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essia\Documents\travessia-code\projeto-travessia\sources\"/>
    </mc:Choice>
  </mc:AlternateContent>
  <xr:revisionPtr revIDLastSave="0" documentId="13_ncr:1_{309CA6DA-7488-4847-BE6D-6A4987A5D69C}" xr6:coauthVersionLast="47" xr6:coauthVersionMax="47" xr10:uidLastSave="{00000000-0000-0000-0000-000000000000}"/>
  <bookViews>
    <workbookView xWindow="-120" yWindow="-16320" windowWidth="29040" windowHeight="15840" firstSheet="1" activeTab="7" xr2:uid="{370DA055-CB71-4F1C-9B16-4AEA37A59957}"/>
  </bookViews>
  <sheets>
    <sheet name="INFORME_MENSAL" sheetId="14" r:id="rId1"/>
    <sheet name="Acomp historico" sheetId="13" r:id="rId2"/>
    <sheet name="Relatório Consolidado" sheetId="1" r:id="rId3"/>
    <sheet name="Relatório Analítico" sheetId="2" r:id="rId4"/>
    <sheet name="Acompanhamento Vendas" sheetId="17" r:id="rId5"/>
    <sheet name="Base Contratos" sheetId="10" r:id="rId6"/>
    <sheet name="Recebimentos" sheetId="3" r:id="rId7"/>
    <sheet name="Recebíveis" sheetId="5" r:id="rId8"/>
    <sheet name="Relação de Contratos" sheetId="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5" hidden="1">'Base Contratos'!$B$2:$L$371</definedName>
    <definedName name="_xlnm._FilterDatabase" localSheetId="6" hidden="1">Recebimentos!$A$1:$R$1</definedName>
    <definedName name="_xlnm._FilterDatabase" localSheetId="7" hidden="1">Recebíveis!$A$6:$S$42207</definedName>
    <definedName name="_xlnm._FilterDatabase" localSheetId="8" hidden="1">'Relação de Contratos'!$A$1:$M$1</definedName>
    <definedName name="AAI">'[1]Fluxo Futuro'!#REF!</definedName>
    <definedName name="Acquisition_Date" localSheetId="4">'[2]Deal Inputs'!$C$12</definedName>
    <definedName name="Acquisition_Date">#REF!</definedName>
    <definedName name="AnoOrçamento" localSheetId="1">#REF!</definedName>
    <definedName name="AnoOrçamento" localSheetId="4">#REF!</definedName>
    <definedName name="AnoOrçamento" localSheetId="5">#REF!</definedName>
    <definedName name="AnoOrçamento" localSheetId="0">#REF!</definedName>
    <definedName name="AnoOrçamento" localSheetId="2">#REF!</definedName>
    <definedName name="AnoOrçamento">#REF!</definedName>
    <definedName name="AP_COFINS" localSheetId="4">'[2]Deal Inputs'!$C$42</definedName>
    <definedName name="AP_COFINS">#REF!</definedName>
    <definedName name="AP_CSLL" localSheetId="4">'[2]Deal Inputs'!$C$45</definedName>
    <definedName name="AP_CSLL">#REF!</definedName>
    <definedName name="AP_PIS" localSheetId="4">'[2]Deal Inputs'!$C$41</definedName>
    <definedName name="AP_PIS">#REF!</definedName>
    <definedName name="_xlnm.Print_Area" localSheetId="4">'Acompanhamento Vendas'!$A$1:$I$59</definedName>
    <definedName name="_xlnm.Print_Area" localSheetId="3">'Relatório Analítico'!$A$1:$M$71</definedName>
    <definedName name="_xlnm.Print_Area" localSheetId="2">'Relatório Consolidado'!$A$1:$J$56</definedName>
    <definedName name="arq" localSheetId="1">#REF!</definedName>
    <definedName name="arq" localSheetId="4">#REF!</definedName>
    <definedName name="arq" localSheetId="5">#REF!</definedName>
    <definedName name="arq" localSheetId="0">#REF!</definedName>
    <definedName name="arq" localSheetId="2">#REF!</definedName>
    <definedName name="arq">#REF!</definedName>
    <definedName name="arred_j">#REF!</definedName>
    <definedName name="assunto" localSheetId="1">#REF!</definedName>
    <definedName name="assunto" localSheetId="4">#REF!</definedName>
    <definedName name="assunto" localSheetId="5">#REF!</definedName>
    <definedName name="assunto" localSheetId="0">#REF!</definedName>
    <definedName name="assunto" localSheetId="2">#REF!</definedName>
    <definedName name="assunto">#REF!</definedName>
    <definedName name="Broker_fee" localSheetId="4">'[2]Deal Inputs'!$C$13</definedName>
    <definedName name="Broker_fee">#REF!</definedName>
    <definedName name="BTS_SLB" localSheetId="4">'[2]Deal Inputs'!$B$4</definedName>
    <definedName name="BTS_SLB">#REF!</definedName>
    <definedName name="Capex" localSheetId="4">'[2]Deal Inputs'!$C$27</definedName>
    <definedName name="Capex">#REF!</definedName>
    <definedName name="Capital_Gains" localSheetId="4">'[2]Deal Inputs'!$G$34</definedName>
    <definedName name="Capital_Gains">#REF!</definedName>
    <definedName name="carencia" localSheetId="4">[3]cálculos!$G$10</definedName>
    <definedName name="carencia">#REF!</definedName>
    <definedName name="Construction_Total" localSheetId="4">'[2]Purchase installments'!#REF!</definedName>
    <definedName name="Construction_Total" localSheetId="5">#REF!</definedName>
    <definedName name="Construction_Total" localSheetId="0">#REF!</definedName>
    <definedName name="Construction_Total" localSheetId="2">#REF!</definedName>
    <definedName name="Construction_Total">#REF!</definedName>
    <definedName name="danalise" localSheetId="4">[4]PAINEL!$B$4</definedName>
    <definedName name="danalise" localSheetId="5">#REF!</definedName>
    <definedName name="danalise" localSheetId="0">#REF!</definedName>
    <definedName name="danalise" localSheetId="2">#REF!</definedName>
    <definedName name="danalise">#REF!</definedName>
    <definedName name="dbase" localSheetId="4">[4]PAINEL!$B$5</definedName>
    <definedName name="dbase" localSheetId="5">#REF!</definedName>
    <definedName name="dbase" localSheetId="0">#REF!</definedName>
    <definedName name="dbase" localSheetId="2">#REF!</definedName>
    <definedName name="dbase">#REF!</definedName>
    <definedName name="Debt_Rate" localSheetId="4">'[2]Deal Inputs'!$G$11</definedName>
    <definedName name="Debt_Rate">#REF!</definedName>
    <definedName name="destinatarios" localSheetId="1">#REF!</definedName>
    <definedName name="destinatarios" localSheetId="4">#REF!</definedName>
    <definedName name="destinatarios" localSheetId="5">#REF!</definedName>
    <definedName name="destinatarios" localSheetId="0">#REF!</definedName>
    <definedName name="destinatarios" localSheetId="2">#REF!</definedName>
    <definedName name="destinatarios">#REF!</definedName>
    <definedName name="dias" localSheetId="1">#REF!</definedName>
    <definedName name="dias" localSheetId="4">[5]Feriados!#REF!</definedName>
    <definedName name="dias" localSheetId="5">#REF!</definedName>
    <definedName name="dias" localSheetId="0">#REF!</definedName>
    <definedName name="dias" localSheetId="2">#REF!</definedName>
    <definedName name="dias">#REF!</definedName>
    <definedName name="DP_COFINS" localSheetId="4">'[2]Deal Inputs'!$D$42</definedName>
    <definedName name="DP_COFINS">#REF!</definedName>
    <definedName name="DP_CSLL" localSheetId="4">'[2]Deal Inputs'!$D$45</definedName>
    <definedName name="DP_CSLL">#REF!</definedName>
    <definedName name="DP_PIS" localSheetId="4">'[2]Deal Inputs'!$D$41</definedName>
    <definedName name="DP_PIS">#REF!</definedName>
    <definedName name="Dt_Emiss_CRI">#REF!</definedName>
    <definedName name="Emissao_CRI">#REF!</definedName>
    <definedName name="Equity_Payments" localSheetId="4">'[2]Deal Inputs'!#REF!</definedName>
    <definedName name="Equity_Payments" localSheetId="5">#REF!</definedName>
    <definedName name="Equity_Payments" localSheetId="0">#REF!</definedName>
    <definedName name="Equity_Payments" localSheetId="2">#REF!</definedName>
    <definedName name="Equity_Payments">#REF!</definedName>
    <definedName name="Exit_Cap_Rate" localSheetId="4">'[2]Deal Inputs'!$C$10</definedName>
    <definedName name="Exit_Cap_Rate">#REF!</definedName>
    <definedName name="Exit_Year" localSheetId="4">'[2]Deal Inputs'!$C$11</definedName>
    <definedName name="Exit_Year">#REF!</definedName>
    <definedName name="FCF" localSheetId="4">[2]DealSum!$O$52</definedName>
    <definedName name="FCF">#REF!</definedName>
    <definedName name="Feriados" localSheetId="4">[5]Feriados!$A$2:$A$937</definedName>
    <definedName name="Feriados">#REF!</definedName>
    <definedName name="Foreign_investor_withholding" localSheetId="4">'[2]Deal Inputs'!$G$36</definedName>
    <definedName name="Foreign_investor_withholding">#REF!</definedName>
    <definedName name="Going_In_Cap_Rate" localSheetId="4">'[2]Deal Inputs'!$C$22</definedName>
    <definedName name="Going_In_Cap_Rate">#REF!</definedName>
    <definedName name="Indexador_CRI">#REF!</definedName>
    <definedName name="Inflation" localSheetId="4">'[2]Deal Inputs'!$C$16</definedName>
    <definedName name="Inflation">#REF!</definedName>
    <definedName name="IOF" localSheetId="4">'[2]Deal Inputs'!$C$38</definedName>
    <definedName name="IOF">#REF!</definedName>
    <definedName name="ITBI" localSheetId="4">'[2]Deal Inputs'!$C$36</definedName>
    <definedName name="ITBI">#REF!</definedName>
    <definedName name="Juros_CRI" localSheetId="4">'[5]5ª Serie (Senior)'!$C$13</definedName>
    <definedName name="Juros_CRI">#REF!</definedName>
    <definedName name="Land_Cost" localSheetId="4">[2]PropSummary!$L$37</definedName>
    <definedName name="Land_Cost">#REF!</definedName>
    <definedName name="Lease_Payment" localSheetId="4">'[2]Deal Inputs'!$C$31</definedName>
    <definedName name="Lease_Payment">#REF!</definedName>
    <definedName name="LTV" localSheetId="4">'[2]Deal Inputs'!$G$13</definedName>
    <definedName name="LTV">#REF!</definedName>
    <definedName name="mensagem" localSheetId="1">#REF!</definedName>
    <definedName name="mensagem" localSheetId="4">#REF!</definedName>
    <definedName name="mensagem" localSheetId="5">#REF!</definedName>
    <definedName name="mensagem" localSheetId="0">#REF!</definedName>
    <definedName name="mensagem" localSheetId="2">#REF!</definedName>
    <definedName name="mensagem">#REF!</definedName>
    <definedName name="New_Debt" localSheetId="4">'[2]Deal Inputs'!$G$10</definedName>
    <definedName name="New_Debt">#REF!</definedName>
    <definedName name="Percent_Sold" localSheetId="4">'[2]Deal Inputs'!$G$13</definedName>
    <definedName name="Percent_Sold">#REF!</definedName>
    <definedName name="prz_total" localSheetId="4">[3]cálculos!$D$8</definedName>
    <definedName name="prz_total">#REF!</definedName>
    <definedName name="Qtd_CRI" localSheetId="4">'[5]5ª Serie (Senior)'!$C$9</definedName>
    <definedName name="Qtd_CRI">#REF!</definedName>
    <definedName name="Refinance" localSheetId="4">'[2]Deal Inputs'!$G$17</definedName>
    <definedName name="Refinance">#REF!</definedName>
    <definedName name="reporte" localSheetId="1">#REF!</definedName>
    <definedName name="reporte" localSheetId="4">#REF!</definedName>
    <definedName name="reporte" localSheetId="5">#REF!</definedName>
    <definedName name="reporte" localSheetId="0">#REF!</definedName>
    <definedName name="reporte" localSheetId="2">#REF!</definedName>
    <definedName name="reporte">#REF!</definedName>
    <definedName name="reporte_pdf" localSheetId="1">#REF!</definedName>
    <definedName name="reporte_pdf" localSheetId="4">#REF!</definedName>
    <definedName name="reporte_pdf" localSheetId="5">#REF!</definedName>
    <definedName name="reporte_pdf" localSheetId="0">#REF!</definedName>
    <definedName name="reporte_pdf" localSheetId="2">#REF!</definedName>
    <definedName name="reporte_pdf">#REF!</definedName>
    <definedName name="Sale_Expense" localSheetId="4">'[2]Deal Inputs'!$C$14</definedName>
    <definedName name="Sale_Expense">#REF!</definedName>
    <definedName name="Serie_CRI">#REF!</definedName>
    <definedName name="series" localSheetId="4">[6]Gráfico!$E$2:$AK$2</definedName>
    <definedName name="series">#REF!</definedName>
    <definedName name="Tax_Basis" localSheetId="4">'[2]Deal Inputs'!$D$46</definedName>
    <definedName name="Tax_Basis">#REF!</definedName>
    <definedName name="Tax_Structure" localSheetId="4">'[2]Deal Inputs'!$F$38</definedName>
    <definedName name="Tax_Structure">#REF!</definedName>
    <definedName name="Taxation" localSheetId="4">[2]Taxation!$C$8</definedName>
    <definedName name="Taxation">#REF!</definedName>
    <definedName name="trunc_j">#REF!</definedName>
    <definedName name="trunc_sd">#REF!</definedName>
    <definedName name="trunc_sda">#REF!</definedName>
    <definedName name="Vlr_emissao">#REF!</definedName>
    <definedName name="Vlr_Unit_CRI" localSheetId="4">'[5]5ª Serie (Senior)'!$C$10</definedName>
    <definedName name="Vlr_Unit_CRI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5" l="1"/>
  <c r="Z2" i="3"/>
  <c r="L3" i="10"/>
  <c r="E62" i="2"/>
  <c r="E63" i="2"/>
  <c r="E64" i="2"/>
  <c r="E65" i="2"/>
  <c r="E66" i="2"/>
  <c r="E67" i="2"/>
  <c r="E68" i="2"/>
  <c r="E69" i="2"/>
  <c r="E61" i="2"/>
  <c r="C14" i="13" l="1"/>
  <c r="C13" i="13"/>
  <c r="C12" i="13"/>
  <c r="C21" i="13" l="1"/>
  <c r="C22" i="13"/>
  <c r="C20" i="13"/>
  <c r="C19" i="13"/>
  <c r="C17" i="13"/>
  <c r="C16" i="13"/>
  <c r="C18" i="13"/>
  <c r="C8" i="13"/>
  <c r="M7" i="5"/>
  <c r="L2" i="5" l="1"/>
  <c r="C39" i="13" l="1"/>
  <c r="C40" i="13"/>
  <c r="A27" i="17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B27" i="17"/>
  <c r="B28" i="17" s="1"/>
  <c r="B58" i="17"/>
  <c r="D58" i="17"/>
  <c r="D59" i="17" s="1"/>
  <c r="E58" i="17"/>
  <c r="E59" i="17" s="1"/>
  <c r="F58" i="17"/>
  <c r="G58" i="17"/>
  <c r="G59" i="17" s="1"/>
  <c r="I51" i="1"/>
  <c r="J51" i="1"/>
  <c r="D18" i="1"/>
  <c r="C18" i="1"/>
  <c r="H58" i="17" l="1"/>
  <c r="I58" i="17" s="1"/>
  <c r="F59" i="17"/>
  <c r="B29" i="17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I59" i="17" l="1"/>
  <c r="H59" i="17"/>
  <c r="I26" i="1" l="1"/>
  <c r="E34" i="2" l="1"/>
  <c r="E33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5" i="2"/>
  <c r="E14" i="2"/>
  <c r="J46" i="1" l="1"/>
  <c r="J45" i="1"/>
  <c r="J44" i="1"/>
  <c r="J43" i="1"/>
  <c r="J42" i="1"/>
  <c r="F46" i="1"/>
  <c r="F45" i="1"/>
  <c r="F44" i="1"/>
  <c r="F43" i="1"/>
  <c r="F42" i="1"/>
  <c r="G38" i="1" l="1"/>
  <c r="L3" i="5" l="1"/>
  <c r="J3" i="10" l="1"/>
  <c r="C3" i="13"/>
  <c r="C43" i="13"/>
  <c r="C38" i="13"/>
  <c r="C11" i="13"/>
  <c r="C10" i="13"/>
  <c r="C9" i="13"/>
  <c r="A82" i="13"/>
  <c r="A81" i="13"/>
  <c r="A80" i="13"/>
  <c r="A79" i="13"/>
  <c r="A78" i="13"/>
  <c r="A77" i="13"/>
  <c r="A76" i="13"/>
  <c r="A75" i="13"/>
  <c r="A73" i="13"/>
  <c r="A72" i="13"/>
  <c r="A71" i="13"/>
  <c r="A70" i="13"/>
  <c r="A69" i="13"/>
  <c r="A68" i="13"/>
  <c r="A67" i="13"/>
  <c r="A66" i="13"/>
  <c r="A65" i="13"/>
  <c r="A63" i="13"/>
  <c r="A62" i="13"/>
  <c r="A61" i="13"/>
  <c r="A60" i="13"/>
  <c r="A59" i="13"/>
  <c r="A58" i="13"/>
  <c r="A57" i="13"/>
  <c r="A56" i="13"/>
  <c r="A54" i="13"/>
  <c r="A53" i="13"/>
  <c r="A52" i="13"/>
  <c r="A51" i="13"/>
  <c r="A50" i="13"/>
  <c r="A49" i="13"/>
  <c r="A48" i="13"/>
  <c r="A47" i="13"/>
  <c r="C4" i="2"/>
  <c r="J4" i="1" s="1"/>
  <c r="V2" i="3"/>
  <c r="T2" i="3" s="1"/>
  <c r="U2" i="3"/>
  <c r="W2" i="3" s="1"/>
  <c r="T5" i="1" l="1"/>
  <c r="T3" i="1"/>
  <c r="C42" i="13" s="1"/>
  <c r="S5" i="1"/>
  <c r="S4" i="1"/>
  <c r="T4" i="1"/>
  <c r="S3" i="1"/>
  <c r="C41" i="13" s="1"/>
  <c r="B1" i="14"/>
  <c r="C4" i="13"/>
  <c r="K3" i="10"/>
  <c r="S2" i="3"/>
  <c r="X2" i="3" s="1"/>
  <c r="B4" i="14" l="1"/>
  <c r="Y2" i="3"/>
  <c r="B22" i="14"/>
  <c r="B23" i="14"/>
  <c r="B26" i="14"/>
  <c r="B27" i="14"/>
  <c r="B28" i="14"/>
  <c r="B25" i="14"/>
  <c r="B21" i="14"/>
  <c r="B24" i="14"/>
  <c r="C5" i="2"/>
  <c r="H3" i="10"/>
  <c r="B5" i="14" l="1"/>
  <c r="B7" i="14"/>
  <c r="B9" i="14"/>
  <c r="B8" i="14"/>
  <c r="B6" i="14"/>
  <c r="L9" i="1"/>
  <c r="J12" i="1"/>
  <c r="C30" i="13" s="1"/>
  <c r="O7" i="5"/>
  <c r="N7" i="5"/>
  <c r="C3" i="10" s="1"/>
  <c r="D3" i="10" l="1"/>
  <c r="L10" i="1"/>
  <c r="Q7" i="5"/>
  <c r="P7" i="5"/>
  <c r="P5" i="5" l="1"/>
  <c r="R7" i="5"/>
  <c r="B13" i="14"/>
  <c r="B17" i="14"/>
  <c r="B18" i="14"/>
  <c r="B19" i="14"/>
  <c r="B12" i="14"/>
  <c r="D64" i="2"/>
  <c r="D62" i="2"/>
  <c r="D61" i="2"/>
  <c r="D67" i="2"/>
  <c r="D66" i="2"/>
  <c r="C66" i="2"/>
  <c r="C65" i="2"/>
  <c r="C67" i="2"/>
  <c r="C68" i="2"/>
  <c r="C61" i="2"/>
  <c r="C62" i="2"/>
  <c r="C63" i="2"/>
  <c r="C64" i="2"/>
  <c r="E3" i="10"/>
  <c r="F3" i="10"/>
  <c r="B31" i="14" l="1"/>
  <c r="B10" i="14"/>
  <c r="B16" i="14"/>
  <c r="C76" i="13"/>
  <c r="C75" i="13"/>
  <c r="C80" i="13"/>
  <c r="C81" i="13"/>
  <c r="C78" i="13"/>
  <c r="B32" i="14"/>
  <c r="B3" i="14"/>
  <c r="B30" i="14"/>
  <c r="B15" i="14"/>
  <c r="B14" i="14"/>
  <c r="D65" i="2"/>
  <c r="D63" i="2"/>
  <c r="D68" i="2"/>
  <c r="G3" i="10"/>
  <c r="D48" i="2" s="1"/>
  <c r="I3" i="10"/>
  <c r="J19" i="1"/>
  <c r="C37" i="13" s="1"/>
  <c r="C50" i="2" l="1"/>
  <c r="D47" i="2"/>
  <c r="C68" i="13" s="1"/>
  <c r="C69" i="13"/>
  <c r="C82" i="13"/>
  <c r="C77" i="13"/>
  <c r="C79" i="13"/>
  <c r="D46" i="2"/>
  <c r="C49" i="2"/>
  <c r="C46" i="2"/>
  <c r="C45" i="2"/>
  <c r="C47" i="2"/>
  <c r="D44" i="2"/>
  <c r="D52" i="2"/>
  <c r="D51" i="2"/>
  <c r="C44" i="2"/>
  <c r="C52" i="2"/>
  <c r="D50" i="2"/>
  <c r="D49" i="2"/>
  <c r="C48" i="2"/>
  <c r="C51" i="2"/>
  <c r="D45" i="2"/>
  <c r="A68" i="2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38" i="1"/>
  <c r="I7" i="1"/>
  <c r="E26" i="1" s="1"/>
  <c r="C67" i="13" l="1"/>
  <c r="C71" i="13"/>
  <c r="C73" i="13"/>
  <c r="C65" i="13"/>
  <c r="C70" i="13"/>
  <c r="C72" i="13"/>
  <c r="C66" i="13"/>
  <c r="L11" i="1"/>
  <c r="J14" i="1" s="1"/>
  <c r="C32" i="13" s="1"/>
  <c r="D10" i="2"/>
  <c r="R8" i="2" s="1"/>
  <c r="C27" i="2"/>
  <c r="C28" i="2"/>
  <c r="C29" i="2"/>
  <c r="C30" i="2"/>
  <c r="D27" i="2"/>
  <c r="C57" i="13" s="1"/>
  <c r="C31" i="2"/>
  <c r="D28" i="2"/>
  <c r="C58" i="13" s="1"/>
  <c r="C32" i="2"/>
  <c r="D29" i="2"/>
  <c r="C59" i="13" s="1"/>
  <c r="C33" i="2"/>
  <c r="D30" i="2"/>
  <c r="C60" i="13" s="1"/>
  <c r="C26" i="2"/>
  <c r="D31" i="2"/>
  <c r="C61" i="13" s="1"/>
  <c r="D32" i="2"/>
  <c r="C62" i="13" s="1"/>
  <c r="D33" i="2"/>
  <c r="C63" i="13" s="1"/>
  <c r="D26" i="2"/>
  <c r="C56" i="13" s="1"/>
  <c r="C10" i="2"/>
  <c r="C19" i="2"/>
  <c r="C15" i="2"/>
  <c r="J16" i="1"/>
  <c r="C53" i="2"/>
  <c r="D69" i="2"/>
  <c r="D53" i="2"/>
  <c r="E46" i="2" s="1"/>
  <c r="E49" i="2" l="1"/>
  <c r="E51" i="2"/>
  <c r="E44" i="2"/>
  <c r="E52" i="2"/>
  <c r="E50" i="2"/>
  <c r="E45" i="2"/>
  <c r="E53" i="2"/>
  <c r="E47" i="2"/>
  <c r="E48" i="2"/>
  <c r="J13" i="1"/>
  <c r="C31" i="13" s="1"/>
  <c r="C34" i="13"/>
  <c r="J18" i="1"/>
  <c r="C36" i="13" s="1"/>
  <c r="J10" i="1"/>
  <c r="C28" i="13" s="1"/>
  <c r="C14" i="2"/>
  <c r="D14" i="2"/>
  <c r="C47" i="13" s="1"/>
  <c r="C34" i="2"/>
  <c r="D18" i="2"/>
  <c r="C51" i="13" s="1"/>
  <c r="C21" i="2"/>
  <c r="D34" i="2"/>
  <c r="C17" i="2"/>
  <c r="D21" i="2"/>
  <c r="C54" i="13" s="1"/>
  <c r="C20" i="2"/>
  <c r="D20" i="2"/>
  <c r="C53" i="13" s="1"/>
  <c r="D16" i="2"/>
  <c r="C49" i="13" s="1"/>
  <c r="D17" i="2"/>
  <c r="C50" i="13" s="1"/>
  <c r="C16" i="2"/>
  <c r="D19" i="2"/>
  <c r="C52" i="13" s="1"/>
  <c r="D15" i="2"/>
  <c r="C48" i="13" s="1"/>
  <c r="C18" i="2"/>
  <c r="J17" i="1"/>
  <c r="J15" i="1" l="1"/>
  <c r="I52" i="1" s="1"/>
  <c r="J52" i="1" s="1"/>
  <c r="C35" i="13"/>
  <c r="R7" i="2"/>
  <c r="J11" i="1"/>
  <c r="C29" i="13" s="1"/>
  <c r="D22" i="2"/>
  <c r="C22" i="2"/>
  <c r="C44" i="13" l="1"/>
  <c r="C33" i="13"/>
  <c r="R6" i="2"/>
  <c r="R9" i="2" s="1"/>
  <c r="J9" i="1"/>
  <c r="C27" i="13" s="1"/>
  <c r="D38" i="2"/>
  <c r="J8" i="1" s="1"/>
  <c r="C26" i="13" l="1"/>
</calcChain>
</file>

<file path=xl/sharedStrings.xml><?xml version="1.0" encoding="utf-8"?>
<sst xmlns="http://schemas.openxmlformats.org/spreadsheetml/2006/main" count="363" uniqueCount="238">
  <si>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</si>
  <si>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</si>
  <si>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</si>
  <si>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</si>
  <si>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</si>
  <si>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</si>
  <si>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</si>
  <si>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</si>
  <si>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</si>
  <si>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</si>
  <si>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</si>
  <si>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</si>
  <si>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</si>
  <si>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</si>
  <si>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</si>
  <si>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</si>
  <si>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</si>
  <si>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</si>
  <si>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</si>
  <si>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</si>
  <si>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</si>
  <si>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</si>
  <si>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</si>
  <si>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</si>
  <si>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</si>
  <si>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</si>
  <si>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</si>
  <si>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</si>
  <si>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</si>
  <si>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</si>
  <si>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</si>
  <si>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</si>
  <si>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</si>
  <si>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</si>
  <si>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LTV Médio</t>
  </si>
  <si>
    <t>Periodicidade</t>
  </si>
  <si>
    <t>Conta Centralizadora:</t>
  </si>
  <si>
    <t>Fundo de Reserva</t>
  </si>
  <si>
    <t xml:space="preserve">Fundo de Obra </t>
  </si>
  <si>
    <t>Saldo Conta Centralizadora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</si>
  <si>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</si>
  <si>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</si>
  <si>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</si>
  <si>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</si>
  <si>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</si>
  <si>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</si>
  <si>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</si>
  <si>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</si>
  <si>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</si>
  <si>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</si>
  <si>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</si>
  <si>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</si>
  <si>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</si>
  <si>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</si>
  <si>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</si>
  <si>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Gatilho 2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</si>
  <si>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</si>
  <si>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</si>
  <si>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</si>
  <si>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</si>
  <si>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</si>
  <si>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</si>
  <si>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</si>
  <si>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</si>
  <si>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</si>
  <si>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</si>
  <si>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</si>
  <si>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</si>
  <si>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</si>
  <si>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</si>
  <si>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</si>
  <si>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</si>
  <si>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</si>
  <si>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</si>
  <si>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</si>
  <si>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</si>
  <si>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</si>
  <si>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</si>
  <si>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</si>
  <si>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</si>
  <si>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</si>
  <si>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</si>
  <si>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</si>
  <si>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</si>
  <si>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</si>
  <si>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</si>
  <si>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</si>
  <si>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</si>
  <si>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</si>
  <si>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</si>
  <si>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</si>
  <si>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</si>
  <si>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</si>
  <si>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</si>
  <si>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</si>
  <si>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</si>
  <si>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</si>
  <si>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</si>
  <si>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</si>
  <si>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</si>
  <si>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</si>
  <si>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</si>
  <si>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</si>
  <si>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</si>
  <si>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</si>
  <si>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</si>
  <si>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</si>
  <si>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</si>
  <si>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</si>
  <si>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</si>
  <si>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</si>
  <si>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</si>
  <si>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</si>
  <si>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</si>
  <si>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</si>
  <si>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</si>
  <si>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</si>
  <si>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</si>
  <si>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</si>
  <si>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</si>
  <si>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</si>
  <si>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</si>
  <si>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</si>
  <si>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</si>
  <si>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</si>
  <si>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</si>
  <si>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</si>
  <si>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</si>
  <si>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</si>
  <si>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</si>
  <si>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</si>
  <si>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</si>
  <si>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</si>
  <si>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</si>
  <si>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</si>
  <si>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</si>
  <si>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</si>
  <si>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</si>
  <si>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</si>
  <si>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</si>
  <si>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</si>
  <si>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</si>
  <si>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</si>
  <si>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</si>
  <si>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</si>
  <si>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</si>
  <si>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</si>
  <si>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</si>
  <si>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</si>
  <si>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</si>
  <si>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</si>
  <si>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</si>
  <si>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</si>
  <si>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</si>
  <si>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</si>
  <si>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Data Análise:</t>
  </si>
  <si>
    <t>Data Do Relatório Mensal:</t>
  </si>
  <si>
    <t>Quantida Cri</t>
  </si>
  <si>
    <t>Pu Atualizado</t>
  </si>
  <si>
    <t>Data Evento</t>
  </si>
  <si>
    <t>Juros Remuneratórios</t>
  </si>
  <si>
    <t>Amortização Extraordinária</t>
  </si>
  <si>
    <t>Resumo Consolidado Carteira</t>
  </si>
  <si>
    <t>Recebimentos</t>
  </si>
  <si>
    <t>Recebido Mes (C/C)</t>
  </si>
  <si>
    <t>Recebimento Antecipado</t>
  </si>
  <si>
    <t>Recebimento Regular</t>
  </si>
  <si>
    <t>Recebido Em Atraso</t>
  </si>
  <si>
    <t>Inadimplência No Mês</t>
  </si>
  <si>
    <t>Inadimplência Acumulada</t>
  </si>
  <si>
    <t>Fluxo Esperado Da Carteira (Mês)</t>
  </si>
  <si>
    <t>Saldo Adimplente Da Carteira</t>
  </si>
  <si>
    <t>Saldo Devedor Inadimplência Superior A 90</t>
  </si>
  <si>
    <t>Saldo Devedor Total Da Carteira</t>
  </si>
  <si>
    <t>Ltv Médio</t>
  </si>
  <si>
    <t>Fundo De Reserva</t>
  </si>
  <si>
    <t>Fundo De Obra</t>
  </si>
  <si>
    <t>Volume Vendas</t>
  </si>
  <si>
    <t>Unida Vendidas No Mes</t>
  </si>
  <si>
    <t>Valor Vendas</t>
  </si>
  <si>
    <t>Valor Das Unidas Vendidas</t>
  </si>
  <si>
    <t>Parcelas Antecipadas</t>
  </si>
  <si>
    <t xml:space="preserve">Até 15 </t>
  </si>
  <si>
    <t>Recebimento Em Atraso</t>
  </si>
  <si>
    <t>Parcelas Em Atraso</t>
  </si>
  <si>
    <t>Mês</t>
  </si>
  <si>
    <t xml:space="preserve"> Créditos Vinculados à Securitização por Prazo de Vencimento</t>
  </si>
  <si>
    <t>Até 30 dias</t>
  </si>
  <si>
    <t>Entre 30 e 60 dias</t>
  </si>
  <si>
    <t>Entre 60 e 90 dias</t>
  </si>
  <si>
    <t>Entre 90 e 120 dias</t>
  </si>
  <si>
    <t>Entre 120 e 150 dias</t>
  </si>
  <si>
    <t>Entre 150 e 180 dias</t>
  </si>
  <si>
    <t>Entre 180 e 360 dias</t>
  </si>
  <si>
    <t>Superior a 360 dias</t>
  </si>
  <si>
    <t>Créditos Inadimplentes Vinculados à Securitização (Valor das Parcelas Inadimplentes)</t>
  </si>
  <si>
    <t>Vencidos e Não Pagos até 30 dias</t>
  </si>
  <si>
    <t>Vencidos e Não Pagos de 31 a 60 dias</t>
  </si>
  <si>
    <t xml:space="preserve">Vencidos e Não Pagos de 61 a 90 dias </t>
  </si>
  <si>
    <t>Vencidos e Não Pagos de 91 a 120 dias</t>
  </si>
  <si>
    <t>Vencidos e Não Pagos de 121 a 150 dias</t>
  </si>
  <si>
    <t>Vencidos e Não Pagos de 151 a 180 dias</t>
  </si>
  <si>
    <t>Vencidos e Não Pagos acima de 360 dias</t>
  </si>
  <si>
    <t>Créditos Vinculados à Securitização Pagos Antecipadamente</t>
  </si>
  <si>
    <t>Vencimento MAX</t>
  </si>
  <si>
    <t>Prazo Vencimento MAX</t>
  </si>
  <si>
    <t>Classificação Informe Mensal Vencimento</t>
  </si>
  <si>
    <t>Faixa de Atraso INFORME MENSAL</t>
  </si>
  <si>
    <t>Vencidos e Não Pagos de 181 a 360 dias</t>
  </si>
  <si>
    <t>Pagos Antecipadamente até 30 dias do Vencimento</t>
  </si>
  <si>
    <t>Pagos Antecipadamente entre 31 e 60 dias do Vencimento</t>
  </si>
  <si>
    <t>Pagos Antecipadamente entre 61 e 90 dias do Vencimento</t>
  </si>
  <si>
    <t>Pagos Antecipadamente entre 91 e 120 dias do Vencimento</t>
  </si>
  <si>
    <t>Pagos Antecipadamente entre 121 e 150 dias do Vencimento</t>
  </si>
  <si>
    <t>Pagos Antecipadamente entre 151 e 180 dias do Vencimento</t>
  </si>
  <si>
    <t>Pagos Antecipadamente entre 181 e 360 dias do Vencimento</t>
  </si>
  <si>
    <t>Pagos Antecipadamente antes de 360 dias do Vencimento</t>
  </si>
  <si>
    <t>Créditos existentes a vencer sem parcelas em atraso (Clientes c/ Fluxo Futuro e Em Dia)</t>
  </si>
  <si>
    <t>Créditos existentes a vencer com parcelas em atraso (Clientes c/ Fluxo Futuro em qualquer faixa de atraso)</t>
  </si>
  <si>
    <t>Créditos vencidos e não pagos (Clientes inadimplentes s/ Fluxo Futuro )</t>
  </si>
  <si>
    <t>Inadimplência</t>
  </si>
  <si>
    <t>IPCA</t>
  </si>
  <si>
    <t>Mensal</t>
  </si>
  <si>
    <t>Informações dos estoques</t>
  </si>
  <si>
    <t>Quantidade</t>
  </si>
  <si>
    <t>Valor ( R$ )</t>
  </si>
  <si>
    <t>Venda</t>
  </si>
  <si>
    <t xml:space="preserve">Distrato </t>
  </si>
  <si>
    <t>40ª série</t>
  </si>
  <si>
    <t>41ª série</t>
  </si>
  <si>
    <t>20J0545879</t>
  </si>
  <si>
    <t>20J0546570</t>
  </si>
  <si>
    <t>Bullet</t>
  </si>
  <si>
    <t>Ag 8499 / Conta 31216-6</t>
  </si>
  <si>
    <t>Despesas</t>
  </si>
  <si>
    <t>Não se aplica</t>
  </si>
  <si>
    <t xml:space="preserve">Razão de Garantia: Saldo Adimplente da Carteira / Saldo Devedor dos CRIs da 40ª Série &gt; 140% </t>
  </si>
  <si>
    <t>Fundo de Reserva: Valor mínimo de R$ 1.025.000,00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</si>
</sst>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  <numFmt numFmtId="179" formatCode="[$-416]mmm/yy"/>
    <numFmt numFmtId="180" formatCode="[$-416]mmmm\-yy"/>
    <numFmt numFmtId="181" formatCode="mmmm\,\ yyyy;@"/>
    <numFmt numFmtId="182" formatCode="[$-416]mmm\-yy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theme="1" tint="0.249977111117893"/>
      <name val="Arial"/>
      <family val="2"/>
    </font>
    <font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44" fontId="1" fillId="0" borderId="0"/>
  </cellStyleXfs>
  <cellXfs count="261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168" fontId="13" fillId="5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9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0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1" borderId="0" xfId="0" applyFill="1"/>
    <xf numFmtId="14" fontId="0" fillId="11" borderId="0" xfId="0" applyNumberFormat="1" applyFill="1"/>
    <xf numFmtId="43" fontId="0" fillId="11" borderId="0" xfId="4" applyFont="1" applyFill="1"/>
    <xf numFmtId="43" fontId="0" fillId="11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0" borderId="8" xfId="0" applyFont="1" applyFill="1" applyBorder="1"/>
    <xf numFmtId="14" fontId="2" fillId="0" borderId="8" xfId="2" applyNumberFormat="1" applyFont="1" applyBorder="1"/>
    <xf numFmtId="0" fontId="0" fillId="12" borderId="0" xfId="0" applyFill="1"/>
    <xf numFmtId="43" fontId="0" fillId="10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0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3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10" fontId="17" fillId="5" borderId="0" xfId="2" applyNumberFormat="1" applyFont="1" applyFill="1" applyAlignment="1">
      <alignment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4" borderId="0" xfId="6" applyFont="1" applyFill="1" applyAlignment="1">
      <alignment vertical="center"/>
    </xf>
    <xf numFmtId="0" fontId="10" fillId="14" borderId="0" xfId="6" applyFont="1" applyFill="1" applyAlignment="1">
      <alignment horizontal="left" vertical="center" indent="1"/>
    </xf>
    <xf numFmtId="0" fontId="10" fillId="14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8" fillId="0" borderId="0" xfId="6" applyFont="1" applyAlignment="1">
      <alignment horizontal="left" vertical="center" indent="1"/>
    </xf>
    <xf numFmtId="0" fontId="29" fillId="0" borderId="3" xfId="6" applyFont="1" applyBorder="1" applyAlignment="1">
      <alignment horizontal="center" vertical="center"/>
    </xf>
    <xf numFmtId="178" fontId="30" fillId="8" borderId="0" xfId="6" applyNumberFormat="1" applyFont="1" applyFill="1" applyAlignment="1">
      <alignment horizontal="left" vertical="center" indent="1"/>
    </xf>
    <xf numFmtId="0" fontId="30" fillId="8" borderId="0" xfId="6" applyFont="1" applyFill="1" applyAlignment="1">
      <alignment horizontal="center" vertical="center"/>
    </xf>
    <xf numFmtId="178" fontId="30" fillId="0" borderId="0" xfId="6" applyNumberFormat="1" applyFont="1" applyAlignment="1">
      <alignment horizontal="left" vertical="center" indent="1"/>
    </xf>
    <xf numFmtId="0" fontId="30" fillId="0" borderId="0" xfId="6" applyFont="1" applyAlignment="1">
      <alignment horizontal="center" vertical="center"/>
    </xf>
    <xf numFmtId="0" fontId="30" fillId="8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65" fontId="9" fillId="0" borderId="0" xfId="6" applyNumberFormat="1" applyFont="1"/>
    <xf numFmtId="14" fontId="16" fillId="2" borderId="0" xfId="0" applyNumberFormat="1" applyFont="1" applyFill="1" applyAlignment="1">
      <alignment horizontal="left" vertical="center"/>
    </xf>
    <xf numFmtId="0" fontId="33" fillId="2" borderId="0" xfId="0" applyFont="1" applyFill="1"/>
    <xf numFmtId="14" fontId="12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68" fontId="9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0" borderId="0" xfId="0" applyNumberFormat="1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174" fontId="17" fillId="15" borderId="0" xfId="0" applyNumberFormat="1" applyFont="1" applyFill="1" applyAlignment="1">
      <alignment horizontal="right"/>
    </xf>
    <xf numFmtId="165" fontId="17" fillId="5" borderId="0" xfId="0" applyNumberFormat="1" applyFont="1" applyFill="1" applyAlignment="1">
      <alignment horizontal="right"/>
    </xf>
    <xf numFmtId="14" fontId="17" fillId="15" borderId="0" xfId="0" applyNumberFormat="1" applyFont="1" applyFill="1" applyAlignment="1">
      <alignment horizontal="right"/>
    </xf>
    <xf numFmtId="0" fontId="17" fillId="5" borderId="0" xfId="0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172" fontId="33" fillId="2" borderId="0" xfId="0" applyNumberFormat="1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34" fillId="0" borderId="0" xfId="12" applyFont="1"/>
    <xf numFmtId="180" fontId="34" fillId="0" borderId="0" xfId="12" applyNumberFormat="1" applyFont="1"/>
    <xf numFmtId="0" fontId="2" fillId="0" borderId="0" xfId="12" applyFont="1"/>
    <xf numFmtId="0" fontId="35" fillId="0" borderId="0" xfId="12" applyFont="1"/>
    <xf numFmtId="168" fontId="32" fillId="0" borderId="0" xfId="12" applyNumberFormat="1" applyFont="1"/>
    <xf numFmtId="0" fontId="32" fillId="0" borderId="0" xfId="12" applyFont="1"/>
    <xf numFmtId="0" fontId="18" fillId="0" borderId="0" xfId="13" applyFont="1" applyAlignment="1">
      <alignment horizontal="left" vertical="center" indent="1"/>
    </xf>
    <xf numFmtId="0" fontId="36" fillId="0" borderId="0" xfId="13" applyFont="1" applyAlignment="1">
      <alignment horizontal="left" vertical="center" indent="1"/>
    </xf>
    <xf numFmtId="0" fontId="1" fillId="0" borderId="0" xfId="12"/>
    <xf numFmtId="0" fontId="0" fillId="4" borderId="0" xfId="0" applyFill="1"/>
    <xf numFmtId="10" fontId="17" fillId="5" borderId="0" xfId="2" applyNumberFormat="1" applyFont="1" applyFill="1" applyAlignment="1">
      <alignment horizontal="right"/>
    </xf>
    <xf numFmtId="0" fontId="37" fillId="2" borderId="0" xfId="0" applyFont="1" applyFill="1" applyAlignment="1">
      <alignment vertical="center"/>
    </xf>
    <xf numFmtId="10" fontId="17" fillId="6" borderId="0" xfId="2" applyNumberFormat="1" applyFont="1" applyFill="1" applyAlignment="1">
      <alignment horizontal="right"/>
    </xf>
    <xf numFmtId="165" fontId="17" fillId="6" borderId="0" xfId="0" applyNumberFormat="1" applyFont="1" applyFill="1" applyAlignment="1">
      <alignment horizontal="right"/>
    </xf>
    <xf numFmtId="14" fontId="0" fillId="12" borderId="0" xfId="0" applyNumberFormat="1" applyFill="1"/>
    <xf numFmtId="164" fontId="13" fillId="4" borderId="0" xfId="0" applyNumberFormat="1" applyFont="1" applyFill="1" applyAlignment="1">
      <alignment horizontal="right"/>
    </xf>
    <xf numFmtId="9" fontId="20" fillId="6" borderId="0" xfId="0" applyNumberFormat="1" applyFont="1" applyFill="1" applyAlignment="1">
      <alignment horizontal="right" vertical="center"/>
    </xf>
    <xf numFmtId="0" fontId="16" fillId="2" borderId="1" xfId="0" applyFont="1" applyFill="1" applyBorder="1" applyAlignment="1">
      <alignment horizontal="left" vertical="center"/>
    </xf>
    <xf numFmtId="168" fontId="16" fillId="2" borderId="1" xfId="0" applyNumberFormat="1" applyFont="1" applyFill="1" applyBorder="1" applyAlignment="1">
      <alignment horizontal="left" vertical="center"/>
    </xf>
    <xf numFmtId="44" fontId="2" fillId="0" borderId="0" xfId="5" applyFont="1"/>
    <xf numFmtId="0" fontId="21" fillId="6" borderId="0" xfId="0" applyFont="1" applyFill="1" applyAlignment="1">
      <alignment horizontal="left" vertical="center"/>
    </xf>
    <xf numFmtId="165" fontId="17" fillId="6" borderId="0" xfId="0" applyNumberFormat="1" applyFont="1" applyFill="1" applyAlignment="1">
      <alignment horizontal="left" vertical="center" wrapText="1"/>
    </xf>
    <xf numFmtId="10" fontId="9" fillId="6" borderId="0" xfId="14" applyNumberFormat="1" applyFont="1" applyFill="1" applyAlignment="1">
      <alignment horizontal="center" vertical="center"/>
    </xf>
    <xf numFmtId="168" fontId="13" fillId="6" borderId="0" xfId="0" applyNumberFormat="1" applyFont="1" applyFill="1" applyAlignment="1">
      <alignment horizontal="center" vertical="center"/>
    </xf>
    <xf numFmtId="0" fontId="17" fillId="6" borderId="0" xfId="0" applyFont="1" applyFill="1" applyAlignment="1">
      <alignment horizontal="left"/>
    </xf>
    <xf numFmtId="165" fontId="20" fillId="5" borderId="0" xfId="0" applyNumberFormat="1" applyFont="1" applyFill="1" applyAlignment="1">
      <alignment horizontal="right" vertical="center"/>
    </xf>
    <xf numFmtId="165" fontId="20" fillId="5" borderId="6" xfId="0" applyNumberFormat="1" applyFont="1" applyFill="1" applyBorder="1" applyAlignment="1">
      <alignment horizontal="right" vertical="center"/>
    </xf>
    <xf numFmtId="0" fontId="11" fillId="5" borderId="0" xfId="0" applyFont="1" applyFill="1" applyAlignment="1">
      <alignment horizontal="left" vertical="top"/>
    </xf>
    <xf numFmtId="0" fontId="13" fillId="5" borderId="0" xfId="0" applyFont="1" applyFill="1" applyAlignment="1">
      <alignment horizontal="left" vertical="top" wrapText="1"/>
    </xf>
    <xf numFmtId="0" fontId="9" fillId="5" borderId="0" xfId="0" applyFont="1" applyFill="1" applyAlignment="1">
      <alignment vertical="center"/>
    </xf>
    <xf numFmtId="0" fontId="11" fillId="0" borderId="0" xfId="0" applyFont="1" applyAlignment="1">
      <alignment horizontal="left" vertical="top"/>
    </xf>
    <xf numFmtId="10" fontId="17" fillId="0" borderId="6" xfId="14" applyNumberFormat="1" applyFont="1" applyBorder="1" applyAlignment="1">
      <alignment horizontal="right" vertical="center"/>
    </xf>
    <xf numFmtId="44" fontId="30" fillId="0" borderId="0" xfId="16" applyFont="1" applyAlignment="1">
      <alignment horizontal="right" vertical="center" indent="2"/>
    </xf>
    <xf numFmtId="182" fontId="30" fillId="0" borderId="0" xfId="6" applyNumberFormat="1" applyFont="1" applyAlignment="1">
      <alignment horizontal="left" vertical="center" indent="1"/>
    </xf>
    <xf numFmtId="0" fontId="4" fillId="0" borderId="0" xfId="6" applyFont="1"/>
    <xf numFmtId="44" fontId="30" fillId="8" borderId="0" xfId="16" applyFont="1" applyFill="1" applyAlignment="1">
      <alignment horizontal="right" vertical="center" indent="2"/>
    </xf>
    <xf numFmtId="182" fontId="30" fillId="8" borderId="0" xfId="6" applyNumberFormat="1" applyFont="1" applyFill="1" applyAlignment="1">
      <alignment horizontal="left" vertical="center" indent="1"/>
    </xf>
    <xf numFmtId="182" fontId="31" fillId="8" borderId="0" xfId="6" applyNumberFormat="1" applyFont="1" applyFill="1" applyAlignment="1">
      <alignment horizontal="left" vertical="center" indent="1"/>
    </xf>
    <xf numFmtId="178" fontId="31" fillId="8" borderId="0" xfId="6" applyNumberFormat="1" applyFont="1" applyFill="1" applyAlignment="1">
      <alignment horizontal="left" vertical="center" indent="1"/>
    </xf>
    <xf numFmtId="0" fontId="31" fillId="8" borderId="0" xfId="6" applyFont="1" applyFill="1" applyAlignment="1">
      <alignment horizontal="center" vertical="center"/>
    </xf>
    <xf numFmtId="44" fontId="31" fillId="8" borderId="0" xfId="16" applyFont="1" applyFill="1" applyAlignment="1">
      <alignment horizontal="right" vertical="center" indent="2"/>
    </xf>
    <xf numFmtId="43" fontId="0" fillId="0" borderId="0" xfId="0" applyNumberFormat="1"/>
    <xf numFmtId="181" fontId="15" fillId="2" borderId="1" xfId="0" applyNumberFormat="1" applyFont="1" applyFill="1" applyBorder="1" applyAlignment="1">
      <alignment horizontal="center" vertical="center"/>
    </xf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</cellXfs>
  <cellStyles count="17">
    <cellStyle name="Moeda 2" xfId="5" xr:uid="{D8EB4CAC-B982-459C-A0AA-B0C461CC0400}"/>
    <cellStyle name="Moeda 3" xfId="16" xr:uid="{D89A80E0-C72D-4DCB-960D-21C50D8FDF09}"/>
    <cellStyle name="Normal" xfId="0" builtinId="0"/>
    <cellStyle name="Normal 2 2" xfId="6" xr:uid="{71D83FF8-80E0-4133-8120-65324F10BF45}"/>
    <cellStyle name="Normal 2 2 2" xfId="8" xr:uid="{5BD04257-643D-4ED8-9019-1F745DE497A4}"/>
    <cellStyle name="Normal 2 2 3" xfId="15" xr:uid="{5AEA8A74-E3A8-4D11-8D20-C8D6355DD4DA}"/>
    <cellStyle name="Normal 2 3" xfId="13" xr:uid="{FD8AE445-E7B9-45CC-8C3C-537EFCFB9141}"/>
    <cellStyle name="Normal 2 5" xfId="3" xr:uid="{F23C083E-7EC6-445A-829D-9FB282C22BB3}"/>
    <cellStyle name="Normal 2 5 2" xfId="10" xr:uid="{E49ED0B2-819F-4808-8687-FAB572195AE2}"/>
    <cellStyle name="Normal 3 2" xfId="12" xr:uid="{1E8A00D9-F400-48E3-B432-B7A8AA587159}"/>
    <cellStyle name="Porcentagem" xfId="2" builtinId="5"/>
    <cellStyle name="Porcentagem 2" xfId="14" xr:uid="{4059F8AF-88F4-4B4C-8CB7-32206942B975}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Distrato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Consolidado'!$S$4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D-4EEB-80A5-64980F9BB366}"/>
            </c:ext>
          </c:extLst>
        </c:ser>
        <c:ser>
          <c:idx val="1"/>
          <c:order val="1"/>
          <c:tx>
            <c:v>Vendas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Consolidado'!$S$3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D-4EEB-80A5-64980F9BB366}"/>
            </c:ext>
          </c:extLst>
        </c:ser>
        <c:ser>
          <c:idx val="2"/>
          <c:order val="2"/>
          <c:tx>
            <c:v>Estoque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Consolidado'!$S$5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D-4EEB-80A5-64980F9BB3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29676680"/>
        <c:axId val="1372571460"/>
      </c:barChart>
      <c:catAx>
        <c:axId val="62967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72571460"/>
        <c:crosses val="autoZero"/>
        <c:auto val="1"/>
        <c:lblAlgn val="ctr"/>
        <c:lblOffset val="100"/>
        <c:noMultiLvlLbl val="1"/>
      </c:catAx>
      <c:valAx>
        <c:axId val="137257146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2967668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Distrato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Consolidado'!$T$3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1-4010-9411-9F7279BFFFF6}"/>
            </c:ext>
          </c:extLst>
        </c:ser>
        <c:ser>
          <c:idx val="1"/>
          <c:order val="1"/>
          <c:tx>
            <c:v>Vendas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Consolidado'!$T$3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1-4010-9411-9F7279BFFFF6}"/>
            </c:ext>
          </c:extLst>
        </c:ser>
        <c:ser>
          <c:idx val="2"/>
          <c:order val="2"/>
          <c:tx>
            <c:v>Estoque</c:v>
          </c:tx>
          <c:spPr>
            <a:solidFill>
              <a:srgbClr val="8FAADC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331-4010-9411-9F7279BFFFF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Consolidado'!$T$5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6331-4010-9411-9F7279BFFF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98951900"/>
        <c:axId val="2047059722"/>
      </c:barChart>
      <c:catAx>
        <c:axId val="2098951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47059722"/>
        <c:crosses val="autoZero"/>
        <c:auto val="1"/>
        <c:lblAlgn val="ctr"/>
        <c:lblOffset val="100"/>
        <c:noMultiLvlLbl val="1"/>
      </c:catAx>
      <c:valAx>
        <c:axId val="204705972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989519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DE-4771-99B1-7AB3BA442A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</a:t>
            </a:r>
          </a:p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 sz="1000" b="1" cap="all" baseline="0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'Acompanhamento Vendas'!$B$26:$B$58</c15:sqref>
                  </c15:fullRef>
                </c:ext>
              </c:extLst>
              <c:f>'Acompanhamento Vendas'!$B$38:$B$58</c:f>
              <c:numCache>
                <c:formatCode>[$-416]mmm\-yy;@</c:formatCode>
                <c:ptCount val="21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'Acompanhamento Vendas'!$D$26:$D$58</c15:sqref>
                  </c15:fullRef>
                </c:ext>
              </c:extLst>
              <c:f>'Acompanhamento Vendas'!$D$38:$D$58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2-4DC9-B5D3-E4886120C16D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'Acompanhamento Vendas'!$B$26:$B$58</c15:sqref>
                  </c15:fullRef>
                </c:ext>
              </c:extLst>
              <c:f>'Acompanhamento Vendas'!$B$38:$B$58</c:f>
              <c:numCache>
                <c:formatCode>[$-416]mmm\-yy;@</c:formatCode>
                <c:ptCount val="21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'Acompanhamento Vendas'!$F$26:$F$58</c15:sqref>
                  </c15:fullRef>
                </c:ext>
              </c:extLst>
              <c:f>'Acompanhamento Vendas'!$F$38:$F$58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2-4DC9-B5D3-E4886120C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'Acompanhamento Vendas'!$B$26:$B$58</c15:sqref>
                  </c15:fullRef>
                </c:ext>
              </c:extLst>
              <c:f>'Acompanhamento Vendas'!$B$38:$B$58</c:f>
              <c:numCache>
                <c:formatCode>[$-416]mmm\-yy;@</c:formatCode>
                <c:ptCount val="21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'Acompanhamento Vendas'!$H$26:$H$58</c15:sqref>
                  </c15:fullRef>
                </c:ext>
              </c:extLst>
              <c:f>'Acompanhamento Vendas'!$H$38:$H$58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2-4DC9-B5D3-E4886120C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1377043</xdr:colOff>
      <xdr:row>0</xdr:row>
      <xdr:rowOff>68036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14222" y="68036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1208314</xdr:colOff>
      <xdr:row>27</xdr:row>
      <xdr:rowOff>19050</xdr:rowOff>
    </xdr:from>
    <xdr:ext cx="5267325" cy="135255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17EC760-1BBB-465F-B60C-BDCB17500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419100</xdr:colOff>
      <xdr:row>27</xdr:row>
      <xdr:rowOff>19050</xdr:rowOff>
    </xdr:from>
    <xdr:ext cx="5838825" cy="1352550"/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393FE54-1BDE-482D-BF5C-DA731FBBE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35379</xdr:colOff>
      <xdr:row>3</xdr:row>
      <xdr:rowOff>115660</xdr:rowOff>
    </xdr:from>
    <xdr:to>
      <xdr:col>8</xdr:col>
      <xdr:colOff>1545771</xdr:colOff>
      <xdr:row>17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E875E-7822-44B5-B171-11FA30D7A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1184276</xdr:colOff>
      <xdr:row>0</xdr:row>
      <xdr:rowOff>53940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F9553711-EB29-478F-A347-D644183F1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52151" y="5394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Equipe%20Travessia\Opera&#231;&#245;es%20em%20Andamento\Travessia%20SEC%20Financeira%20II%20_BMB\Lastro_Carteira\2019.04\Carteira_Fechamento_abr19_Valida&#231;&#227;o_30041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o%20Portfolio%20Inpar%20-%20single%20loan%20-%2006.09.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SSI-BB%2007_07_13_liquida&#231;&#227;o%20antecipada_14%25subordina&#231;&#227;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opa/Google%20Drive/Equipe%20Travessia/Arquivos%20Modelo%20Outras%20Sec/An&#225;lise_GAIASERV_CAP_12201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ILIA&#199;&#195;O_07_07_Serie%2049-5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itrine\Easy2tech\BASES%20CRI\2022\10_OUTUBRO\pe2t\ARKE\Sistema%20-%20Barbosa%20-%20Copi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.shortcut-targets-by-id\0BxFtMaeiS2aZclBZbmd2VV90QTg\Equipe%20Travessia\Opera&#231;&#245;es\Sistema%20Travessia%20-%202023\NEO\Arquivo\Relatorio%20JDA%20-%202023.09.xlsx" TargetMode="External"/><Relationship Id="rId1" Type="http://schemas.openxmlformats.org/officeDocument/2006/relationships/externalLinkPath" Target="file:///G:\.shortcut-targets-by-id\0BxFtMaeiS2aZclBZbmd2VV90QTg\Equipe%20Travessia\Opera&#231;&#245;es\Sistema%20Travessia%20-%202023\NEO\Arquivo\Relatorio%20JDA%20-%202023.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consolidado"/>
      <sheetName val="Relatório Analítico"/>
      <sheetName val="Fluxo Futuro"/>
      <sheetName val="TAXA"/>
      <sheetName val="FLUXO"/>
      <sheetName val="INADIMPLÊNCIA"/>
      <sheetName val="REMESSA"/>
      <sheetName val="Extrato_Escrow"/>
      <sheetName val="Extrato_Centralizadora"/>
      <sheetName val="Antecipação"/>
      <sheetName val="Modelo"/>
      <sheetName val="CEDIDOS"/>
      <sheetName val="DELETA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43890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omp historico"/>
      <sheetName val="INFORME_MENSAL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E_MENSAL"/>
      <sheetName val="Relatório Consolidado"/>
      <sheetName val="Relatório Analítico"/>
      <sheetName val="Acompanhamento Vendas"/>
      <sheetName val="Recebimentos"/>
      <sheetName val="Inadimplência"/>
      <sheetName val="Relação de boletos emitidos"/>
      <sheetName val="Aging - Recebíveis"/>
      <sheetName val="Relação de Contratos"/>
      <sheetName val="Disponíbilidade"/>
      <sheetName val="Contratos Distratados"/>
      <sheetName val="Contratos Vendidos"/>
      <sheetName val="Recebíve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C3" t="str">
            <v>JORGE WILSON DE ALMEIDA FARIA</v>
          </cell>
          <cell r="H3">
            <v>97500</v>
          </cell>
        </row>
        <row r="4">
          <cell r="C4" t="str">
            <v>DAIANE DE OLIVEIRA SOUSA</v>
          </cell>
          <cell r="H4">
            <v>165909.98000000001</v>
          </cell>
        </row>
        <row r="5">
          <cell r="C5"/>
          <cell r="H5"/>
        </row>
        <row r="6">
          <cell r="C6"/>
          <cell r="H6"/>
        </row>
        <row r="7">
          <cell r="C7"/>
          <cell r="H7"/>
        </row>
        <row r="8">
          <cell r="C8"/>
          <cell r="H8"/>
        </row>
        <row r="9">
          <cell r="C9"/>
          <cell r="H9"/>
        </row>
        <row r="10">
          <cell r="C10"/>
          <cell r="H10"/>
        </row>
        <row r="11">
          <cell r="C11"/>
          <cell r="H11"/>
        </row>
        <row r="12">
          <cell r="C12"/>
          <cell r="H12"/>
        </row>
        <row r="13">
          <cell r="C13"/>
          <cell r="H13"/>
        </row>
        <row r="14">
          <cell r="C14"/>
          <cell r="H14"/>
        </row>
      </sheetData>
      <sheetData sheetId="11">
        <row r="2">
          <cell r="A2"/>
          <cell r="F2"/>
        </row>
        <row r="3">
          <cell r="A3"/>
          <cell r="F3"/>
        </row>
        <row r="4">
          <cell r="A4"/>
          <cell r="F4"/>
        </row>
        <row r="5">
          <cell r="A5"/>
          <cell r="F5"/>
        </row>
        <row r="6">
          <cell r="A6"/>
          <cell r="F6"/>
        </row>
        <row r="7">
          <cell r="A7"/>
          <cell r="F7"/>
        </row>
        <row r="8">
          <cell r="A8"/>
          <cell r="F8"/>
        </row>
        <row r="9">
          <cell r="A9"/>
          <cell r="F9"/>
        </row>
        <row r="10">
          <cell r="A10"/>
          <cell r="F10"/>
        </row>
        <row r="11">
          <cell r="A11"/>
          <cell r="F11"/>
        </row>
        <row r="12">
          <cell r="A12"/>
          <cell r="F12"/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BB9A-EB28-4B68-BC5E-1CA2BEDAA83D}">
  <sheetPr>
    <tabColor rgb="FF8E001B"/>
  </sheetPr>
  <dimension ref="A1:B1003"/>
  <sheetViews>
    <sheetView workbookViewId="0">
      <selection activeCell="B3" sqref="B3"/>
    </sheetView>
  </sheetViews>
  <sheetFormatPr defaultColWidth="14.44140625" defaultRowHeight="15" customHeight="1" x14ac:dyDescent="0.3"/>
  <cols>
    <col min="1" max="1" width="97.88671875" style="219" bestFit="1" customWidth="1"/>
    <col min="2" max="2" width="17.44140625" style="219" customWidth="1"/>
    <col min="3" max="16384" width="14.44140625" style="219"/>
  </cols>
  <sheetData>
    <row r="1" spans="1:2" ht="14.4" x14ac:dyDescent="0.3">
      <c r="A1" s="211" t="s">
        <v>185</v>
      </c>
      <c r="B1" s="212">
        <f>'Relatório Consolidado'!J4</f>
        <v>0</v>
      </c>
    </row>
    <row r="2" spans="1:2" ht="14.4" x14ac:dyDescent="0.3">
      <c r="A2" s="214" t="s">
        <v>186</v>
      </c>
      <c r="B2" s="215"/>
    </row>
    <row r="3" spans="1:2" ht="14.4" x14ac:dyDescent="0.3">
      <c r="A3" s="216" t="s">
        <v>187</v>
      </c>
      <c r="B3" s="215">
        <f>SUMIFS('Base Contratos'!E:E,'Base Contratos'!L:L,INFORME_MENSAL!A3)</f>
        <v>0</v>
      </c>
    </row>
    <row r="4" spans="1:2" ht="14.4" x14ac:dyDescent="0.3">
      <c r="A4" s="216" t="s">
        <v>188</v>
      </c>
      <c r="B4" s="215">
        <f>SUMIFS('Base Contratos'!E:E,'Base Contratos'!L:L,INFORME_MENSAL!A4)</f>
        <v>0</v>
      </c>
    </row>
    <row r="5" spans="1:2" ht="14.4" x14ac:dyDescent="0.3">
      <c r="A5" s="216" t="s">
        <v>189</v>
      </c>
      <c r="B5" s="215">
        <f>SUMIFS('Base Contratos'!E:E,'Base Contratos'!L:L,INFORME_MENSAL!A5)</f>
        <v>0</v>
      </c>
    </row>
    <row r="6" spans="1:2" ht="14.4" x14ac:dyDescent="0.3">
      <c r="A6" s="216" t="s">
        <v>190</v>
      </c>
      <c r="B6" s="215">
        <f>SUMIFS('Base Contratos'!E:E,'Base Contratos'!L:L,INFORME_MENSAL!A6)</f>
        <v>0</v>
      </c>
    </row>
    <row r="7" spans="1:2" ht="14.4" x14ac:dyDescent="0.3">
      <c r="A7" s="216" t="s">
        <v>191</v>
      </c>
      <c r="B7" s="215">
        <f>SUMIFS('Base Contratos'!E:E,'Base Contratos'!L:L,INFORME_MENSAL!A7)</f>
        <v>0</v>
      </c>
    </row>
    <row r="8" spans="1:2" ht="14.4" x14ac:dyDescent="0.3">
      <c r="A8" s="216" t="s">
        <v>192</v>
      </c>
      <c r="B8" s="215">
        <f>SUMIFS('Base Contratos'!E:E,'Base Contratos'!L:L,INFORME_MENSAL!A8)</f>
        <v>0</v>
      </c>
    </row>
    <row r="9" spans="1:2" ht="14.4" x14ac:dyDescent="0.3">
      <c r="A9" s="216" t="s">
        <v>193</v>
      </c>
      <c r="B9" s="215">
        <f>SUMIFS('Base Contratos'!E:E,'Base Contratos'!L:L,INFORME_MENSAL!A9)</f>
        <v>0</v>
      </c>
    </row>
    <row r="10" spans="1:2" ht="14.4" x14ac:dyDescent="0.3">
      <c r="A10" s="216" t="s">
        <v>194</v>
      </c>
      <c r="B10" s="215">
        <f>SUMIFS('Base Contratos'!E:E,'Base Contratos'!L:L,INFORME_MENSAL!A10)</f>
        <v>0</v>
      </c>
    </row>
    <row r="11" spans="1:2" ht="14.4" x14ac:dyDescent="0.3">
      <c r="A11" s="214" t="s">
        <v>195</v>
      </c>
      <c r="B11" s="215"/>
    </row>
    <row r="12" spans="1:2" ht="14.4" x14ac:dyDescent="0.3">
      <c r="A12" s="216" t="s">
        <v>196</v>
      </c>
      <c r="B12" s="215">
        <f>SUMIFS(Recebíveis!P:P,Recebíveis!S:S,INFORME_MENSAL!A12)</f>
        <v>0</v>
      </c>
    </row>
    <row r="13" spans="1:2" ht="14.4" x14ac:dyDescent="0.3">
      <c r="A13" s="216" t="s">
        <v>197</v>
      </c>
      <c r="B13" s="215">
        <f>SUMIFS(Recebíveis!P:P,Recebíveis!S:S,INFORME_MENSAL!A13)</f>
        <v>0</v>
      </c>
    </row>
    <row r="14" spans="1:2" ht="14.4" x14ac:dyDescent="0.3">
      <c r="A14" s="216" t="s">
        <v>198</v>
      </c>
      <c r="B14" s="215">
        <f>SUMIFS(Recebíveis!P:P,Recebíveis!S:S,INFORME_MENSAL!A14)</f>
        <v>0</v>
      </c>
    </row>
    <row r="15" spans="1:2" ht="14.4" x14ac:dyDescent="0.3">
      <c r="A15" s="216" t="s">
        <v>199</v>
      </c>
      <c r="B15" s="215">
        <f>SUMIFS(Recebíveis!P:P,Recebíveis!S:S,INFORME_MENSAL!A15)</f>
        <v>0</v>
      </c>
    </row>
    <row r="16" spans="1:2" ht="14.4" x14ac:dyDescent="0.3">
      <c r="A16" s="216" t="s">
        <v>200</v>
      </c>
      <c r="B16" s="215">
        <f>SUMIFS(Recebíveis!P:P,Recebíveis!S:S,INFORME_MENSAL!A16)</f>
        <v>0</v>
      </c>
    </row>
    <row r="17" spans="1:2" ht="14.4" x14ac:dyDescent="0.3">
      <c r="A17" s="216" t="s">
        <v>201</v>
      </c>
      <c r="B17" s="215">
        <f>SUMIFS(Recebíveis!P:P,Recebíveis!S:S,INFORME_MENSAL!A17)</f>
        <v>0</v>
      </c>
    </row>
    <row r="18" spans="1:2" ht="14.4" x14ac:dyDescent="0.3">
      <c r="A18" s="216" t="s">
        <v>208</v>
      </c>
      <c r="B18" s="215">
        <f>SUMIFS(Recebíveis!P:P,Recebíveis!S:S,INFORME_MENSAL!A18)</f>
        <v>0</v>
      </c>
    </row>
    <row r="19" spans="1:2" ht="14.4" x14ac:dyDescent="0.3">
      <c r="A19" s="216" t="s">
        <v>202</v>
      </c>
      <c r="B19" s="215">
        <f>SUMIFS(Recebíveis!P:P,Recebíveis!S:S,INFORME_MENSAL!A19)</f>
        <v>0</v>
      </c>
    </row>
    <row r="20" spans="1:2" ht="14.4" x14ac:dyDescent="0.3">
      <c r="A20" s="211" t="s">
        <v>203</v>
      </c>
      <c r="B20" s="215"/>
    </row>
    <row r="21" spans="1:2" ht="14.4" x14ac:dyDescent="0.3">
      <c r="A21" s="216" t="s">
        <v>209</v>
      </c>
      <c r="B21" s="215">
        <f>SUMIFS(Recebimentos!R:R,Recebimentos!Z:Z,INFORME_MENSAL!A21)</f>
        <v>0</v>
      </c>
    </row>
    <row r="22" spans="1:2" ht="14.4" x14ac:dyDescent="0.3">
      <c r="A22" s="216" t="s">
        <v>210</v>
      </c>
      <c r="B22" s="215">
        <f>SUMIFS(Recebimentos!R:R,Recebimentos!Z:Z,INFORME_MENSAL!A22)</f>
        <v>0</v>
      </c>
    </row>
    <row r="23" spans="1:2" ht="15.75" customHeight="1" x14ac:dyDescent="0.3">
      <c r="A23" s="216" t="s">
        <v>211</v>
      </c>
      <c r="B23" s="215">
        <f>SUMIFS(Recebimentos!R:R,Recebimentos!Z:Z,INFORME_MENSAL!A23)</f>
        <v>0</v>
      </c>
    </row>
    <row r="24" spans="1:2" ht="15.75" customHeight="1" x14ac:dyDescent="0.3">
      <c r="A24" s="216" t="s">
        <v>212</v>
      </c>
      <c r="B24" s="215">
        <f>SUMIFS(Recebimentos!R:R,Recebimentos!Z:Z,INFORME_MENSAL!A24)</f>
        <v>0</v>
      </c>
    </row>
    <row r="25" spans="1:2" ht="15.75" customHeight="1" x14ac:dyDescent="0.3">
      <c r="A25" s="216" t="s">
        <v>213</v>
      </c>
      <c r="B25" s="215">
        <f>SUMIFS(Recebimentos!R:R,Recebimentos!Z:Z,INFORME_MENSAL!A25)</f>
        <v>0</v>
      </c>
    </row>
    <row r="26" spans="1:2" ht="15.75" customHeight="1" x14ac:dyDescent="0.3">
      <c r="A26" s="216" t="s">
        <v>214</v>
      </c>
      <c r="B26" s="215">
        <f>SUMIFS(Recebimentos!R:R,Recebimentos!Z:Z,INFORME_MENSAL!A26)</f>
        <v>0</v>
      </c>
    </row>
    <row r="27" spans="1:2" ht="15.75" customHeight="1" x14ac:dyDescent="0.3">
      <c r="A27" s="216" t="s">
        <v>215</v>
      </c>
      <c r="B27" s="215">
        <f>SUMIFS(Recebimentos!R:R,Recebimentos!Z:Z,INFORME_MENSAL!A27)</f>
        <v>0</v>
      </c>
    </row>
    <row r="28" spans="1:2" ht="15.75" customHeight="1" x14ac:dyDescent="0.3">
      <c r="A28" s="216" t="s">
        <v>216</v>
      </c>
      <c r="B28" s="215">
        <f>SUMIFS(Recebimentos!R:R,Recebimentos!Z:Z,INFORME_MENSAL!A28)</f>
        <v>0</v>
      </c>
    </row>
    <row r="29" spans="1:2" ht="15.75" customHeight="1" x14ac:dyDescent="0.3">
      <c r="A29" s="216"/>
      <c r="B29" s="215"/>
    </row>
    <row r="30" spans="1:2" ht="15.75" customHeight="1" x14ac:dyDescent="0.3">
      <c r="A30" s="216" t="s">
        <v>217</v>
      </c>
      <c r="B30" s="215">
        <f>SUMIFS('Base Contratos'!E:E,'Base Contratos'!D:D,0)</f>
        <v>0</v>
      </c>
    </row>
    <row r="31" spans="1:2" ht="15.75" customHeight="1" x14ac:dyDescent="0.3">
      <c r="A31" s="216" t="s">
        <v>218</v>
      </c>
      <c r="B31" s="215">
        <f>SUMIFS('Base Contratos'!E:E,'Base Contratos'!D:D,"&gt;"&amp;0,'Base Contratos'!C:C,"&lt;&gt;"&amp;0)</f>
        <v>0</v>
      </c>
    </row>
    <row r="32" spans="1:2" ht="15.75" customHeight="1" x14ac:dyDescent="0.3">
      <c r="A32" s="216" t="s">
        <v>219</v>
      </c>
      <c r="B32" s="215">
        <f>SUMIFS('Base Contratos'!E:E,'Base Contratos'!C:C,"="&amp;0,'Base Contratos'!D:D,"&gt;"&amp;0)</f>
        <v>0</v>
      </c>
    </row>
    <row r="33" spans="1:2" s="213" customFormat="1" ht="15.75" customHeight="1" x14ac:dyDescent="0.3">
      <c r="A33" s="217"/>
      <c r="B33" s="215"/>
    </row>
    <row r="34" spans="1:2" s="213" customFormat="1" ht="15.75" customHeight="1" x14ac:dyDescent="0.3">
      <c r="A34" s="217"/>
      <c r="B34" s="215"/>
    </row>
    <row r="35" spans="1:2" s="213" customFormat="1" ht="15.75" customHeight="1" x14ac:dyDescent="0.3">
      <c r="A35" s="217"/>
      <c r="B35" s="215"/>
    </row>
    <row r="36" spans="1:2" s="213" customFormat="1" ht="15.75" customHeight="1" x14ac:dyDescent="0.3">
      <c r="A36" s="217"/>
      <c r="B36" s="215"/>
    </row>
    <row r="37" spans="1:2" s="213" customFormat="1" ht="15.75" customHeight="1" x14ac:dyDescent="0.3">
      <c r="A37" s="217"/>
      <c r="B37" s="215"/>
    </row>
    <row r="38" spans="1:2" s="213" customFormat="1" ht="15.75" customHeight="1" x14ac:dyDescent="0.3">
      <c r="A38" s="217"/>
      <c r="B38" s="215"/>
    </row>
    <row r="39" spans="1:2" s="213" customFormat="1" ht="15.75" customHeight="1" x14ac:dyDescent="0.3">
      <c r="A39" s="217"/>
      <c r="B39" s="215"/>
    </row>
    <row r="40" spans="1:2" s="213" customFormat="1" ht="15.75" customHeight="1" x14ac:dyDescent="0.3">
      <c r="A40" s="217"/>
      <c r="B40" s="215"/>
    </row>
    <row r="41" spans="1:2" s="213" customFormat="1" ht="15.75" customHeight="1" x14ac:dyDescent="0.3">
      <c r="A41" s="218"/>
      <c r="B41" s="215"/>
    </row>
    <row r="42" spans="1:2" s="213" customFormat="1" ht="15.75" customHeight="1" x14ac:dyDescent="0.3">
      <c r="A42" s="216"/>
      <c r="B42" s="215"/>
    </row>
    <row r="43" spans="1:2" s="213" customFormat="1" ht="15.75" customHeight="1" x14ac:dyDescent="0.3">
      <c r="A43" s="216"/>
      <c r="B43" s="215"/>
    </row>
    <row r="44" spans="1:2" s="213" customFormat="1" ht="15.75" customHeight="1" x14ac:dyDescent="0.3">
      <c r="A44" s="216"/>
      <c r="B44" s="215"/>
    </row>
    <row r="45" spans="1:2" s="213" customFormat="1" ht="15.75" customHeight="1" x14ac:dyDescent="0.3">
      <c r="A45" s="216"/>
      <c r="B45" s="215"/>
    </row>
    <row r="46" spans="1:2" s="213" customFormat="1" ht="15.75" customHeight="1" x14ac:dyDescent="0.3">
      <c r="A46" s="216"/>
      <c r="B46" s="215"/>
    </row>
    <row r="47" spans="1:2" s="213" customFormat="1" ht="15.75" customHeight="1" x14ac:dyDescent="0.3">
      <c r="A47" s="216"/>
      <c r="B47" s="215"/>
    </row>
    <row r="48" spans="1:2" s="213" customFormat="1" ht="15.75" customHeight="1" x14ac:dyDescent="0.3">
      <c r="A48" s="216"/>
      <c r="B48" s="215"/>
    </row>
    <row r="49" spans="1:2" s="213" customFormat="1" ht="15.75" customHeight="1" x14ac:dyDescent="0.3">
      <c r="A49" s="216"/>
      <c r="B49" s="215"/>
    </row>
    <row r="50" spans="1:2" s="213" customFormat="1" ht="15.75" customHeight="1" x14ac:dyDescent="0.3">
      <c r="A50" s="216"/>
      <c r="B50" s="215"/>
    </row>
    <row r="51" spans="1:2" s="213" customFormat="1" ht="15.75" customHeight="1" x14ac:dyDescent="0.3">
      <c r="A51" s="216"/>
      <c r="B51" s="215"/>
    </row>
    <row r="52" spans="1:2" s="213" customFormat="1" ht="15.75" customHeight="1" x14ac:dyDescent="0.3">
      <c r="A52" s="216"/>
      <c r="B52" s="215"/>
    </row>
    <row r="53" spans="1:2" s="213" customFormat="1" ht="15.75" customHeight="1" x14ac:dyDescent="0.3">
      <c r="A53" s="216"/>
      <c r="B53" s="215"/>
    </row>
    <row r="54" spans="1:2" s="213" customFormat="1" ht="15.75" customHeight="1" x14ac:dyDescent="0.3">
      <c r="A54" s="216"/>
      <c r="B54" s="215"/>
    </row>
    <row r="55" spans="1:2" s="213" customFormat="1" ht="15.75" customHeight="1" x14ac:dyDescent="0.3">
      <c r="A55" s="216"/>
      <c r="B55" s="215"/>
    </row>
    <row r="56" spans="1:2" s="213" customFormat="1" ht="15.75" customHeight="1" x14ac:dyDescent="0.3">
      <c r="A56" s="216"/>
      <c r="B56" s="215"/>
    </row>
    <row r="57" spans="1:2" s="213" customFormat="1" ht="15.75" customHeight="1" x14ac:dyDescent="0.3">
      <c r="A57" s="216"/>
      <c r="B57" s="215"/>
    </row>
    <row r="58" spans="1:2" s="213" customFormat="1" ht="15.75" customHeight="1" x14ac:dyDescent="0.3">
      <c r="A58" s="216"/>
      <c r="B58" s="215"/>
    </row>
    <row r="59" spans="1:2" s="213" customFormat="1" ht="15.75" customHeight="1" x14ac:dyDescent="0.3">
      <c r="A59" s="216"/>
      <c r="B59" s="215"/>
    </row>
    <row r="60" spans="1:2" s="213" customFormat="1" ht="15.75" customHeight="1" x14ac:dyDescent="0.3">
      <c r="A60" s="216"/>
      <c r="B60" s="215"/>
    </row>
    <row r="61" spans="1:2" s="213" customFormat="1" ht="15.75" customHeight="1" x14ac:dyDescent="0.3">
      <c r="A61" s="216"/>
      <c r="B61" s="215"/>
    </row>
    <row r="62" spans="1:2" s="213" customFormat="1" ht="15.75" customHeight="1" x14ac:dyDescent="0.3">
      <c r="A62" s="216"/>
      <c r="B62" s="215"/>
    </row>
    <row r="63" spans="1:2" s="213" customFormat="1" ht="15.75" customHeight="1" x14ac:dyDescent="0.3">
      <c r="A63" s="216"/>
      <c r="B63" s="215"/>
    </row>
    <row r="64" spans="1:2" s="213" customFormat="1" ht="15.75" customHeight="1" x14ac:dyDescent="0.3">
      <c r="A64" s="216"/>
      <c r="B64" s="215"/>
    </row>
    <row r="65" spans="1:2" s="213" customFormat="1" ht="15.75" customHeight="1" x14ac:dyDescent="0.3">
      <c r="A65" s="216"/>
      <c r="B65" s="215"/>
    </row>
    <row r="66" spans="1:2" s="213" customFormat="1" ht="15.75" customHeight="1" x14ac:dyDescent="0.3">
      <c r="A66" s="216"/>
      <c r="B66" s="215"/>
    </row>
    <row r="67" spans="1:2" s="213" customFormat="1" ht="15.75" customHeight="1" x14ac:dyDescent="0.3">
      <c r="A67" s="216"/>
      <c r="B67" s="215"/>
    </row>
    <row r="68" spans="1:2" s="213" customFormat="1" ht="15.75" customHeight="1" x14ac:dyDescent="0.3">
      <c r="A68" s="216"/>
      <c r="B68" s="215"/>
    </row>
    <row r="69" spans="1:2" s="213" customFormat="1" ht="15.75" customHeight="1" x14ac:dyDescent="0.3">
      <c r="A69" s="216"/>
      <c r="B69" s="215"/>
    </row>
    <row r="70" spans="1:2" s="213" customFormat="1" ht="15.75" customHeight="1" x14ac:dyDescent="0.3">
      <c r="A70" s="216"/>
      <c r="B70" s="215"/>
    </row>
    <row r="71" spans="1:2" s="213" customFormat="1" ht="15.75" customHeight="1" x14ac:dyDescent="0.3">
      <c r="A71" s="216"/>
      <c r="B71" s="215"/>
    </row>
    <row r="72" spans="1:2" s="213" customFormat="1" ht="15.75" customHeight="1" x14ac:dyDescent="0.3">
      <c r="A72" s="216"/>
      <c r="B72" s="215"/>
    </row>
    <row r="73" spans="1:2" s="213" customFormat="1" ht="15.75" customHeight="1" x14ac:dyDescent="0.3">
      <c r="A73" s="216"/>
      <c r="B73" s="215"/>
    </row>
    <row r="74" spans="1:2" s="213" customFormat="1" ht="15.75" customHeight="1" x14ac:dyDescent="0.3">
      <c r="A74" s="216"/>
      <c r="B74" s="215"/>
    </row>
    <row r="75" spans="1:2" s="213" customFormat="1" ht="15.75" customHeight="1" x14ac:dyDescent="0.3">
      <c r="A75" s="216"/>
      <c r="B75" s="215"/>
    </row>
    <row r="76" spans="1:2" s="213" customFormat="1" ht="15.75" customHeight="1" x14ac:dyDescent="0.3">
      <c r="A76" s="216"/>
      <c r="B76" s="215"/>
    </row>
    <row r="77" spans="1:2" s="213" customFormat="1" ht="15.75" customHeight="1" x14ac:dyDescent="0.3">
      <c r="A77" s="216"/>
      <c r="B77" s="215"/>
    </row>
    <row r="78" spans="1:2" s="213" customFormat="1" ht="15.75" customHeight="1" x14ac:dyDescent="0.3">
      <c r="A78" s="216"/>
      <c r="B78" s="215"/>
    </row>
    <row r="79" spans="1:2" s="213" customFormat="1" ht="15.75" customHeight="1" x14ac:dyDescent="0.3">
      <c r="A79" s="216"/>
      <c r="B79" s="215"/>
    </row>
    <row r="80" spans="1:2" s="213" customFormat="1" ht="15.75" customHeight="1" x14ac:dyDescent="0.3">
      <c r="A80" s="216"/>
      <c r="B80" s="215"/>
    </row>
    <row r="81" spans="1:2" s="213" customFormat="1" ht="15.75" customHeight="1" x14ac:dyDescent="0.3">
      <c r="A81" s="216"/>
      <c r="B81" s="215"/>
    </row>
    <row r="82" spans="1:2" s="213" customFormat="1" ht="15.75" customHeight="1" x14ac:dyDescent="0.3">
      <c r="A82" s="216"/>
      <c r="B82" s="215"/>
    </row>
    <row r="83" spans="1:2" s="213" customFormat="1" ht="15.75" customHeight="1" x14ac:dyDescent="0.3">
      <c r="A83" s="216"/>
      <c r="B83" s="215"/>
    </row>
    <row r="84" spans="1:2" s="213" customFormat="1" ht="15.75" customHeight="1" x14ac:dyDescent="0.3">
      <c r="A84" s="216"/>
      <c r="B84" s="215"/>
    </row>
    <row r="85" spans="1:2" s="213" customFormat="1" ht="15.75" customHeight="1" x14ac:dyDescent="0.3">
      <c r="A85" s="216"/>
      <c r="B85" s="215"/>
    </row>
    <row r="86" spans="1:2" s="213" customFormat="1" ht="15.75" customHeight="1" x14ac:dyDescent="0.3">
      <c r="A86" s="216"/>
      <c r="B86" s="215"/>
    </row>
    <row r="87" spans="1:2" s="213" customFormat="1" ht="15.75" customHeight="1" x14ac:dyDescent="0.3">
      <c r="A87" s="216"/>
      <c r="B87" s="215"/>
    </row>
    <row r="88" spans="1:2" s="213" customFormat="1" ht="15.75" customHeight="1" x14ac:dyDescent="0.3">
      <c r="A88" s="216"/>
      <c r="B88" s="215"/>
    </row>
    <row r="89" spans="1:2" s="213" customFormat="1" ht="15.75" customHeight="1" x14ac:dyDescent="0.3">
      <c r="A89" s="216"/>
      <c r="B89" s="215"/>
    </row>
    <row r="90" spans="1:2" s="213" customFormat="1" ht="15.75" customHeight="1" x14ac:dyDescent="0.3">
      <c r="A90" s="216"/>
      <c r="B90" s="215"/>
    </row>
    <row r="91" spans="1:2" s="213" customFormat="1" ht="15.75" customHeight="1" x14ac:dyDescent="0.3">
      <c r="A91" s="216"/>
      <c r="B91" s="215"/>
    </row>
    <row r="92" spans="1:2" s="213" customFormat="1" ht="15.75" customHeight="1" x14ac:dyDescent="0.3">
      <c r="A92" s="216"/>
      <c r="B92" s="215"/>
    </row>
    <row r="93" spans="1:2" s="213" customFormat="1" ht="15.75" customHeight="1" x14ac:dyDescent="0.3">
      <c r="A93" s="216"/>
      <c r="B93" s="215"/>
    </row>
    <row r="94" spans="1:2" s="213" customFormat="1" ht="15.75" customHeight="1" x14ac:dyDescent="0.3">
      <c r="A94" s="216"/>
      <c r="B94" s="215"/>
    </row>
    <row r="95" spans="1:2" s="213" customFormat="1" ht="15.75" customHeight="1" x14ac:dyDescent="0.3">
      <c r="A95" s="216"/>
      <c r="B95" s="215"/>
    </row>
    <row r="96" spans="1:2" s="213" customFormat="1" ht="15.75" customHeight="1" x14ac:dyDescent="0.3">
      <c r="A96" s="216"/>
      <c r="B96" s="215"/>
    </row>
    <row r="97" spans="1:2" s="213" customFormat="1" ht="15.75" customHeight="1" x14ac:dyDescent="0.3">
      <c r="A97" s="216"/>
      <c r="B97" s="215"/>
    </row>
    <row r="98" spans="1:2" s="213" customFormat="1" ht="15.75" customHeight="1" x14ac:dyDescent="0.3">
      <c r="A98" s="216"/>
      <c r="B98" s="215"/>
    </row>
    <row r="99" spans="1:2" s="213" customFormat="1" ht="15.75" customHeight="1" x14ac:dyDescent="0.3">
      <c r="A99" s="216"/>
      <c r="B99" s="215"/>
    </row>
    <row r="100" spans="1:2" s="213" customFormat="1" ht="15.75" customHeight="1" x14ac:dyDescent="0.3">
      <c r="A100" s="216"/>
      <c r="B100" s="215"/>
    </row>
    <row r="101" spans="1:2" s="213" customFormat="1" ht="15.75" customHeight="1" x14ac:dyDescent="0.3">
      <c r="A101" s="216"/>
      <c r="B101" s="215"/>
    </row>
    <row r="102" spans="1:2" s="213" customFormat="1" ht="15.75" customHeight="1" x14ac:dyDescent="0.3">
      <c r="A102" s="216"/>
      <c r="B102" s="215"/>
    </row>
    <row r="103" spans="1:2" s="213" customFormat="1" ht="15.75" customHeight="1" x14ac:dyDescent="0.3">
      <c r="A103" s="216"/>
      <c r="B103" s="215"/>
    </row>
    <row r="104" spans="1:2" s="213" customFormat="1" ht="15.75" customHeight="1" x14ac:dyDescent="0.3">
      <c r="A104" s="216"/>
      <c r="B104" s="215"/>
    </row>
    <row r="105" spans="1:2" s="213" customFormat="1" ht="15.75" customHeight="1" x14ac:dyDescent="0.3">
      <c r="A105" s="216"/>
      <c r="B105" s="215"/>
    </row>
    <row r="106" spans="1:2" s="213" customFormat="1" ht="15.75" customHeight="1" x14ac:dyDescent="0.3">
      <c r="A106" s="216"/>
      <c r="B106" s="215"/>
    </row>
    <row r="107" spans="1:2" s="213" customFormat="1" ht="15.75" customHeight="1" x14ac:dyDescent="0.3">
      <c r="A107" s="216"/>
      <c r="B107" s="215"/>
    </row>
    <row r="108" spans="1:2" s="213" customFormat="1" ht="15.75" customHeight="1" x14ac:dyDescent="0.3">
      <c r="A108" s="216"/>
      <c r="B108" s="215"/>
    </row>
    <row r="109" spans="1:2" s="213" customFormat="1" ht="15.75" customHeight="1" x14ac:dyDescent="0.3">
      <c r="A109" s="216"/>
      <c r="B109" s="215"/>
    </row>
    <row r="110" spans="1:2" s="213" customFormat="1" ht="15.75" customHeight="1" x14ac:dyDescent="0.3">
      <c r="A110" s="216"/>
      <c r="B110" s="215"/>
    </row>
    <row r="111" spans="1:2" s="213" customFormat="1" ht="15.75" customHeight="1" x14ac:dyDescent="0.3">
      <c r="A111" s="216"/>
      <c r="B111" s="215"/>
    </row>
    <row r="112" spans="1:2" s="213" customFormat="1" ht="15.75" customHeight="1" x14ac:dyDescent="0.3">
      <c r="A112" s="216"/>
      <c r="B112" s="215"/>
    </row>
    <row r="113" spans="1:2" s="213" customFormat="1" ht="15.75" customHeight="1" x14ac:dyDescent="0.3">
      <c r="A113" s="216"/>
      <c r="B113" s="215"/>
    </row>
    <row r="114" spans="1:2" s="213" customFormat="1" ht="15.75" customHeight="1" x14ac:dyDescent="0.3">
      <c r="A114" s="216"/>
      <c r="B114" s="215"/>
    </row>
    <row r="115" spans="1:2" s="213" customFormat="1" ht="15.75" customHeight="1" x14ac:dyDescent="0.3">
      <c r="A115" s="216"/>
      <c r="B115" s="215"/>
    </row>
    <row r="116" spans="1:2" s="213" customFormat="1" ht="15.75" customHeight="1" x14ac:dyDescent="0.3">
      <c r="A116" s="216"/>
      <c r="B116" s="215"/>
    </row>
    <row r="117" spans="1:2" s="213" customFormat="1" ht="15.75" customHeight="1" x14ac:dyDescent="0.3">
      <c r="A117" s="216"/>
      <c r="B117" s="215"/>
    </row>
    <row r="118" spans="1:2" s="213" customFormat="1" ht="15.75" customHeight="1" x14ac:dyDescent="0.3">
      <c r="A118" s="216"/>
      <c r="B118" s="215"/>
    </row>
    <row r="119" spans="1:2" s="213" customFormat="1" ht="15.75" customHeight="1" x14ac:dyDescent="0.3">
      <c r="A119" s="216"/>
      <c r="B119" s="215"/>
    </row>
    <row r="120" spans="1:2" s="213" customFormat="1" ht="15.75" customHeight="1" x14ac:dyDescent="0.3">
      <c r="A120" s="216"/>
      <c r="B120" s="215"/>
    </row>
    <row r="121" spans="1:2" s="213" customFormat="1" ht="15.75" customHeight="1" x14ac:dyDescent="0.3">
      <c r="A121" s="216"/>
      <c r="B121" s="215"/>
    </row>
    <row r="122" spans="1:2" s="213" customFormat="1" ht="15.75" customHeight="1" x14ac:dyDescent="0.3">
      <c r="A122" s="216"/>
      <c r="B122" s="215"/>
    </row>
    <row r="123" spans="1:2" s="213" customFormat="1" ht="15.75" customHeight="1" x14ac:dyDescent="0.3">
      <c r="A123" s="216"/>
      <c r="B123" s="215"/>
    </row>
    <row r="124" spans="1:2" s="213" customFormat="1" ht="15.75" customHeight="1" x14ac:dyDescent="0.3">
      <c r="A124" s="216"/>
      <c r="B124" s="215"/>
    </row>
    <row r="125" spans="1:2" s="213" customFormat="1" ht="15.75" customHeight="1" x14ac:dyDescent="0.3">
      <c r="A125" s="216"/>
      <c r="B125" s="215"/>
    </row>
    <row r="126" spans="1:2" s="213" customFormat="1" ht="15.75" customHeight="1" x14ac:dyDescent="0.3">
      <c r="A126" s="216"/>
      <c r="B126" s="215"/>
    </row>
    <row r="127" spans="1:2" s="213" customFormat="1" ht="15.75" customHeight="1" x14ac:dyDescent="0.3">
      <c r="A127" s="216"/>
      <c r="B127" s="215"/>
    </row>
    <row r="128" spans="1:2" s="213" customFormat="1" ht="15.75" customHeight="1" x14ac:dyDescent="0.3">
      <c r="A128" s="216"/>
      <c r="B128" s="215"/>
    </row>
    <row r="129" spans="1:2" s="213" customFormat="1" ht="15.75" customHeight="1" x14ac:dyDescent="0.3">
      <c r="A129" s="216"/>
      <c r="B129" s="215"/>
    </row>
    <row r="130" spans="1:2" s="213" customFormat="1" ht="15.75" customHeight="1" x14ac:dyDescent="0.3">
      <c r="A130" s="216"/>
      <c r="B130" s="215"/>
    </row>
    <row r="131" spans="1:2" s="213" customFormat="1" ht="15.75" customHeight="1" x14ac:dyDescent="0.3">
      <c r="A131" s="216"/>
      <c r="B131" s="215"/>
    </row>
    <row r="132" spans="1:2" s="213" customFormat="1" ht="15.75" customHeight="1" x14ac:dyDescent="0.3">
      <c r="A132" s="216"/>
      <c r="B132" s="215"/>
    </row>
    <row r="133" spans="1:2" s="213" customFormat="1" ht="15.75" customHeight="1" x14ac:dyDescent="0.3">
      <c r="A133" s="216"/>
      <c r="B133" s="215"/>
    </row>
    <row r="134" spans="1:2" s="213" customFormat="1" ht="15.75" customHeight="1" x14ac:dyDescent="0.3">
      <c r="A134" s="216"/>
      <c r="B134" s="215"/>
    </row>
    <row r="135" spans="1:2" s="213" customFormat="1" ht="15.75" customHeight="1" x14ac:dyDescent="0.3">
      <c r="A135" s="216"/>
      <c r="B135" s="215"/>
    </row>
    <row r="136" spans="1:2" s="213" customFormat="1" ht="15.75" customHeight="1" x14ac:dyDescent="0.3">
      <c r="A136" s="216"/>
      <c r="B136" s="215"/>
    </row>
    <row r="137" spans="1:2" s="213" customFormat="1" ht="15.75" customHeight="1" x14ac:dyDescent="0.3">
      <c r="A137" s="216"/>
      <c r="B137" s="215"/>
    </row>
    <row r="138" spans="1:2" s="213" customFormat="1" ht="15.75" customHeight="1" x14ac:dyDescent="0.3">
      <c r="A138" s="216"/>
      <c r="B138" s="215"/>
    </row>
    <row r="139" spans="1:2" s="213" customFormat="1" ht="15.75" customHeight="1" x14ac:dyDescent="0.3">
      <c r="A139" s="216"/>
      <c r="B139" s="215"/>
    </row>
    <row r="140" spans="1:2" s="213" customFormat="1" ht="15.75" customHeight="1" x14ac:dyDescent="0.3">
      <c r="A140" s="216"/>
      <c r="B140" s="215"/>
    </row>
    <row r="141" spans="1:2" s="213" customFormat="1" ht="15.75" customHeight="1" x14ac:dyDescent="0.3">
      <c r="A141" s="216"/>
      <c r="B141" s="215"/>
    </row>
    <row r="142" spans="1:2" s="213" customFormat="1" ht="15.75" customHeight="1" x14ac:dyDescent="0.3">
      <c r="A142" s="216"/>
      <c r="B142" s="215"/>
    </row>
    <row r="143" spans="1:2" s="213" customFormat="1" ht="15.75" customHeight="1" x14ac:dyDescent="0.3">
      <c r="A143" s="216"/>
      <c r="B143" s="215"/>
    </row>
    <row r="144" spans="1:2" s="213" customFormat="1" ht="15.75" customHeight="1" x14ac:dyDescent="0.3">
      <c r="A144" s="216"/>
      <c r="B144" s="215"/>
    </row>
    <row r="145" spans="1:2" s="213" customFormat="1" ht="15.75" customHeight="1" x14ac:dyDescent="0.3">
      <c r="A145" s="216"/>
      <c r="B145" s="215"/>
    </row>
    <row r="146" spans="1:2" s="213" customFormat="1" ht="15.75" customHeight="1" x14ac:dyDescent="0.3">
      <c r="A146" s="216"/>
      <c r="B146" s="215"/>
    </row>
    <row r="147" spans="1:2" s="213" customFormat="1" ht="15.75" customHeight="1" x14ac:dyDescent="0.3">
      <c r="A147" s="216"/>
      <c r="B147" s="215"/>
    </row>
    <row r="148" spans="1:2" s="213" customFormat="1" ht="15.75" customHeight="1" x14ac:dyDescent="0.3">
      <c r="A148" s="216"/>
      <c r="B148" s="215"/>
    </row>
    <row r="149" spans="1:2" s="213" customFormat="1" ht="15.75" customHeight="1" x14ac:dyDescent="0.3">
      <c r="A149" s="216"/>
      <c r="B149" s="215"/>
    </row>
    <row r="150" spans="1:2" s="213" customFormat="1" ht="15.75" customHeight="1" x14ac:dyDescent="0.3">
      <c r="A150" s="216"/>
      <c r="B150" s="215"/>
    </row>
    <row r="151" spans="1:2" s="213" customFormat="1" ht="15.75" customHeight="1" x14ac:dyDescent="0.3">
      <c r="A151" s="216"/>
      <c r="B151" s="215"/>
    </row>
    <row r="152" spans="1:2" s="213" customFormat="1" ht="15.75" customHeight="1" x14ac:dyDescent="0.3">
      <c r="A152" s="216"/>
      <c r="B152" s="215"/>
    </row>
    <row r="153" spans="1:2" s="213" customFormat="1" ht="15.75" customHeight="1" x14ac:dyDescent="0.3">
      <c r="A153" s="216"/>
      <c r="B153" s="215"/>
    </row>
    <row r="154" spans="1:2" s="213" customFormat="1" ht="15.75" customHeight="1" x14ac:dyDescent="0.3">
      <c r="A154" s="216"/>
      <c r="B154" s="215"/>
    </row>
    <row r="155" spans="1:2" s="213" customFormat="1" ht="15.75" customHeight="1" x14ac:dyDescent="0.3">
      <c r="A155" s="216"/>
      <c r="B155" s="215"/>
    </row>
    <row r="156" spans="1:2" s="213" customFormat="1" ht="15.75" customHeight="1" x14ac:dyDescent="0.3">
      <c r="A156" s="216"/>
      <c r="B156" s="215"/>
    </row>
    <row r="157" spans="1:2" s="213" customFormat="1" ht="15.75" customHeight="1" x14ac:dyDescent="0.3">
      <c r="A157" s="216"/>
      <c r="B157" s="215"/>
    </row>
    <row r="158" spans="1:2" s="213" customFormat="1" ht="15.75" customHeight="1" x14ac:dyDescent="0.3">
      <c r="A158" s="216"/>
      <c r="B158" s="215"/>
    </row>
    <row r="159" spans="1:2" s="213" customFormat="1" ht="15.75" customHeight="1" x14ac:dyDescent="0.3">
      <c r="A159" s="216"/>
      <c r="B159" s="215"/>
    </row>
    <row r="160" spans="1:2" s="213" customFormat="1" ht="15.75" customHeight="1" x14ac:dyDescent="0.3">
      <c r="A160" s="216"/>
      <c r="B160" s="215"/>
    </row>
    <row r="161" spans="1:2" s="213" customFormat="1" ht="15.75" customHeight="1" x14ac:dyDescent="0.3">
      <c r="A161" s="216"/>
      <c r="B161" s="215"/>
    </row>
    <row r="162" spans="1:2" s="213" customFormat="1" ht="15.75" customHeight="1" x14ac:dyDescent="0.3">
      <c r="A162" s="216"/>
      <c r="B162" s="215"/>
    </row>
    <row r="163" spans="1:2" s="213" customFormat="1" ht="15.75" customHeight="1" x14ac:dyDescent="0.3">
      <c r="A163" s="216"/>
      <c r="B163" s="215"/>
    </row>
    <row r="164" spans="1:2" s="213" customFormat="1" ht="15.75" customHeight="1" x14ac:dyDescent="0.3">
      <c r="A164" s="216"/>
      <c r="B164" s="215"/>
    </row>
    <row r="165" spans="1:2" s="213" customFormat="1" ht="15.75" customHeight="1" x14ac:dyDescent="0.3">
      <c r="A165" s="216"/>
      <c r="B165" s="215"/>
    </row>
    <row r="166" spans="1:2" s="213" customFormat="1" ht="15.75" customHeight="1" x14ac:dyDescent="0.3">
      <c r="A166" s="216"/>
      <c r="B166" s="215"/>
    </row>
    <row r="167" spans="1:2" s="213" customFormat="1" ht="15.75" customHeight="1" x14ac:dyDescent="0.3">
      <c r="A167" s="216"/>
      <c r="B167" s="215"/>
    </row>
    <row r="168" spans="1:2" s="213" customFormat="1" ht="15.75" customHeight="1" x14ac:dyDescent="0.3">
      <c r="A168" s="216"/>
      <c r="B168" s="215"/>
    </row>
    <row r="169" spans="1:2" s="213" customFormat="1" ht="15.75" customHeight="1" x14ac:dyDescent="0.3">
      <c r="A169" s="216"/>
      <c r="B169" s="215"/>
    </row>
    <row r="170" spans="1:2" s="213" customFormat="1" ht="15.75" customHeight="1" x14ac:dyDescent="0.3">
      <c r="A170" s="216"/>
      <c r="B170" s="215"/>
    </row>
    <row r="171" spans="1:2" s="213" customFormat="1" ht="15.75" customHeight="1" x14ac:dyDescent="0.3">
      <c r="A171" s="216"/>
      <c r="B171" s="215"/>
    </row>
    <row r="172" spans="1:2" s="213" customFormat="1" ht="15.75" customHeight="1" x14ac:dyDescent="0.3">
      <c r="A172" s="216"/>
      <c r="B172" s="215"/>
    </row>
    <row r="173" spans="1:2" s="213" customFormat="1" ht="15.75" customHeight="1" x14ac:dyDescent="0.3">
      <c r="A173" s="216"/>
      <c r="B173" s="215"/>
    </row>
    <row r="174" spans="1:2" s="213" customFormat="1" ht="15.75" customHeight="1" x14ac:dyDescent="0.3">
      <c r="A174" s="216"/>
      <c r="B174" s="215"/>
    </row>
    <row r="175" spans="1:2" s="213" customFormat="1" ht="15.75" customHeight="1" x14ac:dyDescent="0.3">
      <c r="A175" s="216"/>
      <c r="B175" s="215"/>
    </row>
    <row r="176" spans="1:2" s="213" customFormat="1" ht="15.75" customHeight="1" x14ac:dyDescent="0.3">
      <c r="A176" s="216"/>
      <c r="B176" s="215"/>
    </row>
    <row r="177" spans="1:2" s="213" customFormat="1" ht="15.75" customHeight="1" x14ac:dyDescent="0.3">
      <c r="A177" s="216"/>
      <c r="B177" s="215"/>
    </row>
    <row r="178" spans="1:2" s="213" customFormat="1" ht="15.75" customHeight="1" x14ac:dyDescent="0.3">
      <c r="A178" s="216"/>
      <c r="B178" s="215"/>
    </row>
    <row r="179" spans="1:2" s="213" customFormat="1" ht="15.75" customHeight="1" x14ac:dyDescent="0.3">
      <c r="A179" s="216"/>
      <c r="B179" s="215"/>
    </row>
    <row r="180" spans="1:2" s="213" customFormat="1" ht="15.75" customHeight="1" x14ac:dyDescent="0.3">
      <c r="A180" s="216"/>
      <c r="B180" s="215"/>
    </row>
    <row r="181" spans="1:2" s="213" customFormat="1" ht="15.75" customHeight="1" x14ac:dyDescent="0.3">
      <c r="A181" s="216"/>
      <c r="B181" s="215"/>
    </row>
    <row r="182" spans="1:2" s="213" customFormat="1" ht="15.75" customHeight="1" x14ac:dyDescent="0.3">
      <c r="A182" s="216"/>
      <c r="B182" s="215"/>
    </row>
    <row r="183" spans="1:2" s="213" customFormat="1" ht="15.75" customHeight="1" x14ac:dyDescent="0.3">
      <c r="A183" s="216"/>
      <c r="B183" s="215"/>
    </row>
    <row r="184" spans="1:2" s="213" customFormat="1" ht="15.75" customHeight="1" x14ac:dyDescent="0.3">
      <c r="A184" s="216"/>
      <c r="B184" s="215"/>
    </row>
    <row r="185" spans="1:2" s="213" customFormat="1" ht="15.75" customHeight="1" x14ac:dyDescent="0.3">
      <c r="A185" s="216"/>
      <c r="B185" s="215"/>
    </row>
    <row r="186" spans="1:2" s="213" customFormat="1" ht="15.75" customHeight="1" x14ac:dyDescent="0.3">
      <c r="A186" s="216"/>
      <c r="B186" s="215"/>
    </row>
    <row r="187" spans="1:2" s="213" customFormat="1" ht="15.75" customHeight="1" x14ac:dyDescent="0.3">
      <c r="A187" s="216"/>
      <c r="B187" s="215"/>
    </row>
    <row r="188" spans="1:2" s="213" customFormat="1" ht="15.75" customHeight="1" x14ac:dyDescent="0.3">
      <c r="A188" s="216"/>
      <c r="B188" s="215"/>
    </row>
    <row r="189" spans="1:2" s="213" customFormat="1" ht="15.75" customHeight="1" x14ac:dyDescent="0.3">
      <c r="A189" s="216"/>
      <c r="B189" s="215"/>
    </row>
    <row r="190" spans="1:2" s="213" customFormat="1" ht="15.75" customHeight="1" x14ac:dyDescent="0.3">
      <c r="A190" s="216"/>
      <c r="B190" s="215"/>
    </row>
    <row r="191" spans="1:2" s="213" customFormat="1" ht="15.75" customHeight="1" x14ac:dyDescent="0.3">
      <c r="A191" s="216"/>
      <c r="B191" s="215"/>
    </row>
    <row r="192" spans="1:2" s="213" customFormat="1" ht="15.75" customHeight="1" x14ac:dyDescent="0.3">
      <c r="A192" s="216"/>
      <c r="B192" s="215"/>
    </row>
    <row r="193" spans="1:2" s="213" customFormat="1" ht="15.75" customHeight="1" x14ac:dyDescent="0.3">
      <c r="A193" s="216"/>
      <c r="B193" s="215"/>
    </row>
    <row r="194" spans="1:2" s="213" customFormat="1" ht="15.75" customHeight="1" x14ac:dyDescent="0.3">
      <c r="A194" s="216"/>
      <c r="B194" s="215"/>
    </row>
    <row r="195" spans="1:2" s="213" customFormat="1" ht="15.75" customHeight="1" x14ac:dyDescent="0.3">
      <c r="A195" s="216"/>
      <c r="B195" s="215"/>
    </row>
    <row r="196" spans="1:2" s="213" customFormat="1" ht="15.75" customHeight="1" x14ac:dyDescent="0.3">
      <c r="A196" s="216"/>
      <c r="B196" s="215"/>
    </row>
    <row r="197" spans="1:2" s="213" customFormat="1" ht="15.75" customHeight="1" x14ac:dyDescent="0.3">
      <c r="A197" s="216"/>
      <c r="B197" s="215"/>
    </row>
    <row r="198" spans="1:2" s="213" customFormat="1" ht="15.75" customHeight="1" x14ac:dyDescent="0.3">
      <c r="A198" s="216"/>
      <c r="B198" s="215"/>
    </row>
    <row r="199" spans="1:2" s="213" customFormat="1" ht="15.75" customHeight="1" x14ac:dyDescent="0.3">
      <c r="A199" s="216"/>
      <c r="B199" s="215"/>
    </row>
    <row r="200" spans="1:2" s="213" customFormat="1" ht="15.75" customHeight="1" x14ac:dyDescent="0.3">
      <c r="A200" s="216"/>
      <c r="B200" s="215"/>
    </row>
    <row r="201" spans="1:2" s="213" customFormat="1" ht="15.75" customHeight="1" x14ac:dyDescent="0.3">
      <c r="A201" s="216"/>
      <c r="B201" s="215"/>
    </row>
    <row r="202" spans="1:2" s="213" customFormat="1" ht="15.75" customHeight="1" x14ac:dyDescent="0.3">
      <c r="A202" s="216"/>
      <c r="B202" s="215"/>
    </row>
    <row r="203" spans="1:2" s="213" customFormat="1" ht="15.75" customHeight="1" x14ac:dyDescent="0.3">
      <c r="A203" s="216"/>
      <c r="B203" s="215"/>
    </row>
    <row r="204" spans="1:2" s="213" customFormat="1" ht="15.75" customHeight="1" x14ac:dyDescent="0.3">
      <c r="A204" s="216"/>
      <c r="B204" s="215"/>
    </row>
    <row r="205" spans="1:2" s="213" customFormat="1" ht="15.75" customHeight="1" x14ac:dyDescent="0.3">
      <c r="A205" s="216"/>
      <c r="B205" s="215"/>
    </row>
    <row r="206" spans="1:2" s="213" customFormat="1" ht="15.75" customHeight="1" x14ac:dyDescent="0.3">
      <c r="A206" s="216"/>
      <c r="B206" s="215"/>
    </row>
    <row r="207" spans="1:2" s="213" customFormat="1" ht="15.75" customHeight="1" x14ac:dyDescent="0.3">
      <c r="A207" s="216"/>
      <c r="B207" s="215"/>
    </row>
    <row r="208" spans="1:2" s="213" customFormat="1" ht="15.75" customHeight="1" x14ac:dyDescent="0.3">
      <c r="A208" s="216"/>
      <c r="B208" s="215"/>
    </row>
    <row r="209" spans="1:2" s="213" customFormat="1" ht="15.75" customHeight="1" x14ac:dyDescent="0.3">
      <c r="A209" s="216"/>
      <c r="B209" s="215"/>
    </row>
    <row r="210" spans="1:2" s="213" customFormat="1" ht="15.75" customHeight="1" x14ac:dyDescent="0.3">
      <c r="A210" s="216"/>
      <c r="B210" s="215"/>
    </row>
    <row r="211" spans="1:2" s="213" customFormat="1" ht="15.75" customHeight="1" x14ac:dyDescent="0.3">
      <c r="A211" s="216"/>
      <c r="B211" s="215"/>
    </row>
    <row r="212" spans="1:2" s="213" customFormat="1" ht="15.75" customHeight="1" x14ac:dyDescent="0.3">
      <c r="A212" s="216"/>
      <c r="B212" s="215"/>
    </row>
    <row r="213" spans="1:2" s="213" customFormat="1" ht="15.75" customHeight="1" x14ac:dyDescent="0.3">
      <c r="A213" s="216"/>
      <c r="B213" s="215"/>
    </row>
    <row r="214" spans="1:2" s="213" customFormat="1" ht="15.75" customHeight="1" x14ac:dyDescent="0.3">
      <c r="A214" s="216"/>
      <c r="B214" s="215"/>
    </row>
    <row r="215" spans="1:2" s="213" customFormat="1" ht="15.75" customHeight="1" x14ac:dyDescent="0.3">
      <c r="A215" s="216"/>
      <c r="B215" s="215"/>
    </row>
    <row r="216" spans="1:2" s="213" customFormat="1" ht="15.75" customHeight="1" x14ac:dyDescent="0.3">
      <c r="A216" s="216"/>
      <c r="B216" s="215"/>
    </row>
    <row r="217" spans="1:2" s="213" customFormat="1" ht="15.75" customHeight="1" x14ac:dyDescent="0.3">
      <c r="A217" s="216"/>
      <c r="B217" s="215"/>
    </row>
    <row r="218" spans="1:2" s="213" customFormat="1" ht="15.75" customHeight="1" x14ac:dyDescent="0.3">
      <c r="A218" s="216"/>
      <c r="B218" s="215"/>
    </row>
    <row r="219" spans="1:2" s="213" customFormat="1" ht="15.75" customHeight="1" x14ac:dyDescent="0.3">
      <c r="A219" s="216"/>
      <c r="B219" s="215"/>
    </row>
    <row r="220" spans="1:2" s="213" customFormat="1" ht="15.75" customHeight="1" x14ac:dyDescent="0.3">
      <c r="A220" s="216"/>
      <c r="B220" s="215"/>
    </row>
    <row r="221" spans="1:2" s="213" customFormat="1" ht="15.75" customHeight="1" x14ac:dyDescent="0.3">
      <c r="A221" s="216"/>
      <c r="B221" s="215"/>
    </row>
    <row r="222" spans="1:2" s="213" customFormat="1" ht="15.75" customHeight="1" x14ac:dyDescent="0.3">
      <c r="A222" s="216"/>
      <c r="B222" s="215"/>
    </row>
    <row r="223" spans="1:2" s="213" customFormat="1" ht="15.75" customHeight="1" x14ac:dyDescent="0.3">
      <c r="A223" s="216"/>
      <c r="B223" s="215"/>
    </row>
    <row r="224" spans="1:2" s="213" customFormat="1" ht="15.75" customHeight="1" x14ac:dyDescent="0.3">
      <c r="A224" s="216"/>
      <c r="B224" s="215"/>
    </row>
    <row r="225" spans="1:2" s="213" customFormat="1" ht="15.75" customHeight="1" x14ac:dyDescent="0.3">
      <c r="A225" s="216"/>
      <c r="B225" s="215"/>
    </row>
    <row r="226" spans="1:2" s="213" customFormat="1" ht="15.75" customHeight="1" x14ac:dyDescent="0.3">
      <c r="A226" s="216"/>
      <c r="B226" s="215"/>
    </row>
    <row r="227" spans="1:2" s="213" customFormat="1" ht="15.75" customHeight="1" x14ac:dyDescent="0.3">
      <c r="A227" s="216"/>
      <c r="B227" s="215"/>
    </row>
    <row r="228" spans="1:2" s="213" customFormat="1" ht="15.75" customHeight="1" x14ac:dyDescent="0.3">
      <c r="A228" s="216"/>
      <c r="B228" s="215"/>
    </row>
    <row r="229" spans="1:2" s="213" customFormat="1" ht="15.75" customHeight="1" x14ac:dyDescent="0.3">
      <c r="A229" s="216"/>
      <c r="B229" s="215"/>
    </row>
    <row r="230" spans="1:2" s="213" customFormat="1" ht="15.75" customHeight="1" x14ac:dyDescent="0.3">
      <c r="A230" s="216"/>
      <c r="B230" s="215"/>
    </row>
    <row r="231" spans="1:2" s="213" customFormat="1" ht="15.75" customHeight="1" x14ac:dyDescent="0.3">
      <c r="A231" s="216"/>
      <c r="B231" s="215"/>
    </row>
    <row r="232" spans="1:2" s="213" customFormat="1" ht="15.75" customHeight="1" x14ac:dyDescent="0.3">
      <c r="A232" s="216"/>
      <c r="B232" s="215"/>
    </row>
    <row r="233" spans="1:2" s="213" customFormat="1" ht="15.75" customHeight="1" x14ac:dyDescent="0.3">
      <c r="A233" s="216"/>
      <c r="B233" s="215"/>
    </row>
    <row r="234" spans="1:2" s="213" customFormat="1" ht="15.75" customHeight="1" x14ac:dyDescent="0.3">
      <c r="A234" s="216"/>
      <c r="B234" s="215"/>
    </row>
    <row r="235" spans="1:2" s="213" customFormat="1" ht="15.75" customHeight="1" x14ac:dyDescent="0.3">
      <c r="A235" s="216"/>
      <c r="B235" s="215"/>
    </row>
    <row r="236" spans="1:2" s="213" customFormat="1" ht="15.75" customHeight="1" x14ac:dyDescent="0.3">
      <c r="A236" s="216"/>
      <c r="B236" s="215"/>
    </row>
    <row r="237" spans="1:2" s="213" customFormat="1" ht="15.75" customHeight="1" x14ac:dyDescent="0.3">
      <c r="A237" s="216"/>
      <c r="B237" s="215"/>
    </row>
    <row r="238" spans="1:2" s="213" customFormat="1" ht="15.75" customHeight="1" x14ac:dyDescent="0.3">
      <c r="A238" s="216"/>
      <c r="B238" s="215"/>
    </row>
    <row r="239" spans="1:2" s="213" customFormat="1" ht="15.75" customHeight="1" x14ac:dyDescent="0.3">
      <c r="A239" s="216"/>
      <c r="B239" s="215"/>
    </row>
    <row r="240" spans="1:2" s="213" customFormat="1" ht="15.75" customHeight="1" x14ac:dyDescent="0.3">
      <c r="A240" s="216"/>
      <c r="B240" s="215"/>
    </row>
    <row r="241" spans="1:2" s="213" customFormat="1" ht="15.75" customHeight="1" x14ac:dyDescent="0.3">
      <c r="A241" s="216"/>
      <c r="B241" s="215"/>
    </row>
    <row r="242" spans="1:2" s="213" customFormat="1" ht="15.75" customHeight="1" x14ac:dyDescent="0.3">
      <c r="A242" s="216"/>
      <c r="B242" s="215"/>
    </row>
    <row r="243" spans="1:2" s="213" customFormat="1" ht="15.75" customHeight="1" x14ac:dyDescent="0.3">
      <c r="A243" s="216"/>
      <c r="B243" s="215"/>
    </row>
    <row r="244" spans="1:2" s="213" customFormat="1" ht="15.75" customHeight="1" x14ac:dyDescent="0.3">
      <c r="A244" s="216"/>
      <c r="B244" s="215"/>
    </row>
    <row r="245" spans="1:2" s="213" customFormat="1" ht="15.75" customHeight="1" x14ac:dyDescent="0.3">
      <c r="A245" s="216"/>
      <c r="B245" s="215"/>
    </row>
    <row r="246" spans="1:2" s="213" customFormat="1" ht="15.75" customHeight="1" x14ac:dyDescent="0.3">
      <c r="A246" s="216"/>
      <c r="B246" s="215"/>
    </row>
    <row r="247" spans="1:2" s="213" customFormat="1" ht="15.75" customHeight="1" x14ac:dyDescent="0.3">
      <c r="A247" s="216"/>
      <c r="B247" s="215"/>
    </row>
    <row r="248" spans="1:2" s="213" customFormat="1" ht="15.75" customHeight="1" x14ac:dyDescent="0.3">
      <c r="A248" s="216"/>
      <c r="B248" s="215"/>
    </row>
    <row r="249" spans="1:2" s="213" customFormat="1" ht="15.75" customHeight="1" x14ac:dyDescent="0.3">
      <c r="A249" s="216"/>
      <c r="B249" s="215"/>
    </row>
    <row r="250" spans="1:2" s="213" customFormat="1" ht="15.75" customHeight="1" x14ac:dyDescent="0.3">
      <c r="A250" s="216"/>
      <c r="B250" s="215"/>
    </row>
    <row r="251" spans="1:2" s="213" customFormat="1" ht="15.75" customHeight="1" x14ac:dyDescent="0.3">
      <c r="A251" s="216"/>
      <c r="B251" s="215"/>
    </row>
    <row r="252" spans="1:2" s="213" customFormat="1" ht="15.75" customHeight="1" x14ac:dyDescent="0.3">
      <c r="A252" s="216"/>
      <c r="B252" s="215"/>
    </row>
    <row r="253" spans="1:2" s="213" customFormat="1" ht="15.75" customHeight="1" x14ac:dyDescent="0.3">
      <c r="A253" s="216"/>
      <c r="B253" s="215"/>
    </row>
    <row r="254" spans="1:2" s="213" customFormat="1" ht="15.75" customHeight="1" x14ac:dyDescent="0.3">
      <c r="A254" s="216"/>
      <c r="B254" s="215"/>
    </row>
    <row r="255" spans="1:2" s="213" customFormat="1" ht="15.75" customHeight="1" x14ac:dyDescent="0.3">
      <c r="A255" s="216"/>
      <c r="B255" s="215"/>
    </row>
    <row r="256" spans="1:2" s="213" customFormat="1" ht="15.75" customHeight="1" x14ac:dyDescent="0.3">
      <c r="A256" s="216"/>
      <c r="B256" s="215"/>
    </row>
    <row r="257" spans="1:2" s="213" customFormat="1" ht="15.75" customHeight="1" x14ac:dyDescent="0.3">
      <c r="A257" s="216"/>
      <c r="B257" s="215"/>
    </row>
    <row r="258" spans="1:2" s="213" customFormat="1" ht="15.75" customHeight="1" x14ac:dyDescent="0.3">
      <c r="A258" s="216"/>
      <c r="B258" s="215"/>
    </row>
    <row r="259" spans="1:2" s="213" customFormat="1" ht="15.75" customHeight="1" x14ac:dyDescent="0.3">
      <c r="A259" s="216"/>
      <c r="B259" s="215"/>
    </row>
    <row r="260" spans="1:2" s="213" customFormat="1" ht="15.75" customHeight="1" x14ac:dyDescent="0.3">
      <c r="A260" s="216"/>
      <c r="B260" s="215"/>
    </row>
    <row r="261" spans="1:2" s="213" customFormat="1" ht="15.75" customHeight="1" x14ac:dyDescent="0.3">
      <c r="A261" s="216"/>
      <c r="B261" s="215"/>
    </row>
    <row r="262" spans="1:2" s="213" customFormat="1" ht="15.75" customHeight="1" x14ac:dyDescent="0.3">
      <c r="A262" s="216"/>
      <c r="B262" s="215"/>
    </row>
    <row r="263" spans="1:2" s="213" customFormat="1" ht="15.75" customHeight="1" x14ac:dyDescent="0.3">
      <c r="A263" s="216"/>
      <c r="B263" s="215"/>
    </row>
    <row r="264" spans="1:2" s="213" customFormat="1" ht="15.75" customHeight="1" x14ac:dyDescent="0.3">
      <c r="A264" s="216"/>
      <c r="B264" s="215"/>
    </row>
    <row r="265" spans="1:2" s="213" customFormat="1" ht="15.75" customHeight="1" x14ac:dyDescent="0.3">
      <c r="A265" s="216"/>
      <c r="B265" s="215"/>
    </row>
    <row r="266" spans="1:2" s="213" customFormat="1" ht="15.75" customHeight="1" x14ac:dyDescent="0.3">
      <c r="A266" s="216"/>
      <c r="B266" s="215"/>
    </row>
    <row r="267" spans="1:2" s="213" customFormat="1" ht="15.75" customHeight="1" x14ac:dyDescent="0.3">
      <c r="A267" s="216"/>
      <c r="B267" s="215"/>
    </row>
    <row r="268" spans="1:2" s="213" customFormat="1" ht="15.75" customHeight="1" x14ac:dyDescent="0.3">
      <c r="A268" s="216"/>
      <c r="B268" s="215"/>
    </row>
    <row r="269" spans="1:2" s="213" customFormat="1" ht="15.75" customHeight="1" x14ac:dyDescent="0.3">
      <c r="A269" s="216"/>
      <c r="B269" s="215"/>
    </row>
    <row r="270" spans="1:2" s="213" customFormat="1" ht="15.75" customHeight="1" x14ac:dyDescent="0.3">
      <c r="A270" s="216"/>
      <c r="B270" s="215"/>
    </row>
    <row r="271" spans="1:2" s="213" customFormat="1" ht="15.75" customHeight="1" x14ac:dyDescent="0.3">
      <c r="A271" s="216"/>
      <c r="B271" s="215"/>
    </row>
    <row r="272" spans="1:2" s="213" customFormat="1" ht="15.75" customHeight="1" x14ac:dyDescent="0.3">
      <c r="A272" s="216"/>
      <c r="B272" s="215"/>
    </row>
    <row r="273" spans="1:2" s="213" customFormat="1" ht="15.75" customHeight="1" x14ac:dyDescent="0.3">
      <c r="A273" s="216"/>
      <c r="B273" s="215"/>
    </row>
    <row r="274" spans="1:2" s="213" customFormat="1" ht="15.75" customHeight="1" x14ac:dyDescent="0.3">
      <c r="A274" s="216"/>
      <c r="B274" s="215"/>
    </row>
    <row r="275" spans="1:2" s="213" customFormat="1" ht="15.75" customHeight="1" x14ac:dyDescent="0.3">
      <c r="A275" s="216"/>
      <c r="B275" s="215"/>
    </row>
    <row r="276" spans="1:2" s="213" customFormat="1" ht="15.75" customHeight="1" x14ac:dyDescent="0.3">
      <c r="A276" s="216"/>
      <c r="B276" s="215"/>
    </row>
    <row r="277" spans="1:2" s="213" customFormat="1" ht="15.75" customHeight="1" x14ac:dyDescent="0.3">
      <c r="A277" s="216"/>
      <c r="B277" s="215"/>
    </row>
    <row r="278" spans="1:2" s="213" customFormat="1" ht="15.75" customHeight="1" x14ac:dyDescent="0.3">
      <c r="A278" s="216"/>
      <c r="B278" s="215"/>
    </row>
    <row r="279" spans="1:2" s="213" customFormat="1" ht="15.75" customHeight="1" x14ac:dyDescent="0.3">
      <c r="A279" s="216"/>
      <c r="B279" s="215"/>
    </row>
    <row r="280" spans="1:2" s="213" customFormat="1" ht="15.75" customHeight="1" x14ac:dyDescent="0.3">
      <c r="A280" s="216"/>
      <c r="B280" s="215"/>
    </row>
    <row r="281" spans="1:2" s="213" customFormat="1" ht="15.75" customHeight="1" x14ac:dyDescent="0.3">
      <c r="A281" s="216"/>
      <c r="B281" s="215"/>
    </row>
    <row r="282" spans="1:2" s="213" customFormat="1" ht="15.75" customHeight="1" x14ac:dyDescent="0.3">
      <c r="A282" s="216"/>
      <c r="B282" s="215"/>
    </row>
    <row r="283" spans="1:2" s="213" customFormat="1" ht="15.75" customHeight="1" x14ac:dyDescent="0.3">
      <c r="A283" s="216"/>
      <c r="B283" s="215"/>
    </row>
    <row r="284" spans="1:2" s="213" customFormat="1" ht="15.75" customHeight="1" x14ac:dyDescent="0.3">
      <c r="A284" s="216"/>
      <c r="B284" s="215"/>
    </row>
    <row r="285" spans="1:2" s="213" customFormat="1" ht="15.75" customHeight="1" x14ac:dyDescent="0.3">
      <c r="A285" s="216"/>
      <c r="B285" s="215"/>
    </row>
    <row r="286" spans="1:2" s="213" customFormat="1" ht="15.75" customHeight="1" x14ac:dyDescent="0.3">
      <c r="A286" s="216"/>
      <c r="B286" s="215"/>
    </row>
    <row r="287" spans="1:2" s="213" customFormat="1" ht="15.75" customHeight="1" x14ac:dyDescent="0.3">
      <c r="A287" s="216"/>
      <c r="B287" s="215"/>
    </row>
    <row r="288" spans="1:2" s="213" customFormat="1" ht="15.75" customHeight="1" x14ac:dyDescent="0.3">
      <c r="A288" s="216"/>
      <c r="B288" s="215"/>
    </row>
    <row r="289" spans="1:2" s="213" customFormat="1" ht="15.75" customHeight="1" x14ac:dyDescent="0.3">
      <c r="A289" s="216"/>
      <c r="B289" s="215"/>
    </row>
    <row r="290" spans="1:2" s="213" customFormat="1" ht="15.75" customHeight="1" x14ac:dyDescent="0.3">
      <c r="A290" s="216"/>
      <c r="B290" s="215"/>
    </row>
    <row r="291" spans="1:2" s="213" customFormat="1" ht="15.75" customHeight="1" x14ac:dyDescent="0.3">
      <c r="A291" s="216"/>
      <c r="B291" s="215"/>
    </row>
    <row r="292" spans="1:2" s="213" customFormat="1" ht="15.75" customHeight="1" x14ac:dyDescent="0.3">
      <c r="A292" s="216"/>
      <c r="B292" s="215"/>
    </row>
    <row r="293" spans="1:2" s="213" customFormat="1" ht="15.75" customHeight="1" x14ac:dyDescent="0.3">
      <c r="A293" s="216"/>
      <c r="B293" s="215"/>
    </row>
    <row r="294" spans="1:2" s="213" customFormat="1" ht="15.75" customHeight="1" x14ac:dyDescent="0.3">
      <c r="A294" s="216"/>
      <c r="B294" s="215"/>
    </row>
    <row r="295" spans="1:2" s="213" customFormat="1" ht="15.75" customHeight="1" x14ac:dyDescent="0.3">
      <c r="A295" s="216"/>
      <c r="B295" s="215"/>
    </row>
    <row r="296" spans="1:2" s="213" customFormat="1" ht="15.75" customHeight="1" x14ac:dyDescent="0.3">
      <c r="A296" s="216"/>
      <c r="B296" s="215"/>
    </row>
    <row r="297" spans="1:2" s="213" customFormat="1" ht="15.75" customHeight="1" x14ac:dyDescent="0.3">
      <c r="A297" s="216"/>
      <c r="B297" s="215"/>
    </row>
    <row r="298" spans="1:2" s="213" customFormat="1" ht="15.75" customHeight="1" x14ac:dyDescent="0.3">
      <c r="A298" s="216"/>
      <c r="B298" s="215"/>
    </row>
    <row r="299" spans="1:2" s="213" customFormat="1" ht="15.75" customHeight="1" x14ac:dyDescent="0.3">
      <c r="A299" s="216"/>
      <c r="B299" s="215"/>
    </row>
    <row r="300" spans="1:2" s="213" customFormat="1" ht="15.75" customHeight="1" x14ac:dyDescent="0.3">
      <c r="A300" s="216"/>
      <c r="B300" s="215"/>
    </row>
    <row r="301" spans="1:2" s="213" customFormat="1" ht="15.75" customHeight="1" x14ac:dyDescent="0.3">
      <c r="A301" s="216"/>
      <c r="B301" s="215"/>
    </row>
    <row r="302" spans="1:2" s="213" customFormat="1" ht="15.75" customHeight="1" x14ac:dyDescent="0.3">
      <c r="A302" s="216"/>
      <c r="B302" s="215"/>
    </row>
    <row r="303" spans="1:2" s="213" customFormat="1" ht="15.75" customHeight="1" x14ac:dyDescent="0.3">
      <c r="A303" s="216"/>
      <c r="B303" s="215"/>
    </row>
    <row r="304" spans="1:2" s="213" customFormat="1" ht="15.75" customHeight="1" x14ac:dyDescent="0.3">
      <c r="A304" s="216"/>
      <c r="B304" s="215"/>
    </row>
    <row r="305" spans="1:2" s="213" customFormat="1" ht="15.75" customHeight="1" x14ac:dyDescent="0.3">
      <c r="A305" s="216"/>
      <c r="B305" s="215"/>
    </row>
    <row r="306" spans="1:2" s="213" customFormat="1" ht="15.75" customHeight="1" x14ac:dyDescent="0.3">
      <c r="A306" s="216"/>
      <c r="B306" s="215"/>
    </row>
    <row r="307" spans="1:2" s="213" customFormat="1" ht="15.75" customHeight="1" x14ac:dyDescent="0.3">
      <c r="A307" s="216"/>
      <c r="B307" s="215"/>
    </row>
    <row r="308" spans="1:2" s="213" customFormat="1" ht="15.75" customHeight="1" x14ac:dyDescent="0.3">
      <c r="A308" s="216"/>
      <c r="B308" s="215"/>
    </row>
    <row r="309" spans="1:2" s="213" customFormat="1" ht="15.75" customHeight="1" x14ac:dyDescent="0.3">
      <c r="A309" s="216"/>
      <c r="B309" s="215"/>
    </row>
    <row r="310" spans="1:2" s="213" customFormat="1" ht="15.75" customHeight="1" x14ac:dyDescent="0.3">
      <c r="A310" s="216"/>
      <c r="B310" s="215"/>
    </row>
    <row r="311" spans="1:2" s="213" customFormat="1" ht="15.75" customHeight="1" x14ac:dyDescent="0.3">
      <c r="A311" s="216"/>
      <c r="B311" s="215"/>
    </row>
    <row r="312" spans="1:2" s="213" customFormat="1" ht="15.75" customHeight="1" x14ac:dyDescent="0.3">
      <c r="A312" s="216"/>
      <c r="B312" s="215"/>
    </row>
    <row r="313" spans="1:2" s="213" customFormat="1" ht="15.75" customHeight="1" x14ac:dyDescent="0.3">
      <c r="A313" s="216"/>
      <c r="B313" s="215"/>
    </row>
    <row r="314" spans="1:2" s="213" customFormat="1" ht="15.75" customHeight="1" x14ac:dyDescent="0.3">
      <c r="A314" s="216"/>
      <c r="B314" s="215"/>
    </row>
    <row r="315" spans="1:2" s="213" customFormat="1" ht="15.75" customHeight="1" x14ac:dyDescent="0.3">
      <c r="A315" s="216"/>
      <c r="B315" s="215"/>
    </row>
    <row r="316" spans="1:2" s="213" customFormat="1" ht="15.75" customHeight="1" x14ac:dyDescent="0.3">
      <c r="A316" s="216"/>
      <c r="B316" s="215"/>
    </row>
    <row r="317" spans="1:2" s="213" customFormat="1" ht="15.75" customHeight="1" x14ac:dyDescent="0.3">
      <c r="A317" s="216"/>
      <c r="B317" s="215"/>
    </row>
    <row r="318" spans="1:2" s="213" customFormat="1" ht="15.75" customHeight="1" x14ac:dyDescent="0.3">
      <c r="A318" s="216"/>
      <c r="B318" s="215"/>
    </row>
    <row r="319" spans="1:2" s="213" customFormat="1" ht="15.75" customHeight="1" x14ac:dyDescent="0.3">
      <c r="A319" s="216"/>
      <c r="B319" s="215"/>
    </row>
    <row r="320" spans="1:2" s="213" customFormat="1" ht="15.75" customHeight="1" x14ac:dyDescent="0.3">
      <c r="A320" s="216"/>
      <c r="B320" s="215"/>
    </row>
    <row r="321" spans="1:2" s="213" customFormat="1" ht="15.75" customHeight="1" x14ac:dyDescent="0.3">
      <c r="A321" s="216"/>
      <c r="B321" s="215"/>
    </row>
    <row r="322" spans="1:2" s="213" customFormat="1" ht="15.75" customHeight="1" x14ac:dyDescent="0.3">
      <c r="A322" s="216"/>
      <c r="B322" s="215"/>
    </row>
    <row r="323" spans="1:2" s="213" customFormat="1" ht="15.75" customHeight="1" x14ac:dyDescent="0.3">
      <c r="A323" s="216"/>
      <c r="B323" s="215"/>
    </row>
    <row r="324" spans="1:2" s="213" customFormat="1" ht="15.75" customHeight="1" x14ac:dyDescent="0.3">
      <c r="A324" s="216"/>
      <c r="B324" s="215"/>
    </row>
    <row r="325" spans="1:2" s="213" customFormat="1" ht="15.75" customHeight="1" x14ac:dyDescent="0.3">
      <c r="A325" s="216"/>
      <c r="B325" s="215"/>
    </row>
    <row r="326" spans="1:2" s="213" customFormat="1" ht="15.75" customHeight="1" x14ac:dyDescent="0.3">
      <c r="A326" s="216"/>
      <c r="B326" s="215"/>
    </row>
    <row r="327" spans="1:2" s="213" customFormat="1" ht="15.75" customHeight="1" x14ac:dyDescent="0.3">
      <c r="A327" s="216"/>
      <c r="B327" s="215"/>
    </row>
    <row r="328" spans="1:2" s="213" customFormat="1" ht="15.75" customHeight="1" x14ac:dyDescent="0.3">
      <c r="A328" s="216"/>
      <c r="B328" s="215"/>
    </row>
    <row r="329" spans="1:2" s="213" customFormat="1" ht="15.75" customHeight="1" x14ac:dyDescent="0.3">
      <c r="A329" s="216"/>
      <c r="B329" s="215"/>
    </row>
    <row r="330" spans="1:2" s="213" customFormat="1" ht="15.75" customHeight="1" x14ac:dyDescent="0.3">
      <c r="A330" s="216"/>
      <c r="B330" s="215"/>
    </row>
    <row r="331" spans="1:2" s="213" customFormat="1" ht="15.75" customHeight="1" x14ac:dyDescent="0.3">
      <c r="A331" s="216"/>
      <c r="B331" s="215"/>
    </row>
    <row r="332" spans="1:2" s="213" customFormat="1" ht="15.75" customHeight="1" x14ac:dyDescent="0.3">
      <c r="A332" s="216"/>
      <c r="B332" s="215"/>
    </row>
    <row r="333" spans="1:2" s="213" customFormat="1" ht="15.75" customHeight="1" x14ac:dyDescent="0.3">
      <c r="A333" s="216"/>
      <c r="B333" s="215"/>
    </row>
    <row r="334" spans="1:2" s="213" customFormat="1" ht="15.75" customHeight="1" x14ac:dyDescent="0.3">
      <c r="A334" s="216"/>
      <c r="B334" s="215"/>
    </row>
    <row r="335" spans="1:2" s="213" customFormat="1" ht="15.75" customHeight="1" x14ac:dyDescent="0.3">
      <c r="A335" s="216"/>
      <c r="B335" s="215"/>
    </row>
    <row r="336" spans="1:2" s="213" customFormat="1" ht="15.75" customHeight="1" x14ac:dyDescent="0.3">
      <c r="A336" s="216"/>
      <c r="B336" s="215"/>
    </row>
    <row r="337" spans="1:2" s="213" customFormat="1" ht="15.75" customHeight="1" x14ac:dyDescent="0.3">
      <c r="A337" s="216"/>
      <c r="B337" s="215"/>
    </row>
    <row r="338" spans="1:2" s="213" customFormat="1" ht="15.75" customHeight="1" x14ac:dyDescent="0.3">
      <c r="A338" s="216"/>
      <c r="B338" s="215"/>
    </row>
    <row r="339" spans="1:2" s="213" customFormat="1" ht="15.75" customHeight="1" x14ac:dyDescent="0.3">
      <c r="A339" s="216"/>
      <c r="B339" s="215"/>
    </row>
    <row r="340" spans="1:2" s="213" customFormat="1" ht="15.75" customHeight="1" x14ac:dyDescent="0.3">
      <c r="A340" s="216"/>
      <c r="B340" s="215"/>
    </row>
    <row r="341" spans="1:2" s="213" customFormat="1" ht="15.75" customHeight="1" x14ac:dyDescent="0.3">
      <c r="A341" s="216"/>
      <c r="B341" s="215"/>
    </row>
    <row r="342" spans="1:2" s="213" customFormat="1" ht="15.75" customHeight="1" x14ac:dyDescent="0.3">
      <c r="A342" s="216"/>
      <c r="B342" s="215"/>
    </row>
    <row r="343" spans="1:2" s="213" customFormat="1" ht="15.75" customHeight="1" x14ac:dyDescent="0.3">
      <c r="A343" s="216"/>
      <c r="B343" s="215"/>
    </row>
    <row r="344" spans="1:2" s="213" customFormat="1" ht="15.75" customHeight="1" x14ac:dyDescent="0.3">
      <c r="A344" s="216"/>
      <c r="B344" s="215"/>
    </row>
    <row r="345" spans="1:2" s="213" customFormat="1" ht="15.75" customHeight="1" x14ac:dyDescent="0.3">
      <c r="A345" s="216"/>
      <c r="B345" s="215"/>
    </row>
    <row r="346" spans="1:2" s="213" customFormat="1" ht="15.75" customHeight="1" x14ac:dyDescent="0.3">
      <c r="A346" s="216"/>
      <c r="B346" s="215"/>
    </row>
    <row r="347" spans="1:2" s="213" customFormat="1" ht="15.75" customHeight="1" x14ac:dyDescent="0.3">
      <c r="A347" s="216"/>
      <c r="B347" s="215"/>
    </row>
    <row r="348" spans="1:2" s="213" customFormat="1" ht="15.75" customHeight="1" x14ac:dyDescent="0.3">
      <c r="A348" s="216"/>
      <c r="B348" s="215"/>
    </row>
    <row r="349" spans="1:2" s="213" customFormat="1" ht="15.75" customHeight="1" x14ac:dyDescent="0.3">
      <c r="A349" s="216"/>
      <c r="B349" s="215"/>
    </row>
    <row r="350" spans="1:2" s="213" customFormat="1" ht="15.75" customHeight="1" x14ac:dyDescent="0.3">
      <c r="A350" s="216"/>
      <c r="B350" s="215"/>
    </row>
    <row r="351" spans="1:2" s="213" customFormat="1" ht="15.75" customHeight="1" x14ac:dyDescent="0.3">
      <c r="A351" s="216"/>
      <c r="B351" s="215"/>
    </row>
    <row r="352" spans="1:2" s="213" customFormat="1" ht="15.75" customHeight="1" x14ac:dyDescent="0.3">
      <c r="A352" s="216"/>
      <c r="B352" s="215"/>
    </row>
    <row r="353" spans="1:2" s="213" customFormat="1" ht="15.75" customHeight="1" x14ac:dyDescent="0.3">
      <c r="A353" s="216"/>
      <c r="B353" s="215"/>
    </row>
    <row r="354" spans="1:2" s="213" customFormat="1" ht="15.75" customHeight="1" x14ac:dyDescent="0.3">
      <c r="A354" s="216"/>
      <c r="B354" s="215"/>
    </row>
    <row r="355" spans="1:2" s="213" customFormat="1" ht="15.75" customHeight="1" x14ac:dyDescent="0.3">
      <c r="A355" s="216"/>
      <c r="B355" s="215"/>
    </row>
    <row r="356" spans="1:2" s="213" customFormat="1" ht="15.75" customHeight="1" x14ac:dyDescent="0.3">
      <c r="A356" s="216"/>
      <c r="B356" s="215"/>
    </row>
    <row r="357" spans="1:2" s="213" customFormat="1" ht="15.75" customHeight="1" x14ac:dyDescent="0.3">
      <c r="A357" s="216"/>
      <c r="B357" s="215"/>
    </row>
    <row r="358" spans="1:2" s="213" customFormat="1" ht="15.75" customHeight="1" x14ac:dyDescent="0.3">
      <c r="A358" s="216"/>
      <c r="B358" s="215"/>
    </row>
    <row r="359" spans="1:2" s="213" customFormat="1" ht="15.75" customHeight="1" x14ac:dyDescent="0.3">
      <c r="A359" s="216"/>
      <c r="B359" s="215"/>
    </row>
    <row r="360" spans="1:2" s="213" customFormat="1" ht="15.75" customHeight="1" x14ac:dyDescent="0.3">
      <c r="A360" s="216"/>
      <c r="B360" s="215"/>
    </row>
    <row r="361" spans="1:2" s="213" customFormat="1" ht="15.75" customHeight="1" x14ac:dyDescent="0.3">
      <c r="A361" s="216"/>
      <c r="B361" s="215"/>
    </row>
    <row r="362" spans="1:2" s="213" customFormat="1" ht="15.75" customHeight="1" x14ac:dyDescent="0.3">
      <c r="A362" s="216"/>
      <c r="B362" s="215"/>
    </row>
    <row r="363" spans="1:2" s="213" customFormat="1" ht="15.75" customHeight="1" x14ac:dyDescent="0.3">
      <c r="A363" s="216"/>
      <c r="B363" s="215"/>
    </row>
    <row r="364" spans="1:2" s="213" customFormat="1" ht="15.75" customHeight="1" x14ac:dyDescent="0.3">
      <c r="A364" s="216"/>
      <c r="B364" s="215"/>
    </row>
    <row r="365" spans="1:2" s="213" customFormat="1" ht="15.75" customHeight="1" x14ac:dyDescent="0.3">
      <c r="A365" s="216"/>
      <c r="B365" s="215"/>
    </row>
    <row r="366" spans="1:2" s="213" customFormat="1" ht="15.75" customHeight="1" x14ac:dyDescent="0.3">
      <c r="A366" s="216"/>
      <c r="B366" s="215"/>
    </row>
    <row r="367" spans="1:2" s="213" customFormat="1" ht="15.75" customHeight="1" x14ac:dyDescent="0.3">
      <c r="A367" s="216"/>
      <c r="B367" s="215"/>
    </row>
    <row r="368" spans="1:2" s="213" customFormat="1" ht="15.75" customHeight="1" x14ac:dyDescent="0.3">
      <c r="A368" s="216"/>
      <c r="B368" s="215"/>
    </row>
    <row r="369" spans="1:2" s="213" customFormat="1" ht="15.75" customHeight="1" x14ac:dyDescent="0.3">
      <c r="A369" s="216"/>
      <c r="B369" s="215"/>
    </row>
    <row r="370" spans="1:2" s="213" customFormat="1" ht="15.75" customHeight="1" x14ac:dyDescent="0.3">
      <c r="A370" s="216"/>
      <c r="B370" s="215"/>
    </row>
    <row r="371" spans="1:2" s="213" customFormat="1" ht="15.75" customHeight="1" x14ac:dyDescent="0.3">
      <c r="A371" s="216"/>
      <c r="B371" s="215"/>
    </row>
    <row r="372" spans="1:2" s="213" customFormat="1" ht="15.75" customHeight="1" x14ac:dyDescent="0.3">
      <c r="A372" s="216"/>
      <c r="B372" s="215"/>
    </row>
    <row r="373" spans="1:2" s="213" customFormat="1" ht="15.75" customHeight="1" x14ac:dyDescent="0.3">
      <c r="A373" s="216"/>
      <c r="B373" s="215"/>
    </row>
    <row r="374" spans="1:2" s="213" customFormat="1" ht="15.75" customHeight="1" x14ac:dyDescent="0.3">
      <c r="A374" s="216"/>
      <c r="B374" s="215"/>
    </row>
    <row r="375" spans="1:2" s="213" customFormat="1" ht="15.75" customHeight="1" x14ac:dyDescent="0.3">
      <c r="A375" s="216"/>
      <c r="B375" s="215"/>
    </row>
    <row r="376" spans="1:2" s="213" customFormat="1" ht="15.75" customHeight="1" x14ac:dyDescent="0.3">
      <c r="A376" s="216"/>
      <c r="B376" s="215"/>
    </row>
    <row r="377" spans="1:2" s="213" customFormat="1" ht="15.75" customHeight="1" x14ac:dyDescent="0.3">
      <c r="A377" s="216"/>
      <c r="B377" s="215"/>
    </row>
    <row r="378" spans="1:2" s="213" customFormat="1" ht="15.75" customHeight="1" x14ac:dyDescent="0.3">
      <c r="A378" s="216"/>
      <c r="B378" s="215"/>
    </row>
    <row r="379" spans="1:2" s="213" customFormat="1" ht="15.75" customHeight="1" x14ac:dyDescent="0.3">
      <c r="A379" s="216"/>
      <c r="B379" s="215"/>
    </row>
    <row r="380" spans="1:2" s="213" customFormat="1" ht="15.75" customHeight="1" x14ac:dyDescent="0.3">
      <c r="A380" s="216"/>
      <c r="B380" s="215"/>
    </row>
    <row r="381" spans="1:2" s="213" customFormat="1" ht="15.75" customHeight="1" x14ac:dyDescent="0.3">
      <c r="A381" s="216"/>
      <c r="B381" s="215"/>
    </row>
    <row r="382" spans="1:2" s="213" customFormat="1" ht="15.75" customHeight="1" x14ac:dyDescent="0.3">
      <c r="A382" s="216"/>
      <c r="B382" s="215"/>
    </row>
    <row r="383" spans="1:2" s="213" customFormat="1" ht="15.75" customHeight="1" x14ac:dyDescent="0.3">
      <c r="A383" s="216"/>
      <c r="B383" s="215"/>
    </row>
    <row r="384" spans="1:2" s="213" customFormat="1" ht="15.75" customHeight="1" x14ac:dyDescent="0.3">
      <c r="A384" s="216"/>
      <c r="B384" s="215"/>
    </row>
    <row r="385" spans="1:2" s="213" customFormat="1" ht="15.75" customHeight="1" x14ac:dyDescent="0.3">
      <c r="A385" s="216"/>
      <c r="B385" s="215"/>
    </row>
    <row r="386" spans="1:2" s="213" customFormat="1" ht="15.75" customHeight="1" x14ac:dyDescent="0.3">
      <c r="A386" s="216"/>
      <c r="B386" s="215"/>
    </row>
    <row r="387" spans="1:2" s="213" customFormat="1" ht="15.75" customHeight="1" x14ac:dyDescent="0.3">
      <c r="A387" s="216"/>
      <c r="B387" s="215"/>
    </row>
    <row r="388" spans="1:2" s="213" customFormat="1" ht="15.75" customHeight="1" x14ac:dyDescent="0.3">
      <c r="A388" s="216"/>
      <c r="B388" s="215"/>
    </row>
    <row r="389" spans="1:2" s="213" customFormat="1" ht="15.75" customHeight="1" x14ac:dyDescent="0.3">
      <c r="A389" s="216"/>
      <c r="B389" s="215"/>
    </row>
    <row r="390" spans="1:2" s="213" customFormat="1" ht="15.75" customHeight="1" x14ac:dyDescent="0.3">
      <c r="A390" s="216"/>
      <c r="B390" s="215"/>
    </row>
    <row r="391" spans="1:2" s="213" customFormat="1" ht="15.75" customHeight="1" x14ac:dyDescent="0.3">
      <c r="A391" s="216"/>
      <c r="B391" s="215"/>
    </row>
    <row r="392" spans="1:2" s="213" customFormat="1" ht="15.75" customHeight="1" x14ac:dyDescent="0.3">
      <c r="A392" s="216"/>
      <c r="B392" s="215"/>
    </row>
    <row r="393" spans="1:2" s="213" customFormat="1" ht="15.75" customHeight="1" x14ac:dyDescent="0.3">
      <c r="A393" s="216"/>
      <c r="B393" s="215"/>
    </row>
    <row r="394" spans="1:2" s="213" customFormat="1" ht="15.75" customHeight="1" x14ac:dyDescent="0.3">
      <c r="A394" s="216"/>
      <c r="B394" s="215"/>
    </row>
    <row r="395" spans="1:2" s="213" customFormat="1" ht="15.75" customHeight="1" x14ac:dyDescent="0.3">
      <c r="A395" s="216"/>
      <c r="B395" s="215"/>
    </row>
    <row r="396" spans="1:2" s="213" customFormat="1" ht="15.75" customHeight="1" x14ac:dyDescent="0.3">
      <c r="A396" s="216"/>
      <c r="B396" s="215"/>
    </row>
    <row r="397" spans="1:2" s="213" customFormat="1" ht="15.75" customHeight="1" x14ac:dyDescent="0.3">
      <c r="A397" s="216"/>
      <c r="B397" s="215"/>
    </row>
    <row r="398" spans="1:2" s="213" customFormat="1" ht="15.75" customHeight="1" x14ac:dyDescent="0.3">
      <c r="A398" s="216"/>
      <c r="B398" s="215"/>
    </row>
    <row r="399" spans="1:2" s="213" customFormat="1" ht="15.75" customHeight="1" x14ac:dyDescent="0.3">
      <c r="A399" s="216"/>
      <c r="B399" s="215"/>
    </row>
    <row r="400" spans="1:2" s="213" customFormat="1" ht="15.75" customHeight="1" x14ac:dyDescent="0.3">
      <c r="A400" s="216"/>
      <c r="B400" s="215"/>
    </row>
    <row r="401" spans="1:2" s="213" customFormat="1" ht="15.75" customHeight="1" x14ac:dyDescent="0.3">
      <c r="A401" s="216"/>
      <c r="B401" s="215"/>
    </row>
    <row r="402" spans="1:2" s="213" customFormat="1" ht="15.75" customHeight="1" x14ac:dyDescent="0.3">
      <c r="A402" s="216"/>
      <c r="B402" s="215"/>
    </row>
    <row r="403" spans="1:2" s="213" customFormat="1" ht="15.75" customHeight="1" x14ac:dyDescent="0.3">
      <c r="A403" s="216"/>
      <c r="B403" s="215"/>
    </row>
    <row r="404" spans="1:2" s="213" customFormat="1" ht="15.75" customHeight="1" x14ac:dyDescent="0.3">
      <c r="A404" s="216"/>
      <c r="B404" s="215"/>
    </row>
    <row r="405" spans="1:2" s="213" customFormat="1" ht="15.75" customHeight="1" x14ac:dyDescent="0.3">
      <c r="A405" s="216"/>
      <c r="B405" s="215"/>
    </row>
    <row r="406" spans="1:2" s="213" customFormat="1" ht="15.75" customHeight="1" x14ac:dyDescent="0.3">
      <c r="A406" s="216"/>
      <c r="B406" s="215"/>
    </row>
    <row r="407" spans="1:2" s="213" customFormat="1" ht="15.75" customHeight="1" x14ac:dyDescent="0.3">
      <c r="A407" s="216"/>
      <c r="B407" s="215"/>
    </row>
    <row r="408" spans="1:2" s="213" customFormat="1" ht="15.75" customHeight="1" x14ac:dyDescent="0.3">
      <c r="A408" s="216"/>
      <c r="B408" s="215"/>
    </row>
    <row r="409" spans="1:2" s="213" customFormat="1" ht="15.75" customHeight="1" x14ac:dyDescent="0.3">
      <c r="A409" s="216"/>
      <c r="B409" s="215"/>
    </row>
    <row r="410" spans="1:2" s="213" customFormat="1" ht="15.75" customHeight="1" x14ac:dyDescent="0.3">
      <c r="A410" s="216"/>
      <c r="B410" s="215"/>
    </row>
    <row r="411" spans="1:2" s="213" customFormat="1" ht="15.75" customHeight="1" x14ac:dyDescent="0.3">
      <c r="A411" s="216"/>
      <c r="B411" s="215"/>
    </row>
    <row r="412" spans="1:2" s="213" customFormat="1" ht="15.75" customHeight="1" x14ac:dyDescent="0.3">
      <c r="A412" s="216"/>
      <c r="B412" s="215"/>
    </row>
    <row r="413" spans="1:2" s="213" customFormat="1" ht="15.75" customHeight="1" x14ac:dyDescent="0.3">
      <c r="A413" s="216"/>
      <c r="B413" s="215"/>
    </row>
    <row r="414" spans="1:2" s="213" customFormat="1" ht="15.75" customHeight="1" x14ac:dyDescent="0.3">
      <c r="A414" s="216"/>
      <c r="B414" s="215"/>
    </row>
    <row r="415" spans="1:2" s="213" customFormat="1" ht="15.75" customHeight="1" x14ac:dyDescent="0.3">
      <c r="A415" s="216"/>
      <c r="B415" s="215"/>
    </row>
    <row r="416" spans="1:2" s="213" customFormat="1" ht="15.75" customHeight="1" x14ac:dyDescent="0.3">
      <c r="A416" s="216"/>
      <c r="B416" s="215"/>
    </row>
    <row r="417" spans="1:2" s="213" customFormat="1" ht="15.75" customHeight="1" x14ac:dyDescent="0.3">
      <c r="A417" s="216"/>
      <c r="B417" s="215"/>
    </row>
    <row r="418" spans="1:2" s="213" customFormat="1" ht="15.75" customHeight="1" x14ac:dyDescent="0.3">
      <c r="A418" s="216"/>
      <c r="B418" s="215"/>
    </row>
    <row r="419" spans="1:2" s="213" customFormat="1" ht="15.75" customHeight="1" x14ac:dyDescent="0.3">
      <c r="A419" s="216"/>
      <c r="B419" s="215"/>
    </row>
    <row r="420" spans="1:2" s="213" customFormat="1" ht="15.75" customHeight="1" x14ac:dyDescent="0.3">
      <c r="A420" s="216"/>
      <c r="B420" s="215"/>
    </row>
    <row r="421" spans="1:2" s="213" customFormat="1" ht="15.75" customHeight="1" x14ac:dyDescent="0.3">
      <c r="A421" s="216"/>
      <c r="B421" s="215"/>
    </row>
    <row r="422" spans="1:2" s="213" customFormat="1" ht="15.75" customHeight="1" x14ac:dyDescent="0.3">
      <c r="A422" s="216"/>
      <c r="B422" s="215"/>
    </row>
    <row r="423" spans="1:2" s="213" customFormat="1" ht="15.75" customHeight="1" x14ac:dyDescent="0.3">
      <c r="A423" s="216"/>
      <c r="B423" s="215"/>
    </row>
    <row r="424" spans="1:2" s="213" customFormat="1" ht="15.75" customHeight="1" x14ac:dyDescent="0.3">
      <c r="A424" s="216"/>
      <c r="B424" s="215"/>
    </row>
    <row r="425" spans="1:2" s="213" customFormat="1" ht="15.75" customHeight="1" x14ac:dyDescent="0.3">
      <c r="A425" s="216"/>
      <c r="B425" s="215"/>
    </row>
    <row r="426" spans="1:2" s="213" customFormat="1" ht="15.75" customHeight="1" x14ac:dyDescent="0.3">
      <c r="A426" s="216"/>
      <c r="B426" s="215"/>
    </row>
    <row r="427" spans="1:2" s="213" customFormat="1" ht="15.75" customHeight="1" x14ac:dyDescent="0.3">
      <c r="A427" s="216"/>
      <c r="B427" s="215"/>
    </row>
    <row r="428" spans="1:2" s="213" customFormat="1" ht="15.75" customHeight="1" x14ac:dyDescent="0.3">
      <c r="A428" s="216"/>
      <c r="B428" s="215"/>
    </row>
    <row r="429" spans="1:2" s="213" customFormat="1" ht="15.75" customHeight="1" x14ac:dyDescent="0.3">
      <c r="A429" s="216"/>
      <c r="B429" s="215"/>
    </row>
    <row r="430" spans="1:2" s="213" customFormat="1" ht="15.75" customHeight="1" x14ac:dyDescent="0.3">
      <c r="A430" s="216"/>
      <c r="B430" s="215"/>
    </row>
    <row r="431" spans="1:2" s="213" customFormat="1" ht="15.75" customHeight="1" x14ac:dyDescent="0.3">
      <c r="A431" s="216"/>
      <c r="B431" s="215"/>
    </row>
    <row r="432" spans="1:2" s="213" customFormat="1" ht="15.75" customHeight="1" x14ac:dyDescent="0.3">
      <c r="A432" s="216"/>
      <c r="B432" s="215"/>
    </row>
    <row r="433" spans="1:2" s="213" customFormat="1" ht="15.75" customHeight="1" x14ac:dyDescent="0.3">
      <c r="A433" s="216"/>
      <c r="B433" s="215"/>
    </row>
    <row r="434" spans="1:2" s="213" customFormat="1" ht="15.75" customHeight="1" x14ac:dyDescent="0.3">
      <c r="A434" s="216"/>
      <c r="B434" s="215"/>
    </row>
    <row r="435" spans="1:2" s="213" customFormat="1" ht="15.75" customHeight="1" x14ac:dyDescent="0.3">
      <c r="A435" s="216"/>
      <c r="B435" s="215"/>
    </row>
    <row r="436" spans="1:2" s="213" customFormat="1" ht="15.75" customHeight="1" x14ac:dyDescent="0.3">
      <c r="A436" s="216"/>
      <c r="B436" s="215"/>
    </row>
    <row r="437" spans="1:2" s="213" customFormat="1" ht="15.75" customHeight="1" x14ac:dyDescent="0.3">
      <c r="A437" s="216"/>
      <c r="B437" s="215"/>
    </row>
    <row r="438" spans="1:2" s="213" customFormat="1" ht="15.75" customHeight="1" x14ac:dyDescent="0.3">
      <c r="A438" s="216"/>
      <c r="B438" s="215"/>
    </row>
    <row r="439" spans="1:2" s="213" customFormat="1" ht="15.75" customHeight="1" x14ac:dyDescent="0.3">
      <c r="A439" s="216"/>
      <c r="B439" s="215"/>
    </row>
    <row r="440" spans="1:2" s="213" customFormat="1" ht="15.75" customHeight="1" x14ac:dyDescent="0.3">
      <c r="A440" s="216"/>
      <c r="B440" s="215"/>
    </row>
    <row r="441" spans="1:2" s="213" customFormat="1" ht="15.75" customHeight="1" x14ac:dyDescent="0.3">
      <c r="A441" s="216"/>
      <c r="B441" s="215"/>
    </row>
    <row r="442" spans="1:2" s="213" customFormat="1" ht="15.75" customHeight="1" x14ac:dyDescent="0.3">
      <c r="A442" s="216"/>
      <c r="B442" s="215"/>
    </row>
    <row r="443" spans="1:2" s="213" customFormat="1" ht="15.75" customHeight="1" x14ac:dyDescent="0.3">
      <c r="A443" s="216"/>
      <c r="B443" s="215"/>
    </row>
    <row r="444" spans="1:2" s="213" customFormat="1" ht="15.75" customHeight="1" x14ac:dyDescent="0.3">
      <c r="A444" s="216"/>
      <c r="B444" s="215"/>
    </row>
    <row r="445" spans="1:2" s="213" customFormat="1" ht="15.75" customHeight="1" x14ac:dyDescent="0.3">
      <c r="A445" s="216"/>
      <c r="B445" s="215"/>
    </row>
    <row r="446" spans="1:2" s="213" customFormat="1" ht="15.75" customHeight="1" x14ac:dyDescent="0.3">
      <c r="A446" s="216"/>
      <c r="B446" s="215"/>
    </row>
    <row r="447" spans="1:2" s="213" customFormat="1" ht="15.75" customHeight="1" x14ac:dyDescent="0.3">
      <c r="A447" s="216"/>
      <c r="B447" s="215"/>
    </row>
    <row r="448" spans="1:2" s="213" customFormat="1" ht="15.75" customHeight="1" x14ac:dyDescent="0.3">
      <c r="A448" s="216"/>
      <c r="B448" s="215"/>
    </row>
    <row r="449" spans="1:2" s="213" customFormat="1" ht="15.75" customHeight="1" x14ac:dyDescent="0.3">
      <c r="A449" s="216"/>
      <c r="B449" s="215"/>
    </row>
    <row r="450" spans="1:2" s="213" customFormat="1" ht="15.75" customHeight="1" x14ac:dyDescent="0.3">
      <c r="A450" s="216"/>
      <c r="B450" s="215"/>
    </row>
    <row r="451" spans="1:2" s="213" customFormat="1" ht="15.75" customHeight="1" x14ac:dyDescent="0.3">
      <c r="A451" s="216"/>
      <c r="B451" s="215"/>
    </row>
    <row r="452" spans="1:2" s="213" customFormat="1" ht="15.75" customHeight="1" x14ac:dyDescent="0.3">
      <c r="A452" s="216"/>
      <c r="B452" s="215"/>
    </row>
    <row r="453" spans="1:2" s="213" customFormat="1" ht="15.75" customHeight="1" x14ac:dyDescent="0.3">
      <c r="A453" s="216"/>
      <c r="B453" s="215"/>
    </row>
    <row r="454" spans="1:2" s="213" customFormat="1" ht="15.75" customHeight="1" x14ac:dyDescent="0.3">
      <c r="A454" s="216"/>
      <c r="B454" s="215"/>
    </row>
    <row r="455" spans="1:2" s="213" customFormat="1" ht="15.75" customHeight="1" x14ac:dyDescent="0.3">
      <c r="A455" s="216"/>
      <c r="B455" s="215"/>
    </row>
    <row r="456" spans="1:2" s="213" customFormat="1" ht="15.75" customHeight="1" x14ac:dyDescent="0.3">
      <c r="A456" s="216"/>
      <c r="B456" s="215"/>
    </row>
    <row r="457" spans="1:2" s="213" customFormat="1" ht="15.75" customHeight="1" x14ac:dyDescent="0.3">
      <c r="A457" s="216"/>
      <c r="B457" s="215"/>
    </row>
    <row r="458" spans="1:2" s="213" customFormat="1" ht="15.75" customHeight="1" x14ac:dyDescent="0.3">
      <c r="A458" s="216"/>
      <c r="B458" s="215"/>
    </row>
    <row r="459" spans="1:2" s="213" customFormat="1" ht="15.75" customHeight="1" x14ac:dyDescent="0.3">
      <c r="A459" s="216"/>
      <c r="B459" s="215"/>
    </row>
    <row r="460" spans="1:2" s="213" customFormat="1" ht="15.75" customHeight="1" x14ac:dyDescent="0.3">
      <c r="A460" s="216"/>
      <c r="B460" s="215"/>
    </row>
    <row r="461" spans="1:2" s="213" customFormat="1" ht="15.75" customHeight="1" x14ac:dyDescent="0.3">
      <c r="A461" s="216"/>
      <c r="B461" s="215"/>
    </row>
    <row r="462" spans="1:2" s="213" customFormat="1" ht="15.75" customHeight="1" x14ac:dyDescent="0.3">
      <c r="A462" s="216"/>
      <c r="B462" s="215"/>
    </row>
    <row r="463" spans="1:2" s="213" customFormat="1" ht="15.75" customHeight="1" x14ac:dyDescent="0.3">
      <c r="A463" s="216"/>
      <c r="B463" s="215"/>
    </row>
    <row r="464" spans="1:2" s="213" customFormat="1" ht="15.75" customHeight="1" x14ac:dyDescent="0.3">
      <c r="A464" s="216"/>
      <c r="B464" s="215"/>
    </row>
    <row r="465" spans="1:2" s="213" customFormat="1" ht="15.75" customHeight="1" x14ac:dyDescent="0.3">
      <c r="A465" s="216"/>
      <c r="B465" s="215"/>
    </row>
    <row r="466" spans="1:2" s="213" customFormat="1" ht="15.75" customHeight="1" x14ac:dyDescent="0.3">
      <c r="A466" s="216"/>
      <c r="B466" s="215"/>
    </row>
    <row r="467" spans="1:2" s="213" customFormat="1" ht="15.75" customHeight="1" x14ac:dyDescent="0.3">
      <c r="A467" s="216"/>
      <c r="B467" s="215"/>
    </row>
    <row r="468" spans="1:2" s="213" customFormat="1" ht="15.75" customHeight="1" x14ac:dyDescent="0.3">
      <c r="A468" s="216"/>
      <c r="B468" s="215"/>
    </row>
    <row r="469" spans="1:2" s="213" customFormat="1" ht="15.75" customHeight="1" x14ac:dyDescent="0.3">
      <c r="A469" s="216"/>
      <c r="B469" s="215"/>
    </row>
    <row r="470" spans="1:2" s="213" customFormat="1" ht="15.75" customHeight="1" x14ac:dyDescent="0.3">
      <c r="A470" s="216"/>
      <c r="B470" s="215"/>
    </row>
    <row r="471" spans="1:2" s="213" customFormat="1" ht="15.75" customHeight="1" x14ac:dyDescent="0.3">
      <c r="A471" s="216"/>
      <c r="B471" s="215"/>
    </row>
    <row r="472" spans="1:2" s="213" customFormat="1" ht="15.75" customHeight="1" x14ac:dyDescent="0.3">
      <c r="A472" s="216"/>
      <c r="B472" s="215"/>
    </row>
    <row r="473" spans="1:2" s="213" customFormat="1" ht="15.75" customHeight="1" x14ac:dyDescent="0.3">
      <c r="A473" s="216"/>
      <c r="B473" s="215"/>
    </row>
    <row r="474" spans="1:2" s="213" customFormat="1" ht="15.75" customHeight="1" x14ac:dyDescent="0.3">
      <c r="A474" s="216"/>
      <c r="B474" s="215"/>
    </row>
    <row r="475" spans="1:2" s="213" customFormat="1" ht="15.75" customHeight="1" x14ac:dyDescent="0.3">
      <c r="A475" s="216"/>
      <c r="B475" s="215"/>
    </row>
    <row r="476" spans="1:2" s="213" customFormat="1" ht="15.75" customHeight="1" x14ac:dyDescent="0.3">
      <c r="A476" s="216"/>
      <c r="B476" s="215"/>
    </row>
    <row r="477" spans="1:2" s="213" customFormat="1" ht="15.75" customHeight="1" x14ac:dyDescent="0.3">
      <c r="A477" s="216"/>
      <c r="B477" s="215"/>
    </row>
    <row r="478" spans="1:2" s="213" customFormat="1" ht="15.75" customHeight="1" x14ac:dyDescent="0.3">
      <c r="A478" s="216"/>
      <c r="B478" s="215"/>
    </row>
    <row r="479" spans="1:2" s="213" customFormat="1" ht="15.75" customHeight="1" x14ac:dyDescent="0.3">
      <c r="A479" s="216"/>
      <c r="B479" s="215"/>
    </row>
    <row r="480" spans="1:2" s="213" customFormat="1" ht="15.75" customHeight="1" x14ac:dyDescent="0.3">
      <c r="A480" s="216"/>
      <c r="B480" s="215"/>
    </row>
    <row r="481" spans="1:2" s="213" customFormat="1" ht="15.75" customHeight="1" x14ac:dyDescent="0.3">
      <c r="A481" s="216"/>
      <c r="B481" s="215"/>
    </row>
    <row r="482" spans="1:2" s="213" customFormat="1" ht="15.75" customHeight="1" x14ac:dyDescent="0.3">
      <c r="A482" s="216"/>
      <c r="B482" s="215"/>
    </row>
    <row r="483" spans="1:2" s="213" customFormat="1" ht="15.75" customHeight="1" x14ac:dyDescent="0.3">
      <c r="A483" s="216"/>
      <c r="B483" s="215"/>
    </row>
    <row r="484" spans="1:2" s="213" customFormat="1" ht="15.75" customHeight="1" x14ac:dyDescent="0.3">
      <c r="A484" s="216"/>
      <c r="B484" s="215"/>
    </row>
    <row r="485" spans="1:2" s="213" customFormat="1" ht="15.75" customHeight="1" x14ac:dyDescent="0.3">
      <c r="A485" s="216"/>
      <c r="B485" s="215"/>
    </row>
    <row r="486" spans="1:2" s="213" customFormat="1" ht="15.75" customHeight="1" x14ac:dyDescent="0.3">
      <c r="A486" s="216"/>
      <c r="B486" s="215"/>
    </row>
    <row r="487" spans="1:2" s="213" customFormat="1" ht="15.75" customHeight="1" x14ac:dyDescent="0.3">
      <c r="A487" s="216"/>
      <c r="B487" s="215"/>
    </row>
    <row r="488" spans="1:2" s="213" customFormat="1" ht="15.75" customHeight="1" x14ac:dyDescent="0.3">
      <c r="A488" s="216"/>
      <c r="B488" s="215"/>
    </row>
    <row r="489" spans="1:2" s="213" customFormat="1" ht="15.75" customHeight="1" x14ac:dyDescent="0.3">
      <c r="A489" s="216"/>
      <c r="B489" s="215"/>
    </row>
    <row r="490" spans="1:2" s="213" customFormat="1" ht="15.75" customHeight="1" x14ac:dyDescent="0.3">
      <c r="A490" s="216"/>
      <c r="B490" s="215"/>
    </row>
    <row r="491" spans="1:2" s="213" customFormat="1" ht="15.75" customHeight="1" x14ac:dyDescent="0.3">
      <c r="A491" s="216"/>
      <c r="B491" s="215"/>
    </row>
    <row r="492" spans="1:2" s="213" customFormat="1" ht="15.75" customHeight="1" x14ac:dyDescent="0.3">
      <c r="A492" s="216"/>
      <c r="B492" s="215"/>
    </row>
    <row r="493" spans="1:2" s="213" customFormat="1" ht="15.75" customHeight="1" x14ac:dyDescent="0.3">
      <c r="A493" s="216"/>
      <c r="B493" s="215"/>
    </row>
    <row r="494" spans="1:2" s="213" customFormat="1" ht="15.75" customHeight="1" x14ac:dyDescent="0.3">
      <c r="A494" s="216"/>
      <c r="B494" s="215"/>
    </row>
    <row r="495" spans="1:2" s="213" customFormat="1" ht="15.75" customHeight="1" x14ac:dyDescent="0.3">
      <c r="A495" s="216"/>
      <c r="B495" s="215"/>
    </row>
    <row r="496" spans="1:2" s="213" customFormat="1" ht="15.75" customHeight="1" x14ac:dyDescent="0.3">
      <c r="A496" s="216"/>
      <c r="B496" s="215"/>
    </row>
    <row r="497" spans="1:2" s="213" customFormat="1" ht="15.75" customHeight="1" x14ac:dyDescent="0.3">
      <c r="A497" s="216"/>
      <c r="B497" s="215"/>
    </row>
    <row r="498" spans="1:2" s="213" customFormat="1" ht="15.75" customHeight="1" x14ac:dyDescent="0.3">
      <c r="A498" s="216"/>
      <c r="B498" s="215"/>
    </row>
    <row r="499" spans="1:2" s="213" customFormat="1" ht="15.75" customHeight="1" x14ac:dyDescent="0.3">
      <c r="A499" s="216"/>
      <c r="B499" s="215"/>
    </row>
    <row r="500" spans="1:2" s="213" customFormat="1" ht="15.75" customHeight="1" x14ac:dyDescent="0.3">
      <c r="A500" s="216"/>
      <c r="B500" s="215"/>
    </row>
    <row r="501" spans="1:2" s="213" customFormat="1" ht="15.75" customHeight="1" x14ac:dyDescent="0.3">
      <c r="A501" s="216"/>
      <c r="B501" s="215"/>
    </row>
    <row r="502" spans="1:2" s="213" customFormat="1" ht="15.75" customHeight="1" x14ac:dyDescent="0.3">
      <c r="A502" s="216"/>
      <c r="B502" s="215"/>
    </row>
    <row r="503" spans="1:2" s="213" customFormat="1" ht="15.75" customHeight="1" x14ac:dyDescent="0.3">
      <c r="A503" s="216"/>
      <c r="B503" s="215"/>
    </row>
    <row r="504" spans="1:2" s="213" customFormat="1" ht="15.75" customHeight="1" x14ac:dyDescent="0.3">
      <c r="A504" s="216"/>
      <c r="B504" s="215"/>
    </row>
    <row r="505" spans="1:2" s="213" customFormat="1" ht="15.75" customHeight="1" x14ac:dyDescent="0.3">
      <c r="A505" s="216"/>
      <c r="B505" s="215"/>
    </row>
    <row r="506" spans="1:2" s="213" customFormat="1" ht="15.75" customHeight="1" x14ac:dyDescent="0.3">
      <c r="A506" s="216"/>
      <c r="B506" s="215"/>
    </row>
    <row r="507" spans="1:2" s="213" customFormat="1" ht="15.75" customHeight="1" x14ac:dyDescent="0.3">
      <c r="A507" s="216"/>
      <c r="B507" s="215"/>
    </row>
    <row r="508" spans="1:2" s="213" customFormat="1" ht="15.75" customHeight="1" x14ac:dyDescent="0.3">
      <c r="A508" s="216"/>
      <c r="B508" s="215"/>
    </row>
    <row r="509" spans="1:2" s="213" customFormat="1" ht="15.75" customHeight="1" x14ac:dyDescent="0.3">
      <c r="A509" s="216"/>
      <c r="B509" s="215"/>
    </row>
    <row r="510" spans="1:2" s="213" customFormat="1" ht="15.75" customHeight="1" x14ac:dyDescent="0.3">
      <c r="A510" s="216"/>
      <c r="B510" s="215"/>
    </row>
    <row r="511" spans="1:2" s="213" customFormat="1" ht="15.75" customHeight="1" x14ac:dyDescent="0.3">
      <c r="A511" s="216"/>
      <c r="B511" s="215"/>
    </row>
    <row r="512" spans="1:2" s="213" customFormat="1" ht="15.75" customHeight="1" x14ac:dyDescent="0.3">
      <c r="A512" s="216"/>
      <c r="B512" s="215"/>
    </row>
    <row r="513" spans="1:2" s="213" customFormat="1" ht="15.75" customHeight="1" x14ac:dyDescent="0.3">
      <c r="A513" s="216"/>
      <c r="B513" s="215"/>
    </row>
    <row r="514" spans="1:2" s="213" customFormat="1" ht="15.75" customHeight="1" x14ac:dyDescent="0.3">
      <c r="A514" s="216"/>
      <c r="B514" s="215"/>
    </row>
    <row r="515" spans="1:2" s="213" customFormat="1" ht="15.75" customHeight="1" x14ac:dyDescent="0.3">
      <c r="A515" s="216"/>
      <c r="B515" s="215"/>
    </row>
    <row r="516" spans="1:2" s="213" customFormat="1" ht="15.75" customHeight="1" x14ac:dyDescent="0.3">
      <c r="A516" s="216"/>
      <c r="B516" s="215"/>
    </row>
    <row r="517" spans="1:2" s="213" customFormat="1" ht="15.75" customHeight="1" x14ac:dyDescent="0.3">
      <c r="A517" s="216"/>
      <c r="B517" s="215"/>
    </row>
    <row r="518" spans="1:2" s="213" customFormat="1" ht="15.75" customHeight="1" x14ac:dyDescent="0.3">
      <c r="A518" s="216"/>
      <c r="B518" s="215"/>
    </row>
    <row r="519" spans="1:2" s="213" customFormat="1" ht="15.75" customHeight="1" x14ac:dyDescent="0.3">
      <c r="A519" s="216"/>
      <c r="B519" s="215"/>
    </row>
    <row r="520" spans="1:2" s="213" customFormat="1" ht="15.75" customHeight="1" x14ac:dyDescent="0.3">
      <c r="A520" s="216"/>
      <c r="B520" s="215"/>
    </row>
    <row r="521" spans="1:2" s="213" customFormat="1" ht="15.75" customHeight="1" x14ac:dyDescent="0.3">
      <c r="A521" s="216"/>
      <c r="B521" s="215"/>
    </row>
    <row r="522" spans="1:2" s="213" customFormat="1" ht="15.75" customHeight="1" x14ac:dyDescent="0.3">
      <c r="A522" s="216"/>
      <c r="B522" s="215"/>
    </row>
    <row r="523" spans="1:2" s="213" customFormat="1" ht="15.75" customHeight="1" x14ac:dyDescent="0.3">
      <c r="A523" s="216"/>
      <c r="B523" s="215"/>
    </row>
    <row r="524" spans="1:2" s="213" customFormat="1" ht="15.75" customHeight="1" x14ac:dyDescent="0.3">
      <c r="A524" s="216"/>
      <c r="B524" s="215"/>
    </row>
    <row r="525" spans="1:2" s="213" customFormat="1" ht="15.75" customHeight="1" x14ac:dyDescent="0.3">
      <c r="A525" s="216"/>
      <c r="B525" s="215"/>
    </row>
    <row r="526" spans="1:2" s="213" customFormat="1" ht="15.75" customHeight="1" x14ac:dyDescent="0.3">
      <c r="A526" s="216"/>
      <c r="B526" s="215"/>
    </row>
    <row r="527" spans="1:2" s="213" customFormat="1" ht="15.75" customHeight="1" x14ac:dyDescent="0.3">
      <c r="A527" s="216"/>
      <c r="B527" s="215"/>
    </row>
    <row r="528" spans="1:2" s="213" customFormat="1" ht="15.75" customHeight="1" x14ac:dyDescent="0.3">
      <c r="A528" s="216"/>
      <c r="B528" s="215"/>
    </row>
    <row r="529" spans="1:2" s="213" customFormat="1" ht="15.75" customHeight="1" x14ac:dyDescent="0.3">
      <c r="A529" s="216"/>
      <c r="B529" s="215"/>
    </row>
    <row r="530" spans="1:2" s="213" customFormat="1" ht="15.75" customHeight="1" x14ac:dyDescent="0.3">
      <c r="A530" s="216"/>
      <c r="B530" s="215"/>
    </row>
    <row r="531" spans="1:2" s="213" customFormat="1" ht="15.75" customHeight="1" x14ac:dyDescent="0.3">
      <c r="A531" s="216"/>
      <c r="B531" s="215"/>
    </row>
    <row r="532" spans="1:2" s="213" customFormat="1" ht="15.75" customHeight="1" x14ac:dyDescent="0.3">
      <c r="A532" s="216"/>
      <c r="B532" s="215"/>
    </row>
    <row r="533" spans="1:2" s="213" customFormat="1" ht="15.75" customHeight="1" x14ac:dyDescent="0.3">
      <c r="A533" s="216"/>
      <c r="B533" s="215"/>
    </row>
    <row r="534" spans="1:2" s="213" customFormat="1" ht="15.75" customHeight="1" x14ac:dyDescent="0.3">
      <c r="A534" s="216"/>
      <c r="B534" s="215"/>
    </row>
    <row r="535" spans="1:2" s="213" customFormat="1" ht="15.75" customHeight="1" x14ac:dyDescent="0.3">
      <c r="A535" s="216"/>
      <c r="B535" s="215"/>
    </row>
    <row r="536" spans="1:2" s="213" customFormat="1" ht="15.75" customHeight="1" x14ac:dyDescent="0.3">
      <c r="A536" s="216"/>
      <c r="B536" s="215"/>
    </row>
    <row r="537" spans="1:2" s="213" customFormat="1" ht="15.75" customHeight="1" x14ac:dyDescent="0.3">
      <c r="A537" s="216"/>
      <c r="B537" s="215"/>
    </row>
    <row r="538" spans="1:2" s="213" customFormat="1" ht="15.75" customHeight="1" x14ac:dyDescent="0.3">
      <c r="A538" s="216"/>
      <c r="B538" s="215"/>
    </row>
    <row r="539" spans="1:2" s="213" customFormat="1" ht="15.75" customHeight="1" x14ac:dyDescent="0.3">
      <c r="A539" s="216"/>
      <c r="B539" s="215"/>
    </row>
    <row r="540" spans="1:2" s="213" customFormat="1" ht="15.75" customHeight="1" x14ac:dyDescent="0.3">
      <c r="A540" s="216"/>
      <c r="B540" s="215"/>
    </row>
    <row r="541" spans="1:2" s="213" customFormat="1" ht="15.75" customHeight="1" x14ac:dyDescent="0.3">
      <c r="A541" s="216"/>
      <c r="B541" s="215"/>
    </row>
    <row r="542" spans="1:2" s="213" customFormat="1" ht="15.75" customHeight="1" x14ac:dyDescent="0.3">
      <c r="A542" s="216"/>
      <c r="B542" s="215"/>
    </row>
    <row r="543" spans="1:2" s="213" customFormat="1" ht="15.75" customHeight="1" x14ac:dyDescent="0.3">
      <c r="A543" s="216"/>
      <c r="B543" s="215"/>
    </row>
    <row r="544" spans="1:2" s="213" customFormat="1" ht="15.75" customHeight="1" x14ac:dyDescent="0.3">
      <c r="A544" s="216"/>
      <c r="B544" s="215"/>
    </row>
    <row r="545" spans="1:2" s="213" customFormat="1" ht="15.75" customHeight="1" x14ac:dyDescent="0.3">
      <c r="A545" s="216"/>
      <c r="B545" s="215"/>
    </row>
    <row r="546" spans="1:2" s="213" customFormat="1" ht="15.75" customHeight="1" x14ac:dyDescent="0.3">
      <c r="A546" s="216"/>
      <c r="B546" s="215"/>
    </row>
    <row r="547" spans="1:2" s="213" customFormat="1" ht="15.75" customHeight="1" x14ac:dyDescent="0.3">
      <c r="A547" s="216"/>
      <c r="B547" s="215"/>
    </row>
    <row r="548" spans="1:2" s="213" customFormat="1" ht="15.75" customHeight="1" x14ac:dyDescent="0.3">
      <c r="A548" s="216"/>
      <c r="B548" s="215"/>
    </row>
    <row r="549" spans="1:2" s="213" customFormat="1" ht="15.75" customHeight="1" x14ac:dyDescent="0.3">
      <c r="A549" s="216"/>
      <c r="B549" s="215"/>
    </row>
    <row r="550" spans="1:2" s="213" customFormat="1" ht="15.75" customHeight="1" x14ac:dyDescent="0.3">
      <c r="A550" s="216"/>
      <c r="B550" s="215"/>
    </row>
    <row r="551" spans="1:2" s="213" customFormat="1" ht="15.75" customHeight="1" x14ac:dyDescent="0.3">
      <c r="A551" s="216"/>
      <c r="B551" s="215"/>
    </row>
    <row r="552" spans="1:2" s="213" customFormat="1" ht="15.75" customHeight="1" x14ac:dyDescent="0.3">
      <c r="A552" s="216"/>
      <c r="B552" s="215"/>
    </row>
    <row r="553" spans="1:2" s="213" customFormat="1" ht="15.75" customHeight="1" x14ac:dyDescent="0.3">
      <c r="A553" s="216"/>
      <c r="B553" s="215"/>
    </row>
    <row r="554" spans="1:2" s="213" customFormat="1" ht="15.75" customHeight="1" x14ac:dyDescent="0.3">
      <c r="A554" s="216"/>
      <c r="B554" s="215"/>
    </row>
    <row r="555" spans="1:2" s="213" customFormat="1" ht="15.75" customHeight="1" x14ac:dyDescent="0.3">
      <c r="A555" s="216"/>
      <c r="B555" s="215"/>
    </row>
    <row r="556" spans="1:2" s="213" customFormat="1" ht="15.75" customHeight="1" x14ac:dyDescent="0.3">
      <c r="A556" s="216"/>
      <c r="B556" s="215"/>
    </row>
    <row r="557" spans="1:2" s="213" customFormat="1" ht="15.75" customHeight="1" x14ac:dyDescent="0.3">
      <c r="A557" s="216"/>
      <c r="B557" s="215"/>
    </row>
    <row r="558" spans="1:2" s="213" customFormat="1" ht="15.75" customHeight="1" x14ac:dyDescent="0.3">
      <c r="A558" s="216"/>
      <c r="B558" s="215"/>
    </row>
    <row r="559" spans="1:2" s="213" customFormat="1" ht="15.75" customHeight="1" x14ac:dyDescent="0.3">
      <c r="A559" s="216"/>
      <c r="B559" s="215"/>
    </row>
    <row r="560" spans="1:2" s="213" customFormat="1" ht="15.75" customHeight="1" x14ac:dyDescent="0.3">
      <c r="A560" s="216"/>
      <c r="B560" s="215"/>
    </row>
    <row r="561" spans="1:2" s="213" customFormat="1" ht="15.75" customHeight="1" x14ac:dyDescent="0.3">
      <c r="A561" s="216"/>
      <c r="B561" s="215"/>
    </row>
    <row r="562" spans="1:2" s="213" customFormat="1" ht="15.75" customHeight="1" x14ac:dyDescent="0.3">
      <c r="A562" s="216"/>
      <c r="B562" s="215"/>
    </row>
    <row r="563" spans="1:2" s="213" customFormat="1" ht="15.75" customHeight="1" x14ac:dyDescent="0.3">
      <c r="A563" s="216"/>
      <c r="B563" s="215"/>
    </row>
    <row r="564" spans="1:2" s="213" customFormat="1" ht="15.75" customHeight="1" x14ac:dyDescent="0.3">
      <c r="A564" s="216"/>
      <c r="B564" s="215"/>
    </row>
    <row r="565" spans="1:2" s="213" customFormat="1" ht="15.75" customHeight="1" x14ac:dyDescent="0.3">
      <c r="A565" s="216"/>
      <c r="B565" s="215"/>
    </row>
    <row r="566" spans="1:2" s="213" customFormat="1" ht="15.75" customHeight="1" x14ac:dyDescent="0.3">
      <c r="A566" s="216"/>
      <c r="B566" s="215"/>
    </row>
    <row r="567" spans="1:2" s="213" customFormat="1" ht="15.75" customHeight="1" x14ac:dyDescent="0.3">
      <c r="A567" s="216"/>
      <c r="B567" s="215"/>
    </row>
    <row r="568" spans="1:2" s="213" customFormat="1" ht="15.75" customHeight="1" x14ac:dyDescent="0.3">
      <c r="A568" s="216"/>
      <c r="B568" s="215"/>
    </row>
    <row r="569" spans="1:2" s="213" customFormat="1" ht="15.75" customHeight="1" x14ac:dyDescent="0.3">
      <c r="A569" s="216"/>
      <c r="B569" s="215"/>
    </row>
    <row r="570" spans="1:2" s="213" customFormat="1" ht="15.75" customHeight="1" x14ac:dyDescent="0.3">
      <c r="A570" s="216"/>
      <c r="B570" s="215"/>
    </row>
    <row r="571" spans="1:2" s="213" customFormat="1" ht="15.75" customHeight="1" x14ac:dyDescent="0.3">
      <c r="A571" s="216"/>
      <c r="B571" s="215"/>
    </row>
    <row r="572" spans="1:2" s="213" customFormat="1" ht="15.75" customHeight="1" x14ac:dyDescent="0.3">
      <c r="A572" s="216"/>
      <c r="B572" s="215"/>
    </row>
    <row r="573" spans="1:2" s="213" customFormat="1" ht="15.75" customHeight="1" x14ac:dyDescent="0.3">
      <c r="A573" s="216"/>
      <c r="B573" s="215"/>
    </row>
    <row r="574" spans="1:2" s="213" customFormat="1" ht="15.75" customHeight="1" x14ac:dyDescent="0.3">
      <c r="A574" s="216"/>
      <c r="B574" s="215"/>
    </row>
    <row r="575" spans="1:2" s="213" customFormat="1" ht="15.75" customHeight="1" x14ac:dyDescent="0.3">
      <c r="A575" s="216"/>
      <c r="B575" s="215"/>
    </row>
    <row r="576" spans="1:2" s="213" customFormat="1" ht="15.75" customHeight="1" x14ac:dyDescent="0.3">
      <c r="A576" s="216"/>
      <c r="B576" s="215"/>
    </row>
    <row r="577" spans="1:2" s="213" customFormat="1" ht="15.75" customHeight="1" x14ac:dyDescent="0.3">
      <c r="A577" s="216"/>
      <c r="B577" s="215"/>
    </row>
    <row r="578" spans="1:2" s="213" customFormat="1" ht="15.75" customHeight="1" x14ac:dyDescent="0.3">
      <c r="A578" s="216"/>
      <c r="B578" s="215"/>
    </row>
    <row r="579" spans="1:2" s="213" customFormat="1" ht="15.75" customHeight="1" x14ac:dyDescent="0.3">
      <c r="A579" s="216"/>
      <c r="B579" s="215"/>
    </row>
    <row r="580" spans="1:2" s="213" customFormat="1" ht="15.75" customHeight="1" x14ac:dyDescent="0.3">
      <c r="A580" s="216"/>
      <c r="B580" s="215"/>
    </row>
    <row r="581" spans="1:2" s="213" customFormat="1" ht="15.75" customHeight="1" x14ac:dyDescent="0.3">
      <c r="A581" s="216"/>
      <c r="B581" s="215"/>
    </row>
    <row r="582" spans="1:2" s="213" customFormat="1" ht="15.75" customHeight="1" x14ac:dyDescent="0.3">
      <c r="A582" s="216"/>
      <c r="B582" s="215"/>
    </row>
    <row r="583" spans="1:2" s="213" customFormat="1" ht="15.75" customHeight="1" x14ac:dyDescent="0.3">
      <c r="A583" s="216"/>
      <c r="B583" s="215"/>
    </row>
    <row r="584" spans="1:2" s="213" customFormat="1" ht="15.75" customHeight="1" x14ac:dyDescent="0.3">
      <c r="A584" s="216"/>
      <c r="B584" s="215"/>
    </row>
    <row r="585" spans="1:2" s="213" customFormat="1" ht="15.75" customHeight="1" x14ac:dyDescent="0.3">
      <c r="A585" s="216"/>
      <c r="B585" s="215"/>
    </row>
    <row r="586" spans="1:2" s="213" customFormat="1" ht="15.75" customHeight="1" x14ac:dyDescent="0.3">
      <c r="A586" s="216"/>
      <c r="B586" s="215"/>
    </row>
    <row r="587" spans="1:2" s="213" customFormat="1" ht="15.75" customHeight="1" x14ac:dyDescent="0.3">
      <c r="A587" s="216"/>
      <c r="B587" s="215"/>
    </row>
    <row r="588" spans="1:2" s="213" customFormat="1" ht="15.75" customHeight="1" x14ac:dyDescent="0.3">
      <c r="A588" s="216"/>
      <c r="B588" s="215"/>
    </row>
    <row r="589" spans="1:2" s="213" customFormat="1" ht="15.75" customHeight="1" x14ac:dyDescent="0.3">
      <c r="A589" s="216"/>
      <c r="B589" s="215"/>
    </row>
    <row r="590" spans="1:2" s="213" customFormat="1" ht="15.75" customHeight="1" x14ac:dyDescent="0.3">
      <c r="A590" s="216"/>
      <c r="B590" s="215"/>
    </row>
    <row r="591" spans="1:2" s="213" customFormat="1" ht="15.75" customHeight="1" x14ac:dyDescent="0.3">
      <c r="A591" s="216"/>
      <c r="B591" s="215"/>
    </row>
    <row r="592" spans="1:2" s="213" customFormat="1" ht="15.75" customHeight="1" x14ac:dyDescent="0.3">
      <c r="A592" s="216"/>
      <c r="B592" s="215"/>
    </row>
    <row r="593" spans="1:2" s="213" customFormat="1" ht="15.75" customHeight="1" x14ac:dyDescent="0.3">
      <c r="A593" s="216"/>
      <c r="B593" s="215"/>
    </row>
    <row r="594" spans="1:2" s="213" customFormat="1" ht="15.75" customHeight="1" x14ac:dyDescent="0.3">
      <c r="A594" s="216"/>
      <c r="B594" s="215"/>
    </row>
    <row r="595" spans="1:2" s="213" customFormat="1" ht="15.75" customHeight="1" x14ac:dyDescent="0.3">
      <c r="A595" s="216"/>
      <c r="B595" s="215"/>
    </row>
    <row r="596" spans="1:2" s="213" customFormat="1" ht="15.75" customHeight="1" x14ac:dyDescent="0.3">
      <c r="A596" s="216"/>
      <c r="B596" s="215"/>
    </row>
    <row r="597" spans="1:2" s="213" customFormat="1" ht="15.75" customHeight="1" x14ac:dyDescent="0.3">
      <c r="A597" s="216"/>
      <c r="B597" s="215"/>
    </row>
    <row r="598" spans="1:2" s="213" customFormat="1" ht="15.75" customHeight="1" x14ac:dyDescent="0.3">
      <c r="A598" s="216"/>
      <c r="B598" s="215"/>
    </row>
    <row r="599" spans="1:2" s="213" customFormat="1" ht="15.75" customHeight="1" x14ac:dyDescent="0.3">
      <c r="A599" s="216"/>
      <c r="B599" s="215"/>
    </row>
    <row r="600" spans="1:2" s="213" customFormat="1" ht="15.75" customHeight="1" x14ac:dyDescent="0.3">
      <c r="A600" s="216"/>
      <c r="B600" s="215"/>
    </row>
    <row r="601" spans="1:2" s="213" customFormat="1" ht="15.75" customHeight="1" x14ac:dyDescent="0.3">
      <c r="A601" s="216"/>
      <c r="B601" s="215"/>
    </row>
    <row r="602" spans="1:2" s="213" customFormat="1" ht="15.75" customHeight="1" x14ac:dyDescent="0.3">
      <c r="A602" s="216"/>
      <c r="B602" s="215"/>
    </row>
    <row r="603" spans="1:2" s="213" customFormat="1" ht="15.75" customHeight="1" x14ac:dyDescent="0.3">
      <c r="A603" s="216"/>
      <c r="B603" s="215"/>
    </row>
    <row r="604" spans="1:2" s="213" customFormat="1" ht="15.75" customHeight="1" x14ac:dyDescent="0.3">
      <c r="A604" s="216"/>
      <c r="B604" s="215"/>
    </row>
    <row r="605" spans="1:2" s="213" customFormat="1" ht="15.75" customHeight="1" x14ac:dyDescent="0.3">
      <c r="A605" s="216"/>
      <c r="B605" s="215"/>
    </row>
    <row r="606" spans="1:2" s="213" customFormat="1" ht="15.75" customHeight="1" x14ac:dyDescent="0.3">
      <c r="A606" s="216"/>
      <c r="B606" s="215"/>
    </row>
    <row r="607" spans="1:2" s="213" customFormat="1" ht="15.75" customHeight="1" x14ac:dyDescent="0.3">
      <c r="A607" s="216"/>
      <c r="B607" s="215"/>
    </row>
    <row r="608" spans="1:2" s="213" customFormat="1" ht="15.75" customHeight="1" x14ac:dyDescent="0.3">
      <c r="A608" s="216"/>
      <c r="B608" s="215"/>
    </row>
    <row r="609" spans="1:2" s="213" customFormat="1" ht="15.75" customHeight="1" x14ac:dyDescent="0.3">
      <c r="A609" s="216"/>
      <c r="B609" s="215"/>
    </row>
    <row r="610" spans="1:2" s="213" customFormat="1" ht="15.75" customHeight="1" x14ac:dyDescent="0.3">
      <c r="A610" s="216"/>
      <c r="B610" s="215"/>
    </row>
    <row r="611" spans="1:2" s="213" customFormat="1" ht="15.75" customHeight="1" x14ac:dyDescent="0.3">
      <c r="A611" s="216"/>
      <c r="B611" s="215"/>
    </row>
    <row r="612" spans="1:2" s="213" customFormat="1" ht="15.75" customHeight="1" x14ac:dyDescent="0.3">
      <c r="A612" s="216"/>
      <c r="B612" s="215"/>
    </row>
    <row r="613" spans="1:2" s="213" customFormat="1" ht="15.75" customHeight="1" x14ac:dyDescent="0.3">
      <c r="A613" s="216"/>
      <c r="B613" s="215"/>
    </row>
    <row r="614" spans="1:2" s="213" customFormat="1" ht="15.75" customHeight="1" x14ac:dyDescent="0.3">
      <c r="A614" s="216"/>
      <c r="B614" s="215"/>
    </row>
    <row r="615" spans="1:2" s="213" customFormat="1" ht="15.75" customHeight="1" x14ac:dyDescent="0.3">
      <c r="A615" s="216"/>
      <c r="B615" s="215"/>
    </row>
    <row r="616" spans="1:2" s="213" customFormat="1" ht="15.75" customHeight="1" x14ac:dyDescent="0.3">
      <c r="A616" s="216"/>
      <c r="B616" s="215"/>
    </row>
    <row r="617" spans="1:2" s="213" customFormat="1" ht="15.75" customHeight="1" x14ac:dyDescent="0.3">
      <c r="A617" s="216"/>
      <c r="B617" s="215"/>
    </row>
    <row r="618" spans="1:2" s="213" customFormat="1" ht="15.75" customHeight="1" x14ac:dyDescent="0.3">
      <c r="A618" s="216"/>
      <c r="B618" s="215"/>
    </row>
    <row r="619" spans="1:2" s="213" customFormat="1" ht="15.75" customHeight="1" x14ac:dyDescent="0.3">
      <c r="A619" s="216"/>
      <c r="B619" s="215"/>
    </row>
    <row r="620" spans="1:2" s="213" customFormat="1" ht="15.75" customHeight="1" x14ac:dyDescent="0.3">
      <c r="A620" s="216"/>
      <c r="B620" s="215"/>
    </row>
    <row r="621" spans="1:2" s="213" customFormat="1" ht="15.75" customHeight="1" x14ac:dyDescent="0.3">
      <c r="A621" s="216"/>
      <c r="B621" s="215"/>
    </row>
    <row r="622" spans="1:2" s="213" customFormat="1" ht="15.75" customHeight="1" x14ac:dyDescent="0.3">
      <c r="A622" s="216"/>
      <c r="B622" s="215"/>
    </row>
    <row r="623" spans="1:2" s="213" customFormat="1" ht="15.75" customHeight="1" x14ac:dyDescent="0.3">
      <c r="A623" s="216"/>
      <c r="B623" s="215"/>
    </row>
    <row r="624" spans="1:2" s="213" customFormat="1" ht="15.75" customHeight="1" x14ac:dyDescent="0.3">
      <c r="A624" s="216"/>
      <c r="B624" s="215"/>
    </row>
    <row r="625" spans="1:2" s="213" customFormat="1" ht="15.75" customHeight="1" x14ac:dyDescent="0.3">
      <c r="A625" s="216"/>
      <c r="B625" s="215"/>
    </row>
    <row r="626" spans="1:2" s="213" customFormat="1" ht="15.75" customHeight="1" x14ac:dyDescent="0.3">
      <c r="A626" s="216"/>
      <c r="B626" s="215"/>
    </row>
    <row r="627" spans="1:2" s="213" customFormat="1" ht="15.75" customHeight="1" x14ac:dyDescent="0.3">
      <c r="A627" s="216"/>
      <c r="B627" s="215"/>
    </row>
    <row r="628" spans="1:2" s="213" customFormat="1" ht="15.75" customHeight="1" x14ac:dyDescent="0.3">
      <c r="A628" s="216"/>
      <c r="B628" s="215"/>
    </row>
    <row r="629" spans="1:2" s="213" customFormat="1" ht="15.75" customHeight="1" x14ac:dyDescent="0.3">
      <c r="A629" s="216"/>
      <c r="B629" s="215"/>
    </row>
    <row r="630" spans="1:2" s="213" customFormat="1" ht="15.75" customHeight="1" x14ac:dyDescent="0.3">
      <c r="A630" s="216"/>
      <c r="B630" s="215"/>
    </row>
    <row r="631" spans="1:2" s="213" customFormat="1" ht="15.75" customHeight="1" x14ac:dyDescent="0.3">
      <c r="A631" s="216"/>
      <c r="B631" s="215"/>
    </row>
    <row r="632" spans="1:2" s="213" customFormat="1" ht="15.75" customHeight="1" x14ac:dyDescent="0.3">
      <c r="A632" s="216"/>
      <c r="B632" s="215"/>
    </row>
    <row r="633" spans="1:2" s="213" customFormat="1" ht="15.75" customHeight="1" x14ac:dyDescent="0.3">
      <c r="A633" s="216"/>
      <c r="B633" s="215"/>
    </row>
    <row r="634" spans="1:2" s="213" customFormat="1" ht="15.75" customHeight="1" x14ac:dyDescent="0.3">
      <c r="A634" s="216"/>
      <c r="B634" s="215"/>
    </row>
    <row r="635" spans="1:2" s="213" customFormat="1" ht="15.75" customHeight="1" x14ac:dyDescent="0.3">
      <c r="A635" s="216"/>
      <c r="B635" s="215"/>
    </row>
    <row r="636" spans="1:2" s="213" customFormat="1" ht="15.75" customHeight="1" x14ac:dyDescent="0.3">
      <c r="A636" s="216"/>
      <c r="B636" s="215"/>
    </row>
    <row r="637" spans="1:2" s="213" customFormat="1" ht="15.75" customHeight="1" x14ac:dyDescent="0.3">
      <c r="A637" s="216"/>
      <c r="B637" s="215"/>
    </row>
    <row r="638" spans="1:2" s="213" customFormat="1" ht="15.75" customHeight="1" x14ac:dyDescent="0.3">
      <c r="A638" s="216"/>
      <c r="B638" s="215"/>
    </row>
    <row r="639" spans="1:2" s="213" customFormat="1" ht="15.75" customHeight="1" x14ac:dyDescent="0.3">
      <c r="A639" s="216"/>
      <c r="B639" s="215"/>
    </row>
    <row r="640" spans="1:2" s="213" customFormat="1" ht="15.75" customHeight="1" x14ac:dyDescent="0.3">
      <c r="A640" s="216"/>
      <c r="B640" s="215"/>
    </row>
    <row r="641" spans="1:2" s="213" customFormat="1" ht="15.75" customHeight="1" x14ac:dyDescent="0.3">
      <c r="A641" s="216"/>
      <c r="B641" s="215"/>
    </row>
    <row r="642" spans="1:2" s="213" customFormat="1" ht="15.75" customHeight="1" x14ac:dyDescent="0.3">
      <c r="A642" s="216"/>
      <c r="B642" s="215"/>
    </row>
    <row r="643" spans="1:2" s="213" customFormat="1" ht="15.75" customHeight="1" x14ac:dyDescent="0.3">
      <c r="A643" s="216"/>
      <c r="B643" s="215"/>
    </row>
    <row r="644" spans="1:2" s="213" customFormat="1" ht="15.75" customHeight="1" x14ac:dyDescent="0.3">
      <c r="A644" s="216"/>
      <c r="B644" s="215"/>
    </row>
    <row r="645" spans="1:2" s="213" customFormat="1" ht="15.75" customHeight="1" x14ac:dyDescent="0.3">
      <c r="A645" s="216"/>
      <c r="B645" s="215"/>
    </row>
    <row r="646" spans="1:2" s="213" customFormat="1" ht="15.75" customHeight="1" x14ac:dyDescent="0.3">
      <c r="A646" s="216"/>
      <c r="B646" s="215"/>
    </row>
    <row r="647" spans="1:2" s="213" customFormat="1" ht="15.75" customHeight="1" x14ac:dyDescent="0.3">
      <c r="A647" s="216"/>
      <c r="B647" s="215"/>
    </row>
    <row r="648" spans="1:2" s="213" customFormat="1" ht="15.75" customHeight="1" x14ac:dyDescent="0.3">
      <c r="A648" s="216"/>
      <c r="B648" s="215"/>
    </row>
    <row r="649" spans="1:2" s="213" customFormat="1" ht="15.75" customHeight="1" x14ac:dyDescent="0.3">
      <c r="A649" s="216"/>
      <c r="B649" s="215"/>
    </row>
    <row r="650" spans="1:2" s="213" customFormat="1" ht="15.75" customHeight="1" x14ac:dyDescent="0.3">
      <c r="A650" s="216"/>
      <c r="B650" s="215"/>
    </row>
    <row r="651" spans="1:2" s="213" customFormat="1" ht="15.75" customHeight="1" x14ac:dyDescent="0.3">
      <c r="A651" s="216"/>
      <c r="B651" s="215"/>
    </row>
    <row r="652" spans="1:2" s="213" customFormat="1" ht="15.75" customHeight="1" x14ac:dyDescent="0.3">
      <c r="A652" s="216"/>
      <c r="B652" s="215"/>
    </row>
    <row r="653" spans="1:2" s="213" customFormat="1" ht="15.75" customHeight="1" x14ac:dyDescent="0.3">
      <c r="A653" s="216"/>
      <c r="B653" s="215"/>
    </row>
    <row r="654" spans="1:2" s="213" customFormat="1" ht="15.75" customHeight="1" x14ac:dyDescent="0.3">
      <c r="A654" s="216"/>
      <c r="B654" s="215"/>
    </row>
    <row r="655" spans="1:2" s="213" customFormat="1" ht="15.75" customHeight="1" x14ac:dyDescent="0.3">
      <c r="A655" s="216"/>
      <c r="B655" s="215"/>
    </row>
    <row r="656" spans="1:2" s="213" customFormat="1" ht="15.75" customHeight="1" x14ac:dyDescent="0.3">
      <c r="A656" s="216"/>
      <c r="B656" s="215"/>
    </row>
    <row r="657" spans="1:2" s="213" customFormat="1" ht="15.75" customHeight="1" x14ac:dyDescent="0.3">
      <c r="A657" s="216"/>
      <c r="B657" s="215"/>
    </row>
    <row r="658" spans="1:2" s="213" customFormat="1" ht="15.75" customHeight="1" x14ac:dyDescent="0.3">
      <c r="A658" s="216"/>
      <c r="B658" s="215"/>
    </row>
    <row r="659" spans="1:2" s="213" customFormat="1" ht="15.75" customHeight="1" x14ac:dyDescent="0.3">
      <c r="A659" s="216"/>
      <c r="B659" s="215"/>
    </row>
    <row r="660" spans="1:2" s="213" customFormat="1" ht="15.75" customHeight="1" x14ac:dyDescent="0.3">
      <c r="A660" s="216"/>
      <c r="B660" s="215"/>
    </row>
    <row r="661" spans="1:2" s="213" customFormat="1" ht="15.75" customHeight="1" x14ac:dyDescent="0.3">
      <c r="A661" s="216"/>
      <c r="B661" s="215"/>
    </row>
    <row r="662" spans="1:2" s="213" customFormat="1" ht="15.75" customHeight="1" x14ac:dyDescent="0.3">
      <c r="A662" s="216"/>
      <c r="B662" s="215"/>
    </row>
    <row r="663" spans="1:2" s="213" customFormat="1" ht="15.75" customHeight="1" x14ac:dyDescent="0.3">
      <c r="A663" s="216"/>
      <c r="B663" s="215"/>
    </row>
    <row r="664" spans="1:2" s="213" customFormat="1" ht="15.75" customHeight="1" x14ac:dyDescent="0.3">
      <c r="A664" s="216"/>
      <c r="B664" s="215"/>
    </row>
    <row r="665" spans="1:2" s="213" customFormat="1" ht="15.75" customHeight="1" x14ac:dyDescent="0.3">
      <c r="A665" s="216"/>
      <c r="B665" s="215"/>
    </row>
    <row r="666" spans="1:2" s="213" customFormat="1" ht="15.75" customHeight="1" x14ac:dyDescent="0.3">
      <c r="A666" s="216"/>
      <c r="B666" s="215"/>
    </row>
    <row r="667" spans="1:2" s="213" customFormat="1" ht="15.75" customHeight="1" x14ac:dyDescent="0.3">
      <c r="A667" s="216"/>
      <c r="B667" s="215"/>
    </row>
    <row r="668" spans="1:2" s="213" customFormat="1" ht="15.75" customHeight="1" x14ac:dyDescent="0.3">
      <c r="A668" s="216"/>
      <c r="B668" s="215"/>
    </row>
    <row r="669" spans="1:2" s="213" customFormat="1" ht="15.75" customHeight="1" x14ac:dyDescent="0.3">
      <c r="A669" s="216"/>
      <c r="B669" s="215"/>
    </row>
    <row r="670" spans="1:2" s="213" customFormat="1" ht="15.75" customHeight="1" x14ac:dyDescent="0.3">
      <c r="A670" s="216"/>
      <c r="B670" s="215"/>
    </row>
    <row r="671" spans="1:2" s="213" customFormat="1" ht="15.75" customHeight="1" x14ac:dyDescent="0.3">
      <c r="A671" s="216"/>
      <c r="B671" s="215"/>
    </row>
    <row r="672" spans="1:2" s="213" customFormat="1" ht="15.75" customHeight="1" x14ac:dyDescent="0.3">
      <c r="A672" s="216"/>
      <c r="B672" s="215"/>
    </row>
    <row r="673" spans="1:2" s="213" customFormat="1" ht="15.75" customHeight="1" x14ac:dyDescent="0.3">
      <c r="A673" s="216"/>
      <c r="B673" s="215"/>
    </row>
    <row r="674" spans="1:2" s="213" customFormat="1" ht="15.75" customHeight="1" x14ac:dyDescent="0.3">
      <c r="A674" s="216"/>
      <c r="B674" s="215"/>
    </row>
    <row r="675" spans="1:2" s="213" customFormat="1" ht="15.75" customHeight="1" x14ac:dyDescent="0.3">
      <c r="A675" s="216"/>
      <c r="B675" s="215"/>
    </row>
    <row r="676" spans="1:2" s="213" customFormat="1" ht="15.75" customHeight="1" x14ac:dyDescent="0.3">
      <c r="A676" s="216"/>
      <c r="B676" s="215"/>
    </row>
    <row r="677" spans="1:2" s="213" customFormat="1" ht="15.75" customHeight="1" x14ac:dyDescent="0.3">
      <c r="A677" s="216"/>
      <c r="B677" s="215"/>
    </row>
    <row r="678" spans="1:2" s="213" customFormat="1" ht="15.75" customHeight="1" x14ac:dyDescent="0.3">
      <c r="A678" s="216"/>
      <c r="B678" s="215"/>
    </row>
    <row r="679" spans="1:2" s="213" customFormat="1" ht="15.75" customHeight="1" x14ac:dyDescent="0.3">
      <c r="A679" s="216"/>
      <c r="B679" s="215"/>
    </row>
    <row r="680" spans="1:2" s="213" customFormat="1" ht="15.75" customHeight="1" x14ac:dyDescent="0.3">
      <c r="A680" s="216"/>
      <c r="B680" s="215"/>
    </row>
    <row r="681" spans="1:2" s="213" customFormat="1" ht="15.75" customHeight="1" x14ac:dyDescent="0.3">
      <c r="A681" s="216"/>
      <c r="B681" s="215"/>
    </row>
    <row r="682" spans="1:2" s="213" customFormat="1" ht="15.75" customHeight="1" x14ac:dyDescent="0.3">
      <c r="A682" s="216"/>
      <c r="B682" s="215"/>
    </row>
    <row r="683" spans="1:2" s="213" customFormat="1" ht="15.75" customHeight="1" x14ac:dyDescent="0.3">
      <c r="A683" s="216"/>
      <c r="B683" s="215"/>
    </row>
    <row r="684" spans="1:2" s="213" customFormat="1" ht="15.75" customHeight="1" x14ac:dyDescent="0.3">
      <c r="A684" s="216"/>
      <c r="B684" s="215"/>
    </row>
    <row r="685" spans="1:2" s="213" customFormat="1" ht="15.75" customHeight="1" x14ac:dyDescent="0.3">
      <c r="A685" s="216"/>
      <c r="B685" s="215"/>
    </row>
    <row r="686" spans="1:2" s="213" customFormat="1" ht="15.75" customHeight="1" x14ac:dyDescent="0.3">
      <c r="A686" s="216"/>
      <c r="B686" s="215"/>
    </row>
    <row r="687" spans="1:2" s="213" customFormat="1" ht="15.75" customHeight="1" x14ac:dyDescent="0.3">
      <c r="A687" s="216"/>
      <c r="B687" s="215"/>
    </row>
    <row r="688" spans="1:2" s="213" customFormat="1" ht="15.75" customHeight="1" x14ac:dyDescent="0.3">
      <c r="A688" s="216"/>
      <c r="B688" s="215"/>
    </row>
    <row r="689" spans="1:2" s="213" customFormat="1" ht="15.75" customHeight="1" x14ac:dyDescent="0.3">
      <c r="A689" s="216"/>
      <c r="B689" s="215"/>
    </row>
    <row r="690" spans="1:2" s="213" customFormat="1" ht="15.75" customHeight="1" x14ac:dyDescent="0.3">
      <c r="A690" s="216"/>
      <c r="B690" s="215"/>
    </row>
    <row r="691" spans="1:2" s="213" customFormat="1" ht="15.75" customHeight="1" x14ac:dyDescent="0.3">
      <c r="A691" s="216"/>
      <c r="B691" s="215"/>
    </row>
    <row r="692" spans="1:2" s="213" customFormat="1" ht="15.75" customHeight="1" x14ac:dyDescent="0.3">
      <c r="A692" s="216"/>
      <c r="B692" s="215"/>
    </row>
    <row r="693" spans="1:2" s="213" customFormat="1" ht="15.75" customHeight="1" x14ac:dyDescent="0.3">
      <c r="A693" s="216"/>
      <c r="B693" s="215"/>
    </row>
    <row r="694" spans="1:2" s="213" customFormat="1" ht="15.75" customHeight="1" x14ac:dyDescent="0.3">
      <c r="A694" s="216"/>
      <c r="B694" s="215"/>
    </row>
    <row r="695" spans="1:2" s="213" customFormat="1" ht="15.75" customHeight="1" x14ac:dyDescent="0.3">
      <c r="A695" s="216"/>
      <c r="B695" s="215"/>
    </row>
    <row r="696" spans="1:2" s="213" customFormat="1" ht="15.75" customHeight="1" x14ac:dyDescent="0.3">
      <c r="A696" s="216"/>
      <c r="B696" s="215"/>
    </row>
    <row r="697" spans="1:2" s="213" customFormat="1" ht="15.75" customHeight="1" x14ac:dyDescent="0.3">
      <c r="A697" s="216"/>
      <c r="B697" s="215"/>
    </row>
    <row r="698" spans="1:2" s="213" customFormat="1" ht="15.75" customHeight="1" x14ac:dyDescent="0.3">
      <c r="A698" s="216"/>
      <c r="B698" s="215"/>
    </row>
    <row r="699" spans="1:2" s="213" customFormat="1" ht="15.75" customHeight="1" x14ac:dyDescent="0.3">
      <c r="A699" s="216"/>
      <c r="B699" s="215"/>
    </row>
    <row r="700" spans="1:2" s="213" customFormat="1" ht="15.75" customHeight="1" x14ac:dyDescent="0.3">
      <c r="A700" s="216"/>
      <c r="B700" s="215"/>
    </row>
    <row r="701" spans="1:2" s="213" customFormat="1" ht="15.75" customHeight="1" x14ac:dyDescent="0.3">
      <c r="A701" s="216"/>
      <c r="B701" s="215"/>
    </row>
    <row r="702" spans="1:2" s="213" customFormat="1" ht="15.75" customHeight="1" x14ac:dyDescent="0.3">
      <c r="A702" s="216"/>
      <c r="B702" s="215"/>
    </row>
    <row r="703" spans="1:2" s="213" customFormat="1" ht="15.75" customHeight="1" x14ac:dyDescent="0.3">
      <c r="A703" s="216"/>
      <c r="B703" s="215"/>
    </row>
    <row r="704" spans="1:2" s="213" customFormat="1" ht="15.75" customHeight="1" x14ac:dyDescent="0.3">
      <c r="A704" s="216"/>
      <c r="B704" s="215"/>
    </row>
    <row r="705" spans="1:2" s="213" customFormat="1" ht="15.75" customHeight="1" x14ac:dyDescent="0.3">
      <c r="A705" s="216"/>
      <c r="B705" s="215"/>
    </row>
    <row r="706" spans="1:2" s="213" customFormat="1" ht="15.75" customHeight="1" x14ac:dyDescent="0.3">
      <c r="A706" s="216"/>
      <c r="B706" s="215"/>
    </row>
    <row r="707" spans="1:2" s="213" customFormat="1" ht="15.75" customHeight="1" x14ac:dyDescent="0.3">
      <c r="A707" s="216"/>
      <c r="B707" s="215"/>
    </row>
    <row r="708" spans="1:2" s="213" customFormat="1" ht="15.75" customHeight="1" x14ac:dyDescent="0.3">
      <c r="A708" s="216"/>
      <c r="B708" s="215"/>
    </row>
    <row r="709" spans="1:2" s="213" customFormat="1" ht="15.75" customHeight="1" x14ac:dyDescent="0.3">
      <c r="A709" s="216"/>
      <c r="B709" s="215"/>
    </row>
    <row r="710" spans="1:2" s="213" customFormat="1" ht="15.75" customHeight="1" x14ac:dyDescent="0.3">
      <c r="A710" s="216"/>
      <c r="B710" s="215"/>
    </row>
    <row r="711" spans="1:2" s="213" customFormat="1" ht="15.75" customHeight="1" x14ac:dyDescent="0.3">
      <c r="A711" s="216"/>
      <c r="B711" s="215"/>
    </row>
    <row r="712" spans="1:2" s="213" customFormat="1" ht="15.75" customHeight="1" x14ac:dyDescent="0.3">
      <c r="A712" s="216"/>
      <c r="B712" s="215"/>
    </row>
    <row r="713" spans="1:2" s="213" customFormat="1" ht="15.75" customHeight="1" x14ac:dyDescent="0.3">
      <c r="A713" s="216"/>
      <c r="B713" s="215"/>
    </row>
    <row r="714" spans="1:2" s="213" customFormat="1" ht="15.75" customHeight="1" x14ac:dyDescent="0.3">
      <c r="A714" s="216"/>
      <c r="B714" s="215"/>
    </row>
    <row r="715" spans="1:2" s="213" customFormat="1" ht="15.75" customHeight="1" x14ac:dyDescent="0.3">
      <c r="A715" s="216"/>
      <c r="B715" s="215"/>
    </row>
    <row r="716" spans="1:2" s="213" customFormat="1" ht="15.75" customHeight="1" x14ac:dyDescent="0.3">
      <c r="A716" s="216"/>
      <c r="B716" s="215"/>
    </row>
    <row r="717" spans="1:2" s="213" customFormat="1" ht="15.75" customHeight="1" x14ac:dyDescent="0.3">
      <c r="A717" s="216"/>
      <c r="B717" s="215"/>
    </row>
    <row r="718" spans="1:2" s="213" customFormat="1" ht="15.75" customHeight="1" x14ac:dyDescent="0.3">
      <c r="A718" s="216"/>
      <c r="B718" s="215"/>
    </row>
    <row r="719" spans="1:2" s="213" customFormat="1" ht="15.75" customHeight="1" x14ac:dyDescent="0.3">
      <c r="A719" s="216"/>
      <c r="B719" s="215"/>
    </row>
    <row r="720" spans="1:2" s="213" customFormat="1" ht="15.75" customHeight="1" x14ac:dyDescent="0.3">
      <c r="A720" s="216"/>
      <c r="B720" s="215"/>
    </row>
    <row r="721" spans="1:2" s="213" customFormat="1" ht="15.75" customHeight="1" x14ac:dyDescent="0.3">
      <c r="A721" s="216"/>
      <c r="B721" s="215"/>
    </row>
    <row r="722" spans="1:2" s="213" customFormat="1" ht="15.75" customHeight="1" x14ac:dyDescent="0.3">
      <c r="A722" s="216"/>
      <c r="B722" s="215"/>
    </row>
    <row r="723" spans="1:2" s="213" customFormat="1" ht="15.75" customHeight="1" x14ac:dyDescent="0.3">
      <c r="A723" s="216"/>
      <c r="B723" s="215"/>
    </row>
    <row r="724" spans="1:2" s="213" customFormat="1" ht="15.75" customHeight="1" x14ac:dyDescent="0.3">
      <c r="A724" s="216"/>
      <c r="B724" s="215"/>
    </row>
    <row r="725" spans="1:2" s="213" customFormat="1" ht="15.75" customHeight="1" x14ac:dyDescent="0.3">
      <c r="A725" s="216"/>
      <c r="B725" s="215"/>
    </row>
    <row r="726" spans="1:2" s="213" customFormat="1" ht="15.75" customHeight="1" x14ac:dyDescent="0.3">
      <c r="A726" s="216"/>
      <c r="B726" s="215"/>
    </row>
    <row r="727" spans="1:2" s="213" customFormat="1" ht="15.75" customHeight="1" x14ac:dyDescent="0.3">
      <c r="A727" s="216"/>
      <c r="B727" s="215"/>
    </row>
    <row r="728" spans="1:2" s="213" customFormat="1" ht="15.75" customHeight="1" x14ac:dyDescent="0.3">
      <c r="A728" s="216"/>
      <c r="B728" s="215"/>
    </row>
    <row r="729" spans="1:2" s="213" customFormat="1" ht="15.75" customHeight="1" x14ac:dyDescent="0.3">
      <c r="A729" s="216"/>
      <c r="B729" s="215"/>
    </row>
    <row r="730" spans="1:2" s="213" customFormat="1" ht="15.75" customHeight="1" x14ac:dyDescent="0.3">
      <c r="A730" s="216"/>
      <c r="B730" s="215"/>
    </row>
    <row r="731" spans="1:2" s="213" customFormat="1" ht="15.75" customHeight="1" x14ac:dyDescent="0.3">
      <c r="A731" s="216"/>
      <c r="B731" s="215"/>
    </row>
    <row r="732" spans="1:2" s="213" customFormat="1" ht="15.75" customHeight="1" x14ac:dyDescent="0.3">
      <c r="A732" s="216"/>
      <c r="B732" s="215"/>
    </row>
    <row r="733" spans="1:2" s="213" customFormat="1" ht="15.75" customHeight="1" x14ac:dyDescent="0.3">
      <c r="A733" s="216"/>
      <c r="B733" s="215"/>
    </row>
    <row r="734" spans="1:2" s="213" customFormat="1" ht="15.75" customHeight="1" x14ac:dyDescent="0.3">
      <c r="A734" s="216"/>
      <c r="B734" s="215"/>
    </row>
    <row r="735" spans="1:2" s="213" customFormat="1" ht="15.75" customHeight="1" x14ac:dyDescent="0.3">
      <c r="A735" s="216"/>
      <c r="B735" s="215"/>
    </row>
    <row r="736" spans="1:2" s="213" customFormat="1" ht="15.75" customHeight="1" x14ac:dyDescent="0.3">
      <c r="A736" s="216"/>
      <c r="B736" s="215"/>
    </row>
    <row r="737" spans="1:2" s="213" customFormat="1" ht="15.75" customHeight="1" x14ac:dyDescent="0.3">
      <c r="A737" s="216"/>
      <c r="B737" s="215"/>
    </row>
    <row r="738" spans="1:2" s="213" customFormat="1" ht="15.75" customHeight="1" x14ac:dyDescent="0.3">
      <c r="A738" s="216"/>
      <c r="B738" s="215"/>
    </row>
    <row r="739" spans="1:2" s="213" customFormat="1" ht="15.75" customHeight="1" x14ac:dyDescent="0.3">
      <c r="A739" s="216"/>
      <c r="B739" s="215"/>
    </row>
    <row r="740" spans="1:2" s="213" customFormat="1" ht="15.75" customHeight="1" x14ac:dyDescent="0.3">
      <c r="A740" s="216"/>
      <c r="B740" s="215"/>
    </row>
    <row r="741" spans="1:2" s="213" customFormat="1" ht="15.75" customHeight="1" x14ac:dyDescent="0.3">
      <c r="A741" s="216"/>
      <c r="B741" s="215"/>
    </row>
    <row r="742" spans="1:2" s="213" customFormat="1" ht="15.75" customHeight="1" x14ac:dyDescent="0.3">
      <c r="A742" s="216"/>
      <c r="B742" s="215"/>
    </row>
    <row r="743" spans="1:2" s="213" customFormat="1" ht="15.75" customHeight="1" x14ac:dyDescent="0.3">
      <c r="A743" s="216"/>
      <c r="B743" s="215"/>
    </row>
    <row r="744" spans="1:2" s="213" customFormat="1" ht="15.75" customHeight="1" x14ac:dyDescent="0.3">
      <c r="A744" s="216"/>
      <c r="B744" s="215"/>
    </row>
    <row r="745" spans="1:2" s="213" customFormat="1" ht="15.75" customHeight="1" x14ac:dyDescent="0.3">
      <c r="A745" s="216"/>
      <c r="B745" s="215"/>
    </row>
    <row r="746" spans="1:2" s="213" customFormat="1" ht="15.75" customHeight="1" x14ac:dyDescent="0.3">
      <c r="A746" s="216"/>
      <c r="B746" s="215"/>
    </row>
    <row r="747" spans="1:2" s="213" customFormat="1" ht="15.75" customHeight="1" x14ac:dyDescent="0.3">
      <c r="A747" s="216"/>
      <c r="B747" s="215"/>
    </row>
    <row r="748" spans="1:2" s="213" customFormat="1" ht="15.75" customHeight="1" x14ac:dyDescent="0.3">
      <c r="A748" s="216"/>
      <c r="B748" s="215"/>
    </row>
    <row r="749" spans="1:2" s="213" customFormat="1" ht="15.75" customHeight="1" x14ac:dyDescent="0.3">
      <c r="A749" s="216"/>
      <c r="B749" s="215"/>
    </row>
    <row r="750" spans="1:2" s="213" customFormat="1" ht="15.75" customHeight="1" x14ac:dyDescent="0.3">
      <c r="A750" s="216"/>
      <c r="B750" s="215"/>
    </row>
    <row r="751" spans="1:2" s="213" customFormat="1" ht="15.75" customHeight="1" x14ac:dyDescent="0.3">
      <c r="A751" s="216"/>
      <c r="B751" s="215"/>
    </row>
    <row r="752" spans="1:2" s="213" customFormat="1" ht="15.75" customHeight="1" x14ac:dyDescent="0.3">
      <c r="A752" s="216"/>
      <c r="B752" s="215"/>
    </row>
    <row r="753" spans="1:2" s="213" customFormat="1" ht="15.75" customHeight="1" x14ac:dyDescent="0.3">
      <c r="A753" s="216"/>
      <c r="B753" s="215"/>
    </row>
    <row r="754" spans="1:2" s="213" customFormat="1" ht="15.75" customHeight="1" x14ac:dyDescent="0.3">
      <c r="A754" s="216"/>
      <c r="B754" s="215"/>
    </row>
    <row r="755" spans="1:2" s="213" customFormat="1" ht="15.75" customHeight="1" x14ac:dyDescent="0.3">
      <c r="A755" s="216"/>
      <c r="B755" s="215"/>
    </row>
    <row r="756" spans="1:2" s="213" customFormat="1" ht="15.75" customHeight="1" x14ac:dyDescent="0.3">
      <c r="A756" s="216"/>
      <c r="B756" s="215"/>
    </row>
    <row r="757" spans="1:2" s="213" customFormat="1" ht="15.75" customHeight="1" x14ac:dyDescent="0.3">
      <c r="A757" s="216"/>
      <c r="B757" s="215"/>
    </row>
    <row r="758" spans="1:2" s="213" customFormat="1" ht="15.75" customHeight="1" x14ac:dyDescent="0.3">
      <c r="A758" s="216"/>
      <c r="B758" s="215"/>
    </row>
    <row r="759" spans="1:2" s="213" customFormat="1" ht="15.75" customHeight="1" x14ac:dyDescent="0.3">
      <c r="A759" s="216"/>
      <c r="B759" s="215"/>
    </row>
    <row r="760" spans="1:2" s="213" customFormat="1" ht="15.75" customHeight="1" x14ac:dyDescent="0.3">
      <c r="A760" s="216"/>
      <c r="B760" s="215"/>
    </row>
    <row r="761" spans="1:2" s="213" customFormat="1" ht="15.75" customHeight="1" x14ac:dyDescent="0.3">
      <c r="A761" s="216"/>
      <c r="B761" s="215"/>
    </row>
    <row r="762" spans="1:2" s="213" customFormat="1" ht="15.75" customHeight="1" x14ac:dyDescent="0.3">
      <c r="A762" s="216"/>
      <c r="B762" s="215"/>
    </row>
    <row r="763" spans="1:2" s="213" customFormat="1" ht="15.75" customHeight="1" x14ac:dyDescent="0.3">
      <c r="A763" s="216"/>
      <c r="B763" s="215"/>
    </row>
    <row r="764" spans="1:2" s="213" customFormat="1" ht="15.75" customHeight="1" x14ac:dyDescent="0.3">
      <c r="A764" s="216"/>
      <c r="B764" s="215"/>
    </row>
    <row r="765" spans="1:2" s="213" customFormat="1" ht="15.75" customHeight="1" x14ac:dyDescent="0.3">
      <c r="A765" s="216"/>
      <c r="B765" s="215"/>
    </row>
    <row r="766" spans="1:2" s="213" customFormat="1" ht="15.75" customHeight="1" x14ac:dyDescent="0.3">
      <c r="A766" s="216"/>
      <c r="B766" s="215"/>
    </row>
    <row r="767" spans="1:2" s="213" customFormat="1" ht="15.75" customHeight="1" x14ac:dyDescent="0.3">
      <c r="A767" s="216"/>
      <c r="B767" s="215"/>
    </row>
    <row r="768" spans="1:2" s="213" customFormat="1" ht="15.75" customHeight="1" x14ac:dyDescent="0.3">
      <c r="A768" s="216"/>
      <c r="B768" s="215"/>
    </row>
    <row r="769" spans="1:2" s="213" customFormat="1" ht="15.75" customHeight="1" x14ac:dyDescent="0.3">
      <c r="A769" s="216"/>
      <c r="B769" s="215"/>
    </row>
    <row r="770" spans="1:2" s="213" customFormat="1" ht="15.75" customHeight="1" x14ac:dyDescent="0.3">
      <c r="A770" s="216"/>
      <c r="B770" s="215"/>
    </row>
    <row r="771" spans="1:2" s="213" customFormat="1" ht="15.75" customHeight="1" x14ac:dyDescent="0.3">
      <c r="A771" s="216"/>
      <c r="B771" s="215"/>
    </row>
    <row r="772" spans="1:2" s="213" customFormat="1" ht="15.75" customHeight="1" x14ac:dyDescent="0.3">
      <c r="A772" s="216"/>
      <c r="B772" s="215"/>
    </row>
    <row r="773" spans="1:2" s="213" customFormat="1" ht="15.75" customHeight="1" x14ac:dyDescent="0.3">
      <c r="A773" s="216"/>
      <c r="B773" s="215"/>
    </row>
    <row r="774" spans="1:2" s="213" customFormat="1" ht="15.75" customHeight="1" x14ac:dyDescent="0.3">
      <c r="A774" s="216"/>
      <c r="B774" s="215"/>
    </row>
    <row r="775" spans="1:2" s="213" customFormat="1" ht="15.75" customHeight="1" x14ac:dyDescent="0.3">
      <c r="A775" s="216"/>
      <c r="B775" s="215"/>
    </row>
    <row r="776" spans="1:2" s="213" customFormat="1" ht="15.75" customHeight="1" x14ac:dyDescent="0.3">
      <c r="A776" s="216"/>
      <c r="B776" s="215"/>
    </row>
    <row r="777" spans="1:2" s="213" customFormat="1" ht="15.75" customHeight="1" x14ac:dyDescent="0.3">
      <c r="A777" s="216"/>
      <c r="B777" s="215"/>
    </row>
    <row r="778" spans="1:2" s="213" customFormat="1" ht="15.75" customHeight="1" x14ac:dyDescent="0.3">
      <c r="A778" s="216"/>
      <c r="B778" s="215"/>
    </row>
    <row r="779" spans="1:2" s="213" customFormat="1" ht="15.75" customHeight="1" x14ac:dyDescent="0.3">
      <c r="A779" s="216"/>
      <c r="B779" s="215"/>
    </row>
    <row r="780" spans="1:2" s="213" customFormat="1" ht="15.75" customHeight="1" x14ac:dyDescent="0.3">
      <c r="A780" s="216"/>
      <c r="B780" s="215"/>
    </row>
    <row r="781" spans="1:2" s="213" customFormat="1" ht="15.75" customHeight="1" x14ac:dyDescent="0.3">
      <c r="A781" s="216"/>
      <c r="B781" s="215"/>
    </row>
    <row r="782" spans="1:2" s="213" customFormat="1" ht="15.75" customHeight="1" x14ac:dyDescent="0.3">
      <c r="A782" s="216"/>
      <c r="B782" s="215"/>
    </row>
    <row r="783" spans="1:2" s="213" customFormat="1" ht="15.75" customHeight="1" x14ac:dyDescent="0.3">
      <c r="A783" s="216"/>
      <c r="B783" s="215"/>
    </row>
    <row r="784" spans="1:2" s="213" customFormat="1" ht="15.75" customHeight="1" x14ac:dyDescent="0.3">
      <c r="A784" s="216"/>
      <c r="B784" s="215"/>
    </row>
    <row r="785" spans="1:2" s="213" customFormat="1" ht="15.75" customHeight="1" x14ac:dyDescent="0.3">
      <c r="A785" s="216"/>
      <c r="B785" s="215"/>
    </row>
    <row r="786" spans="1:2" s="213" customFormat="1" ht="15.75" customHeight="1" x14ac:dyDescent="0.3">
      <c r="A786" s="216"/>
      <c r="B786" s="215"/>
    </row>
    <row r="787" spans="1:2" s="213" customFormat="1" ht="15.75" customHeight="1" x14ac:dyDescent="0.3">
      <c r="A787" s="216"/>
      <c r="B787" s="215"/>
    </row>
    <row r="788" spans="1:2" s="213" customFormat="1" ht="15.75" customHeight="1" x14ac:dyDescent="0.3">
      <c r="A788" s="216"/>
      <c r="B788" s="215"/>
    </row>
    <row r="789" spans="1:2" s="213" customFormat="1" ht="15.75" customHeight="1" x14ac:dyDescent="0.3">
      <c r="A789" s="216"/>
      <c r="B789" s="215"/>
    </row>
    <row r="790" spans="1:2" s="213" customFormat="1" ht="15.75" customHeight="1" x14ac:dyDescent="0.3">
      <c r="A790" s="216"/>
      <c r="B790" s="215"/>
    </row>
    <row r="791" spans="1:2" s="213" customFormat="1" ht="15.75" customHeight="1" x14ac:dyDescent="0.3">
      <c r="A791" s="216"/>
      <c r="B791" s="215"/>
    </row>
    <row r="792" spans="1:2" s="213" customFormat="1" ht="15.75" customHeight="1" x14ac:dyDescent="0.3">
      <c r="A792" s="216"/>
      <c r="B792" s="215"/>
    </row>
    <row r="793" spans="1:2" s="213" customFormat="1" ht="15.75" customHeight="1" x14ac:dyDescent="0.3">
      <c r="A793" s="216"/>
      <c r="B793" s="215"/>
    </row>
    <row r="794" spans="1:2" s="213" customFormat="1" ht="15.75" customHeight="1" x14ac:dyDescent="0.3">
      <c r="A794" s="216"/>
      <c r="B794" s="215"/>
    </row>
    <row r="795" spans="1:2" s="213" customFormat="1" ht="15.75" customHeight="1" x14ac:dyDescent="0.3">
      <c r="A795" s="216"/>
      <c r="B795" s="215"/>
    </row>
    <row r="796" spans="1:2" s="213" customFormat="1" ht="15.75" customHeight="1" x14ac:dyDescent="0.3">
      <c r="A796" s="216"/>
      <c r="B796" s="215"/>
    </row>
    <row r="797" spans="1:2" s="213" customFormat="1" ht="15.75" customHeight="1" x14ac:dyDescent="0.3">
      <c r="A797" s="216"/>
      <c r="B797" s="215"/>
    </row>
    <row r="798" spans="1:2" s="213" customFormat="1" ht="15.75" customHeight="1" x14ac:dyDescent="0.3">
      <c r="A798" s="216"/>
      <c r="B798" s="215"/>
    </row>
    <row r="799" spans="1:2" s="213" customFormat="1" ht="15.75" customHeight="1" x14ac:dyDescent="0.3">
      <c r="A799" s="216"/>
      <c r="B799" s="215"/>
    </row>
    <row r="800" spans="1:2" s="213" customFormat="1" ht="15.75" customHeight="1" x14ac:dyDescent="0.3">
      <c r="A800" s="216"/>
      <c r="B800" s="215"/>
    </row>
    <row r="801" spans="1:2" s="213" customFormat="1" ht="15.75" customHeight="1" x14ac:dyDescent="0.3">
      <c r="A801" s="216"/>
      <c r="B801" s="215"/>
    </row>
    <row r="802" spans="1:2" s="213" customFormat="1" ht="15.75" customHeight="1" x14ac:dyDescent="0.3">
      <c r="A802" s="216"/>
      <c r="B802" s="215"/>
    </row>
    <row r="803" spans="1:2" s="213" customFormat="1" ht="15.75" customHeight="1" x14ac:dyDescent="0.3">
      <c r="A803" s="216"/>
      <c r="B803" s="215"/>
    </row>
    <row r="804" spans="1:2" s="213" customFormat="1" ht="15.75" customHeight="1" x14ac:dyDescent="0.3">
      <c r="A804" s="216"/>
      <c r="B804" s="215"/>
    </row>
    <row r="805" spans="1:2" s="213" customFormat="1" ht="15.75" customHeight="1" x14ac:dyDescent="0.3">
      <c r="A805" s="216"/>
      <c r="B805" s="215"/>
    </row>
    <row r="806" spans="1:2" s="213" customFormat="1" ht="15.75" customHeight="1" x14ac:dyDescent="0.3">
      <c r="A806" s="216"/>
      <c r="B806" s="215"/>
    </row>
    <row r="807" spans="1:2" s="213" customFormat="1" ht="15.75" customHeight="1" x14ac:dyDescent="0.3">
      <c r="A807" s="216"/>
      <c r="B807" s="215"/>
    </row>
    <row r="808" spans="1:2" s="213" customFormat="1" ht="15.75" customHeight="1" x14ac:dyDescent="0.3">
      <c r="A808" s="216"/>
      <c r="B808" s="215"/>
    </row>
    <row r="809" spans="1:2" s="213" customFormat="1" ht="15.75" customHeight="1" x14ac:dyDescent="0.3">
      <c r="A809" s="216"/>
      <c r="B809" s="215"/>
    </row>
    <row r="810" spans="1:2" s="213" customFormat="1" ht="15.75" customHeight="1" x14ac:dyDescent="0.3">
      <c r="A810" s="216"/>
      <c r="B810" s="215"/>
    </row>
    <row r="811" spans="1:2" s="213" customFormat="1" ht="15.75" customHeight="1" x14ac:dyDescent="0.3">
      <c r="A811" s="216"/>
      <c r="B811" s="215"/>
    </row>
    <row r="812" spans="1:2" s="213" customFormat="1" ht="15.75" customHeight="1" x14ac:dyDescent="0.3">
      <c r="A812" s="216"/>
      <c r="B812" s="215"/>
    </row>
    <row r="813" spans="1:2" s="213" customFormat="1" ht="15.75" customHeight="1" x14ac:dyDescent="0.3">
      <c r="A813" s="216"/>
      <c r="B813" s="215"/>
    </row>
    <row r="814" spans="1:2" s="213" customFormat="1" ht="15.75" customHeight="1" x14ac:dyDescent="0.3">
      <c r="A814" s="216"/>
      <c r="B814" s="215"/>
    </row>
    <row r="815" spans="1:2" s="213" customFormat="1" ht="15.75" customHeight="1" x14ac:dyDescent="0.3">
      <c r="A815" s="216"/>
      <c r="B815" s="215"/>
    </row>
    <row r="816" spans="1:2" s="213" customFormat="1" ht="15.75" customHeight="1" x14ac:dyDescent="0.3">
      <c r="A816" s="216"/>
      <c r="B816" s="215"/>
    </row>
    <row r="817" spans="1:2" s="213" customFormat="1" ht="15.75" customHeight="1" x14ac:dyDescent="0.3">
      <c r="A817" s="216"/>
      <c r="B817" s="215"/>
    </row>
    <row r="818" spans="1:2" s="213" customFormat="1" ht="15.75" customHeight="1" x14ac:dyDescent="0.3">
      <c r="A818" s="216"/>
      <c r="B818" s="215"/>
    </row>
    <row r="819" spans="1:2" s="213" customFormat="1" ht="15.75" customHeight="1" x14ac:dyDescent="0.3">
      <c r="A819" s="216"/>
      <c r="B819" s="215"/>
    </row>
    <row r="820" spans="1:2" s="213" customFormat="1" ht="15.75" customHeight="1" x14ac:dyDescent="0.3">
      <c r="A820" s="216"/>
      <c r="B820" s="215"/>
    </row>
    <row r="821" spans="1:2" s="213" customFormat="1" ht="15.75" customHeight="1" x14ac:dyDescent="0.3">
      <c r="A821" s="216"/>
      <c r="B821" s="215"/>
    </row>
    <row r="822" spans="1:2" s="213" customFormat="1" ht="15.75" customHeight="1" x14ac:dyDescent="0.3">
      <c r="A822" s="216"/>
      <c r="B822" s="215"/>
    </row>
    <row r="823" spans="1:2" s="213" customFormat="1" ht="15.75" customHeight="1" x14ac:dyDescent="0.3">
      <c r="A823" s="216"/>
      <c r="B823" s="215"/>
    </row>
    <row r="824" spans="1:2" s="213" customFormat="1" ht="15.75" customHeight="1" x14ac:dyDescent="0.3">
      <c r="A824" s="216"/>
      <c r="B824" s="215"/>
    </row>
    <row r="825" spans="1:2" s="213" customFormat="1" ht="15.75" customHeight="1" x14ac:dyDescent="0.3">
      <c r="A825" s="216"/>
      <c r="B825" s="215"/>
    </row>
    <row r="826" spans="1:2" s="213" customFormat="1" ht="15.75" customHeight="1" x14ac:dyDescent="0.3">
      <c r="A826" s="216"/>
      <c r="B826" s="215"/>
    </row>
    <row r="827" spans="1:2" s="213" customFormat="1" ht="15.75" customHeight="1" x14ac:dyDescent="0.3">
      <c r="A827" s="216"/>
      <c r="B827" s="215"/>
    </row>
    <row r="828" spans="1:2" s="213" customFormat="1" ht="15.75" customHeight="1" x14ac:dyDescent="0.3">
      <c r="A828" s="216"/>
      <c r="B828" s="215"/>
    </row>
    <row r="829" spans="1:2" s="213" customFormat="1" ht="15.75" customHeight="1" x14ac:dyDescent="0.3">
      <c r="A829" s="216"/>
      <c r="B829" s="215"/>
    </row>
    <row r="830" spans="1:2" s="213" customFormat="1" ht="15.75" customHeight="1" x14ac:dyDescent="0.3">
      <c r="A830" s="216"/>
      <c r="B830" s="215"/>
    </row>
    <row r="831" spans="1:2" s="213" customFormat="1" ht="15.75" customHeight="1" x14ac:dyDescent="0.3">
      <c r="A831" s="216"/>
      <c r="B831" s="215"/>
    </row>
    <row r="832" spans="1:2" s="213" customFormat="1" ht="15.75" customHeight="1" x14ac:dyDescent="0.3">
      <c r="A832" s="216"/>
      <c r="B832" s="215"/>
    </row>
    <row r="833" spans="1:2" s="213" customFormat="1" ht="15.75" customHeight="1" x14ac:dyDescent="0.3">
      <c r="A833" s="216"/>
      <c r="B833" s="215"/>
    </row>
    <row r="834" spans="1:2" s="213" customFormat="1" ht="15.75" customHeight="1" x14ac:dyDescent="0.3">
      <c r="A834" s="216"/>
      <c r="B834" s="215"/>
    </row>
    <row r="835" spans="1:2" s="213" customFormat="1" ht="15.75" customHeight="1" x14ac:dyDescent="0.3">
      <c r="A835" s="216"/>
      <c r="B835" s="215"/>
    </row>
    <row r="836" spans="1:2" s="213" customFormat="1" ht="15.75" customHeight="1" x14ac:dyDescent="0.3">
      <c r="A836" s="216"/>
      <c r="B836" s="215"/>
    </row>
    <row r="837" spans="1:2" s="213" customFormat="1" ht="15.75" customHeight="1" x14ac:dyDescent="0.3">
      <c r="A837" s="216"/>
      <c r="B837" s="215"/>
    </row>
    <row r="838" spans="1:2" s="213" customFormat="1" ht="15.75" customHeight="1" x14ac:dyDescent="0.3">
      <c r="A838" s="216"/>
      <c r="B838" s="215"/>
    </row>
    <row r="839" spans="1:2" s="213" customFormat="1" ht="15.75" customHeight="1" x14ac:dyDescent="0.3">
      <c r="A839" s="216"/>
      <c r="B839" s="215"/>
    </row>
    <row r="840" spans="1:2" s="213" customFormat="1" ht="15.75" customHeight="1" x14ac:dyDescent="0.3">
      <c r="A840" s="216"/>
      <c r="B840" s="215"/>
    </row>
    <row r="841" spans="1:2" s="213" customFormat="1" ht="15.75" customHeight="1" x14ac:dyDescent="0.3">
      <c r="A841" s="216"/>
      <c r="B841" s="215"/>
    </row>
    <row r="842" spans="1:2" s="213" customFormat="1" ht="15.75" customHeight="1" x14ac:dyDescent="0.3">
      <c r="A842" s="216"/>
      <c r="B842" s="215"/>
    </row>
    <row r="843" spans="1:2" s="213" customFormat="1" ht="15.75" customHeight="1" x14ac:dyDescent="0.3">
      <c r="A843" s="216"/>
      <c r="B843" s="215"/>
    </row>
    <row r="844" spans="1:2" s="213" customFormat="1" ht="15.75" customHeight="1" x14ac:dyDescent="0.3">
      <c r="A844" s="216"/>
      <c r="B844" s="215"/>
    </row>
    <row r="845" spans="1:2" s="213" customFormat="1" ht="15.75" customHeight="1" x14ac:dyDescent="0.3">
      <c r="A845" s="216"/>
      <c r="B845" s="215"/>
    </row>
    <row r="846" spans="1:2" s="213" customFormat="1" ht="15.75" customHeight="1" x14ac:dyDescent="0.3">
      <c r="A846" s="216"/>
      <c r="B846" s="215"/>
    </row>
    <row r="847" spans="1:2" s="213" customFormat="1" ht="15.75" customHeight="1" x14ac:dyDescent="0.3">
      <c r="A847" s="216"/>
      <c r="B847" s="215"/>
    </row>
    <row r="848" spans="1:2" s="213" customFormat="1" ht="15.75" customHeight="1" x14ac:dyDescent="0.3">
      <c r="A848" s="216"/>
      <c r="B848" s="215"/>
    </row>
    <row r="849" spans="1:2" s="213" customFormat="1" ht="15.75" customHeight="1" x14ac:dyDescent="0.3">
      <c r="A849" s="216"/>
      <c r="B849" s="215"/>
    </row>
    <row r="850" spans="1:2" s="213" customFormat="1" ht="15.75" customHeight="1" x14ac:dyDescent="0.3">
      <c r="A850" s="216"/>
      <c r="B850" s="215"/>
    </row>
    <row r="851" spans="1:2" s="213" customFormat="1" ht="15.75" customHeight="1" x14ac:dyDescent="0.3">
      <c r="A851" s="216"/>
      <c r="B851" s="215"/>
    </row>
    <row r="852" spans="1:2" s="213" customFormat="1" ht="15.75" customHeight="1" x14ac:dyDescent="0.3">
      <c r="A852" s="216"/>
      <c r="B852" s="215"/>
    </row>
    <row r="853" spans="1:2" s="213" customFormat="1" ht="15.75" customHeight="1" x14ac:dyDescent="0.3">
      <c r="A853" s="216"/>
      <c r="B853" s="215"/>
    </row>
    <row r="854" spans="1:2" s="213" customFormat="1" ht="15.75" customHeight="1" x14ac:dyDescent="0.3">
      <c r="A854" s="216"/>
      <c r="B854" s="215"/>
    </row>
    <row r="855" spans="1:2" s="213" customFormat="1" ht="15.75" customHeight="1" x14ac:dyDescent="0.3">
      <c r="A855" s="216"/>
      <c r="B855" s="215"/>
    </row>
    <row r="856" spans="1:2" s="213" customFormat="1" ht="15.75" customHeight="1" x14ac:dyDescent="0.3">
      <c r="A856" s="216"/>
      <c r="B856" s="215"/>
    </row>
    <row r="857" spans="1:2" s="213" customFormat="1" ht="15.75" customHeight="1" x14ac:dyDescent="0.3">
      <c r="A857" s="216"/>
      <c r="B857" s="215"/>
    </row>
    <row r="858" spans="1:2" s="213" customFormat="1" ht="15.75" customHeight="1" x14ac:dyDescent="0.3">
      <c r="A858" s="216"/>
      <c r="B858" s="215"/>
    </row>
    <row r="859" spans="1:2" s="213" customFormat="1" ht="15.75" customHeight="1" x14ac:dyDescent="0.3">
      <c r="A859" s="216"/>
      <c r="B859" s="215"/>
    </row>
    <row r="860" spans="1:2" s="213" customFormat="1" ht="15.75" customHeight="1" x14ac:dyDescent="0.3">
      <c r="A860" s="216"/>
      <c r="B860" s="215"/>
    </row>
    <row r="861" spans="1:2" s="213" customFormat="1" ht="15.75" customHeight="1" x14ac:dyDescent="0.3">
      <c r="A861" s="216"/>
      <c r="B861" s="215"/>
    </row>
    <row r="862" spans="1:2" s="213" customFormat="1" ht="15.75" customHeight="1" x14ac:dyDescent="0.3">
      <c r="A862" s="216"/>
      <c r="B862" s="215"/>
    </row>
    <row r="863" spans="1:2" s="213" customFormat="1" ht="15.75" customHeight="1" x14ac:dyDescent="0.3">
      <c r="A863" s="216"/>
      <c r="B863" s="215"/>
    </row>
    <row r="864" spans="1:2" s="213" customFormat="1" ht="15.75" customHeight="1" x14ac:dyDescent="0.3">
      <c r="A864" s="216"/>
      <c r="B864" s="215"/>
    </row>
    <row r="865" spans="1:2" s="213" customFormat="1" ht="15.75" customHeight="1" x14ac:dyDescent="0.3">
      <c r="A865" s="216"/>
      <c r="B865" s="215"/>
    </row>
    <row r="866" spans="1:2" s="213" customFormat="1" ht="15.75" customHeight="1" x14ac:dyDescent="0.3">
      <c r="A866" s="216"/>
      <c r="B866" s="215"/>
    </row>
    <row r="867" spans="1:2" s="213" customFormat="1" ht="15.75" customHeight="1" x14ac:dyDescent="0.3">
      <c r="A867" s="216"/>
      <c r="B867" s="215"/>
    </row>
    <row r="868" spans="1:2" s="213" customFormat="1" ht="15.75" customHeight="1" x14ac:dyDescent="0.3">
      <c r="A868" s="216"/>
      <c r="B868" s="215"/>
    </row>
    <row r="869" spans="1:2" s="213" customFormat="1" ht="15.75" customHeight="1" x14ac:dyDescent="0.3">
      <c r="A869" s="216"/>
      <c r="B869" s="215"/>
    </row>
    <row r="870" spans="1:2" s="213" customFormat="1" ht="15.75" customHeight="1" x14ac:dyDescent="0.3">
      <c r="A870" s="216"/>
      <c r="B870" s="215"/>
    </row>
    <row r="871" spans="1:2" s="213" customFormat="1" ht="15.75" customHeight="1" x14ac:dyDescent="0.3">
      <c r="A871" s="216"/>
      <c r="B871" s="215"/>
    </row>
    <row r="872" spans="1:2" s="213" customFormat="1" ht="15.75" customHeight="1" x14ac:dyDescent="0.3">
      <c r="A872" s="216"/>
      <c r="B872" s="215"/>
    </row>
    <row r="873" spans="1:2" s="213" customFormat="1" ht="15.75" customHeight="1" x14ac:dyDescent="0.3">
      <c r="A873" s="216"/>
      <c r="B873" s="215"/>
    </row>
    <row r="874" spans="1:2" s="213" customFormat="1" ht="15.75" customHeight="1" x14ac:dyDescent="0.3">
      <c r="A874" s="216"/>
      <c r="B874" s="215"/>
    </row>
    <row r="875" spans="1:2" s="213" customFormat="1" ht="15.75" customHeight="1" x14ac:dyDescent="0.3">
      <c r="A875" s="216"/>
      <c r="B875" s="215"/>
    </row>
    <row r="876" spans="1:2" s="213" customFormat="1" ht="15.75" customHeight="1" x14ac:dyDescent="0.3">
      <c r="A876" s="216"/>
      <c r="B876" s="215"/>
    </row>
    <row r="877" spans="1:2" s="213" customFormat="1" ht="15.75" customHeight="1" x14ac:dyDescent="0.3">
      <c r="A877" s="216"/>
      <c r="B877" s="215"/>
    </row>
    <row r="878" spans="1:2" s="213" customFormat="1" ht="15.75" customHeight="1" x14ac:dyDescent="0.3">
      <c r="A878" s="216"/>
      <c r="B878" s="215"/>
    </row>
    <row r="879" spans="1:2" s="213" customFormat="1" ht="15.75" customHeight="1" x14ac:dyDescent="0.3">
      <c r="A879" s="216"/>
      <c r="B879" s="215"/>
    </row>
    <row r="880" spans="1:2" s="213" customFormat="1" ht="15.75" customHeight="1" x14ac:dyDescent="0.3">
      <c r="A880" s="216"/>
      <c r="B880" s="215"/>
    </row>
    <row r="881" spans="1:2" s="213" customFormat="1" ht="15.75" customHeight="1" x14ac:dyDescent="0.3">
      <c r="A881" s="216"/>
      <c r="B881" s="215"/>
    </row>
    <row r="882" spans="1:2" s="213" customFormat="1" ht="15.75" customHeight="1" x14ac:dyDescent="0.3">
      <c r="A882" s="216"/>
      <c r="B882" s="215"/>
    </row>
    <row r="883" spans="1:2" s="213" customFormat="1" ht="15.75" customHeight="1" x14ac:dyDescent="0.3">
      <c r="A883" s="216"/>
      <c r="B883" s="215"/>
    </row>
    <row r="884" spans="1:2" s="213" customFormat="1" ht="15.75" customHeight="1" x14ac:dyDescent="0.3">
      <c r="A884" s="216"/>
      <c r="B884" s="215"/>
    </row>
    <row r="885" spans="1:2" s="213" customFormat="1" ht="15.75" customHeight="1" x14ac:dyDescent="0.3">
      <c r="A885" s="216"/>
      <c r="B885" s="215"/>
    </row>
    <row r="886" spans="1:2" s="213" customFormat="1" ht="15.75" customHeight="1" x14ac:dyDescent="0.3">
      <c r="A886" s="216"/>
      <c r="B886" s="215"/>
    </row>
    <row r="887" spans="1:2" s="213" customFormat="1" ht="15.75" customHeight="1" x14ac:dyDescent="0.3">
      <c r="A887" s="216"/>
      <c r="B887" s="215"/>
    </row>
    <row r="888" spans="1:2" s="213" customFormat="1" ht="15.75" customHeight="1" x14ac:dyDescent="0.3">
      <c r="A888" s="216"/>
      <c r="B888" s="215"/>
    </row>
    <row r="889" spans="1:2" s="213" customFormat="1" ht="15.75" customHeight="1" x14ac:dyDescent="0.3">
      <c r="A889" s="216"/>
      <c r="B889" s="215"/>
    </row>
    <row r="890" spans="1:2" s="213" customFormat="1" ht="15.75" customHeight="1" x14ac:dyDescent="0.3">
      <c r="A890" s="216"/>
      <c r="B890" s="215"/>
    </row>
    <row r="891" spans="1:2" s="213" customFormat="1" ht="15.75" customHeight="1" x14ac:dyDescent="0.3">
      <c r="A891" s="216"/>
      <c r="B891" s="215"/>
    </row>
    <row r="892" spans="1:2" s="213" customFormat="1" ht="15.75" customHeight="1" x14ac:dyDescent="0.3">
      <c r="A892" s="216"/>
      <c r="B892" s="215"/>
    </row>
    <row r="893" spans="1:2" s="213" customFormat="1" ht="15.75" customHeight="1" x14ac:dyDescent="0.3">
      <c r="A893" s="216"/>
      <c r="B893" s="215"/>
    </row>
    <row r="894" spans="1:2" s="213" customFormat="1" ht="15.75" customHeight="1" x14ac:dyDescent="0.3">
      <c r="A894" s="216"/>
      <c r="B894" s="215"/>
    </row>
    <row r="895" spans="1:2" s="213" customFormat="1" ht="15.75" customHeight="1" x14ac:dyDescent="0.3">
      <c r="A895" s="216"/>
      <c r="B895" s="215"/>
    </row>
    <row r="896" spans="1:2" s="213" customFormat="1" ht="15.75" customHeight="1" x14ac:dyDescent="0.3">
      <c r="A896" s="216"/>
      <c r="B896" s="215"/>
    </row>
    <row r="897" spans="1:2" s="213" customFormat="1" ht="15.75" customHeight="1" x14ac:dyDescent="0.3">
      <c r="A897" s="216"/>
      <c r="B897" s="215"/>
    </row>
    <row r="898" spans="1:2" s="213" customFormat="1" ht="15.75" customHeight="1" x14ac:dyDescent="0.3">
      <c r="A898" s="216"/>
      <c r="B898" s="215"/>
    </row>
    <row r="899" spans="1:2" s="213" customFormat="1" ht="15.75" customHeight="1" x14ac:dyDescent="0.3">
      <c r="A899" s="216"/>
      <c r="B899" s="215"/>
    </row>
    <row r="900" spans="1:2" s="213" customFormat="1" ht="15.75" customHeight="1" x14ac:dyDescent="0.3">
      <c r="A900" s="216"/>
      <c r="B900" s="215"/>
    </row>
    <row r="901" spans="1:2" s="213" customFormat="1" ht="15.75" customHeight="1" x14ac:dyDescent="0.3">
      <c r="A901" s="216"/>
      <c r="B901" s="215"/>
    </row>
    <row r="902" spans="1:2" s="213" customFormat="1" ht="15.75" customHeight="1" x14ac:dyDescent="0.3">
      <c r="A902" s="216"/>
      <c r="B902" s="215"/>
    </row>
    <row r="903" spans="1:2" s="213" customFormat="1" ht="15.75" customHeight="1" x14ac:dyDescent="0.3">
      <c r="A903" s="216"/>
      <c r="B903" s="215"/>
    </row>
    <row r="904" spans="1:2" s="213" customFormat="1" ht="15.75" customHeight="1" x14ac:dyDescent="0.3">
      <c r="A904" s="216"/>
      <c r="B904" s="215"/>
    </row>
    <row r="905" spans="1:2" s="213" customFormat="1" ht="15.75" customHeight="1" x14ac:dyDescent="0.3">
      <c r="A905" s="216"/>
      <c r="B905" s="215"/>
    </row>
    <row r="906" spans="1:2" s="213" customFormat="1" ht="15.75" customHeight="1" x14ac:dyDescent="0.3">
      <c r="A906" s="216"/>
      <c r="B906" s="215"/>
    </row>
    <row r="907" spans="1:2" s="213" customFormat="1" ht="15.75" customHeight="1" x14ac:dyDescent="0.3">
      <c r="A907" s="216"/>
      <c r="B907" s="215"/>
    </row>
    <row r="908" spans="1:2" s="213" customFormat="1" ht="15.75" customHeight="1" x14ac:dyDescent="0.3">
      <c r="A908" s="216"/>
      <c r="B908" s="215"/>
    </row>
    <row r="909" spans="1:2" s="213" customFormat="1" ht="15.75" customHeight="1" x14ac:dyDescent="0.3">
      <c r="A909" s="216"/>
      <c r="B909" s="215"/>
    </row>
    <row r="910" spans="1:2" s="213" customFormat="1" ht="15.75" customHeight="1" x14ac:dyDescent="0.3">
      <c r="A910" s="216"/>
      <c r="B910" s="215"/>
    </row>
    <row r="911" spans="1:2" s="213" customFormat="1" ht="15.75" customHeight="1" x14ac:dyDescent="0.3">
      <c r="A911" s="216"/>
      <c r="B911" s="215"/>
    </row>
    <row r="912" spans="1:2" s="213" customFormat="1" ht="15.75" customHeight="1" x14ac:dyDescent="0.3">
      <c r="A912" s="216"/>
      <c r="B912" s="215"/>
    </row>
    <row r="913" spans="1:2" s="213" customFormat="1" ht="15.75" customHeight="1" x14ac:dyDescent="0.3">
      <c r="A913" s="216"/>
      <c r="B913" s="215"/>
    </row>
    <row r="914" spans="1:2" s="213" customFormat="1" ht="15.75" customHeight="1" x14ac:dyDescent="0.3">
      <c r="A914" s="216"/>
      <c r="B914" s="215"/>
    </row>
    <row r="915" spans="1:2" s="213" customFormat="1" ht="15.75" customHeight="1" x14ac:dyDescent="0.3">
      <c r="A915" s="216"/>
      <c r="B915" s="215"/>
    </row>
    <row r="916" spans="1:2" s="213" customFormat="1" ht="15.75" customHeight="1" x14ac:dyDescent="0.3">
      <c r="A916" s="216"/>
      <c r="B916" s="215"/>
    </row>
    <row r="917" spans="1:2" s="213" customFormat="1" ht="15.75" customHeight="1" x14ac:dyDescent="0.3">
      <c r="A917" s="216"/>
      <c r="B917" s="215"/>
    </row>
    <row r="918" spans="1:2" s="213" customFormat="1" ht="15.75" customHeight="1" x14ac:dyDescent="0.3">
      <c r="A918" s="216"/>
      <c r="B918" s="215"/>
    </row>
    <row r="919" spans="1:2" s="213" customFormat="1" ht="15.75" customHeight="1" x14ac:dyDescent="0.3">
      <c r="A919" s="216"/>
      <c r="B919" s="215"/>
    </row>
    <row r="920" spans="1:2" s="213" customFormat="1" ht="15.75" customHeight="1" x14ac:dyDescent="0.3">
      <c r="A920" s="216"/>
      <c r="B920" s="215"/>
    </row>
    <row r="921" spans="1:2" s="213" customFormat="1" ht="15.75" customHeight="1" x14ac:dyDescent="0.3">
      <c r="A921" s="216"/>
      <c r="B921" s="215"/>
    </row>
    <row r="922" spans="1:2" s="213" customFormat="1" ht="15.75" customHeight="1" x14ac:dyDescent="0.3">
      <c r="A922" s="216"/>
      <c r="B922" s="215"/>
    </row>
    <row r="923" spans="1:2" s="213" customFormat="1" ht="15.75" customHeight="1" x14ac:dyDescent="0.3">
      <c r="A923" s="216"/>
      <c r="B923" s="215"/>
    </row>
    <row r="924" spans="1:2" s="213" customFormat="1" ht="15.75" customHeight="1" x14ac:dyDescent="0.3">
      <c r="A924" s="216"/>
      <c r="B924" s="215"/>
    </row>
    <row r="925" spans="1:2" s="213" customFormat="1" ht="15.75" customHeight="1" x14ac:dyDescent="0.3">
      <c r="A925" s="216"/>
      <c r="B925" s="215"/>
    </row>
    <row r="926" spans="1:2" s="213" customFormat="1" ht="15.75" customHeight="1" x14ac:dyDescent="0.3">
      <c r="A926" s="216"/>
      <c r="B926" s="215"/>
    </row>
    <row r="927" spans="1:2" s="213" customFormat="1" ht="15.75" customHeight="1" x14ac:dyDescent="0.3">
      <c r="A927" s="216"/>
      <c r="B927" s="215"/>
    </row>
    <row r="928" spans="1:2" s="213" customFormat="1" ht="15.75" customHeight="1" x14ac:dyDescent="0.3">
      <c r="A928" s="216"/>
      <c r="B928" s="215"/>
    </row>
    <row r="929" spans="1:2" s="213" customFormat="1" ht="15.75" customHeight="1" x14ac:dyDescent="0.3">
      <c r="A929" s="216"/>
      <c r="B929" s="215"/>
    </row>
    <row r="930" spans="1:2" s="213" customFormat="1" ht="15.75" customHeight="1" x14ac:dyDescent="0.3">
      <c r="A930" s="216"/>
      <c r="B930" s="215"/>
    </row>
    <row r="931" spans="1:2" s="213" customFormat="1" ht="15.75" customHeight="1" x14ac:dyDescent="0.3">
      <c r="A931" s="216"/>
      <c r="B931" s="215"/>
    </row>
    <row r="932" spans="1:2" s="213" customFormat="1" ht="15.75" customHeight="1" x14ac:dyDescent="0.3">
      <c r="A932" s="216"/>
      <c r="B932" s="215"/>
    </row>
    <row r="933" spans="1:2" s="213" customFormat="1" ht="15.75" customHeight="1" x14ac:dyDescent="0.3">
      <c r="A933" s="216"/>
      <c r="B933" s="215"/>
    </row>
    <row r="934" spans="1:2" s="213" customFormat="1" ht="15.75" customHeight="1" x14ac:dyDescent="0.3">
      <c r="A934" s="216"/>
      <c r="B934" s="215"/>
    </row>
    <row r="935" spans="1:2" s="213" customFormat="1" ht="15.75" customHeight="1" x14ac:dyDescent="0.3">
      <c r="A935" s="216"/>
      <c r="B935" s="215"/>
    </row>
    <row r="936" spans="1:2" s="213" customFormat="1" ht="15.75" customHeight="1" x14ac:dyDescent="0.3">
      <c r="A936" s="216"/>
      <c r="B936" s="215"/>
    </row>
    <row r="937" spans="1:2" s="213" customFormat="1" ht="15.75" customHeight="1" x14ac:dyDescent="0.3">
      <c r="A937" s="216"/>
      <c r="B937" s="215"/>
    </row>
    <row r="938" spans="1:2" s="213" customFormat="1" ht="15.75" customHeight="1" x14ac:dyDescent="0.3">
      <c r="A938" s="216"/>
      <c r="B938" s="215"/>
    </row>
    <row r="939" spans="1:2" s="213" customFormat="1" ht="15.75" customHeight="1" x14ac:dyDescent="0.3">
      <c r="A939" s="216"/>
      <c r="B939" s="215"/>
    </row>
    <row r="940" spans="1:2" s="213" customFormat="1" ht="15.75" customHeight="1" x14ac:dyDescent="0.3">
      <c r="A940" s="216"/>
      <c r="B940" s="215"/>
    </row>
    <row r="941" spans="1:2" s="213" customFormat="1" ht="15.75" customHeight="1" x14ac:dyDescent="0.3">
      <c r="A941" s="216"/>
      <c r="B941" s="215"/>
    </row>
    <row r="942" spans="1:2" s="213" customFormat="1" ht="15.75" customHeight="1" x14ac:dyDescent="0.3">
      <c r="A942" s="216"/>
      <c r="B942" s="215"/>
    </row>
    <row r="943" spans="1:2" s="213" customFormat="1" ht="15.75" customHeight="1" x14ac:dyDescent="0.3">
      <c r="A943" s="216"/>
      <c r="B943" s="215"/>
    </row>
    <row r="944" spans="1:2" s="213" customFormat="1" ht="15.75" customHeight="1" x14ac:dyDescent="0.3">
      <c r="A944" s="216"/>
      <c r="B944" s="215"/>
    </row>
    <row r="945" spans="1:2" s="213" customFormat="1" ht="15.75" customHeight="1" x14ac:dyDescent="0.3">
      <c r="A945" s="216"/>
      <c r="B945" s="215"/>
    </row>
    <row r="946" spans="1:2" s="213" customFormat="1" ht="15.75" customHeight="1" x14ac:dyDescent="0.3">
      <c r="A946" s="216"/>
      <c r="B946" s="215"/>
    </row>
    <row r="947" spans="1:2" s="213" customFormat="1" ht="15.75" customHeight="1" x14ac:dyDescent="0.3">
      <c r="A947" s="216"/>
      <c r="B947" s="215"/>
    </row>
    <row r="948" spans="1:2" s="213" customFormat="1" ht="15.75" customHeight="1" x14ac:dyDescent="0.3">
      <c r="A948" s="216"/>
      <c r="B948" s="215"/>
    </row>
    <row r="949" spans="1:2" s="213" customFormat="1" ht="15.75" customHeight="1" x14ac:dyDescent="0.3">
      <c r="A949" s="216"/>
      <c r="B949" s="215"/>
    </row>
    <row r="950" spans="1:2" s="213" customFormat="1" ht="15.75" customHeight="1" x14ac:dyDescent="0.3">
      <c r="A950" s="216"/>
      <c r="B950" s="215"/>
    </row>
    <row r="951" spans="1:2" s="213" customFormat="1" ht="15.75" customHeight="1" x14ac:dyDescent="0.3">
      <c r="A951" s="216"/>
      <c r="B951" s="215"/>
    </row>
    <row r="952" spans="1:2" s="213" customFormat="1" ht="15.75" customHeight="1" x14ac:dyDescent="0.3">
      <c r="A952" s="216"/>
      <c r="B952" s="215"/>
    </row>
    <row r="953" spans="1:2" s="213" customFormat="1" ht="15.75" customHeight="1" x14ac:dyDescent="0.3">
      <c r="A953" s="216"/>
      <c r="B953" s="215"/>
    </row>
    <row r="954" spans="1:2" s="213" customFormat="1" ht="15.75" customHeight="1" x14ac:dyDescent="0.3">
      <c r="A954" s="216"/>
      <c r="B954" s="215"/>
    </row>
    <row r="955" spans="1:2" s="213" customFormat="1" ht="15.75" customHeight="1" x14ac:dyDescent="0.3">
      <c r="A955" s="216"/>
      <c r="B955" s="215"/>
    </row>
    <row r="956" spans="1:2" s="213" customFormat="1" ht="15.75" customHeight="1" x14ac:dyDescent="0.3">
      <c r="A956" s="216"/>
      <c r="B956" s="215"/>
    </row>
    <row r="957" spans="1:2" s="213" customFormat="1" ht="15.75" customHeight="1" x14ac:dyDescent="0.3">
      <c r="A957" s="216"/>
      <c r="B957" s="215"/>
    </row>
    <row r="958" spans="1:2" s="213" customFormat="1" ht="15.75" customHeight="1" x14ac:dyDescent="0.3">
      <c r="A958" s="216"/>
      <c r="B958" s="215"/>
    </row>
    <row r="959" spans="1:2" s="213" customFormat="1" ht="15.75" customHeight="1" x14ac:dyDescent="0.3">
      <c r="A959" s="216"/>
      <c r="B959" s="215"/>
    </row>
    <row r="960" spans="1:2" s="213" customFormat="1" ht="15.75" customHeight="1" x14ac:dyDescent="0.3">
      <c r="A960" s="216"/>
      <c r="B960" s="215"/>
    </row>
    <row r="961" spans="1:2" s="213" customFormat="1" ht="15.75" customHeight="1" x14ac:dyDescent="0.3">
      <c r="A961" s="216"/>
      <c r="B961" s="215"/>
    </row>
    <row r="962" spans="1:2" s="213" customFormat="1" ht="15.75" customHeight="1" x14ac:dyDescent="0.3">
      <c r="A962" s="216"/>
      <c r="B962" s="215"/>
    </row>
    <row r="963" spans="1:2" s="213" customFormat="1" ht="15.75" customHeight="1" x14ac:dyDescent="0.3">
      <c r="A963" s="216"/>
      <c r="B963" s="215"/>
    </row>
    <row r="964" spans="1:2" s="213" customFormat="1" ht="15.75" customHeight="1" x14ac:dyDescent="0.3">
      <c r="A964" s="216"/>
      <c r="B964" s="215"/>
    </row>
    <row r="965" spans="1:2" s="213" customFormat="1" ht="15.75" customHeight="1" x14ac:dyDescent="0.3">
      <c r="A965" s="216"/>
      <c r="B965" s="215"/>
    </row>
    <row r="966" spans="1:2" s="213" customFormat="1" ht="15.75" customHeight="1" x14ac:dyDescent="0.3">
      <c r="A966" s="216"/>
      <c r="B966" s="215"/>
    </row>
    <row r="967" spans="1:2" s="213" customFormat="1" ht="15.75" customHeight="1" x14ac:dyDescent="0.3">
      <c r="A967" s="216"/>
      <c r="B967" s="215"/>
    </row>
    <row r="968" spans="1:2" s="213" customFormat="1" ht="15.75" customHeight="1" x14ac:dyDescent="0.3">
      <c r="A968" s="216"/>
      <c r="B968" s="215"/>
    </row>
    <row r="969" spans="1:2" s="213" customFormat="1" ht="15.75" customHeight="1" x14ac:dyDescent="0.3">
      <c r="A969" s="216"/>
      <c r="B969" s="215"/>
    </row>
    <row r="970" spans="1:2" s="213" customFormat="1" ht="15.75" customHeight="1" x14ac:dyDescent="0.3">
      <c r="A970" s="216"/>
      <c r="B970" s="215"/>
    </row>
    <row r="971" spans="1:2" s="213" customFormat="1" ht="15.75" customHeight="1" x14ac:dyDescent="0.3">
      <c r="A971" s="216"/>
      <c r="B971" s="215"/>
    </row>
    <row r="972" spans="1:2" s="213" customFormat="1" ht="15.75" customHeight="1" x14ac:dyDescent="0.3">
      <c r="A972" s="216"/>
      <c r="B972" s="215"/>
    </row>
    <row r="973" spans="1:2" s="213" customFormat="1" ht="15.75" customHeight="1" x14ac:dyDescent="0.3">
      <c r="A973" s="216"/>
      <c r="B973" s="215"/>
    </row>
    <row r="974" spans="1:2" s="213" customFormat="1" ht="15.75" customHeight="1" x14ac:dyDescent="0.3">
      <c r="A974" s="216"/>
      <c r="B974" s="215"/>
    </row>
    <row r="975" spans="1:2" s="213" customFormat="1" ht="15.75" customHeight="1" x14ac:dyDescent="0.3">
      <c r="A975" s="216"/>
      <c r="B975" s="215"/>
    </row>
    <row r="976" spans="1:2" s="213" customFormat="1" ht="15.75" customHeight="1" x14ac:dyDescent="0.3">
      <c r="A976" s="216"/>
      <c r="B976" s="215"/>
    </row>
    <row r="977" spans="1:2" s="213" customFormat="1" ht="15.75" customHeight="1" x14ac:dyDescent="0.3">
      <c r="A977" s="216"/>
      <c r="B977" s="215"/>
    </row>
    <row r="978" spans="1:2" s="213" customFormat="1" ht="15.75" customHeight="1" x14ac:dyDescent="0.3">
      <c r="A978" s="216"/>
      <c r="B978" s="215"/>
    </row>
    <row r="979" spans="1:2" s="213" customFormat="1" ht="15.75" customHeight="1" x14ac:dyDescent="0.3">
      <c r="A979" s="216"/>
      <c r="B979" s="215"/>
    </row>
    <row r="980" spans="1:2" s="213" customFormat="1" ht="15.75" customHeight="1" x14ac:dyDescent="0.3">
      <c r="A980" s="216"/>
      <c r="B980" s="215"/>
    </row>
    <row r="981" spans="1:2" s="213" customFormat="1" ht="15.75" customHeight="1" x14ac:dyDescent="0.3">
      <c r="A981" s="216"/>
      <c r="B981" s="215"/>
    </row>
    <row r="982" spans="1:2" s="213" customFormat="1" ht="15.75" customHeight="1" x14ac:dyDescent="0.3">
      <c r="A982" s="216"/>
      <c r="B982" s="215"/>
    </row>
    <row r="983" spans="1:2" s="213" customFormat="1" ht="15.75" customHeight="1" x14ac:dyDescent="0.3">
      <c r="A983" s="216"/>
      <c r="B983" s="215"/>
    </row>
    <row r="984" spans="1:2" s="213" customFormat="1" ht="15.75" customHeight="1" x14ac:dyDescent="0.3">
      <c r="A984" s="216"/>
      <c r="B984" s="215"/>
    </row>
    <row r="985" spans="1:2" s="213" customFormat="1" ht="15.75" customHeight="1" x14ac:dyDescent="0.3">
      <c r="A985" s="216"/>
      <c r="B985" s="215"/>
    </row>
    <row r="986" spans="1:2" s="213" customFormat="1" ht="15.75" customHeight="1" x14ac:dyDescent="0.3">
      <c r="A986" s="216"/>
      <c r="B986" s="215"/>
    </row>
    <row r="987" spans="1:2" s="213" customFormat="1" ht="15.75" customHeight="1" x14ac:dyDescent="0.3">
      <c r="A987" s="216"/>
      <c r="B987" s="215"/>
    </row>
    <row r="988" spans="1:2" s="213" customFormat="1" ht="15.75" customHeight="1" x14ac:dyDescent="0.3">
      <c r="A988" s="216"/>
      <c r="B988" s="215"/>
    </row>
    <row r="989" spans="1:2" s="213" customFormat="1" ht="15.75" customHeight="1" x14ac:dyDescent="0.3">
      <c r="A989" s="216"/>
      <c r="B989" s="215"/>
    </row>
    <row r="990" spans="1:2" s="213" customFormat="1" ht="15.75" customHeight="1" x14ac:dyDescent="0.3">
      <c r="A990" s="216"/>
      <c r="B990" s="215"/>
    </row>
    <row r="991" spans="1:2" s="213" customFormat="1" ht="15.75" customHeight="1" x14ac:dyDescent="0.3">
      <c r="A991" s="216"/>
      <c r="B991" s="215"/>
    </row>
    <row r="992" spans="1:2" s="213" customFormat="1" ht="15.75" customHeight="1" x14ac:dyDescent="0.3">
      <c r="A992" s="216"/>
      <c r="B992" s="215"/>
    </row>
    <row r="993" spans="1:2" s="213" customFormat="1" ht="15.75" customHeight="1" x14ac:dyDescent="0.3">
      <c r="A993" s="216"/>
      <c r="B993" s="215"/>
    </row>
    <row r="994" spans="1:2" s="213" customFormat="1" ht="15.75" customHeight="1" x14ac:dyDescent="0.3">
      <c r="A994" s="216"/>
      <c r="B994" s="215"/>
    </row>
    <row r="995" spans="1:2" s="213" customFormat="1" ht="15.75" customHeight="1" x14ac:dyDescent="0.3">
      <c r="A995" s="216"/>
      <c r="B995" s="215"/>
    </row>
    <row r="996" spans="1:2" s="213" customFormat="1" ht="15.75" customHeight="1" x14ac:dyDescent="0.3">
      <c r="A996" s="216"/>
      <c r="B996" s="215"/>
    </row>
    <row r="997" spans="1:2" s="213" customFormat="1" ht="15.75" customHeight="1" x14ac:dyDescent="0.3">
      <c r="A997" s="216"/>
      <c r="B997" s="215"/>
    </row>
    <row r="998" spans="1:2" s="213" customFormat="1" ht="15.75" customHeight="1" x14ac:dyDescent="0.3">
      <c r="A998" s="216"/>
      <c r="B998" s="215"/>
    </row>
    <row r="999" spans="1:2" s="213" customFormat="1" ht="15.75" customHeight="1" x14ac:dyDescent="0.3">
      <c r="A999" s="216"/>
      <c r="B999" s="215"/>
    </row>
    <row r="1000" spans="1:2" s="213" customFormat="1" ht="15.75" customHeight="1" x14ac:dyDescent="0.3">
      <c r="A1000" s="216"/>
      <c r="B1000" s="215"/>
    </row>
    <row r="1001" spans="1:2" s="213" customFormat="1" ht="15.75" customHeight="1" x14ac:dyDescent="0.3">
      <c r="A1001" s="216"/>
      <c r="B1001" s="215"/>
    </row>
    <row r="1002" spans="1:2" s="213" customFormat="1" ht="15.75" customHeight="1" x14ac:dyDescent="0.3">
      <c r="A1002" s="216"/>
      <c r="B1002" s="215"/>
    </row>
    <row r="1003" spans="1:2" s="213" customFormat="1" ht="15.75" customHeight="1" x14ac:dyDescent="0.3">
      <c r="A1003" s="216"/>
      <c r="B1003" s="215"/>
    </row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56CA-927C-457D-97F6-3559F37160A7}">
  <dimension ref="A1:C89"/>
  <sheetViews>
    <sheetView showGridLines="0" zoomScale="70" zoomScaleNormal="70" workbookViewId="0">
      <selection activeCell="C4" sqref="C4"/>
    </sheetView>
  </sheetViews>
  <sheetFormatPr defaultColWidth="14.44140625" defaultRowHeight="15" customHeight="1" outlineLevelCol="2" x14ac:dyDescent="0.3"/>
  <cols>
    <col min="1" max="1" width="6.33203125" customWidth="1"/>
    <col min="2" max="2" width="46.109375" bestFit="1" customWidth="1"/>
    <col min="3" max="3" width="35.109375" customWidth="1" outlineLevel="2"/>
    <col min="4" max="16384" width="14.44140625" style="220"/>
  </cols>
  <sheetData>
    <row r="1" spans="1:3" ht="39.75" customHeight="1" x14ac:dyDescent="0.3">
      <c r="A1" s="193"/>
      <c r="B1" s="2"/>
      <c r="C1" s="3"/>
    </row>
    <row r="2" spans="1:3" ht="3" customHeight="1" x14ac:dyDescent="0.3">
      <c r="A2" s="194"/>
      <c r="B2" s="7"/>
      <c r="C2" s="8"/>
    </row>
    <row r="3" spans="1:3" ht="15.75" customHeight="1" x14ac:dyDescent="0.3">
      <c r="A3" s="194"/>
      <c r="B3" s="10" t="s">
        <v>155</v>
      </c>
      <c r="C3" s="195">
        <f>'Relatório Consolidado'!J3</f>
        <v>0</v>
      </c>
    </row>
    <row r="4" spans="1:3" ht="15.75" customHeight="1" x14ac:dyDescent="0.3">
      <c r="A4" s="194"/>
      <c r="B4" s="10" t="s">
        <v>156</v>
      </c>
      <c r="C4" s="195">
        <f>'Relatório Consolidado'!J4</f>
        <v>0</v>
      </c>
    </row>
    <row r="5" spans="1:3" ht="15.75" customHeight="1" x14ac:dyDescent="0.3">
      <c r="A5" s="194"/>
      <c r="B5" s="196"/>
      <c r="C5" s="197"/>
    </row>
    <row r="6" spans="1:3" ht="15.75" customHeight="1" x14ac:dyDescent="0.3">
      <c r="A6" s="194"/>
      <c r="B6" s="196"/>
      <c r="C6" s="197"/>
    </row>
    <row r="7" spans="1:3" ht="15.75" customHeight="1" x14ac:dyDescent="0.3">
      <c r="A7" s="194"/>
      <c r="B7" s="198"/>
      <c r="C7" s="199"/>
    </row>
    <row r="8" spans="1:3" ht="15.75" customHeight="1" thickBot="1" x14ac:dyDescent="0.35">
      <c r="A8" s="194"/>
      <c r="B8" s="17"/>
      <c r="C8" s="253" t="str">
        <f>'Relatório Consolidado'!C7</f>
        <v>40ª série</v>
      </c>
    </row>
    <row r="9" spans="1:3" ht="15.75" customHeight="1" x14ac:dyDescent="0.3">
      <c r="A9" s="194"/>
      <c r="B9" s="200" t="s">
        <v>157</v>
      </c>
      <c r="C9" s="201">
        <f>'Relatório Consolidado'!C16</f>
        <v>25000</v>
      </c>
    </row>
    <row r="10" spans="1:3" ht="15.75" customHeight="1" x14ac:dyDescent="0.3">
      <c r="A10" s="194"/>
      <c r="B10" s="25" t="s">
        <v>158</v>
      </c>
      <c r="C10" s="202">
        <f>'Relatório Consolidado'!C17</f>
        <v>0</v>
      </c>
    </row>
    <row r="11" spans="1:3" ht="15.75" customHeight="1" x14ac:dyDescent="0.3">
      <c r="A11" s="194"/>
      <c r="B11" s="200" t="s">
        <v>159</v>
      </c>
      <c r="C11" s="203">
        <f>'Relatório Consolidado'!E41</f>
        <v>0</v>
      </c>
    </row>
    <row r="12" spans="1:3" ht="15.75" customHeight="1" x14ac:dyDescent="0.3">
      <c r="A12" s="194"/>
      <c r="B12" s="204" t="s">
        <v>160</v>
      </c>
      <c r="C12" s="202">
        <f>'Relatório Consolidado'!F42</f>
        <v>0</v>
      </c>
    </row>
    <row r="13" spans="1:3" ht="15.75" customHeight="1" x14ac:dyDescent="0.3">
      <c r="A13" s="194"/>
      <c r="B13" s="235" t="s">
        <v>46</v>
      </c>
      <c r="C13" s="224">
        <f>'Relatório Consolidado'!F43</f>
        <v>0</v>
      </c>
    </row>
    <row r="14" spans="1:3" ht="15.75" customHeight="1" x14ac:dyDescent="0.3">
      <c r="A14" s="194"/>
      <c r="B14" s="204" t="s">
        <v>161</v>
      </c>
      <c r="C14" s="202">
        <f>'Relatório Consolidado'!F44</f>
        <v>0</v>
      </c>
    </row>
    <row r="15" spans="1:3" ht="15.75" customHeight="1" x14ac:dyDescent="0.3">
      <c r="A15" s="194"/>
      <c r="B15" s="235"/>
      <c r="C15" s="224"/>
    </row>
    <row r="16" spans="1:3" ht="15.75" customHeight="1" thickBot="1" x14ac:dyDescent="0.35">
      <c r="A16" s="194"/>
      <c r="B16" s="17"/>
      <c r="C16" s="253" t="str">
        <f>'Relatório Consolidado'!D7</f>
        <v>41ª série</v>
      </c>
    </row>
    <row r="17" spans="1:3" ht="15.75" customHeight="1" x14ac:dyDescent="0.3">
      <c r="A17" s="194"/>
      <c r="B17" s="200" t="s">
        <v>157</v>
      </c>
      <c r="C17" s="201">
        <f>'Relatório Consolidado'!D16</f>
        <v>8000</v>
      </c>
    </row>
    <row r="18" spans="1:3" ht="15.75" customHeight="1" x14ac:dyDescent="0.3">
      <c r="A18" s="194"/>
      <c r="B18" s="25" t="s">
        <v>158</v>
      </c>
      <c r="C18" s="202">
        <f>'Relatório Consolidado'!C25</f>
        <v>0</v>
      </c>
    </row>
    <row r="19" spans="1:3" ht="15.75" customHeight="1" x14ac:dyDescent="0.3">
      <c r="A19" s="194"/>
      <c r="B19" s="200" t="s">
        <v>159</v>
      </c>
      <c r="C19" s="203">
        <f>'Relatório Consolidado'!J41</f>
        <v>0</v>
      </c>
    </row>
    <row r="20" spans="1:3" ht="15.75" customHeight="1" x14ac:dyDescent="0.3">
      <c r="A20" s="194"/>
      <c r="B20" s="204" t="s">
        <v>160</v>
      </c>
      <c r="C20" s="202">
        <f>'Relatório Consolidado'!J42</f>
        <v>0</v>
      </c>
    </row>
    <row r="21" spans="1:3" ht="15.75" customHeight="1" x14ac:dyDescent="0.3">
      <c r="A21" s="194"/>
      <c r="B21" s="235" t="s">
        <v>46</v>
      </c>
      <c r="C21" s="224">
        <f>'Relatório Consolidado'!J43</f>
        <v>0</v>
      </c>
    </row>
    <row r="22" spans="1:3" ht="15.75" customHeight="1" x14ac:dyDescent="0.3">
      <c r="A22" s="194"/>
      <c r="B22" s="204" t="s">
        <v>161</v>
      </c>
      <c r="C22" s="202">
        <f>'Relatório Consolidado'!J44</f>
        <v>0</v>
      </c>
    </row>
    <row r="23" spans="1:3" ht="15.75" customHeight="1" x14ac:dyDescent="0.3">
      <c r="A23" s="194"/>
      <c r="B23" s="54"/>
      <c r="C23" s="54"/>
    </row>
    <row r="24" spans="1:3" ht="15.75" customHeight="1" thickBot="1" x14ac:dyDescent="0.35">
      <c r="A24" s="194"/>
      <c r="B24" s="17" t="s">
        <v>162</v>
      </c>
      <c r="C24" s="17"/>
    </row>
    <row r="25" spans="1:3" ht="15.75" customHeight="1" x14ac:dyDescent="0.3">
      <c r="A25" s="194"/>
      <c r="B25" s="205" t="s">
        <v>163</v>
      </c>
      <c r="C25" s="206"/>
    </row>
    <row r="26" spans="1:3" ht="15.75" customHeight="1" x14ac:dyDescent="0.3">
      <c r="A26" s="194" t="s">
        <v>10</v>
      </c>
      <c r="B26" s="200" t="s">
        <v>164</v>
      </c>
      <c r="C26" s="224">
        <f>'Relatório Consolidado'!J8</f>
        <v>0</v>
      </c>
    </row>
    <row r="27" spans="1:3" ht="15.75" customHeight="1" x14ac:dyDescent="0.3">
      <c r="A27" s="194" t="s">
        <v>12</v>
      </c>
      <c r="B27" s="204" t="s">
        <v>165</v>
      </c>
      <c r="C27" s="202">
        <f>'Relatório Consolidado'!J9</f>
        <v>0</v>
      </c>
    </row>
    <row r="28" spans="1:3" ht="15.75" customHeight="1" x14ac:dyDescent="0.3">
      <c r="A28" s="194" t="s">
        <v>15</v>
      </c>
      <c r="B28" s="200" t="s">
        <v>166</v>
      </c>
      <c r="C28" s="224">
        <f>'Relatório Consolidado'!J10</f>
        <v>0</v>
      </c>
    </row>
    <row r="29" spans="1:3" ht="15.75" customHeight="1" x14ac:dyDescent="0.3">
      <c r="A29" s="194" t="s">
        <v>18</v>
      </c>
      <c r="B29" s="204" t="s">
        <v>167</v>
      </c>
      <c r="C29" s="202">
        <f>'Relatório Consolidado'!J11</f>
        <v>0</v>
      </c>
    </row>
    <row r="30" spans="1:3" ht="15.75" customHeight="1" x14ac:dyDescent="0.3">
      <c r="A30" s="194" t="s">
        <v>21</v>
      </c>
      <c r="B30" s="200" t="s">
        <v>168</v>
      </c>
      <c r="C30" s="224">
        <f>'Relatório Consolidado'!J12</f>
        <v>0</v>
      </c>
    </row>
    <row r="31" spans="1:3" ht="15.75" customHeight="1" x14ac:dyDescent="0.3">
      <c r="A31" s="194" t="s">
        <v>23</v>
      </c>
      <c r="B31" s="204" t="s">
        <v>169</v>
      </c>
      <c r="C31" s="202">
        <f>'Relatório Consolidado'!J13</f>
        <v>0</v>
      </c>
    </row>
    <row r="32" spans="1:3" ht="15.75" customHeight="1" x14ac:dyDescent="0.3">
      <c r="A32" s="194" t="s">
        <v>25</v>
      </c>
      <c r="B32" s="200" t="s">
        <v>170</v>
      </c>
      <c r="C32" s="224">
        <f>'Relatório Consolidado'!J14</f>
        <v>0</v>
      </c>
    </row>
    <row r="33" spans="1:3" ht="15.75" customHeight="1" x14ac:dyDescent="0.3">
      <c r="A33" s="194" t="s">
        <v>27</v>
      </c>
      <c r="B33" s="204" t="s">
        <v>171</v>
      </c>
      <c r="C33" s="202">
        <f>'Relatório Consolidado'!J15</f>
        <v>0</v>
      </c>
    </row>
    <row r="34" spans="1:3" ht="15.75" customHeight="1" x14ac:dyDescent="0.3">
      <c r="A34" s="194" t="s">
        <v>29</v>
      </c>
      <c r="B34" s="200" t="s">
        <v>172</v>
      </c>
      <c r="C34" s="224">
        <f>'Relatório Consolidado'!J16</f>
        <v>0</v>
      </c>
    </row>
    <row r="35" spans="1:3" ht="15.75" customHeight="1" x14ac:dyDescent="0.3">
      <c r="A35" s="194" t="s">
        <v>31</v>
      </c>
      <c r="B35" s="204" t="s">
        <v>173</v>
      </c>
      <c r="C35" s="202">
        <f>'Relatório Consolidado'!J17</f>
        <v>0</v>
      </c>
    </row>
    <row r="36" spans="1:3" ht="15.75" customHeight="1" x14ac:dyDescent="0.3">
      <c r="A36" s="194" t="s">
        <v>33</v>
      </c>
      <c r="B36" s="200" t="s">
        <v>33</v>
      </c>
      <c r="C36" s="223" t="e">
        <f>'Relatório Consolidado'!J18</f>
        <v>#DIV/0!</v>
      </c>
    </row>
    <row r="37" spans="1:3" ht="15.75" customHeight="1" x14ac:dyDescent="0.3">
      <c r="A37" s="194" t="s">
        <v>34</v>
      </c>
      <c r="B37" s="204" t="s">
        <v>174</v>
      </c>
      <c r="C37" s="221" t="e">
        <f>'Relatório Consolidado'!J19</f>
        <v>#DIV/0!</v>
      </c>
    </row>
    <row r="38" spans="1:3" ht="15.75" customHeight="1" x14ac:dyDescent="0.3">
      <c r="A38" s="194" t="s">
        <v>37</v>
      </c>
      <c r="B38" s="200" t="s">
        <v>175</v>
      </c>
      <c r="C38" s="224">
        <f>'Relatório Consolidado'!J20</f>
        <v>0</v>
      </c>
    </row>
    <row r="39" spans="1:3" ht="15.75" customHeight="1" x14ac:dyDescent="0.3">
      <c r="A39" s="194" t="s">
        <v>38</v>
      </c>
      <c r="B39" s="204" t="s">
        <v>176</v>
      </c>
      <c r="C39" s="202" t="str">
        <f>'Relatório Consolidado'!J21</f>
        <v>Não se aplica</v>
      </c>
    </row>
    <row r="40" spans="1:3" ht="15.75" customHeight="1" x14ac:dyDescent="0.3">
      <c r="A40" s="194"/>
      <c r="B40" s="200" t="s">
        <v>39</v>
      </c>
      <c r="C40" s="224">
        <f>'Relatório Consolidado'!J22</f>
        <v>0</v>
      </c>
    </row>
    <row r="41" spans="1:3" ht="15.75" customHeight="1" x14ac:dyDescent="0.3">
      <c r="A41" s="194" t="s">
        <v>177</v>
      </c>
      <c r="B41" s="204" t="s">
        <v>178</v>
      </c>
      <c r="C41" s="202" t="e">
        <f>'Relatório Consolidado'!S3</f>
        <v>#N/A</v>
      </c>
    </row>
    <row r="42" spans="1:3" ht="15.75" customHeight="1" x14ac:dyDescent="0.3">
      <c r="A42" s="194" t="s">
        <v>179</v>
      </c>
      <c r="B42" s="200" t="s">
        <v>180</v>
      </c>
      <c r="C42" s="224" t="e">
        <f>'Relatório Consolidado'!T3</f>
        <v>#N/A</v>
      </c>
    </row>
    <row r="43" spans="1:3" ht="15.75" customHeight="1" x14ac:dyDescent="0.3">
      <c r="A43" s="194"/>
      <c r="B43" s="204" t="s">
        <v>54</v>
      </c>
      <c r="C43" s="221">
        <f>'Relatório Consolidado'!I51</f>
        <v>0</v>
      </c>
    </row>
    <row r="44" spans="1:3" ht="15.75" customHeight="1" x14ac:dyDescent="0.3">
      <c r="A44" s="194"/>
      <c r="B44" s="235" t="s">
        <v>55</v>
      </c>
      <c r="C44" s="223" t="e">
        <f>'Relatório Consolidado'!I52</f>
        <v>#DIV/0!</v>
      </c>
    </row>
    <row r="45" spans="1:3" ht="15.75" customHeight="1" x14ac:dyDescent="0.3">
      <c r="A45" s="194"/>
      <c r="B45" s="235"/>
      <c r="C45" s="167"/>
    </row>
    <row r="46" spans="1:3" ht="15.75" customHeight="1" thickBot="1" x14ac:dyDescent="0.35">
      <c r="A46" s="194" t="s">
        <v>68</v>
      </c>
      <c r="B46" s="17" t="s">
        <v>181</v>
      </c>
      <c r="C46" s="17"/>
    </row>
    <row r="47" spans="1:3" ht="15.75" customHeight="1" x14ac:dyDescent="0.3">
      <c r="A47" s="194" t="str">
        <f t="shared" ref="A47:A54" si="0">A$46&amp;B47</f>
        <v xml:space="preserve">Antecipação (em dias)²Até 15 </v>
      </c>
      <c r="B47" s="48" t="s">
        <v>182</v>
      </c>
      <c r="C47" s="202">
        <f>'Relatório Analítico'!D14</f>
        <v>0</v>
      </c>
    </row>
    <row r="48" spans="1:3" ht="15.75" customHeight="1" x14ac:dyDescent="0.3">
      <c r="A48" s="194" t="str">
        <f t="shared" si="0"/>
        <v>Antecipação (em dias)²Entre 15 e 30</v>
      </c>
      <c r="B48" s="207" t="s">
        <v>66</v>
      </c>
      <c r="C48" s="224">
        <f>'Relatório Analítico'!D15</f>
        <v>0</v>
      </c>
    </row>
    <row r="49" spans="1:3" ht="15.75" customHeight="1" x14ac:dyDescent="0.3">
      <c r="A49" s="194" t="str">
        <f t="shared" si="0"/>
        <v>Antecipação (em dias)²Entre 30 e 60</v>
      </c>
      <c r="B49" s="48" t="s">
        <v>69</v>
      </c>
      <c r="C49" s="202">
        <f>'Relatório Analítico'!D16</f>
        <v>0</v>
      </c>
    </row>
    <row r="50" spans="1:3" ht="15.75" customHeight="1" x14ac:dyDescent="0.3">
      <c r="A50" s="194" t="str">
        <f t="shared" si="0"/>
        <v>Antecipação (em dias)²Entre 60 e 90</v>
      </c>
      <c r="B50" s="207" t="s">
        <v>70</v>
      </c>
      <c r="C50" s="224">
        <f>'Relatório Analítico'!D17</f>
        <v>0</v>
      </c>
    </row>
    <row r="51" spans="1:3" ht="15.75" customHeight="1" x14ac:dyDescent="0.3">
      <c r="A51" s="194" t="str">
        <f t="shared" si="0"/>
        <v>Antecipação (em dias)²Entre 90 e 120</v>
      </c>
      <c r="B51" s="48" t="s">
        <v>74</v>
      </c>
      <c r="C51" s="202">
        <f>'Relatório Analítico'!D18</f>
        <v>0</v>
      </c>
    </row>
    <row r="52" spans="1:3" ht="15.75" customHeight="1" x14ac:dyDescent="0.3">
      <c r="A52" s="194" t="str">
        <f t="shared" si="0"/>
        <v>Antecipação (em dias)²Entre 120 e 150</v>
      </c>
      <c r="B52" s="207" t="s">
        <v>75</v>
      </c>
      <c r="C52" s="224">
        <f>'Relatório Analítico'!D19</f>
        <v>0</v>
      </c>
    </row>
    <row r="53" spans="1:3" ht="15.75" customHeight="1" x14ac:dyDescent="0.3">
      <c r="A53" s="194" t="str">
        <f t="shared" si="0"/>
        <v>Antecipação (em dias)²Entre 150 e 180</v>
      </c>
      <c r="B53" s="48" t="s">
        <v>76</v>
      </c>
      <c r="C53" s="202">
        <f>'Relatório Analítico'!D20</f>
        <v>0</v>
      </c>
    </row>
    <row r="54" spans="1:3" ht="15.75" customHeight="1" x14ac:dyDescent="0.3">
      <c r="A54" s="208" t="str">
        <f t="shared" si="0"/>
        <v>Antecipação (em dias)²Superior a 180</v>
      </c>
      <c r="B54" s="207" t="s">
        <v>77</v>
      </c>
      <c r="C54" s="224">
        <f>'Relatório Analítico'!D21</f>
        <v>0</v>
      </c>
    </row>
    <row r="55" spans="1:3" ht="15.75" customHeight="1" thickBot="1" x14ac:dyDescent="0.35">
      <c r="A55" s="194" t="s">
        <v>79</v>
      </c>
      <c r="B55" s="17" t="s">
        <v>183</v>
      </c>
      <c r="C55" s="17"/>
    </row>
    <row r="56" spans="1:3" ht="15.75" customHeight="1" x14ac:dyDescent="0.3">
      <c r="A56" s="194" t="str">
        <f t="shared" ref="A56:A63" si="1">A$55&amp;B56</f>
        <v xml:space="preserve">Recebimento em Atraso (em dias)³Até 15 </v>
      </c>
      <c r="B56" s="48" t="s">
        <v>182</v>
      </c>
      <c r="C56" s="202">
        <f>'Relatório Analítico'!D26</f>
        <v>0</v>
      </c>
    </row>
    <row r="57" spans="1:3" ht="15.75" customHeight="1" x14ac:dyDescent="0.3">
      <c r="A57" s="194" t="str">
        <f t="shared" si="1"/>
        <v>Recebimento em Atraso (em dias)³Entre 15 e 30</v>
      </c>
      <c r="B57" s="207" t="s">
        <v>66</v>
      </c>
      <c r="C57" s="224">
        <f>'Relatório Analítico'!D27</f>
        <v>0</v>
      </c>
    </row>
    <row r="58" spans="1:3" ht="15.75" customHeight="1" x14ac:dyDescent="0.3">
      <c r="A58" s="194" t="str">
        <f t="shared" si="1"/>
        <v>Recebimento em Atraso (em dias)³Entre 30 e 60</v>
      </c>
      <c r="B58" s="48" t="s">
        <v>69</v>
      </c>
      <c r="C58" s="202">
        <f>'Relatório Analítico'!D28</f>
        <v>0</v>
      </c>
    </row>
    <row r="59" spans="1:3" ht="15.75" customHeight="1" x14ac:dyDescent="0.3">
      <c r="A59" s="194" t="str">
        <f t="shared" si="1"/>
        <v>Recebimento em Atraso (em dias)³Entre 60 e 90</v>
      </c>
      <c r="B59" s="207" t="s">
        <v>70</v>
      </c>
      <c r="C59" s="224">
        <f>'Relatório Analítico'!D29</f>
        <v>0</v>
      </c>
    </row>
    <row r="60" spans="1:3" ht="15.75" customHeight="1" x14ac:dyDescent="0.3">
      <c r="A60" s="194" t="str">
        <f t="shared" si="1"/>
        <v>Recebimento em Atraso (em dias)³Entre 90 e 120</v>
      </c>
      <c r="B60" s="48" t="s">
        <v>74</v>
      </c>
      <c r="C60" s="202">
        <f>'Relatório Analítico'!D30</f>
        <v>0</v>
      </c>
    </row>
    <row r="61" spans="1:3" ht="15.75" customHeight="1" x14ac:dyDescent="0.3">
      <c r="A61" s="194" t="str">
        <f t="shared" si="1"/>
        <v>Recebimento em Atraso (em dias)³Entre 120 e 150</v>
      </c>
      <c r="B61" s="207" t="s">
        <v>75</v>
      </c>
      <c r="C61" s="224">
        <f>'Relatório Analítico'!D31</f>
        <v>0</v>
      </c>
    </row>
    <row r="62" spans="1:3" ht="15.75" customHeight="1" x14ac:dyDescent="0.3">
      <c r="A62" s="194" t="str">
        <f t="shared" si="1"/>
        <v>Recebimento em Atraso (em dias)³Entre 150 e 180</v>
      </c>
      <c r="B62" s="48" t="s">
        <v>76</v>
      </c>
      <c r="C62" s="202">
        <f>'Relatório Analítico'!D32</f>
        <v>0</v>
      </c>
    </row>
    <row r="63" spans="1:3" ht="15.75" customHeight="1" x14ac:dyDescent="0.3">
      <c r="A63" s="208" t="str">
        <f t="shared" si="1"/>
        <v>Recebimento em Atraso (em dias)³Superior a 180</v>
      </c>
      <c r="B63" s="207" t="s">
        <v>77</v>
      </c>
      <c r="C63" s="224">
        <f>'Relatório Analítico'!D33</f>
        <v>0</v>
      </c>
    </row>
    <row r="64" spans="1:3" ht="15.75" customHeight="1" thickBot="1" x14ac:dyDescent="0.35">
      <c r="A64" s="194" t="s">
        <v>84</v>
      </c>
      <c r="B64" s="17" t="s">
        <v>141</v>
      </c>
      <c r="C64" s="17"/>
    </row>
    <row r="65" spans="1:3" ht="15.75" customHeight="1" x14ac:dyDescent="0.3">
      <c r="A65" s="194" t="str">
        <f t="shared" ref="A65:A73" si="2">A$64&amp;B65</f>
        <v>2. Saldo devedor (trazido a valor presente pela taxa da Cessão)Em Dia</v>
      </c>
      <c r="B65" s="48" t="s">
        <v>81</v>
      </c>
      <c r="C65" s="202">
        <f>'Relatório Analítico'!D44</f>
        <v>0</v>
      </c>
    </row>
    <row r="66" spans="1:3" ht="15.75" customHeight="1" x14ac:dyDescent="0.3">
      <c r="A66" s="194" t="str">
        <f t="shared" si="2"/>
        <v xml:space="preserve">2. Saldo devedor (trazido a valor presente pela taxa da Cessão)Até 15 </v>
      </c>
      <c r="B66" s="207" t="s">
        <v>182</v>
      </c>
      <c r="C66" s="224">
        <f>'Relatório Analítico'!D45</f>
        <v>0</v>
      </c>
    </row>
    <row r="67" spans="1:3" ht="15.75" customHeight="1" x14ac:dyDescent="0.3">
      <c r="A67" s="194" t="str">
        <f t="shared" si="2"/>
        <v>2. Saldo devedor (trazido a valor presente pela taxa da Cessão)Entre 15 e 30</v>
      </c>
      <c r="B67" s="48" t="s">
        <v>66</v>
      </c>
      <c r="C67" s="202">
        <f>'Relatório Analítico'!D46</f>
        <v>0</v>
      </c>
    </row>
    <row r="68" spans="1:3" ht="15.75" customHeight="1" x14ac:dyDescent="0.3">
      <c r="A68" s="194" t="str">
        <f t="shared" si="2"/>
        <v>2. Saldo devedor (trazido a valor presente pela taxa da Cessão)Entre 30 e 60</v>
      </c>
      <c r="B68" s="207" t="s">
        <v>69</v>
      </c>
      <c r="C68" s="224">
        <f>'Relatório Analítico'!D47</f>
        <v>0</v>
      </c>
    </row>
    <row r="69" spans="1:3" ht="15.75" customHeight="1" x14ac:dyDescent="0.3">
      <c r="A69" s="194" t="str">
        <f t="shared" si="2"/>
        <v>2. Saldo devedor (trazido a valor presente pela taxa da Cessão)Entre 60 e 90</v>
      </c>
      <c r="B69" s="48" t="s">
        <v>70</v>
      </c>
      <c r="C69" s="202">
        <f>'Relatório Analítico'!D48</f>
        <v>0</v>
      </c>
    </row>
    <row r="70" spans="1:3" ht="15.75" customHeight="1" x14ac:dyDescent="0.3">
      <c r="A70" s="194" t="str">
        <f t="shared" si="2"/>
        <v>2. Saldo devedor (trazido a valor presente pela taxa da Cessão)Entre 90 e 120</v>
      </c>
      <c r="B70" s="207" t="s">
        <v>74</v>
      </c>
      <c r="C70" s="224">
        <f>'Relatório Analítico'!D49</f>
        <v>0</v>
      </c>
    </row>
    <row r="71" spans="1:3" ht="15.75" customHeight="1" x14ac:dyDescent="0.3">
      <c r="A71" s="194" t="str">
        <f t="shared" si="2"/>
        <v>2. Saldo devedor (trazido a valor presente pela taxa da Cessão)Entre 120 e 150</v>
      </c>
      <c r="B71" s="48" t="s">
        <v>75</v>
      </c>
      <c r="C71" s="202">
        <f>'Relatório Analítico'!D50</f>
        <v>0</v>
      </c>
    </row>
    <row r="72" spans="1:3" ht="15.75" customHeight="1" x14ac:dyDescent="0.3">
      <c r="A72" s="194" t="str">
        <f t="shared" si="2"/>
        <v>2. Saldo devedor (trazido a valor presente pela taxa da Cessão)Entre 150 e 180</v>
      </c>
      <c r="B72" s="207" t="s">
        <v>76</v>
      </c>
      <c r="C72" s="224">
        <f>'Relatório Analítico'!D51</f>
        <v>0</v>
      </c>
    </row>
    <row r="73" spans="1:3" ht="15.75" customHeight="1" x14ac:dyDescent="0.3">
      <c r="A73" s="208" t="str">
        <f t="shared" si="2"/>
        <v>2. Saldo devedor (trazido a valor presente pela taxa da Cessão)Superior a 180</v>
      </c>
      <c r="B73" s="48" t="s">
        <v>77</v>
      </c>
      <c r="C73" s="202">
        <f>'Relatório Analítico'!D52</f>
        <v>0</v>
      </c>
    </row>
    <row r="74" spans="1:3" ht="15.75" customHeight="1" thickBot="1" x14ac:dyDescent="0.35">
      <c r="A74" s="194" t="s">
        <v>87</v>
      </c>
      <c r="B74" s="17" t="s">
        <v>184</v>
      </c>
      <c r="C74" s="17"/>
    </row>
    <row r="75" spans="1:3" ht="15.75" customHeight="1" x14ac:dyDescent="0.3">
      <c r="A75" s="194" t="str">
        <f t="shared" ref="A75:A82" si="3">A$74&amp;B75</f>
        <v xml:space="preserve">3. Inadimplência da Carteira (em dias)Até 15 </v>
      </c>
      <c r="B75" s="48" t="s">
        <v>182</v>
      </c>
      <c r="C75" s="202">
        <f>'Relatório Analítico'!D61</f>
        <v>0</v>
      </c>
    </row>
    <row r="76" spans="1:3" ht="15.75" customHeight="1" x14ac:dyDescent="0.3">
      <c r="A76" s="194" t="str">
        <f t="shared" si="3"/>
        <v>3. Inadimplência da Carteira (em dias)Entre 15 e 30</v>
      </c>
      <c r="B76" s="207" t="s">
        <v>66</v>
      </c>
      <c r="C76" s="224">
        <f>'Relatório Analítico'!D62</f>
        <v>0</v>
      </c>
    </row>
    <row r="77" spans="1:3" ht="15.75" customHeight="1" x14ac:dyDescent="0.3">
      <c r="A77" s="194" t="str">
        <f t="shared" si="3"/>
        <v>3. Inadimplência da Carteira (em dias)Entre 30 e 60</v>
      </c>
      <c r="B77" s="48" t="s">
        <v>69</v>
      </c>
      <c r="C77" s="202">
        <f>'Relatório Analítico'!D63</f>
        <v>0</v>
      </c>
    </row>
    <row r="78" spans="1:3" ht="15.75" customHeight="1" x14ac:dyDescent="0.3">
      <c r="A78" s="194" t="str">
        <f t="shared" si="3"/>
        <v>3. Inadimplência da Carteira (em dias)Entre 60 e 90</v>
      </c>
      <c r="B78" s="207" t="s">
        <v>70</v>
      </c>
      <c r="C78" s="224">
        <f>'Relatório Analítico'!D64</f>
        <v>0</v>
      </c>
    </row>
    <row r="79" spans="1:3" ht="15.75" customHeight="1" x14ac:dyDescent="0.3">
      <c r="A79" s="194" t="str">
        <f t="shared" si="3"/>
        <v>3. Inadimplência da Carteira (em dias)Entre 90 e 120</v>
      </c>
      <c r="B79" s="48" t="s">
        <v>74</v>
      </c>
      <c r="C79" s="202">
        <f>'Relatório Analítico'!D65</f>
        <v>0</v>
      </c>
    </row>
    <row r="80" spans="1:3" ht="15.75" customHeight="1" x14ac:dyDescent="0.3">
      <c r="A80" s="194" t="str">
        <f t="shared" si="3"/>
        <v>3. Inadimplência da Carteira (em dias)Entre 120 e 150</v>
      </c>
      <c r="B80" s="207" t="s">
        <v>75</v>
      </c>
      <c r="C80" s="224">
        <f>'Relatório Analítico'!D66</f>
        <v>0</v>
      </c>
    </row>
    <row r="81" spans="1:3" ht="15.75" customHeight="1" x14ac:dyDescent="0.3">
      <c r="A81" s="194" t="str">
        <f t="shared" si="3"/>
        <v>3. Inadimplência da Carteira (em dias)Entre 150 e 180</v>
      </c>
      <c r="B81" s="48" t="s">
        <v>76</v>
      </c>
      <c r="C81" s="202">
        <f>'Relatório Analítico'!D67</f>
        <v>0</v>
      </c>
    </row>
    <row r="82" spans="1:3" ht="15.75" customHeight="1" x14ac:dyDescent="0.3">
      <c r="A82" s="194" t="str">
        <f t="shared" si="3"/>
        <v>3. Inadimplência da Carteira (em dias)Superior a 180</v>
      </c>
      <c r="B82" s="207" t="s">
        <v>77</v>
      </c>
      <c r="C82" s="224">
        <f>'Relatório Analítico'!D68</f>
        <v>0</v>
      </c>
    </row>
    <row r="83" spans="1:3" ht="15.75" customHeight="1" x14ac:dyDescent="0.3">
      <c r="A83" s="194"/>
      <c r="B83" s="209"/>
      <c r="C83" s="224"/>
    </row>
    <row r="84" spans="1:3" ht="15.75" customHeight="1" x14ac:dyDescent="0.3">
      <c r="A84" s="194"/>
      <c r="B84" s="209"/>
      <c r="C84" s="210"/>
    </row>
    <row r="85" spans="1:3" ht="15.75" customHeight="1" x14ac:dyDescent="0.3">
      <c r="A85" s="194"/>
      <c r="B85" s="196"/>
      <c r="C85" s="54"/>
    </row>
    <row r="86" spans="1:3" ht="15.75" customHeight="1" x14ac:dyDescent="0.3">
      <c r="A86" s="194"/>
      <c r="B86" s="196"/>
      <c r="C86" s="54"/>
    </row>
    <row r="87" spans="1:3" ht="15.75" customHeight="1" x14ac:dyDescent="0.3">
      <c r="A87" s="194"/>
      <c r="B87" s="196"/>
      <c r="C87" s="54"/>
    </row>
    <row r="88" spans="1:3" ht="15.75" customHeight="1" x14ac:dyDescent="0.3">
      <c r="A88" s="194"/>
      <c r="B88" s="196"/>
      <c r="C88" s="54"/>
    </row>
    <row r="89" spans="1:3" ht="15.75" customHeight="1" x14ac:dyDescent="0.3">
      <c r="A89" s="194"/>
      <c r="B89" s="196"/>
      <c r="C89" s="54"/>
    </row>
  </sheetData>
  <pageMargins left="0.511811024" right="0.511811024" top="0.78740157499999996" bottom="0.78740157499999996" header="0" footer="0"/>
  <pageSetup paperSize="9" scale="1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T56"/>
  <sheetViews>
    <sheetView showGridLines="0" view="pageBreakPreview" topLeftCell="A5" zoomScale="70" zoomScaleNormal="70" zoomScaleSheetLayoutView="70" workbookViewId="0">
      <selection activeCell="D55" sqref="D55"/>
    </sheetView>
  </sheetViews>
  <sheetFormatPr defaultColWidth="14.44140625" defaultRowHeight="15" customHeight="1" x14ac:dyDescent="0.3"/>
  <cols>
    <col min="1" max="1" width="4.6640625" customWidth="1"/>
    <col min="2" max="2" width="58" customWidth="1"/>
    <col min="3" max="3" width="31.6640625" customWidth="1"/>
    <col min="4" max="4" width="34.33203125" customWidth="1"/>
    <col min="5" max="5" width="20.6640625" customWidth="1"/>
    <col min="6" max="6" width="25.44140625" customWidth="1"/>
    <col min="7" max="9" width="20.6640625" customWidth="1"/>
    <col min="10" max="10" width="23.88671875" customWidth="1"/>
    <col min="11" max="11" width="15.88671875" customWidth="1"/>
    <col min="12" max="12" width="18.5546875" customWidth="1"/>
  </cols>
  <sheetData>
    <row r="1" spans="1:20" ht="40.5" customHeight="1" x14ac:dyDescent="0.3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  <c r="R1" s="136"/>
      <c r="S1" s="136" t="s">
        <v>224</v>
      </c>
      <c r="T1" s="136" t="s">
        <v>225</v>
      </c>
    </row>
    <row r="2" spans="1:20" ht="3" customHeight="1" x14ac:dyDescent="0.3">
      <c r="A2" s="1"/>
      <c r="B2" s="7"/>
      <c r="C2" s="8"/>
      <c r="D2" s="7"/>
      <c r="E2" s="7"/>
      <c r="F2" s="7"/>
      <c r="G2" s="9"/>
      <c r="H2" s="9" t="s">
        <v>1</v>
      </c>
      <c r="I2" s="9" t="s">
        <v>2</v>
      </c>
      <c r="J2" s="9" t="s">
        <v>3</v>
      </c>
      <c r="R2" s="136"/>
      <c r="S2" s="136"/>
      <c r="T2" s="136"/>
    </row>
    <row r="3" spans="1:20" ht="15.75" customHeight="1" x14ac:dyDescent="0.3">
      <c r="A3" s="1"/>
      <c r="B3" s="10" t="s">
        <v>4</v>
      </c>
      <c r="C3" s="11"/>
      <c r="D3" s="6"/>
      <c r="E3" s="6"/>
      <c r="F3" s="6"/>
      <c r="G3" s="5"/>
      <c r="H3" s="6"/>
      <c r="I3" s="6"/>
      <c r="J3" s="6"/>
      <c r="R3" s="136" t="s">
        <v>226</v>
      </c>
      <c r="S3" s="136" t="e">
        <f>_xlfn.XLOOKUP(DATE(YEAR(J4),MONTH(J4),1),'Acompanhamento Vendas'!B:B,'Acompanhamento Vendas'!D:D)</f>
        <v>#N/A</v>
      </c>
      <c r="T3" s="230" t="e">
        <f>_xlfn.XLOOKUP(DATE(YEAR(J4),MONTH(J4),1),'Acompanhamento Vendas'!B:B,'Acompanhamento Vendas'!E:E)</f>
        <v>#N/A</v>
      </c>
    </row>
    <row r="4" spans="1:20" ht="15.75" customHeight="1" x14ac:dyDescent="0.3">
      <c r="A4" s="1"/>
      <c r="B4" s="10" t="s">
        <v>5</v>
      </c>
      <c r="C4" s="6"/>
      <c r="D4" s="6"/>
      <c r="E4" s="4"/>
      <c r="F4" s="4"/>
      <c r="G4" s="5"/>
      <c r="H4" s="6"/>
      <c r="I4" s="6"/>
      <c r="J4" s="226">
        <f>'Relatório Analítico'!C4</f>
        <v>0</v>
      </c>
      <c r="R4" s="136" t="s">
        <v>227</v>
      </c>
      <c r="S4" s="136" t="e">
        <f>_xlfn.XLOOKUP(DATE(YEAR(J4),MONTH(J4),1),'Acompanhamento Vendas'!B:B,'Acompanhamento Vendas'!F:F)</f>
        <v>#N/A</v>
      </c>
      <c r="T4" s="230" t="e">
        <f>_xlfn.XLOOKUP(DATE(YEAR(J4),MONTH(J4),1),'Acompanhamento Vendas'!B:B,'Acompanhamento Vendas'!G:G)</f>
        <v>#N/A</v>
      </c>
    </row>
    <row r="5" spans="1:20" ht="15.75" customHeight="1" x14ac:dyDescent="0.3">
      <c r="A5" s="1"/>
      <c r="B5" s="10"/>
      <c r="C5" s="6"/>
      <c r="D5" s="6"/>
      <c r="E5" s="1"/>
      <c r="F5" s="13"/>
      <c r="G5" s="5"/>
      <c r="H5" s="6"/>
      <c r="I5" s="6"/>
      <c r="J5" s="6"/>
      <c r="R5" s="136" t="s">
        <v>153</v>
      </c>
      <c r="S5" s="136" t="e">
        <f>_xlfn.XLOOKUP(DATE(YEAR(J4),MONTH(J4),1),'Acompanhamento Vendas'!B:B,'Acompanhamento Vendas'!H:H)</f>
        <v>#N/A</v>
      </c>
      <c r="T5" s="230" t="e">
        <f>_xlfn.XLOOKUP(DATE(YEAR(J4),MONTH(J4),1),'Acompanhamento Vendas'!B:B,'Acompanhamento Vendas'!I:I)</f>
        <v>#N/A</v>
      </c>
    </row>
    <row r="6" spans="1:20" ht="15.75" customHeight="1" x14ac:dyDescent="0.3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20" ht="15.75" customHeight="1" thickBot="1" x14ac:dyDescent="0.35">
      <c r="A7" s="1"/>
      <c r="B7" s="17" t="s">
        <v>6</v>
      </c>
      <c r="C7" s="18" t="s">
        <v>228</v>
      </c>
      <c r="D7" s="18" t="s">
        <v>229</v>
      </c>
      <c r="E7" s="1"/>
      <c r="F7" s="1"/>
      <c r="G7" s="19" t="s">
        <v>7</v>
      </c>
      <c r="H7" s="18"/>
      <c r="I7" s="20">
        <f>DATE(YEAR(J4),MONTH(J4),1)</f>
        <v>1</v>
      </c>
      <c r="J7" s="18" t="s">
        <v>8</v>
      </c>
    </row>
    <row r="8" spans="1:20" ht="15.75" customHeight="1" x14ac:dyDescent="0.3">
      <c r="A8" s="1"/>
      <c r="B8" s="21" t="s">
        <v>9</v>
      </c>
      <c r="C8" s="22">
        <v>44106</v>
      </c>
      <c r="D8" s="22">
        <v>44106</v>
      </c>
      <c r="E8" s="1"/>
      <c r="F8" s="222"/>
      <c r="G8" s="21" t="s">
        <v>10</v>
      </c>
      <c r="H8" s="23"/>
      <c r="I8" s="23"/>
      <c r="J8" s="24">
        <f>'Relatório Analítico'!D38</f>
        <v>0</v>
      </c>
    </row>
    <row r="9" spans="1:20" ht="15.75" customHeight="1" x14ac:dyDescent="0.3">
      <c r="A9" s="1"/>
      <c r="B9" s="25" t="s">
        <v>11</v>
      </c>
      <c r="C9" s="26">
        <v>49568</v>
      </c>
      <c r="D9" s="26">
        <v>49568</v>
      </c>
      <c r="E9" s="1"/>
      <c r="F9" s="222"/>
      <c r="G9" s="25" t="s">
        <v>12</v>
      </c>
      <c r="H9" s="27"/>
      <c r="I9" s="27"/>
      <c r="J9" s="28">
        <f>'Relatório Analítico'!D22</f>
        <v>0</v>
      </c>
      <c r="K9" s="29" t="s">
        <v>13</v>
      </c>
      <c r="L9" s="30">
        <f>SUMIFS(Recebimentos!R:R,Recebimentos!S:S,'Relatório Analítico'!C5)</f>
        <v>0</v>
      </c>
    </row>
    <row r="10" spans="1:20" ht="15.75" customHeight="1" x14ac:dyDescent="0.3">
      <c r="A10" s="1"/>
      <c r="B10" s="21" t="s">
        <v>14</v>
      </c>
      <c r="C10" s="22" t="s">
        <v>230</v>
      </c>
      <c r="D10" s="22" t="s">
        <v>231</v>
      </c>
      <c r="E10" s="1"/>
      <c r="F10" s="222"/>
      <c r="G10" s="21" t="s">
        <v>15</v>
      </c>
      <c r="H10" s="23"/>
      <c r="I10" s="23"/>
      <c r="J10" s="24">
        <f>'Relatório Analítico'!D10</f>
        <v>0</v>
      </c>
      <c r="K10" s="29" t="s">
        <v>16</v>
      </c>
      <c r="L10" s="24">
        <f>J12</f>
        <v>0</v>
      </c>
    </row>
    <row r="11" spans="1:20" ht="15.75" customHeight="1" x14ac:dyDescent="0.3">
      <c r="A11" s="1"/>
      <c r="B11" s="25" t="s">
        <v>17</v>
      </c>
      <c r="C11" s="31" t="s">
        <v>221</v>
      </c>
      <c r="D11" s="31" t="s">
        <v>221</v>
      </c>
      <c r="E11" s="1"/>
      <c r="F11" s="222"/>
      <c r="G11" s="25" t="s">
        <v>18</v>
      </c>
      <c r="H11" s="27"/>
      <c r="I11" s="27"/>
      <c r="J11" s="28">
        <f>'Relatório Analítico'!D34</f>
        <v>0</v>
      </c>
      <c r="K11" s="29" t="s">
        <v>19</v>
      </c>
      <c r="L11">
        <f>SUM(L9:L10)</f>
        <v>0</v>
      </c>
    </row>
    <row r="12" spans="1:20" ht="15.75" customHeight="1" x14ac:dyDescent="0.3">
      <c r="A12" s="1"/>
      <c r="B12" s="21" t="s">
        <v>20</v>
      </c>
      <c r="C12" s="32">
        <v>0.08</v>
      </c>
      <c r="D12" s="32">
        <v>0.23749999999999999</v>
      </c>
      <c r="E12" s="1"/>
      <c r="F12" s="222"/>
      <c r="G12" s="21" t="s">
        <v>21</v>
      </c>
      <c r="H12" s="23"/>
      <c r="I12" s="23"/>
      <c r="J12" s="24">
        <f>SUMIFS(Recebíveis!L:L,Recebíveis!M:M,'Relatório Analítico'!C5)</f>
        <v>0</v>
      </c>
    </row>
    <row r="13" spans="1:20" ht="15.75" customHeight="1" x14ac:dyDescent="0.3">
      <c r="A13" s="1"/>
      <c r="B13" s="25" t="s">
        <v>22</v>
      </c>
      <c r="C13" s="28">
        <v>1000</v>
      </c>
      <c r="D13" s="28">
        <v>1000</v>
      </c>
      <c r="E13" s="1"/>
      <c r="F13" s="222"/>
      <c r="G13" s="25" t="s">
        <v>23</v>
      </c>
      <c r="H13" s="27"/>
      <c r="I13" s="27"/>
      <c r="J13" s="28">
        <f>'Relatório Analítico'!D69</f>
        <v>0</v>
      </c>
    </row>
    <row r="14" spans="1:20" ht="15.75" customHeight="1" x14ac:dyDescent="0.3">
      <c r="A14" s="1"/>
      <c r="B14" s="21" t="s">
        <v>24</v>
      </c>
      <c r="C14" s="34">
        <v>25000</v>
      </c>
      <c r="D14" s="34">
        <v>8000</v>
      </c>
      <c r="E14" s="1"/>
      <c r="F14" s="222"/>
      <c r="G14" s="21" t="s">
        <v>25</v>
      </c>
      <c r="H14" s="23"/>
      <c r="I14" s="23"/>
      <c r="J14" s="23">
        <f>L11</f>
        <v>0</v>
      </c>
    </row>
    <row r="15" spans="1:20" ht="15.75" customHeight="1" x14ac:dyDescent="0.3">
      <c r="A15" s="1"/>
      <c r="B15" s="25" t="s">
        <v>26</v>
      </c>
      <c r="C15" s="35">
        <v>25000000</v>
      </c>
      <c r="D15" s="35">
        <v>8000000</v>
      </c>
      <c r="E15" s="1"/>
      <c r="F15" s="222"/>
      <c r="G15" s="25" t="s">
        <v>27</v>
      </c>
      <c r="H15" s="27"/>
      <c r="I15" s="27"/>
      <c r="J15" s="27">
        <f>J17-J16</f>
        <v>0</v>
      </c>
    </row>
    <row r="16" spans="1:20" ht="15.75" customHeight="1" x14ac:dyDescent="0.3">
      <c r="A16" s="1"/>
      <c r="B16" s="21" t="s">
        <v>28</v>
      </c>
      <c r="C16" s="34">
        <v>25000</v>
      </c>
      <c r="D16" s="34">
        <v>8000</v>
      </c>
      <c r="E16" s="1"/>
      <c r="F16" s="222"/>
      <c r="G16" s="21" t="s">
        <v>29</v>
      </c>
      <c r="H16" s="23"/>
      <c r="I16" s="23"/>
      <c r="J16" s="23">
        <f>SUM('Relatório Analítico'!D49:D52)</f>
        <v>0</v>
      </c>
    </row>
    <row r="17" spans="1:10" ht="15.75" customHeight="1" x14ac:dyDescent="0.3">
      <c r="A17" s="1"/>
      <c r="B17" s="25" t="s">
        <v>30</v>
      </c>
      <c r="C17" s="28"/>
      <c r="D17" s="28"/>
      <c r="E17" s="1"/>
      <c r="F17" s="222"/>
      <c r="G17" s="25" t="s">
        <v>31</v>
      </c>
      <c r="H17" s="27"/>
      <c r="I17" s="27"/>
      <c r="J17" s="27">
        <f>'Relatório Analítico'!D53</f>
        <v>0</v>
      </c>
    </row>
    <row r="18" spans="1:10" ht="15.75" customHeight="1" x14ac:dyDescent="0.3">
      <c r="A18" s="1"/>
      <c r="B18" s="21" t="s">
        <v>32</v>
      </c>
      <c r="C18" s="24">
        <f>C17*C16</f>
        <v>0</v>
      </c>
      <c r="D18" s="24">
        <f>D17*D16</f>
        <v>0</v>
      </c>
      <c r="E18" s="1"/>
      <c r="F18" s="222"/>
      <c r="G18" s="21" t="s">
        <v>33</v>
      </c>
      <c r="H18" s="37"/>
      <c r="I18" s="37"/>
      <c r="J18" s="37" t="e">
        <f>L9/L11</f>
        <v>#DIV/0!</v>
      </c>
    </row>
    <row r="19" spans="1:10" ht="15.75" customHeight="1" x14ac:dyDescent="0.3">
      <c r="A19" s="1"/>
      <c r="B19" s="25" t="s">
        <v>35</v>
      </c>
      <c r="C19" s="28" t="s">
        <v>222</v>
      </c>
      <c r="D19" s="28" t="s">
        <v>232</v>
      </c>
      <c r="E19" s="1"/>
      <c r="F19" s="222"/>
      <c r="G19" s="25" t="s">
        <v>34</v>
      </c>
      <c r="H19" s="38"/>
      <c r="I19" s="38"/>
      <c r="J19" s="171" t="e">
        <f>SUMPRODUCT('Base Contratos'!E:E,'Base Contratos'!I:I)/SUM('Base Contratos'!E:E)</f>
        <v>#DIV/0!</v>
      </c>
    </row>
    <row r="20" spans="1:10" ht="15.75" customHeight="1" x14ac:dyDescent="0.3">
      <c r="A20" s="1"/>
      <c r="B20" s="21" t="s">
        <v>36</v>
      </c>
      <c r="C20" s="24"/>
      <c r="D20" s="24" t="s">
        <v>233</v>
      </c>
      <c r="E20" s="1"/>
      <c r="F20" s="222"/>
      <c r="G20" s="21" t="s">
        <v>37</v>
      </c>
      <c r="H20" s="23"/>
      <c r="I20" s="23"/>
      <c r="J20" s="23"/>
    </row>
    <row r="21" spans="1:10" ht="15.75" customHeight="1" x14ac:dyDescent="0.3">
      <c r="A21" s="1"/>
      <c r="D21" s="36"/>
      <c r="E21" s="1"/>
      <c r="F21" s="222"/>
      <c r="G21" s="25" t="s">
        <v>38</v>
      </c>
      <c r="H21" s="27"/>
      <c r="I21" s="27"/>
      <c r="J21" s="28" t="s">
        <v>235</v>
      </c>
    </row>
    <row r="22" spans="1:10" ht="15.75" customHeight="1" x14ac:dyDescent="0.3">
      <c r="A22" s="1"/>
      <c r="B22" s="39"/>
      <c r="C22" s="24"/>
      <c r="D22" s="36"/>
      <c r="E22" s="1"/>
      <c r="F22" s="222"/>
      <c r="G22" s="21" t="s">
        <v>39</v>
      </c>
      <c r="H22" s="23"/>
      <c r="I22" s="23"/>
      <c r="J22" s="23"/>
    </row>
    <row r="23" spans="1:10" ht="15.75" customHeight="1" x14ac:dyDescent="0.3">
      <c r="A23" s="1"/>
      <c r="B23" s="39"/>
      <c r="C23" s="24"/>
      <c r="D23" s="24"/>
      <c r="E23" s="1"/>
      <c r="F23" s="1"/>
      <c r="G23" s="25" t="s">
        <v>234</v>
      </c>
      <c r="H23" s="27"/>
      <c r="I23" s="27"/>
      <c r="J23" s="27"/>
    </row>
    <row r="24" spans="1:10" ht="15.75" customHeight="1" x14ac:dyDescent="0.3">
      <c r="A24" s="1"/>
      <c r="B24" s="40"/>
      <c r="C24" s="40"/>
      <c r="D24" s="40"/>
      <c r="E24" s="41"/>
      <c r="F24" s="41"/>
      <c r="G24" s="21"/>
      <c r="H24" s="37"/>
      <c r="I24" s="37"/>
      <c r="J24" s="23"/>
    </row>
    <row r="25" spans="1:10" ht="15.75" customHeight="1" x14ac:dyDescent="0.3">
      <c r="A25" s="1"/>
      <c r="B25" s="39"/>
      <c r="C25" s="24"/>
      <c r="D25" s="24"/>
      <c r="E25" s="6"/>
      <c r="F25" s="6"/>
    </row>
    <row r="26" spans="1:10" ht="15.75" customHeight="1" thickBot="1" x14ac:dyDescent="0.35">
      <c r="A26" s="19" t="s">
        <v>223</v>
      </c>
      <c r="B26" s="19"/>
      <c r="C26" s="19"/>
      <c r="D26" s="228"/>
      <c r="E26" s="228" t="str">
        <f t="shared" ref="E26" si="0">EDATE($I$7,0)&amp;F26</f>
        <v>1Valor Vendas</v>
      </c>
      <c r="F26" s="228" t="s">
        <v>179</v>
      </c>
      <c r="G26" s="228"/>
      <c r="H26" s="228"/>
      <c r="I26" s="229" t="e">
        <f>[7]RESUMO_ACOMPANHAMENTO_MENSAL!H4</f>
        <v>#REF!</v>
      </c>
      <c r="J26" s="229"/>
    </row>
    <row r="27" spans="1:10" ht="15.75" customHeight="1" x14ac:dyDescent="0.3">
      <c r="A27" s="39"/>
      <c r="B27" s="24"/>
      <c r="C27" s="24"/>
      <c r="D27" s="6"/>
      <c r="E27" s="39"/>
      <c r="F27" s="6"/>
      <c r="G27" s="6"/>
      <c r="H27" s="6"/>
      <c r="I27" s="6"/>
    </row>
    <row r="28" spans="1:10" ht="15.75" customHeight="1" x14ac:dyDescent="0.3">
      <c r="A28" s="39"/>
      <c r="B28" s="24"/>
      <c r="C28" s="24"/>
      <c r="D28" s="6"/>
      <c r="E28" s="6"/>
      <c r="F28" s="6"/>
      <c r="G28" s="6"/>
      <c r="H28" s="6"/>
      <c r="I28" s="6"/>
    </row>
    <row r="29" spans="1:10" ht="15.75" customHeight="1" x14ac:dyDescent="0.3">
      <c r="A29" s="39"/>
      <c r="B29" s="24"/>
      <c r="C29" s="24"/>
      <c r="D29" s="6"/>
      <c r="E29" s="6"/>
      <c r="F29" s="6"/>
      <c r="G29" s="6"/>
      <c r="H29" s="6" t="s">
        <v>52</v>
      </c>
      <c r="I29" s="71" t="s">
        <v>53</v>
      </c>
    </row>
    <row r="30" spans="1:10" ht="15.75" customHeight="1" x14ac:dyDescent="0.3">
      <c r="A30" s="39"/>
      <c r="B30" s="24"/>
      <c r="C30" s="24"/>
      <c r="D30" s="6"/>
      <c r="E30" s="6"/>
      <c r="F30" s="6"/>
      <c r="G30" s="6"/>
      <c r="H30" s="6"/>
      <c r="I30" s="6"/>
    </row>
    <row r="31" spans="1:10" ht="15.75" customHeight="1" x14ac:dyDescent="0.3">
      <c r="A31" s="39"/>
      <c r="B31" s="24"/>
      <c r="C31" s="24"/>
      <c r="D31" s="6"/>
      <c r="E31" s="6"/>
      <c r="F31" s="6"/>
      <c r="G31" s="6"/>
      <c r="H31" s="6"/>
      <c r="I31" s="6"/>
    </row>
    <row r="32" spans="1:10" ht="15.75" customHeight="1" x14ac:dyDescent="0.3">
      <c r="A32" s="39"/>
      <c r="B32" s="24"/>
      <c r="C32" s="24"/>
      <c r="D32" s="6"/>
      <c r="E32" s="6"/>
      <c r="F32" s="6"/>
      <c r="G32" s="6"/>
      <c r="H32" s="6"/>
      <c r="I32" s="6"/>
    </row>
    <row r="33" spans="1:10" ht="15.75" customHeight="1" x14ac:dyDescent="0.3">
      <c r="A33" s="39"/>
      <c r="B33" s="24"/>
      <c r="C33" s="24"/>
      <c r="D33" s="6"/>
      <c r="E33" s="6"/>
      <c r="F33" s="6"/>
      <c r="G33" s="6"/>
      <c r="H33" s="6"/>
      <c r="I33" s="6"/>
    </row>
    <row r="34" spans="1:10" ht="15.75" customHeight="1" x14ac:dyDescent="0.3">
      <c r="A34" s="39"/>
      <c r="B34" s="24"/>
      <c r="C34" s="24"/>
      <c r="D34" s="6"/>
      <c r="E34" s="6"/>
      <c r="F34" s="54"/>
      <c r="G34" s="6"/>
      <c r="H34" s="6"/>
      <c r="I34" s="6"/>
    </row>
    <row r="35" spans="1:10" ht="15.75" customHeight="1" x14ac:dyDescent="0.3">
      <c r="A35" s="39"/>
      <c r="B35" s="24"/>
      <c r="C35" s="24"/>
      <c r="D35" s="6"/>
      <c r="E35" s="6"/>
      <c r="F35" s="54"/>
      <c r="G35" s="6"/>
      <c r="H35" s="6"/>
      <c r="I35" s="6"/>
    </row>
    <row r="36" spans="1:10" ht="15.75" customHeight="1" x14ac:dyDescent="0.3">
      <c r="A36" s="39"/>
      <c r="B36" s="24"/>
      <c r="C36" s="24"/>
      <c r="D36" s="6"/>
      <c r="E36" s="6"/>
      <c r="F36" s="54"/>
      <c r="G36" s="6"/>
      <c r="H36" s="6"/>
      <c r="I36" s="6"/>
    </row>
    <row r="37" spans="1:10" ht="15.75" customHeight="1" x14ac:dyDescent="0.3">
      <c r="A37" s="39"/>
      <c r="B37" s="24"/>
      <c r="C37" s="24"/>
      <c r="D37" s="6"/>
      <c r="E37" s="6"/>
      <c r="F37" s="54"/>
      <c r="G37" s="6"/>
      <c r="H37" s="6"/>
      <c r="I37" s="6"/>
      <c r="J37" s="23"/>
    </row>
    <row r="38" spans="1:10" ht="15.75" customHeight="1" thickBot="1" x14ac:dyDescent="0.35">
      <c r="A38" s="1"/>
      <c r="B38" s="17" t="s">
        <v>40</v>
      </c>
      <c r="C38" s="254" t="str">
        <f>C7</f>
        <v>40ª série</v>
      </c>
      <c r="D38" s="255"/>
      <c r="E38" s="255"/>
      <c r="F38" s="255"/>
      <c r="G38" s="254" t="str">
        <f>D7</f>
        <v>41ª série</v>
      </c>
      <c r="H38" s="255"/>
      <c r="I38" s="255"/>
      <c r="J38" s="255"/>
    </row>
    <row r="39" spans="1:10" ht="15" customHeight="1" x14ac:dyDescent="0.3">
      <c r="A39" s="1"/>
      <c r="B39" s="6"/>
      <c r="C39" s="256" t="s">
        <v>41</v>
      </c>
      <c r="D39" s="257"/>
      <c r="E39" s="258" t="s">
        <v>42</v>
      </c>
      <c r="F39" s="259"/>
      <c r="G39" s="256" t="s">
        <v>41</v>
      </c>
      <c r="H39" s="257"/>
      <c r="I39" s="258" t="s">
        <v>42</v>
      </c>
      <c r="J39" s="259"/>
    </row>
    <row r="40" spans="1:10" ht="15.75" customHeight="1" x14ac:dyDescent="0.3">
      <c r="A40" s="1"/>
      <c r="B40" s="43"/>
      <c r="C40" s="44" t="s">
        <v>43</v>
      </c>
      <c r="D40" s="45" t="s">
        <v>44</v>
      </c>
      <c r="E40" s="44" t="s">
        <v>43</v>
      </c>
      <c r="F40" s="46" t="s">
        <v>44</v>
      </c>
      <c r="G40" s="44" t="s">
        <v>43</v>
      </c>
      <c r="H40" s="45" t="s">
        <v>44</v>
      </c>
      <c r="I40" s="44" t="s">
        <v>43</v>
      </c>
      <c r="J40" s="46" t="s">
        <v>44</v>
      </c>
    </row>
    <row r="41" spans="1:10" ht="15.75" customHeight="1" x14ac:dyDescent="0.3">
      <c r="A41" s="1"/>
      <c r="B41" s="39" t="s">
        <v>45</v>
      </c>
      <c r="C41" s="22">
        <v>45211</v>
      </c>
      <c r="D41" s="47">
        <v>45211</v>
      </c>
      <c r="E41" s="22"/>
      <c r="F41" s="22"/>
      <c r="G41" s="22">
        <v>45211</v>
      </c>
      <c r="H41" s="47">
        <v>45211</v>
      </c>
      <c r="I41" s="22"/>
      <c r="J41" s="22"/>
    </row>
    <row r="42" spans="1:10" ht="15.75" customHeight="1" x14ac:dyDescent="0.3">
      <c r="A42" s="1"/>
      <c r="B42" s="48" t="s">
        <v>20</v>
      </c>
      <c r="C42" s="28">
        <v>4.7990541100000002</v>
      </c>
      <c r="D42" s="49">
        <v>119976.35275000001</v>
      </c>
      <c r="E42" s="28"/>
      <c r="F42" s="49">
        <f>E42*$C$16</f>
        <v>0</v>
      </c>
      <c r="G42" s="28">
        <v>22.621699889999999</v>
      </c>
      <c r="H42" s="49">
        <v>180973.59912</v>
      </c>
      <c r="I42" s="28"/>
      <c r="J42" s="49">
        <f>I42*$D$16</f>
        <v>0</v>
      </c>
    </row>
    <row r="43" spans="1:10" s="220" customFormat="1" ht="15.75" customHeight="1" x14ac:dyDescent="0.3">
      <c r="A43" s="1"/>
      <c r="B43" s="50" t="s">
        <v>46</v>
      </c>
      <c r="C43" s="33">
        <v>3.8897964699999998</v>
      </c>
      <c r="D43" s="51">
        <v>97244.911749999999</v>
      </c>
      <c r="E43" s="33"/>
      <c r="F43" s="51">
        <f t="shared" ref="F43:F46" si="1">E43*$C$16</f>
        <v>0</v>
      </c>
      <c r="G43" s="33">
        <v>0</v>
      </c>
      <c r="H43" s="51">
        <v>0</v>
      </c>
      <c r="I43" s="33"/>
      <c r="J43" s="51">
        <f t="shared" ref="J43:J46" si="2">I43*$D$16</f>
        <v>0</v>
      </c>
    </row>
    <row r="44" spans="1:10" ht="15.75" customHeight="1" x14ac:dyDescent="0.3">
      <c r="A44" s="1"/>
      <c r="B44" s="48" t="s">
        <v>47</v>
      </c>
      <c r="C44" s="28">
        <v>0</v>
      </c>
      <c r="D44" s="49">
        <v>0</v>
      </c>
      <c r="E44" s="28"/>
      <c r="F44" s="49">
        <f t="shared" si="1"/>
        <v>0</v>
      </c>
      <c r="G44" s="28">
        <v>0</v>
      </c>
      <c r="H44" s="49">
        <v>0</v>
      </c>
      <c r="I44" s="28"/>
      <c r="J44" s="49">
        <f t="shared" si="2"/>
        <v>0</v>
      </c>
    </row>
    <row r="45" spans="1:10" ht="15.75" customHeight="1" x14ac:dyDescent="0.3">
      <c r="A45" s="52"/>
      <c r="B45" s="50" t="s">
        <v>48</v>
      </c>
      <c r="C45" s="33">
        <v>1.7120173299999806</v>
      </c>
      <c r="D45" s="51">
        <v>42800.433249999514</v>
      </c>
      <c r="E45" s="33"/>
      <c r="F45" s="51">
        <f t="shared" si="1"/>
        <v>0</v>
      </c>
      <c r="G45" s="33">
        <v>2.8980820900001163</v>
      </c>
      <c r="H45" s="51">
        <v>23184.65672000093</v>
      </c>
      <c r="I45" s="33"/>
      <c r="J45" s="51">
        <f t="shared" si="2"/>
        <v>0</v>
      </c>
    </row>
    <row r="46" spans="1:10" ht="15.75" customHeight="1" x14ac:dyDescent="0.3">
      <c r="A46" s="1"/>
      <c r="B46" s="53" t="s">
        <v>49</v>
      </c>
      <c r="C46" s="236">
        <v>8.6888505800000004</v>
      </c>
      <c r="D46" s="237">
        <v>217221.26449999999</v>
      </c>
      <c r="E46" s="236"/>
      <c r="F46" s="237">
        <f t="shared" si="1"/>
        <v>0</v>
      </c>
      <c r="G46" s="236">
        <v>22.621699889999999</v>
      </c>
      <c r="H46" s="237">
        <v>180973.59912</v>
      </c>
      <c r="I46" s="236"/>
      <c r="J46" s="237">
        <f t="shared" si="2"/>
        <v>0</v>
      </c>
    </row>
    <row r="47" spans="1:10" ht="15.75" customHeight="1" x14ac:dyDescent="0.3">
      <c r="A47" s="55"/>
      <c r="B47" s="54"/>
      <c r="C47" s="54"/>
      <c r="D47" s="54"/>
      <c r="E47" s="54"/>
      <c r="F47" s="6"/>
    </row>
    <row r="48" spans="1:10" ht="15.75" customHeight="1" x14ac:dyDescent="0.3">
      <c r="A48" s="1"/>
      <c r="B48" s="6"/>
      <c r="C48" s="56"/>
      <c r="D48" s="57"/>
      <c r="E48" s="57"/>
      <c r="F48" s="58"/>
    </row>
    <row r="49" spans="1:11" ht="19.5" customHeight="1" thickBot="1" x14ac:dyDescent="0.35">
      <c r="A49" s="1"/>
      <c r="B49" s="17" t="s">
        <v>50</v>
      </c>
      <c r="C49" s="17"/>
      <c r="D49" s="17"/>
      <c r="E49" s="17"/>
      <c r="F49" s="17"/>
      <c r="G49" s="17"/>
      <c r="H49" s="17"/>
      <c r="I49" s="17"/>
      <c r="J49" s="17"/>
    </row>
    <row r="50" spans="1:11" ht="21" customHeight="1" x14ac:dyDescent="0.3">
      <c r="A50" s="1"/>
      <c r="B50" s="59"/>
      <c r="C50" s="260" t="s">
        <v>51</v>
      </c>
      <c r="D50" s="260"/>
      <c r="E50" s="260"/>
      <c r="F50" s="260"/>
      <c r="G50" s="260"/>
      <c r="H50" s="260"/>
      <c r="I50" s="42" t="s">
        <v>52</v>
      </c>
      <c r="J50" s="42" t="s">
        <v>53</v>
      </c>
    </row>
    <row r="51" spans="1:11" ht="15.75" customHeight="1" x14ac:dyDescent="0.3">
      <c r="A51" s="1"/>
      <c r="B51" s="60" t="s">
        <v>54</v>
      </c>
      <c r="C51" s="238" t="s">
        <v>237</v>
      </c>
      <c r="D51" s="239"/>
      <c r="E51" s="240"/>
      <c r="F51" s="240"/>
      <c r="G51" s="240"/>
      <c r="H51" s="240"/>
      <c r="I51" s="49">
        <f>J20</f>
        <v>0</v>
      </c>
      <c r="J51" s="61" t="str">
        <f>IF(I51&gt;=1025000,"OK","Recompor")</f>
        <v>Recompor</v>
      </c>
    </row>
    <row r="52" spans="1:11" ht="15.75" customHeight="1" x14ac:dyDescent="0.3">
      <c r="A52" s="1"/>
      <c r="B52" s="62" t="s">
        <v>55</v>
      </c>
      <c r="C52" s="241" t="s">
        <v>236</v>
      </c>
      <c r="D52" s="6"/>
      <c r="E52" s="6"/>
      <c r="F52" s="6"/>
      <c r="G52" s="70"/>
      <c r="H52" s="70"/>
      <c r="I52" s="242" t="e">
        <f>J15/C18</f>
        <v>#DIV/0!</v>
      </c>
      <c r="J52" s="63" t="e">
        <f>IF(I52&gt;140%,"OK","NOK")</f>
        <v>#DIV/0!</v>
      </c>
      <c r="K52" s="136"/>
    </row>
    <row r="53" spans="1:11" ht="15.75" customHeight="1" x14ac:dyDescent="0.3">
      <c r="A53" s="1"/>
      <c r="B53" s="231"/>
      <c r="C53" s="232"/>
      <c r="I53" s="233"/>
      <c r="J53" s="234"/>
    </row>
    <row r="54" spans="1:11" ht="19.5" customHeight="1" x14ac:dyDescent="0.3">
      <c r="A54" s="1"/>
      <c r="B54" s="64" t="s">
        <v>56</v>
      </c>
      <c r="C54" s="64"/>
      <c r="D54" s="64"/>
      <c r="E54" s="64"/>
      <c r="F54" s="64"/>
      <c r="G54" s="5"/>
      <c r="H54" s="6"/>
      <c r="I54" s="6"/>
      <c r="J54" s="6"/>
    </row>
    <row r="55" spans="1:11" ht="15.75" customHeight="1" x14ac:dyDescent="0.3">
      <c r="A55" s="1"/>
      <c r="B55" s="65" t="s">
        <v>57</v>
      </c>
      <c r="C55" s="64"/>
      <c r="D55" s="64"/>
      <c r="E55" s="64"/>
      <c r="F55" s="64"/>
      <c r="G55" s="5"/>
      <c r="H55" s="6"/>
      <c r="I55" s="6"/>
      <c r="J55" s="6"/>
    </row>
    <row r="56" spans="1:11" ht="15.75" customHeight="1" x14ac:dyDescent="0.3">
      <c r="A56" s="66"/>
      <c r="B56" s="65" t="s">
        <v>58</v>
      </c>
      <c r="C56" s="64"/>
      <c r="D56" s="64"/>
      <c r="E56" s="64"/>
      <c r="F56" s="64"/>
      <c r="G56" s="5"/>
      <c r="H56" s="6"/>
      <c r="I56" s="6"/>
      <c r="J56" s="6"/>
    </row>
  </sheetData>
  <mergeCells count="7">
    <mergeCell ref="C38:F38"/>
    <mergeCell ref="C39:D39"/>
    <mergeCell ref="E39:F39"/>
    <mergeCell ref="C50:H50"/>
    <mergeCell ref="G38:J38"/>
    <mergeCell ref="G39:H39"/>
    <mergeCell ref="I39:J39"/>
  </mergeCells>
  <printOptions horizontalCentered="1" verticalCentered="1"/>
  <pageMargins left="0.25" right="0.25" top="0.75" bottom="0.75" header="0" footer="0"/>
  <pageSetup paperSize="9" scale="5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topLeftCell="A10" zoomScale="70" zoomScaleNormal="100" zoomScaleSheetLayoutView="70" workbookViewId="0">
      <selection activeCell="F64" sqref="F64"/>
    </sheetView>
  </sheetViews>
  <sheetFormatPr defaultColWidth="14.44140625" defaultRowHeight="15" customHeight="1" x14ac:dyDescent="0.3"/>
  <cols>
    <col min="1" max="1" width="4.6640625" customWidth="1"/>
    <col min="2" max="2" width="45.33203125" customWidth="1"/>
    <col min="3" max="3" width="17" bestFit="1" customWidth="1"/>
    <col min="4" max="4" width="35.109375" customWidth="1"/>
    <col min="5" max="5" width="16.5546875" customWidth="1"/>
    <col min="6" max="6" width="25.44140625" customWidth="1"/>
    <col min="7" max="7" width="12.109375" customWidth="1"/>
    <col min="8" max="11" width="8.6640625" customWidth="1"/>
    <col min="12" max="13" width="15" customWidth="1"/>
    <col min="14" max="15" width="8.6640625" customWidth="1"/>
    <col min="16" max="16" width="1.6640625" customWidth="1"/>
    <col min="17" max="17" width="27.109375" bestFit="1" customWidth="1"/>
    <col min="18" max="18" width="27.44140625" customWidth="1"/>
  </cols>
  <sheetData>
    <row r="1" spans="1:22" ht="40.5" customHeight="1" x14ac:dyDescent="0.3">
      <c r="A1" s="1"/>
      <c r="B1" s="2" t="s">
        <v>59</v>
      </c>
      <c r="C1" s="2"/>
      <c r="D1" s="67"/>
      <c r="E1" s="68"/>
      <c r="F1" s="69"/>
      <c r="G1" s="6"/>
      <c r="H1" s="6"/>
      <c r="I1" s="6"/>
      <c r="J1" s="6"/>
      <c r="K1" s="6"/>
      <c r="L1" s="69"/>
      <c r="M1" s="6"/>
      <c r="N1" s="6"/>
      <c r="O1" s="6"/>
      <c r="P1" s="70"/>
      <c r="Q1" s="72"/>
      <c r="R1" s="72"/>
      <c r="S1" s="72"/>
      <c r="T1" s="72"/>
      <c r="U1" s="72"/>
      <c r="V1" s="72"/>
    </row>
    <row r="2" spans="1:22" ht="3" customHeight="1" x14ac:dyDescent="0.3">
      <c r="A2" s="1"/>
      <c r="B2" s="73"/>
      <c r="C2" s="74"/>
      <c r="D2" s="75"/>
      <c r="E2" s="76"/>
      <c r="F2" s="76"/>
      <c r="G2" s="76"/>
      <c r="H2" s="76"/>
      <c r="I2" s="76"/>
      <c r="J2" s="76"/>
      <c r="K2" s="76"/>
      <c r="L2" s="76"/>
      <c r="M2" s="76"/>
      <c r="N2" s="76"/>
      <c r="O2" s="6"/>
      <c r="P2" s="70"/>
      <c r="Q2" s="72"/>
      <c r="R2" s="72"/>
      <c r="S2" s="72"/>
      <c r="T2" s="72"/>
      <c r="U2" s="72"/>
      <c r="V2" s="72"/>
    </row>
    <row r="3" spans="1:22" ht="15.75" customHeight="1" x14ac:dyDescent="0.3">
      <c r="A3" s="1"/>
      <c r="B3" s="10" t="s">
        <v>4</v>
      </c>
      <c r="C3" s="10"/>
      <c r="D3" s="12"/>
      <c r="E3" s="58"/>
      <c r="F3" s="58"/>
      <c r="G3" s="58"/>
      <c r="H3" s="58"/>
      <c r="I3" s="58"/>
      <c r="J3" s="58"/>
      <c r="K3" s="58"/>
      <c r="L3" s="6"/>
      <c r="M3" s="6"/>
      <c r="N3" s="6"/>
      <c r="O3" s="6"/>
      <c r="P3" s="70"/>
      <c r="Q3" s="72"/>
      <c r="R3" s="72"/>
      <c r="S3" s="72"/>
      <c r="T3" s="72"/>
      <c r="U3" s="72"/>
      <c r="V3" s="72"/>
    </row>
    <row r="4" spans="1:22" ht="15.75" customHeight="1" x14ac:dyDescent="0.3">
      <c r="A4" s="1"/>
      <c r="B4" s="10" t="s">
        <v>5</v>
      </c>
      <c r="C4" s="163">
        <f>Recebíveis!L3</f>
        <v>0</v>
      </c>
      <c r="D4" s="12"/>
      <c r="E4" s="77">
        <v>44105</v>
      </c>
      <c r="F4" s="58"/>
      <c r="G4" s="58"/>
      <c r="H4" s="58"/>
      <c r="I4" s="58"/>
      <c r="J4" s="58"/>
      <c r="K4" s="58"/>
      <c r="L4" s="6"/>
      <c r="M4" s="6"/>
      <c r="N4" s="6"/>
      <c r="O4" s="6"/>
      <c r="P4" s="70"/>
      <c r="Q4" s="72"/>
      <c r="R4" s="72"/>
      <c r="S4" s="72"/>
      <c r="T4" s="72"/>
      <c r="U4" s="72"/>
      <c r="V4" s="72"/>
    </row>
    <row r="5" spans="1:22" ht="15.75" customHeight="1" x14ac:dyDescent="0.3">
      <c r="A5" s="1"/>
      <c r="B5" s="56"/>
      <c r="C5" s="164">
        <f>DATE(YEAR(C4),MONTH(C4),1)</f>
        <v>1</v>
      </c>
      <c r="D5" s="78"/>
      <c r="E5" s="6"/>
      <c r="F5" s="69"/>
      <c r="G5" s="6"/>
      <c r="H5" s="6"/>
      <c r="I5" s="6"/>
      <c r="J5" s="6"/>
      <c r="K5" s="6"/>
      <c r="L5" s="58"/>
      <c r="M5" s="6"/>
      <c r="N5" s="6"/>
      <c r="O5" s="6"/>
      <c r="P5" s="70"/>
      <c r="Q5" s="72"/>
      <c r="R5" s="72"/>
      <c r="S5" s="72"/>
      <c r="T5" s="72"/>
      <c r="U5" s="72"/>
      <c r="V5" s="72"/>
    </row>
    <row r="6" spans="1:22" ht="22.5" customHeight="1" x14ac:dyDescent="0.3">
      <c r="A6" s="80"/>
      <c r="B6" s="81" t="s">
        <v>64</v>
      </c>
      <c r="C6" s="82"/>
      <c r="D6" s="83"/>
      <c r="E6" s="14"/>
      <c r="F6" s="14"/>
      <c r="G6" s="14"/>
      <c r="H6" s="14"/>
      <c r="I6" s="14"/>
      <c r="J6" s="14"/>
      <c r="K6" s="14"/>
      <c r="L6" s="82"/>
      <c r="M6" s="14"/>
      <c r="N6" s="14"/>
      <c r="O6" s="14"/>
      <c r="P6" s="84"/>
      <c r="Q6" s="71" t="s">
        <v>61</v>
      </c>
      <c r="R6" s="79">
        <f>D22</f>
        <v>0</v>
      </c>
      <c r="S6" s="72"/>
      <c r="T6" s="72"/>
      <c r="U6" s="72"/>
      <c r="V6" s="72"/>
    </row>
    <row r="7" spans="1:22" ht="15.75" customHeight="1" x14ac:dyDescent="0.3">
      <c r="A7" s="1"/>
      <c r="B7" s="56"/>
      <c r="C7" s="57"/>
      <c r="D7" s="58"/>
      <c r="E7" s="6"/>
      <c r="F7" s="69"/>
      <c r="G7" s="6"/>
      <c r="H7" s="6"/>
      <c r="I7" s="6"/>
      <c r="J7" s="6"/>
      <c r="K7" s="6"/>
      <c r="L7" s="58"/>
      <c r="M7" s="6"/>
      <c r="N7" s="6"/>
      <c r="O7" s="6"/>
      <c r="P7" s="70"/>
      <c r="Q7" s="85" t="s">
        <v>65</v>
      </c>
      <c r="R7" s="86">
        <f>D34</f>
        <v>0</v>
      </c>
      <c r="S7" s="72"/>
      <c r="T7" s="72"/>
      <c r="U7" s="72"/>
      <c r="V7" s="72"/>
    </row>
    <row r="8" spans="1:22" ht="18" customHeight="1" thickBot="1" x14ac:dyDescent="0.35">
      <c r="A8" s="1"/>
      <c r="B8" s="17" t="s">
        <v>60</v>
      </c>
      <c r="C8" s="17"/>
      <c r="D8" s="87"/>
      <c r="E8" s="17"/>
      <c r="F8" s="6"/>
      <c r="G8" s="6"/>
      <c r="H8" s="6"/>
      <c r="I8" s="6"/>
      <c r="J8" s="6"/>
      <c r="K8" s="6"/>
      <c r="L8" s="69"/>
      <c r="M8" s="6"/>
      <c r="N8" s="6"/>
      <c r="O8" s="6"/>
      <c r="P8" s="70"/>
      <c r="Q8" s="71" t="s">
        <v>67</v>
      </c>
      <c r="R8" s="79">
        <f>D10</f>
        <v>0</v>
      </c>
      <c r="S8" s="72"/>
      <c r="T8" s="72"/>
      <c r="U8" s="72"/>
      <c r="V8" s="72"/>
    </row>
    <row r="9" spans="1:22" ht="15.75" customHeight="1" x14ac:dyDescent="0.3">
      <c r="A9" s="1"/>
      <c r="B9" s="88"/>
      <c r="C9" s="42" t="s">
        <v>71</v>
      </c>
      <c r="D9" s="89" t="s">
        <v>72</v>
      </c>
      <c r="E9" s="42" t="s">
        <v>73</v>
      </c>
      <c r="F9" s="6"/>
      <c r="G9" s="6"/>
      <c r="H9" s="6"/>
      <c r="I9" s="6"/>
      <c r="J9" s="6"/>
      <c r="K9" s="6"/>
      <c r="L9" s="69"/>
      <c r="M9" s="6"/>
      <c r="N9" s="6"/>
      <c r="O9" s="6"/>
      <c r="P9" s="70"/>
      <c r="Q9" s="71"/>
      <c r="R9" s="79">
        <f>+SUM(R6:R8)</f>
        <v>0</v>
      </c>
      <c r="S9" s="72"/>
      <c r="T9" s="72"/>
      <c r="U9" s="72"/>
      <c r="V9" s="72"/>
    </row>
    <row r="10" spans="1:22" x14ac:dyDescent="0.3">
      <c r="A10" s="1"/>
      <c r="B10" s="48" t="s">
        <v>62</v>
      </c>
      <c r="C10" s="31">
        <f>COUNTIFS(Recebimentos!X:X,"Recebimento Regular",Recebimentos!T:T,'Relatório Analítico'!C5)</f>
        <v>1</v>
      </c>
      <c r="D10" s="90">
        <f>SUMIFS(Recebimentos!R:R,Recebimentos!T:T,'Relatório Analítico'!C5,Recebimentos!X:X,"Recebimento Regular")</f>
        <v>0</v>
      </c>
      <c r="E10" s="91">
        <v>1</v>
      </c>
      <c r="F10" s="6"/>
      <c r="G10" s="6"/>
      <c r="H10" s="6"/>
      <c r="I10" s="6"/>
      <c r="J10" s="6"/>
      <c r="K10" s="6"/>
      <c r="L10" s="69"/>
      <c r="M10" s="6"/>
      <c r="N10" s="6"/>
      <c r="O10" s="6"/>
      <c r="P10" s="70"/>
      <c r="Q10" s="72"/>
      <c r="R10" s="72"/>
      <c r="S10" s="72"/>
      <c r="T10" s="72"/>
      <c r="U10" s="72"/>
      <c r="V10" s="72"/>
    </row>
    <row r="11" spans="1:22" ht="18" customHeight="1" x14ac:dyDescent="0.3">
      <c r="A11" s="1"/>
      <c r="B11" s="67"/>
      <c r="C11" s="67"/>
      <c r="D11" s="92"/>
      <c r="E11" s="6"/>
      <c r="F11" s="6"/>
      <c r="G11" s="6"/>
      <c r="H11" s="6"/>
      <c r="I11" s="6"/>
      <c r="J11" s="6"/>
      <c r="K11" s="6"/>
      <c r="L11" s="69"/>
      <c r="M11" s="6"/>
      <c r="N11" s="21"/>
      <c r="O11" s="6"/>
      <c r="P11" s="70"/>
      <c r="Q11" s="72"/>
      <c r="R11" s="72"/>
      <c r="S11" s="72"/>
      <c r="T11" s="72"/>
      <c r="U11" s="72"/>
      <c r="V11" s="72"/>
    </row>
    <row r="12" spans="1:22" ht="15.75" customHeight="1" thickBot="1" x14ac:dyDescent="0.35">
      <c r="A12" s="1"/>
      <c r="B12" s="17" t="s">
        <v>68</v>
      </c>
      <c r="C12" s="17"/>
      <c r="D12" s="93"/>
      <c r="E12" s="17"/>
      <c r="F12" s="6"/>
      <c r="G12" s="6"/>
      <c r="H12" s="6"/>
      <c r="I12" s="6"/>
      <c r="J12" s="6"/>
      <c r="K12" s="6"/>
      <c r="L12" s="69"/>
      <c r="M12" s="6"/>
      <c r="N12" s="6"/>
      <c r="O12" s="6"/>
      <c r="P12" s="70"/>
      <c r="Q12" s="72"/>
      <c r="R12" s="72"/>
      <c r="S12" s="72"/>
      <c r="T12" s="72"/>
      <c r="U12" s="72"/>
      <c r="V12" s="72"/>
    </row>
    <row r="13" spans="1:22" ht="15.75" customHeight="1" x14ac:dyDescent="0.3">
      <c r="A13" s="1"/>
      <c r="B13" s="88"/>
      <c r="C13" s="42" t="s">
        <v>71</v>
      </c>
      <c r="D13" s="89" t="s">
        <v>72</v>
      </c>
      <c r="E13" s="42" t="s">
        <v>73</v>
      </c>
      <c r="F13" s="6"/>
      <c r="G13" s="6"/>
      <c r="H13" s="6"/>
      <c r="I13" s="6"/>
      <c r="J13" s="6"/>
      <c r="K13" s="6"/>
      <c r="L13" s="69"/>
      <c r="M13" s="6"/>
      <c r="N13" s="6"/>
      <c r="O13" s="6"/>
      <c r="P13" s="70"/>
      <c r="Q13" s="72"/>
      <c r="R13" s="72"/>
      <c r="S13" s="72"/>
      <c r="T13" s="72"/>
      <c r="U13" s="72"/>
      <c r="V13" s="72"/>
    </row>
    <row r="14" spans="1:22" x14ac:dyDescent="0.3">
      <c r="A14" s="1" t="str">
        <f t="shared" ref="A14:A22" si="0">B$12&amp;$B14&amp;$D$5</f>
        <v>Antecipação (em dias)²Até 15</v>
      </c>
      <c r="B14" s="48" t="s">
        <v>63</v>
      </c>
      <c r="C14" s="31">
        <f>COUNTIFS(Recebimentos!X:X,"Antecipação",Recebimentos!Y:Y,'Relatório Analítico'!B14)</f>
        <v>0</v>
      </c>
      <c r="D14" s="94">
        <f>SUMIFS(Recebimentos!R:R,Recebimentos!X:X,"Antecipação",Recebimentos!Y:Y,'Relatório Analítico'!B14)</f>
        <v>0</v>
      </c>
      <c r="E14" s="91">
        <f>IFERROR(D14/$D$22,0)</f>
        <v>0</v>
      </c>
      <c r="F14" s="6"/>
      <c r="G14" s="6"/>
      <c r="H14" s="6"/>
      <c r="I14" s="6"/>
      <c r="J14" s="6"/>
      <c r="K14" s="6"/>
      <c r="L14" s="69"/>
      <c r="M14" s="6"/>
      <c r="N14" s="6"/>
      <c r="O14" s="6"/>
      <c r="P14" s="70"/>
      <c r="Q14" s="72"/>
      <c r="R14" s="72"/>
      <c r="S14" s="72"/>
      <c r="T14" s="72"/>
      <c r="U14" s="72"/>
      <c r="V14" s="72"/>
    </row>
    <row r="15" spans="1:22" x14ac:dyDescent="0.3">
      <c r="A15" s="1" t="str">
        <f t="shared" si="0"/>
        <v>Antecipação (em dias)²Entre 15 e 30</v>
      </c>
      <c r="B15" s="39" t="s">
        <v>66</v>
      </c>
      <c r="C15" s="95">
        <f>COUNTIFS(Recebimentos!X:X,"Antecipação",Recebimentos!Y:Y,'Relatório Analítico'!B15)</f>
        <v>0</v>
      </c>
      <c r="D15" s="96">
        <f>SUMIFS(Recebimentos!R:R,Recebimentos!X:X,"Antecipação",Recebimentos!Y:Y,'Relatório Analítico'!B15)</f>
        <v>0</v>
      </c>
      <c r="E15" s="97">
        <f t="shared" ref="E15:E22" si="1">IFERROR(D15/$D$22,0)</f>
        <v>0</v>
      </c>
      <c r="F15" s="6"/>
      <c r="G15" s="6"/>
      <c r="H15" s="6"/>
      <c r="I15" s="6"/>
      <c r="J15" s="6"/>
      <c r="K15" s="6"/>
      <c r="L15" s="69"/>
      <c r="M15" s="6"/>
      <c r="N15" s="6"/>
      <c r="O15" s="6"/>
      <c r="P15" s="70"/>
      <c r="Q15" s="72"/>
      <c r="R15" s="72"/>
      <c r="S15" s="72"/>
      <c r="T15" s="72"/>
      <c r="U15" s="72"/>
      <c r="V15" s="72"/>
    </row>
    <row r="16" spans="1:22" x14ac:dyDescent="0.3">
      <c r="A16" s="1" t="str">
        <f t="shared" si="0"/>
        <v>Antecipação (em dias)²Entre 30 e 60</v>
      </c>
      <c r="B16" s="48" t="s">
        <v>69</v>
      </c>
      <c r="C16" s="31">
        <f>COUNTIFS(Recebimentos!X:X,"Antecipação",Recebimentos!Y:Y,'Relatório Analítico'!B16)</f>
        <v>0</v>
      </c>
      <c r="D16" s="94">
        <f>SUMIFS(Recebimentos!R:R,Recebimentos!X:X,"Antecipação",Recebimentos!Y:Y,'Relatório Analítico'!B16)</f>
        <v>0</v>
      </c>
      <c r="E16" s="91">
        <f t="shared" si="1"/>
        <v>0</v>
      </c>
      <c r="F16" s="6"/>
      <c r="G16" s="6"/>
      <c r="H16" s="6"/>
      <c r="I16" s="6"/>
      <c r="J16" s="6"/>
      <c r="K16" s="6"/>
      <c r="L16" s="69"/>
      <c r="M16" s="6"/>
      <c r="N16" s="6"/>
      <c r="O16" s="6"/>
      <c r="P16" s="70"/>
      <c r="Q16" s="72"/>
      <c r="R16" s="72"/>
      <c r="S16" s="72"/>
      <c r="T16" s="72"/>
      <c r="U16" s="72"/>
      <c r="V16" s="72"/>
    </row>
    <row r="17" spans="1:22" x14ac:dyDescent="0.3">
      <c r="A17" s="1" t="str">
        <f t="shared" si="0"/>
        <v>Antecipação (em dias)²Entre 60 e 90</v>
      </c>
      <c r="B17" s="39" t="s">
        <v>70</v>
      </c>
      <c r="C17" s="95">
        <f>COUNTIFS(Recebimentos!X:X,"Antecipação",Recebimentos!Y:Y,'Relatório Analítico'!B17)</f>
        <v>0</v>
      </c>
      <c r="D17" s="96">
        <f>SUMIFS(Recebimentos!R:R,Recebimentos!X:X,"Antecipação",Recebimentos!Y:Y,'Relatório Analítico'!B17)</f>
        <v>0</v>
      </c>
      <c r="E17" s="97">
        <f t="shared" si="1"/>
        <v>0</v>
      </c>
      <c r="F17" s="6"/>
      <c r="G17" s="6"/>
      <c r="H17" s="6"/>
      <c r="I17" s="6"/>
      <c r="J17" s="6"/>
      <c r="K17" s="6"/>
      <c r="L17" s="69"/>
      <c r="M17" s="6"/>
      <c r="N17" s="6"/>
      <c r="O17" s="6"/>
      <c r="P17" s="70"/>
      <c r="Q17" s="72"/>
      <c r="R17" s="72"/>
      <c r="S17" s="72"/>
      <c r="T17" s="72"/>
      <c r="U17" s="72"/>
      <c r="V17" s="72"/>
    </row>
    <row r="18" spans="1:22" x14ac:dyDescent="0.3">
      <c r="A18" s="1" t="str">
        <f t="shared" si="0"/>
        <v>Antecipação (em dias)²Entre 90 e 120</v>
      </c>
      <c r="B18" s="48" t="s">
        <v>74</v>
      </c>
      <c r="C18" s="31">
        <f>COUNTIFS(Recebimentos!X:X,"Antecipação",Recebimentos!Y:Y,'Relatório Analítico'!B18)</f>
        <v>0</v>
      </c>
      <c r="D18" s="94">
        <f>SUMIFS(Recebimentos!R:R,Recebimentos!X:X,"Antecipação",Recebimentos!Y:Y,'Relatório Analítico'!B18)</f>
        <v>0</v>
      </c>
      <c r="E18" s="91">
        <f t="shared" si="1"/>
        <v>0</v>
      </c>
      <c r="F18" s="6"/>
      <c r="G18" s="6"/>
      <c r="H18" s="6"/>
      <c r="I18" s="6"/>
      <c r="J18" s="6"/>
      <c r="K18" s="6"/>
      <c r="L18" s="69"/>
      <c r="M18" s="6"/>
      <c r="N18" s="6"/>
      <c r="O18" s="6"/>
      <c r="P18" s="70"/>
      <c r="Q18" s="72"/>
      <c r="R18" s="72"/>
      <c r="S18" s="72"/>
      <c r="T18" s="72"/>
      <c r="U18" s="72"/>
      <c r="V18" s="72"/>
    </row>
    <row r="19" spans="1:22" x14ac:dyDescent="0.3">
      <c r="A19" s="1" t="str">
        <f t="shared" si="0"/>
        <v>Antecipação (em dias)²Entre 120 e 150</v>
      </c>
      <c r="B19" s="39" t="s">
        <v>75</v>
      </c>
      <c r="C19" s="95">
        <f>COUNTIFS(Recebimentos!X:X,"Antecipação",Recebimentos!Y:Y,'Relatório Analítico'!B19)</f>
        <v>0</v>
      </c>
      <c r="D19" s="96">
        <f>SUMIFS(Recebimentos!R:R,Recebimentos!X:X,"Antecipação",Recebimentos!Y:Y,'Relatório Analítico'!B19)</f>
        <v>0</v>
      </c>
      <c r="E19" s="97">
        <f t="shared" si="1"/>
        <v>0</v>
      </c>
      <c r="F19" s="6"/>
      <c r="G19" s="6"/>
      <c r="H19" s="6"/>
      <c r="I19" s="6"/>
      <c r="J19" s="6"/>
      <c r="K19" s="6"/>
      <c r="L19" s="69"/>
      <c r="M19" s="6"/>
      <c r="N19" s="6"/>
      <c r="O19" s="6"/>
      <c r="P19" s="70"/>
      <c r="Q19" s="72"/>
      <c r="R19" s="72"/>
      <c r="S19" s="72"/>
      <c r="T19" s="72"/>
      <c r="U19" s="72"/>
      <c r="V19" s="72"/>
    </row>
    <row r="20" spans="1:22" x14ac:dyDescent="0.3">
      <c r="A20" s="1" t="str">
        <f t="shared" si="0"/>
        <v>Antecipação (em dias)²Entre 150 e 180</v>
      </c>
      <c r="B20" s="48" t="s">
        <v>76</v>
      </c>
      <c r="C20" s="31">
        <f>COUNTIFS(Recebimentos!X:X,"Antecipação",Recebimentos!Y:Y,'Relatório Analítico'!B20)</f>
        <v>0</v>
      </c>
      <c r="D20" s="94">
        <f>SUMIFS(Recebimentos!R:R,Recebimentos!X:X,"Antecipação",Recebimentos!Y:Y,'Relatório Analítico'!B20)</f>
        <v>0</v>
      </c>
      <c r="E20" s="91">
        <f t="shared" si="1"/>
        <v>0</v>
      </c>
      <c r="F20" s="6"/>
      <c r="G20" s="6"/>
      <c r="H20" s="6"/>
      <c r="I20" s="6"/>
      <c r="J20" s="98"/>
      <c r="K20" s="6"/>
      <c r="L20" s="69"/>
      <c r="M20" s="6"/>
      <c r="N20" s="6"/>
      <c r="O20" s="6"/>
      <c r="P20" s="70"/>
      <c r="Q20" s="72"/>
      <c r="R20" s="72"/>
      <c r="S20" s="72"/>
      <c r="T20" s="72"/>
      <c r="U20" s="72"/>
      <c r="V20" s="72"/>
    </row>
    <row r="21" spans="1:22" ht="15.75" customHeight="1" x14ac:dyDescent="0.3">
      <c r="A21" s="1" t="str">
        <f t="shared" si="0"/>
        <v>Antecipação (em dias)²Superior a 180</v>
      </c>
      <c r="B21" s="39" t="s">
        <v>77</v>
      </c>
      <c r="C21" s="95">
        <f>COUNTIFS(Recebimentos!X:X,"Antecipação",Recebimentos!Y:Y,'Relatório Analítico'!B21)</f>
        <v>0</v>
      </c>
      <c r="D21" s="96">
        <f>SUMIFS(Recebimentos!R:R,Recebimentos!X:X,"Antecipação",Recebimentos!Y:Y,'Relatório Analítico'!B21)</f>
        <v>0</v>
      </c>
      <c r="E21" s="97">
        <f t="shared" si="1"/>
        <v>0</v>
      </c>
      <c r="F21" s="6"/>
      <c r="G21" s="6"/>
      <c r="H21" s="6"/>
      <c r="I21" s="6"/>
      <c r="J21" s="98"/>
      <c r="K21" s="6"/>
      <c r="L21" s="69"/>
      <c r="M21" s="6"/>
      <c r="N21" s="6"/>
      <c r="O21" s="6"/>
      <c r="P21" s="70"/>
      <c r="Q21" s="72"/>
      <c r="R21" s="72"/>
      <c r="S21" s="72"/>
      <c r="T21" s="72"/>
      <c r="U21" s="72"/>
      <c r="V21" s="72"/>
    </row>
    <row r="22" spans="1:22" ht="18" customHeight="1" x14ac:dyDescent="0.3">
      <c r="A22" s="1" t="str">
        <f t="shared" si="0"/>
        <v>Antecipação (em dias)²Total em antecipação</v>
      </c>
      <c r="B22" s="53" t="s">
        <v>78</v>
      </c>
      <c r="C22" s="99">
        <f>SUM(C14:C21)</f>
        <v>0</v>
      </c>
      <c r="D22" s="100">
        <f>SUM(D14:D21)</f>
        <v>0</v>
      </c>
      <c r="E22" s="101">
        <f t="shared" si="1"/>
        <v>0</v>
      </c>
      <c r="F22" s="6"/>
      <c r="G22" s="6"/>
      <c r="H22" s="6"/>
      <c r="I22" s="6"/>
      <c r="J22" s="98"/>
      <c r="K22" s="6"/>
      <c r="L22" s="69"/>
      <c r="M22" s="6"/>
      <c r="N22" s="6"/>
      <c r="O22" s="6"/>
      <c r="P22" s="70"/>
      <c r="Q22" s="72"/>
      <c r="R22" s="72"/>
      <c r="S22" s="72"/>
      <c r="T22" s="72"/>
      <c r="U22" s="72"/>
      <c r="V22" s="72"/>
    </row>
    <row r="23" spans="1:22" ht="18" customHeight="1" x14ac:dyDescent="0.3">
      <c r="A23" s="1"/>
      <c r="B23" s="102"/>
      <c r="C23" s="103"/>
      <c r="D23" s="109"/>
      <c r="E23" s="104"/>
      <c r="F23" s="6"/>
      <c r="G23" s="6"/>
      <c r="H23" s="6"/>
      <c r="I23" s="6"/>
      <c r="J23" s="6"/>
      <c r="K23" s="6"/>
      <c r="L23" s="69"/>
      <c r="M23" s="6"/>
      <c r="N23" s="6"/>
      <c r="O23" s="6"/>
      <c r="P23" s="70"/>
      <c r="Q23" s="72"/>
      <c r="R23" s="72"/>
      <c r="S23" s="72"/>
      <c r="T23" s="72"/>
      <c r="U23" s="72"/>
      <c r="V23" s="72"/>
    </row>
    <row r="24" spans="1:22" ht="15.75" customHeight="1" thickBot="1" x14ac:dyDescent="0.35">
      <c r="A24" s="1"/>
      <c r="B24" s="17" t="s">
        <v>79</v>
      </c>
      <c r="C24" s="17"/>
      <c r="D24" s="93"/>
      <c r="E24" s="17"/>
      <c r="F24" s="6"/>
      <c r="G24" s="6"/>
      <c r="H24" s="6"/>
      <c r="I24" s="6"/>
      <c r="J24" s="6"/>
      <c r="K24" s="6"/>
      <c r="L24" s="69"/>
      <c r="M24" s="6"/>
      <c r="N24" s="6"/>
      <c r="O24" s="6"/>
      <c r="P24" s="70"/>
      <c r="Q24" s="72"/>
      <c r="R24" s="72"/>
      <c r="S24" s="72"/>
      <c r="T24" s="72"/>
      <c r="U24" s="72"/>
      <c r="V24" s="72"/>
    </row>
    <row r="25" spans="1:22" ht="15.75" customHeight="1" x14ac:dyDescent="0.3">
      <c r="A25" s="1"/>
      <c r="B25" s="88"/>
      <c r="C25" s="42" t="s">
        <v>71</v>
      </c>
      <c r="D25" s="89" t="s">
        <v>72</v>
      </c>
      <c r="E25" s="42" t="s">
        <v>73</v>
      </c>
      <c r="F25" s="6"/>
      <c r="G25" s="6"/>
      <c r="H25" s="6"/>
      <c r="I25" s="6"/>
      <c r="J25" s="6"/>
      <c r="K25" s="6"/>
      <c r="L25" s="69"/>
      <c r="M25" s="6"/>
      <c r="N25" s="6"/>
      <c r="O25" s="6"/>
      <c r="P25" s="70"/>
      <c r="Q25" s="72"/>
      <c r="R25" s="72"/>
      <c r="S25" s="72"/>
      <c r="T25" s="72"/>
      <c r="U25" s="72"/>
      <c r="V25" s="72"/>
    </row>
    <row r="26" spans="1:22" ht="15.75" customHeight="1" x14ac:dyDescent="0.3">
      <c r="A26" s="1" t="str">
        <f t="shared" ref="A26:A31" si="2">B$24&amp;$B26&amp;$D$5</f>
        <v>Recebimento em Atraso (em dias)³Até 15</v>
      </c>
      <c r="B26" s="48" t="s">
        <v>63</v>
      </c>
      <c r="C26" s="31">
        <f>COUNTIFS(Recebimentos!X:X,"Recebimento em Atraso",Recebimentos!Y:Y,'Relatório Analítico'!B26)</f>
        <v>0</v>
      </c>
      <c r="D26" s="94">
        <f>SUMIFS(Recebimentos!R:R,Recebimentos!X:X,"Recebimento em Atraso",Recebimentos!Y:Y,'Relatório Analítico'!B26)</f>
        <v>0</v>
      </c>
      <c r="E26" s="91">
        <f>IFERROR(D26/$D$34,0)</f>
        <v>0</v>
      </c>
      <c r="F26" s="6"/>
      <c r="G26" s="6"/>
      <c r="H26" s="6"/>
      <c r="I26" s="6"/>
      <c r="J26" s="6"/>
      <c r="K26" s="6"/>
      <c r="L26" s="69"/>
      <c r="M26" s="6"/>
      <c r="N26" s="6"/>
      <c r="O26" s="6"/>
      <c r="P26" s="70"/>
      <c r="Q26" s="72"/>
      <c r="R26" s="72"/>
      <c r="S26" s="72"/>
      <c r="T26" s="72"/>
      <c r="U26" s="72"/>
      <c r="V26" s="72"/>
    </row>
    <row r="27" spans="1:22" ht="15.75" customHeight="1" x14ac:dyDescent="0.3">
      <c r="A27" s="1" t="str">
        <f t="shared" si="2"/>
        <v>Recebimento em Atraso (em dias)³Entre 15 e 30</v>
      </c>
      <c r="B27" s="39" t="s">
        <v>66</v>
      </c>
      <c r="C27" s="95">
        <f>COUNTIFS(Recebimentos!X:X,"Recebimento em Atraso",Recebimentos!Y:Y,'Relatório Analítico'!B27)</f>
        <v>0</v>
      </c>
      <c r="D27" s="96">
        <f>SUMIFS(Recebimentos!R:R,Recebimentos!X:X,"Recebimento em Atraso",Recebimentos!Y:Y,'Relatório Analítico'!B27)</f>
        <v>0</v>
      </c>
      <c r="E27" s="97">
        <f t="shared" ref="E27:E34" si="3">IFERROR(D27/$D$34,0)</f>
        <v>0</v>
      </c>
      <c r="F27" s="6"/>
      <c r="G27" s="6"/>
      <c r="H27" s="6"/>
      <c r="I27" s="6"/>
      <c r="J27" s="6"/>
      <c r="K27" s="6"/>
      <c r="L27" s="69"/>
      <c r="M27" s="6"/>
      <c r="N27" s="6"/>
      <c r="O27" s="6"/>
      <c r="P27" s="70"/>
      <c r="Q27" s="72"/>
      <c r="R27" s="72"/>
      <c r="S27" s="72"/>
      <c r="T27" s="72"/>
      <c r="U27" s="72"/>
      <c r="V27" s="72"/>
    </row>
    <row r="28" spans="1:22" ht="15.75" customHeight="1" x14ac:dyDescent="0.3">
      <c r="A28" s="1" t="str">
        <f t="shared" si="2"/>
        <v>Recebimento em Atraso (em dias)³Entre 30 e 60</v>
      </c>
      <c r="B28" s="48" t="s">
        <v>69</v>
      </c>
      <c r="C28" s="31">
        <f>COUNTIFS(Recebimentos!X:X,"Recebimento em Atraso",Recebimentos!Y:Y,'Relatório Analítico'!B28)</f>
        <v>0</v>
      </c>
      <c r="D28" s="94">
        <f>SUMIFS(Recebimentos!R:R,Recebimentos!X:X,"Recebimento em Atraso",Recebimentos!Y:Y,'Relatório Analítico'!B28)</f>
        <v>0</v>
      </c>
      <c r="E28" s="91">
        <f t="shared" si="3"/>
        <v>0</v>
      </c>
      <c r="F28" s="6"/>
      <c r="G28" s="6"/>
      <c r="H28" s="6"/>
      <c r="I28" s="6"/>
      <c r="J28" s="6"/>
      <c r="K28" s="6"/>
      <c r="L28" s="69"/>
      <c r="M28" s="6"/>
      <c r="N28" s="6"/>
      <c r="O28" s="6"/>
      <c r="P28" s="70"/>
      <c r="Q28" s="72"/>
      <c r="R28" s="72"/>
      <c r="S28" s="72"/>
      <c r="T28" s="72"/>
      <c r="U28" s="72"/>
      <c r="V28" s="72"/>
    </row>
    <row r="29" spans="1:22" ht="15.75" customHeight="1" x14ac:dyDescent="0.3">
      <c r="A29" s="1" t="str">
        <f t="shared" si="2"/>
        <v>Recebimento em Atraso (em dias)³Entre 60 e 90</v>
      </c>
      <c r="B29" s="39" t="s">
        <v>70</v>
      </c>
      <c r="C29" s="95">
        <f>COUNTIFS(Recebimentos!X:X,"Recebimento em Atraso",Recebimentos!Y:Y,'Relatório Analítico'!B29)</f>
        <v>0</v>
      </c>
      <c r="D29" s="96">
        <f>SUMIFS(Recebimentos!R:R,Recebimentos!X:X,"Recebimento em Atraso",Recebimentos!Y:Y,'Relatório Analítico'!B29)</f>
        <v>0</v>
      </c>
      <c r="E29" s="97">
        <f t="shared" si="3"/>
        <v>0</v>
      </c>
      <c r="F29" s="6"/>
      <c r="G29" s="6"/>
      <c r="H29" s="6"/>
      <c r="I29" s="6"/>
      <c r="J29" s="6"/>
      <c r="K29" s="6"/>
      <c r="L29" s="69"/>
      <c r="M29" s="6"/>
      <c r="N29" s="6"/>
      <c r="O29" s="6"/>
      <c r="P29" s="70"/>
      <c r="Q29" s="72"/>
      <c r="R29" s="72"/>
      <c r="S29" s="72"/>
      <c r="T29" s="72"/>
      <c r="U29" s="72"/>
      <c r="V29" s="72"/>
    </row>
    <row r="30" spans="1:22" ht="15.75" customHeight="1" x14ac:dyDescent="0.3">
      <c r="A30" s="1" t="str">
        <f t="shared" si="2"/>
        <v>Recebimento em Atraso (em dias)³Entre 90 e 120</v>
      </c>
      <c r="B30" s="48" t="s">
        <v>74</v>
      </c>
      <c r="C30" s="31">
        <f>COUNTIFS(Recebimentos!X:X,"Recebimento em Atraso",Recebimentos!Y:Y,'Relatório Analítico'!B30)</f>
        <v>0</v>
      </c>
      <c r="D30" s="94">
        <f>SUMIFS(Recebimentos!R:R,Recebimentos!X:X,"Recebimento em Atraso",Recebimentos!Y:Y,'Relatório Analítico'!B30)</f>
        <v>0</v>
      </c>
      <c r="E30" s="91">
        <f t="shared" si="3"/>
        <v>0</v>
      </c>
      <c r="F30" s="2"/>
      <c r="G30" s="15"/>
      <c r="H30" s="15"/>
      <c r="I30" s="15"/>
      <c r="J30" s="15"/>
      <c r="K30" s="15"/>
      <c r="L30" s="69"/>
      <c r="M30" s="6"/>
      <c r="N30" s="6"/>
      <c r="O30" s="6"/>
      <c r="P30" s="70"/>
      <c r="Q30" s="72"/>
      <c r="R30" s="72"/>
      <c r="S30" s="72"/>
      <c r="T30" s="72"/>
      <c r="U30" s="72"/>
      <c r="V30" s="72"/>
    </row>
    <row r="31" spans="1:22" ht="15.75" customHeight="1" x14ac:dyDescent="0.3">
      <c r="A31" s="1" t="str">
        <f t="shared" si="2"/>
        <v>Recebimento em Atraso (em dias)³Entre 120 e 150</v>
      </c>
      <c r="B31" s="39" t="s">
        <v>75</v>
      </c>
      <c r="C31" s="95">
        <f>COUNTIFS(Recebimentos!X:X,"Recebimento em Atraso",Recebimentos!Y:Y,'Relatório Analítico'!B31)</f>
        <v>0</v>
      </c>
      <c r="D31" s="96">
        <f>SUMIFS(Recebimentos!R:R,Recebimentos!X:X,"Recebimento em Atraso",Recebimentos!Y:Y,'Relatório Analítico'!B31)</f>
        <v>0</v>
      </c>
      <c r="E31" s="97">
        <f t="shared" si="3"/>
        <v>0</v>
      </c>
      <c r="F31" s="6"/>
      <c r="G31" s="15"/>
      <c r="H31" s="166"/>
      <c r="I31" s="166"/>
      <c r="J31" s="166"/>
      <c r="K31" s="166"/>
      <c r="L31" s="69"/>
      <c r="M31" s="6"/>
      <c r="N31" s="6"/>
      <c r="O31" s="6"/>
      <c r="P31" s="70"/>
      <c r="Q31" s="72"/>
      <c r="R31" s="72"/>
      <c r="S31" s="72"/>
      <c r="T31" s="72"/>
      <c r="U31" s="72"/>
      <c r="V31" s="72"/>
    </row>
    <row r="32" spans="1:22" ht="15.75" customHeight="1" x14ac:dyDescent="0.3">
      <c r="A32" s="1"/>
      <c r="B32" s="48" t="s">
        <v>76</v>
      </c>
      <c r="C32" s="31">
        <f>COUNTIFS(Recebimentos!X:X,"Recebimento em Atraso",Recebimentos!Y:Y,'Relatório Analítico'!B32)</f>
        <v>0</v>
      </c>
      <c r="D32" s="94">
        <f>SUMIFS(Recebimentos!R:R,Recebimentos!X:X,"Recebimento em Atraso",Recebimentos!Y:Y,'Relatório Analítico'!B32)</f>
        <v>0</v>
      </c>
      <c r="E32" s="91">
        <f t="shared" si="3"/>
        <v>0</v>
      </c>
      <c r="F32" s="2"/>
      <c r="G32" s="15"/>
      <c r="H32" s="15"/>
      <c r="I32" s="15"/>
      <c r="J32" s="166"/>
      <c r="K32" s="166"/>
      <c r="L32" s="69"/>
      <c r="M32" s="6"/>
      <c r="N32" s="6"/>
      <c r="O32" s="6"/>
      <c r="P32" s="70"/>
      <c r="Q32" s="72"/>
      <c r="R32" s="72"/>
      <c r="S32" s="72"/>
      <c r="T32" s="72"/>
      <c r="U32" s="72"/>
      <c r="V32" s="72"/>
    </row>
    <row r="33" spans="1:22" ht="15.75" customHeight="1" x14ac:dyDescent="0.3">
      <c r="A33" s="1" t="str">
        <f>B$24&amp;$B33&amp;$D$5</f>
        <v>Recebimento em Atraso (em dias)³Superior a 180</v>
      </c>
      <c r="B33" s="39" t="s">
        <v>77</v>
      </c>
      <c r="C33" s="95">
        <f>COUNTIFS(Recebimentos!X:X,"Recebimento em Atraso",Recebimentos!Y:Y,'Relatório Analítico'!B33)</f>
        <v>0</v>
      </c>
      <c r="D33" s="96">
        <f>SUMIFS(Recebimentos!R:R,Recebimentos!X:X,"Recebimento em Atraso",Recebimentos!Y:Y,'Relatório Analítico'!B33)</f>
        <v>0</v>
      </c>
      <c r="E33" s="97">
        <f t="shared" si="3"/>
        <v>0</v>
      </c>
      <c r="F33" s="6"/>
      <c r="G33" s="167"/>
      <c r="H33" s="168"/>
      <c r="I33" s="169"/>
      <c r="J33" s="170"/>
      <c r="K33" s="168"/>
      <c r="L33" s="69"/>
      <c r="M33" s="6"/>
      <c r="N33" s="6"/>
      <c r="O33" s="6"/>
      <c r="P33" s="70"/>
      <c r="Q33" s="72"/>
      <c r="R33" s="72"/>
      <c r="S33" s="72"/>
      <c r="T33" s="72"/>
      <c r="U33" s="72"/>
      <c r="V33" s="72"/>
    </row>
    <row r="34" spans="1:22" ht="15.75" customHeight="1" x14ac:dyDescent="0.3">
      <c r="A34" s="1" t="str">
        <f>B$24&amp;$B34&amp;$D$5</f>
        <v>Recebimento em Atraso (em dias)³Total recebido em Atraso</v>
      </c>
      <c r="B34" s="53" t="s">
        <v>82</v>
      </c>
      <c r="C34" s="99">
        <f>SUM(C26:C33)</f>
        <v>0</v>
      </c>
      <c r="D34" s="100">
        <f>SUM(D26:D33)</f>
        <v>0</v>
      </c>
      <c r="E34" s="101">
        <f t="shared" si="3"/>
        <v>0</v>
      </c>
      <c r="F34" s="6"/>
      <c r="G34" s="54"/>
      <c r="H34" s="105"/>
      <c r="I34" s="106"/>
      <c r="J34" s="107"/>
      <c r="K34" s="105"/>
      <c r="L34" s="69"/>
      <c r="M34" s="6"/>
      <c r="N34" s="6"/>
      <c r="O34" s="6"/>
      <c r="P34" s="70"/>
      <c r="Q34" s="72"/>
      <c r="R34" s="72"/>
      <c r="S34" s="72"/>
      <c r="T34" s="72"/>
      <c r="U34" s="72"/>
      <c r="V34" s="72"/>
    </row>
    <row r="35" spans="1:22" ht="15.75" customHeight="1" x14ac:dyDescent="0.3">
      <c r="A35" s="1" t="str">
        <f>B$24&amp;$B35&amp;$D$5</f>
        <v>Recebimento em Atraso (em dias)³</v>
      </c>
      <c r="B35" s="108"/>
      <c r="C35" s="108"/>
      <c r="D35" s="109"/>
      <c r="E35" s="110"/>
      <c r="F35" s="111"/>
      <c r="G35" s="54"/>
      <c r="H35" s="105"/>
      <c r="I35" s="106"/>
      <c r="J35" s="107"/>
      <c r="K35" s="105"/>
      <c r="L35" s="69"/>
      <c r="M35" s="6"/>
      <c r="N35" s="6"/>
      <c r="O35" s="6"/>
      <c r="P35" s="70"/>
      <c r="Q35" s="72"/>
      <c r="R35" s="72"/>
      <c r="S35" s="72"/>
      <c r="T35" s="72"/>
      <c r="U35" s="72"/>
      <c r="V35" s="72"/>
    </row>
    <row r="36" spans="1:22" ht="15.75" customHeight="1" x14ac:dyDescent="0.3">
      <c r="A36" s="1"/>
      <c r="B36" s="108"/>
      <c r="C36" s="108"/>
      <c r="D36" s="109"/>
      <c r="E36" s="110"/>
      <c r="F36" s="112"/>
      <c r="G36" s="54"/>
      <c r="H36" s="105"/>
      <c r="I36" s="106"/>
      <c r="J36" s="107"/>
      <c r="K36" s="105"/>
      <c r="L36" s="69"/>
      <c r="M36" s="6"/>
      <c r="N36" s="6"/>
      <c r="O36" s="6"/>
      <c r="P36" s="70"/>
      <c r="Q36" s="72"/>
      <c r="R36" s="72"/>
      <c r="S36" s="72"/>
      <c r="T36" s="72"/>
      <c r="U36" s="72"/>
      <c r="V36" s="72"/>
    </row>
    <row r="37" spans="1:22" ht="16.5" customHeight="1" thickBot="1" x14ac:dyDescent="0.35">
      <c r="A37" s="1"/>
      <c r="B37" s="108"/>
      <c r="C37" s="6"/>
      <c r="D37" s="113"/>
      <c r="E37" s="6"/>
      <c r="F37" s="114"/>
      <c r="G37" s="54"/>
      <c r="H37" s="105"/>
      <c r="I37" s="106"/>
      <c r="J37" s="107"/>
      <c r="K37" s="105"/>
      <c r="L37" s="69"/>
      <c r="M37" s="6"/>
      <c r="N37" s="6"/>
      <c r="O37" s="6"/>
      <c r="P37" s="70"/>
      <c r="Q37" s="72"/>
      <c r="R37" s="72"/>
      <c r="S37" s="72"/>
      <c r="T37" s="72"/>
      <c r="U37" s="72"/>
      <c r="V37" s="72"/>
    </row>
    <row r="38" spans="1:22" ht="21" customHeight="1" thickTop="1" x14ac:dyDescent="0.3">
      <c r="A38" s="1"/>
      <c r="B38" s="115" t="s">
        <v>83</v>
      </c>
      <c r="C38" s="116"/>
      <c r="D38" s="117">
        <f>D34+D22+D10</f>
        <v>0</v>
      </c>
      <c r="E38" s="118"/>
      <c r="F38" s="119"/>
      <c r="G38" s="54"/>
      <c r="H38" s="105"/>
      <c r="I38" s="106"/>
      <c r="J38" s="107"/>
      <c r="K38" s="105"/>
      <c r="L38" s="69"/>
      <c r="M38" s="6"/>
      <c r="N38" s="6"/>
      <c r="O38" s="6"/>
      <c r="P38" s="70"/>
      <c r="Q38" s="72"/>
      <c r="R38" s="72"/>
      <c r="S38" s="72"/>
      <c r="T38" s="72"/>
      <c r="U38" s="72"/>
      <c r="V38" s="72"/>
    </row>
    <row r="39" spans="1:22" ht="15.75" customHeight="1" x14ac:dyDescent="0.3">
      <c r="A39" s="1"/>
      <c r="B39" s="120"/>
      <c r="C39" s="121"/>
      <c r="D39" s="109"/>
      <c r="E39" s="121"/>
      <c r="F39" s="69"/>
      <c r="G39" s="54"/>
      <c r="H39" s="105"/>
      <c r="I39" s="106"/>
      <c r="J39" s="107"/>
      <c r="K39" s="105"/>
      <c r="L39" s="122"/>
      <c r="M39" s="6"/>
      <c r="N39" s="6"/>
      <c r="O39" s="6"/>
      <c r="P39" s="70"/>
      <c r="Q39" s="72"/>
      <c r="R39" s="72"/>
      <c r="S39" s="72"/>
      <c r="T39" s="72"/>
      <c r="U39" s="72"/>
      <c r="V39" s="72"/>
    </row>
    <row r="40" spans="1:22" ht="15.75" customHeight="1" x14ac:dyDescent="0.3">
      <c r="A40" s="1"/>
      <c r="B40" s="120"/>
      <c r="C40" s="121"/>
      <c r="D40" s="109"/>
      <c r="E40" s="121"/>
      <c r="F40" s="69"/>
      <c r="G40" s="54"/>
      <c r="H40" s="105"/>
      <c r="I40" s="106"/>
      <c r="J40" s="107"/>
      <c r="K40" s="105"/>
      <c r="L40" s="122"/>
      <c r="M40" s="6"/>
      <c r="N40" s="6"/>
      <c r="O40" s="6"/>
      <c r="P40" s="70"/>
      <c r="Q40" s="72"/>
      <c r="R40" s="72"/>
      <c r="S40" s="72"/>
      <c r="T40" s="72"/>
      <c r="U40" s="72"/>
      <c r="V40" s="72"/>
    </row>
    <row r="41" spans="1:22" ht="15.75" customHeight="1" x14ac:dyDescent="0.3">
      <c r="A41" s="1"/>
      <c r="B41" s="123"/>
      <c r="C41" s="57"/>
      <c r="D41" s="124"/>
      <c r="E41" s="6"/>
      <c r="F41" s="69"/>
      <c r="G41" s="54"/>
      <c r="H41" s="105"/>
      <c r="I41" s="106"/>
      <c r="J41" s="107"/>
      <c r="K41" s="105"/>
      <c r="L41" s="58"/>
      <c r="M41" s="6"/>
      <c r="N41" s="6"/>
      <c r="O41" s="6"/>
      <c r="P41" s="70"/>
      <c r="Q41" s="72"/>
      <c r="R41" s="72"/>
      <c r="S41" s="72"/>
      <c r="T41" s="72"/>
      <c r="U41" s="72"/>
      <c r="V41" s="72"/>
    </row>
    <row r="42" spans="1:22" ht="22.5" customHeight="1" thickBot="1" x14ac:dyDescent="0.35">
      <c r="A42" s="1"/>
      <c r="B42" s="17" t="s">
        <v>84</v>
      </c>
      <c r="C42" s="17"/>
      <c r="D42" s="93"/>
      <c r="E42" s="17"/>
      <c r="F42" s="125"/>
      <c r="G42" s="6"/>
      <c r="H42" s="126"/>
      <c r="I42" s="126"/>
      <c r="J42" s="126"/>
      <c r="K42" s="126"/>
      <c r="L42" s="126"/>
      <c r="M42" s="126"/>
      <c r="N42" s="125"/>
      <c r="O42" s="6"/>
      <c r="P42" s="70"/>
      <c r="Q42" s="72"/>
      <c r="R42" s="72"/>
      <c r="S42" s="72"/>
      <c r="T42" s="72"/>
      <c r="U42" s="72"/>
      <c r="V42" s="72"/>
    </row>
    <row r="43" spans="1:22" ht="12" customHeight="1" x14ac:dyDescent="0.3">
      <c r="A43" s="1"/>
      <c r="B43" s="88"/>
      <c r="C43" s="42" t="s">
        <v>85</v>
      </c>
      <c r="D43" s="89" t="s">
        <v>80</v>
      </c>
      <c r="E43" s="42" t="s">
        <v>73</v>
      </c>
      <c r="F43" s="6"/>
      <c r="G43" s="127"/>
      <c r="H43" s="127"/>
      <c r="I43" s="128"/>
      <c r="J43" s="129"/>
      <c r="K43" s="130"/>
      <c r="L43" s="127"/>
      <c r="M43" s="127"/>
      <c r="N43" s="6"/>
      <c r="O43" s="6"/>
      <c r="P43" s="70"/>
      <c r="Q43" s="72"/>
      <c r="R43" s="72"/>
      <c r="S43" s="72"/>
      <c r="T43" s="72"/>
      <c r="U43" s="72"/>
      <c r="V43" s="72"/>
    </row>
    <row r="44" spans="1:22" ht="18.75" customHeight="1" x14ac:dyDescent="0.3">
      <c r="A44" s="1" t="str">
        <f t="shared" ref="A44:A53" si="4">B$42&amp;$B44&amp;$D$5</f>
        <v>2. Saldo devedor (trazido a valor presente pela taxa da Cessão)Em Dia</v>
      </c>
      <c r="B44" s="48" t="s">
        <v>81</v>
      </c>
      <c r="C44" s="31">
        <f>COUNTIFS('Base Contratos'!G:G,'Relatório Analítico'!B44)</f>
        <v>1</v>
      </c>
      <c r="D44" s="94">
        <f>SUMIFS('Base Contratos'!E:E,'Base Contratos'!G:G,'Relatório Analítico'!B44)</f>
        <v>0</v>
      </c>
      <c r="E44" s="91">
        <f>IFERROR(+D44/D$53,0)</f>
        <v>0</v>
      </c>
      <c r="F44" s="6"/>
      <c r="G44" s="127"/>
      <c r="H44" s="127"/>
      <c r="I44" s="128"/>
      <c r="J44" s="129"/>
      <c r="K44" s="130"/>
      <c r="L44" s="127"/>
      <c r="M44" s="127"/>
      <c r="N44" s="6"/>
      <c r="O44" s="6"/>
      <c r="P44" s="70"/>
      <c r="Q44" s="72"/>
      <c r="R44" s="72"/>
      <c r="S44" s="72"/>
      <c r="T44" s="72"/>
      <c r="U44" s="72"/>
      <c r="V44" s="72"/>
    </row>
    <row r="45" spans="1:22" ht="15.75" customHeight="1" x14ac:dyDescent="0.3">
      <c r="A45" s="1" t="str">
        <f t="shared" si="4"/>
        <v>2. Saldo devedor (trazido a valor presente pela taxa da Cessão)Até 15</v>
      </c>
      <c r="B45" s="39" t="s">
        <v>63</v>
      </c>
      <c r="C45" s="95">
        <f>COUNTIFS('Base Contratos'!G:G,'Relatório Analítico'!B45)</f>
        <v>0</v>
      </c>
      <c r="D45" s="96">
        <f>SUMIFS('Base Contratos'!E:E,'Base Contratos'!G:G,'Relatório Analítico'!B45)</f>
        <v>0</v>
      </c>
      <c r="E45" s="97">
        <f t="shared" ref="E45:E53" si="5">IFERROR(+D45/D$53,0)</f>
        <v>0</v>
      </c>
      <c r="F45" s="131"/>
      <c r="G45" s="127"/>
      <c r="H45" s="127"/>
      <c r="I45" s="128"/>
      <c r="J45" s="129"/>
      <c r="K45" s="130"/>
      <c r="L45" s="127"/>
      <c r="M45" s="127"/>
      <c r="N45" s="6"/>
      <c r="O45" s="6"/>
      <c r="P45" s="70"/>
      <c r="Q45" s="72"/>
      <c r="R45" s="72"/>
      <c r="S45" s="72"/>
      <c r="T45" s="72"/>
      <c r="U45" s="72"/>
      <c r="V45" s="72"/>
    </row>
    <row r="46" spans="1:22" ht="15.75" customHeight="1" x14ac:dyDescent="0.3">
      <c r="A46" s="1" t="str">
        <f t="shared" si="4"/>
        <v>2. Saldo devedor (trazido a valor presente pela taxa da Cessão)Entre 15 e 30</v>
      </c>
      <c r="B46" s="48" t="s">
        <v>66</v>
      </c>
      <c r="C46" s="31">
        <f>COUNTIFS('Base Contratos'!G:G,'Relatório Analítico'!B46)</f>
        <v>0</v>
      </c>
      <c r="D46" s="94">
        <f>SUMIFS('Base Contratos'!E:E,'Base Contratos'!G:G,'Relatório Analítico'!B46)</f>
        <v>0</v>
      </c>
      <c r="E46" s="91">
        <f t="shared" si="5"/>
        <v>0</v>
      </c>
      <c r="F46" s="6"/>
      <c r="G46" s="127"/>
      <c r="H46" s="127"/>
      <c r="I46" s="128"/>
      <c r="J46" s="129"/>
      <c r="K46" s="130"/>
      <c r="L46" s="127"/>
      <c r="M46" s="127"/>
      <c r="N46" s="6"/>
      <c r="O46" s="6"/>
      <c r="P46" s="70"/>
      <c r="Q46" s="72"/>
      <c r="R46" s="72"/>
      <c r="S46" s="72"/>
      <c r="T46" s="72"/>
      <c r="U46" s="72"/>
      <c r="V46" s="72"/>
    </row>
    <row r="47" spans="1:22" ht="15.75" customHeight="1" x14ac:dyDescent="0.3">
      <c r="A47" s="1" t="str">
        <f t="shared" si="4"/>
        <v>2. Saldo devedor (trazido a valor presente pela taxa da Cessão)Entre 30 e 60</v>
      </c>
      <c r="B47" s="39" t="s">
        <v>69</v>
      </c>
      <c r="C47" s="95">
        <f>COUNTIFS('Base Contratos'!G:G,'Relatório Analítico'!B47)</f>
        <v>0</v>
      </c>
      <c r="D47" s="96">
        <f>SUMIFS('Base Contratos'!E:E,'Base Contratos'!G:G,'Relatório Analítico'!B47)</f>
        <v>0</v>
      </c>
      <c r="E47" s="97">
        <f t="shared" si="5"/>
        <v>0</v>
      </c>
      <c r="F47" s="6"/>
      <c r="G47" s="127"/>
      <c r="H47" s="127"/>
      <c r="I47" s="128"/>
      <c r="J47" s="129"/>
      <c r="K47" s="130"/>
      <c r="L47" s="127"/>
      <c r="M47" s="127"/>
      <c r="N47" s="6"/>
      <c r="O47" s="6"/>
      <c r="P47" s="70"/>
      <c r="Q47" s="72"/>
      <c r="R47" s="72"/>
      <c r="S47" s="72"/>
      <c r="T47" s="72"/>
      <c r="U47" s="72"/>
      <c r="V47" s="72"/>
    </row>
    <row r="48" spans="1:22" ht="15.75" customHeight="1" x14ac:dyDescent="0.3">
      <c r="A48" s="1" t="str">
        <f t="shared" si="4"/>
        <v>2. Saldo devedor (trazido a valor presente pela taxa da Cessão)Entre 60 e 90</v>
      </c>
      <c r="B48" s="48" t="s">
        <v>70</v>
      </c>
      <c r="C48" s="31">
        <f>COUNTIFS('Base Contratos'!G:G,'Relatório Analítico'!B48)</f>
        <v>0</v>
      </c>
      <c r="D48" s="94">
        <f>SUMIFS('Base Contratos'!E:E,'Base Contratos'!G:G,'Relatório Analítico'!B48)</f>
        <v>0</v>
      </c>
      <c r="E48" s="91">
        <f t="shared" si="5"/>
        <v>0</v>
      </c>
      <c r="F48" s="6"/>
      <c r="G48" s="127"/>
      <c r="H48" s="127"/>
      <c r="I48" s="128"/>
      <c r="J48" s="129"/>
      <c r="K48" s="130"/>
      <c r="L48" s="127"/>
      <c r="M48" s="127"/>
      <c r="N48" s="6"/>
      <c r="O48" s="6"/>
      <c r="P48" s="70"/>
      <c r="Q48" s="72"/>
      <c r="R48" s="72"/>
      <c r="S48" s="72"/>
      <c r="T48" s="72"/>
      <c r="U48" s="72"/>
      <c r="V48" s="72"/>
    </row>
    <row r="49" spans="1:22" ht="15.75" customHeight="1" x14ac:dyDescent="0.3">
      <c r="A49" s="1" t="str">
        <f t="shared" si="4"/>
        <v>2. Saldo devedor (trazido a valor presente pela taxa da Cessão)Entre 90 e 120</v>
      </c>
      <c r="B49" s="39" t="s">
        <v>74</v>
      </c>
      <c r="C49" s="95">
        <f>COUNTIFS('Base Contratos'!G:G,'Relatório Analítico'!B49)</f>
        <v>0</v>
      </c>
      <c r="D49" s="96">
        <f>SUMIFS('Base Contratos'!E:E,'Base Contratos'!G:G,'Relatório Analítico'!B49)</f>
        <v>0</v>
      </c>
      <c r="E49" s="97">
        <f t="shared" si="5"/>
        <v>0</v>
      </c>
      <c r="F49" s="6"/>
      <c r="G49" s="127"/>
      <c r="H49" s="127"/>
      <c r="I49" s="128"/>
      <c r="J49" s="129"/>
      <c r="K49" s="130"/>
      <c r="L49" s="127"/>
      <c r="M49" s="127"/>
      <c r="N49" s="6"/>
      <c r="O49" s="6"/>
      <c r="P49" s="70"/>
      <c r="Q49" s="72"/>
      <c r="R49" s="72"/>
      <c r="S49" s="72"/>
      <c r="T49" s="72"/>
      <c r="U49" s="72"/>
      <c r="V49" s="72"/>
    </row>
    <row r="50" spans="1:22" ht="15.75" customHeight="1" x14ac:dyDescent="0.3">
      <c r="A50" s="1" t="str">
        <f t="shared" si="4"/>
        <v>2. Saldo devedor (trazido a valor presente pela taxa da Cessão)Entre 120 e 150</v>
      </c>
      <c r="B50" s="48" t="s">
        <v>75</v>
      </c>
      <c r="C50" s="31">
        <f>COUNTIFS('Base Contratos'!G:G,'Relatório Analítico'!B50)</f>
        <v>0</v>
      </c>
      <c r="D50" s="94">
        <f>SUMIFS('Base Contratos'!E:E,'Base Contratos'!G:G,'Relatório Analítico'!B50)</f>
        <v>0</v>
      </c>
      <c r="E50" s="91">
        <f t="shared" si="5"/>
        <v>0</v>
      </c>
      <c r="F50" s="6"/>
      <c r="G50" s="127"/>
      <c r="H50" s="127"/>
      <c r="I50" s="128"/>
      <c r="J50" s="129"/>
      <c r="K50" s="130"/>
      <c r="L50" s="127"/>
      <c r="M50" s="127"/>
      <c r="N50" s="6"/>
      <c r="O50" s="6"/>
      <c r="P50" s="70"/>
      <c r="Q50" s="72"/>
      <c r="R50" s="72"/>
      <c r="S50" s="72"/>
      <c r="T50" s="72"/>
      <c r="U50" s="72"/>
      <c r="V50" s="72"/>
    </row>
    <row r="51" spans="1:22" ht="15.75" customHeight="1" x14ac:dyDescent="0.3">
      <c r="A51" s="1" t="str">
        <f t="shared" si="4"/>
        <v>2. Saldo devedor (trazido a valor presente pela taxa da Cessão)Entre 150 e 180</v>
      </c>
      <c r="B51" s="39" t="s">
        <v>76</v>
      </c>
      <c r="C51" s="95">
        <f>COUNTIFS('Base Contratos'!G:G,'Relatório Analítico'!B51)</f>
        <v>0</v>
      </c>
      <c r="D51" s="96">
        <f>SUMIFS('Base Contratos'!E:E,'Base Contratos'!G:G,'Relatório Analítico'!B51)</f>
        <v>0</v>
      </c>
      <c r="E51" s="97">
        <f t="shared" si="5"/>
        <v>0</v>
      </c>
      <c r="F51" s="6"/>
      <c r="G51" s="6"/>
      <c r="H51" s="6"/>
      <c r="I51" s="6"/>
      <c r="J51" s="6"/>
      <c r="K51" s="6"/>
      <c r="L51" s="122"/>
      <c r="M51" s="6"/>
      <c r="N51" s="6"/>
      <c r="O51" s="6"/>
      <c r="P51" s="70"/>
      <c r="Q51" s="72"/>
      <c r="R51" s="72"/>
      <c r="S51" s="72"/>
      <c r="T51" s="72"/>
      <c r="U51" s="72"/>
      <c r="V51" s="72"/>
    </row>
    <row r="52" spans="1:22" ht="15.75" customHeight="1" x14ac:dyDescent="0.3">
      <c r="A52" s="1" t="str">
        <f t="shared" si="4"/>
        <v>2. Saldo devedor (trazido a valor presente pela taxa da Cessão)Superior a 180</v>
      </c>
      <c r="B52" s="48" t="s">
        <v>77</v>
      </c>
      <c r="C52" s="31">
        <f>COUNTIFS('Base Contratos'!G:G,'Relatório Analítico'!B52)</f>
        <v>0</v>
      </c>
      <c r="D52" s="94">
        <f>SUMIFS('Base Contratos'!E:E,'Base Contratos'!G:G,'Relatório Analítico'!B52)</f>
        <v>0</v>
      </c>
      <c r="E52" s="91">
        <f t="shared" si="5"/>
        <v>0</v>
      </c>
      <c r="F52" s="6"/>
      <c r="G52" s="6"/>
      <c r="H52" s="6"/>
      <c r="I52" s="6"/>
      <c r="J52" s="6"/>
      <c r="K52" s="6"/>
      <c r="L52" s="122"/>
      <c r="M52" s="6"/>
      <c r="N52" s="6"/>
      <c r="O52" s="6"/>
      <c r="P52" s="70"/>
      <c r="Q52" s="72"/>
      <c r="R52" s="72"/>
      <c r="S52" s="72"/>
      <c r="T52" s="72"/>
      <c r="U52" s="72"/>
      <c r="V52" s="72"/>
    </row>
    <row r="53" spans="1:22" ht="15.75" customHeight="1" x14ac:dyDescent="0.3">
      <c r="A53" s="1" t="str">
        <f t="shared" si="4"/>
        <v>2. Saldo devedor (trazido a valor presente pela taxa da Cessão)Saldo devedor total:</v>
      </c>
      <c r="B53" s="102" t="s">
        <v>86</v>
      </c>
      <c r="C53" s="132">
        <f>SUM(C44:C52)</f>
        <v>1</v>
      </c>
      <c r="D53" s="133">
        <f>SUM(D44:D52)</f>
        <v>0</v>
      </c>
      <c r="E53" s="227">
        <f t="shared" si="5"/>
        <v>0</v>
      </c>
      <c r="F53" s="6"/>
      <c r="G53" s="6"/>
      <c r="H53" s="6"/>
      <c r="I53" s="6"/>
      <c r="J53" s="6"/>
      <c r="K53" s="6"/>
      <c r="L53" s="122"/>
      <c r="M53" s="6"/>
      <c r="N53" s="6"/>
      <c r="O53" s="6"/>
      <c r="P53" s="70"/>
      <c r="Q53" s="72"/>
      <c r="R53" s="72"/>
      <c r="S53" s="72"/>
      <c r="T53" s="72"/>
      <c r="U53" s="72"/>
      <c r="V53" s="72"/>
    </row>
    <row r="54" spans="1:22" ht="15.75" customHeight="1" x14ac:dyDescent="0.3">
      <c r="A54" s="1"/>
      <c r="B54" s="108"/>
      <c r="C54" s="6"/>
      <c r="D54" s="113"/>
      <c r="E54" s="134"/>
      <c r="F54" s="6"/>
      <c r="G54" s="6"/>
      <c r="H54" s="6"/>
      <c r="I54" s="6"/>
      <c r="J54" s="6"/>
      <c r="K54" s="6"/>
      <c r="L54" s="122"/>
      <c r="M54" s="6"/>
      <c r="N54" s="6"/>
      <c r="O54" s="6"/>
      <c r="P54" s="70"/>
      <c r="Q54" s="72"/>
      <c r="R54" s="72"/>
      <c r="S54" s="72"/>
      <c r="T54" s="72"/>
      <c r="U54" s="72"/>
      <c r="V54" s="72"/>
    </row>
    <row r="55" spans="1:22" ht="15.75" customHeight="1" x14ac:dyDescent="0.3">
      <c r="A55" s="1"/>
      <c r="B55" s="14"/>
      <c r="C55" s="6"/>
      <c r="D55" s="113"/>
      <c r="E55" s="6"/>
      <c r="F55" s="6"/>
      <c r="G55" s="6"/>
      <c r="H55" s="6"/>
      <c r="I55" s="6"/>
      <c r="J55" s="6"/>
      <c r="K55" s="6"/>
      <c r="L55" s="69"/>
      <c r="M55" s="6"/>
      <c r="N55" s="6"/>
      <c r="O55" s="6"/>
      <c r="P55" s="70"/>
      <c r="Q55" s="72"/>
      <c r="R55" s="72"/>
      <c r="S55" s="72"/>
      <c r="T55" s="72"/>
      <c r="U55" s="72"/>
      <c r="V55" s="72"/>
    </row>
    <row r="56" spans="1:22" ht="15.75" customHeight="1" x14ac:dyDescent="0.3">
      <c r="A56" s="1"/>
      <c r="B56" s="14"/>
      <c r="C56" s="6"/>
      <c r="D56" s="113"/>
      <c r="E56" s="6"/>
      <c r="F56" s="6"/>
      <c r="G56" s="6"/>
      <c r="H56" s="6"/>
      <c r="I56" s="6"/>
      <c r="J56" s="6"/>
      <c r="K56" s="6"/>
      <c r="L56" s="69"/>
      <c r="M56" s="6"/>
      <c r="N56" s="6"/>
      <c r="O56" s="6"/>
      <c r="P56" s="70"/>
      <c r="Q56" s="72"/>
      <c r="R56" s="72"/>
      <c r="S56" s="72"/>
      <c r="T56" s="72"/>
      <c r="U56" s="72"/>
      <c r="V56" s="72"/>
    </row>
    <row r="57" spans="1:22" ht="15.75" customHeight="1" x14ac:dyDescent="0.3">
      <c r="A57" s="1"/>
      <c r="B57" s="14"/>
      <c r="C57" s="6"/>
      <c r="D57" s="113"/>
      <c r="E57" s="6"/>
      <c r="F57" s="6"/>
      <c r="G57" s="6"/>
      <c r="H57" s="6"/>
      <c r="I57" s="6"/>
      <c r="J57" s="6"/>
      <c r="K57" s="6"/>
      <c r="L57" s="69"/>
      <c r="M57" s="6"/>
      <c r="N57" s="6"/>
      <c r="O57" s="6"/>
      <c r="P57" s="70"/>
      <c r="Q57" s="72"/>
      <c r="R57" s="72"/>
      <c r="S57" s="72"/>
      <c r="T57" s="72"/>
      <c r="U57" s="72"/>
      <c r="V57" s="72"/>
    </row>
    <row r="58" spans="1:22" ht="15.75" customHeight="1" x14ac:dyDescent="0.3">
      <c r="A58" s="1"/>
      <c r="B58" s="14"/>
      <c r="C58" s="6"/>
      <c r="D58" s="113"/>
      <c r="E58" s="6"/>
      <c r="F58" s="6"/>
      <c r="G58" s="6"/>
      <c r="H58" s="6"/>
      <c r="I58" s="6"/>
      <c r="J58" s="6"/>
      <c r="K58" s="6"/>
      <c r="L58" s="122"/>
      <c r="M58" s="6"/>
      <c r="N58" s="6"/>
      <c r="O58" s="6"/>
      <c r="P58" s="70"/>
      <c r="Q58" s="72"/>
      <c r="R58" s="72"/>
      <c r="S58" s="72"/>
      <c r="T58" s="72"/>
      <c r="U58" s="72"/>
      <c r="V58" s="72"/>
    </row>
    <row r="59" spans="1:22" ht="15.75" customHeight="1" thickBot="1" x14ac:dyDescent="0.35">
      <c r="A59" s="1"/>
      <c r="B59" s="17" t="s">
        <v>87</v>
      </c>
      <c r="C59" s="17"/>
      <c r="D59" s="93"/>
      <c r="E59" s="17"/>
      <c r="F59" s="125"/>
      <c r="G59" s="125"/>
      <c r="H59" s="125"/>
      <c r="I59" s="125"/>
      <c r="J59" s="125"/>
      <c r="K59" s="125"/>
      <c r="L59" s="125"/>
      <c r="M59" s="125"/>
      <c r="N59" s="6"/>
      <c r="O59" s="6"/>
      <c r="P59" s="70"/>
      <c r="Q59" s="72"/>
      <c r="R59" s="72"/>
      <c r="S59" s="72"/>
      <c r="T59" s="72"/>
      <c r="U59" s="72"/>
      <c r="V59" s="72"/>
    </row>
    <row r="60" spans="1:22" ht="15.75" customHeight="1" x14ac:dyDescent="0.3">
      <c r="A60" s="1"/>
      <c r="B60" s="88"/>
      <c r="C60" s="42" t="s">
        <v>88</v>
      </c>
      <c r="D60" s="89" t="s">
        <v>72</v>
      </c>
      <c r="E60" s="42" t="s">
        <v>73</v>
      </c>
      <c r="F60" s="6"/>
      <c r="G60" s="54"/>
      <c r="H60" s="54"/>
      <c r="I60" s="54"/>
      <c r="J60" s="54"/>
      <c r="K60" s="54"/>
      <c r="L60" s="54"/>
      <c r="M60" s="54"/>
      <c r="N60" s="6"/>
      <c r="O60" s="6"/>
      <c r="P60" s="70"/>
      <c r="Q60" s="72"/>
      <c r="R60" s="72"/>
      <c r="S60" s="72"/>
      <c r="T60" s="72"/>
      <c r="U60" s="72"/>
      <c r="V60" s="72"/>
    </row>
    <row r="61" spans="1:22" ht="15.75" customHeight="1" x14ac:dyDescent="0.3">
      <c r="A61" s="1" t="str">
        <f t="shared" ref="A61:A68" si="6">B$59&amp;$B61&amp;$D$5</f>
        <v>3. Inadimplência da Carteira (em dias)Até 15</v>
      </c>
      <c r="B61" s="48" t="s">
        <v>63</v>
      </c>
      <c r="C61" s="31">
        <f>COUNTIFS(Recebíveis!N:N,"Atraso",Recebíveis!R:R,'Relatório Analítico'!B61)</f>
        <v>1</v>
      </c>
      <c r="D61" s="94">
        <f>SUMIFS(Recebíveis!L:L,Recebíveis!N:N,"Atraso",Recebíveis!R:R,'Relatório Analítico'!B61)</f>
        <v>0</v>
      </c>
      <c r="E61" s="91">
        <f>IFERROR(+D61/D$69,0)</f>
        <v>0</v>
      </c>
      <c r="F61" s="6"/>
      <c r="G61" s="54"/>
      <c r="H61" s="54"/>
      <c r="I61" s="54"/>
      <c r="J61" s="54"/>
      <c r="K61" s="54"/>
      <c r="L61" s="54"/>
      <c r="M61" s="54"/>
      <c r="N61" s="6"/>
      <c r="O61" s="6"/>
      <c r="P61" s="70"/>
      <c r="Q61" s="72"/>
      <c r="R61" s="72"/>
      <c r="S61" s="72"/>
      <c r="T61" s="72"/>
      <c r="U61" s="72"/>
      <c r="V61" s="72"/>
    </row>
    <row r="62" spans="1:22" ht="15.75" customHeight="1" x14ac:dyDescent="0.3">
      <c r="A62" s="1" t="str">
        <f t="shared" si="6"/>
        <v>3. Inadimplência da Carteira (em dias)Entre 15 e 30</v>
      </c>
      <c r="B62" s="39" t="s">
        <v>66</v>
      </c>
      <c r="C62" s="95">
        <f>COUNTIFS(Recebíveis!N:N,"Atraso",Recebíveis!R:R,'Relatório Analítico'!B62)</f>
        <v>0</v>
      </c>
      <c r="D62" s="96">
        <f>SUMIFS(Recebíveis!L:L,Recebíveis!N:N,"Atraso",Recebíveis!R:R,'Relatório Analítico'!B62)</f>
        <v>0</v>
      </c>
      <c r="E62" s="97">
        <f t="shared" ref="E62:E69" si="7">IFERROR(+D62/D$69,0)</f>
        <v>0</v>
      </c>
      <c r="F62" s="6"/>
      <c r="G62" s="54"/>
      <c r="H62" s="54"/>
      <c r="I62" s="54"/>
      <c r="J62" s="54"/>
      <c r="K62" s="54"/>
      <c r="L62" s="54"/>
      <c r="M62" s="54"/>
      <c r="N62" s="6"/>
      <c r="O62" s="6"/>
      <c r="P62" s="70"/>
      <c r="Q62" s="72"/>
      <c r="R62" s="72"/>
      <c r="S62" s="72"/>
      <c r="T62" s="72"/>
      <c r="U62" s="72"/>
      <c r="V62" s="72"/>
    </row>
    <row r="63" spans="1:22" ht="15.75" customHeight="1" x14ac:dyDescent="0.3">
      <c r="A63" s="1" t="str">
        <f t="shared" si="6"/>
        <v>3. Inadimplência da Carteira (em dias)Entre 30 e 60</v>
      </c>
      <c r="B63" s="48" t="s">
        <v>69</v>
      </c>
      <c r="C63" s="31">
        <f>COUNTIFS(Recebíveis!N:N,"Atraso",Recebíveis!R:R,'Relatório Analítico'!B63)</f>
        <v>0</v>
      </c>
      <c r="D63" s="94">
        <f>SUMIFS(Recebíveis!L:L,Recebíveis!N:N,"Atraso",Recebíveis!R:R,'Relatório Analítico'!B63)</f>
        <v>0</v>
      </c>
      <c r="E63" s="91">
        <f t="shared" si="7"/>
        <v>0</v>
      </c>
      <c r="F63" s="6"/>
      <c r="G63" s="54"/>
      <c r="H63" s="54"/>
      <c r="I63" s="54"/>
      <c r="J63" s="54"/>
      <c r="K63" s="54"/>
      <c r="L63" s="54"/>
      <c r="M63" s="54"/>
      <c r="N63" s="6"/>
      <c r="O63" s="6"/>
      <c r="P63" s="70"/>
      <c r="Q63" s="72"/>
      <c r="R63" s="72"/>
      <c r="S63" s="72"/>
      <c r="T63" s="72"/>
      <c r="U63" s="72"/>
      <c r="V63" s="72"/>
    </row>
    <row r="64" spans="1:22" ht="15.75" customHeight="1" x14ac:dyDescent="0.3">
      <c r="A64" s="1" t="str">
        <f t="shared" si="6"/>
        <v>3. Inadimplência da Carteira (em dias)Entre 60 e 90</v>
      </c>
      <c r="B64" s="39" t="s">
        <v>70</v>
      </c>
      <c r="C64" s="95">
        <f>COUNTIFS(Recebíveis!N:N,"Atraso",Recebíveis!R:R,'Relatório Analítico'!B64)</f>
        <v>0</v>
      </c>
      <c r="D64" s="96">
        <f>SUMIFS(Recebíveis!L:L,Recebíveis!N:N,"Atraso",Recebíveis!R:R,'Relatório Analítico'!B64)</f>
        <v>0</v>
      </c>
      <c r="E64" s="97">
        <f t="shared" si="7"/>
        <v>0</v>
      </c>
      <c r="F64" s="6"/>
      <c r="G64" s="54"/>
      <c r="H64" s="54"/>
      <c r="I64" s="54"/>
      <c r="J64" s="54"/>
      <c r="K64" s="54"/>
      <c r="L64" s="54"/>
      <c r="M64" s="54"/>
      <c r="N64" s="6"/>
      <c r="O64" s="6"/>
      <c r="P64" s="70"/>
      <c r="Q64" s="72"/>
      <c r="R64" s="72"/>
      <c r="S64" s="72"/>
      <c r="T64" s="72"/>
      <c r="U64" s="72"/>
      <c r="V64" s="72"/>
    </row>
    <row r="65" spans="1:22" ht="18.75" customHeight="1" x14ac:dyDescent="0.3">
      <c r="A65" s="1" t="str">
        <f t="shared" si="6"/>
        <v>3. Inadimplência da Carteira (em dias)Entre 90 e 120</v>
      </c>
      <c r="B65" s="48" t="s">
        <v>74</v>
      </c>
      <c r="C65" s="31">
        <f>COUNTIFS(Recebíveis!N:N,"Atraso",Recebíveis!R:R,'Relatório Analítico'!B65)</f>
        <v>0</v>
      </c>
      <c r="D65" s="94">
        <f>SUMIFS(Recebíveis!L:L,Recebíveis!N:N,"Atraso",Recebíveis!R:R,'Relatório Analítico'!B65)</f>
        <v>0</v>
      </c>
      <c r="E65" s="91">
        <f t="shared" si="7"/>
        <v>0</v>
      </c>
      <c r="F65" s="6"/>
      <c r="G65" s="54"/>
      <c r="H65" s="54"/>
      <c r="I65" s="54"/>
      <c r="J65" s="54"/>
      <c r="K65" s="54"/>
      <c r="L65" s="54"/>
      <c r="M65" s="54"/>
      <c r="N65" s="6"/>
      <c r="O65" s="6"/>
      <c r="P65" s="70"/>
      <c r="Q65" s="72"/>
      <c r="R65" s="72"/>
      <c r="S65" s="72"/>
      <c r="T65" s="72"/>
      <c r="U65" s="72"/>
      <c r="V65" s="72"/>
    </row>
    <row r="66" spans="1:22" ht="18.75" customHeight="1" x14ac:dyDescent="0.3">
      <c r="A66" s="1" t="str">
        <f t="shared" si="6"/>
        <v>3. Inadimplência da Carteira (em dias)Entre 120 e 150</v>
      </c>
      <c r="B66" s="39" t="s">
        <v>75</v>
      </c>
      <c r="C66" s="95">
        <f>COUNTIFS(Recebíveis!N:N,"Atraso",Recebíveis!R:R,'Relatório Analítico'!B66)</f>
        <v>0</v>
      </c>
      <c r="D66" s="96">
        <f>SUMIFS(Recebíveis!L:L,Recebíveis!N:N,"Atraso",Recebíveis!R:R,'Relatório Analítico'!B66)</f>
        <v>0</v>
      </c>
      <c r="E66" s="97">
        <f t="shared" si="7"/>
        <v>0</v>
      </c>
      <c r="F66" s="6"/>
      <c r="G66" s="54"/>
      <c r="H66" s="54"/>
      <c r="I66" s="54"/>
      <c r="J66" s="54"/>
      <c r="K66" s="54"/>
      <c r="L66" s="54"/>
      <c r="M66" s="54"/>
      <c r="N66" s="6"/>
      <c r="O66" s="6"/>
      <c r="P66" s="70"/>
      <c r="Q66" s="72"/>
      <c r="R66" s="72"/>
      <c r="S66" s="72"/>
      <c r="T66" s="72"/>
      <c r="U66" s="72"/>
      <c r="V66" s="72"/>
    </row>
    <row r="67" spans="1:22" ht="18.75" customHeight="1" x14ac:dyDescent="0.3">
      <c r="A67" s="1" t="str">
        <f t="shared" si="6"/>
        <v>3. Inadimplência da Carteira (em dias)Entre 150 e 180</v>
      </c>
      <c r="B67" s="48" t="s">
        <v>76</v>
      </c>
      <c r="C67" s="31">
        <f>COUNTIFS(Recebíveis!N:N,"Atraso",Recebíveis!R:R,'Relatório Analítico'!B67)</f>
        <v>0</v>
      </c>
      <c r="D67" s="94">
        <f>SUMIFS(Recebíveis!L:L,Recebíveis!N:N,"Atraso",Recebíveis!R:R,'Relatório Analítico'!B67)</f>
        <v>0</v>
      </c>
      <c r="E67" s="91">
        <f t="shared" si="7"/>
        <v>0</v>
      </c>
      <c r="F67" s="6"/>
      <c r="G67" s="54"/>
      <c r="H67" s="54"/>
      <c r="I67" s="54"/>
      <c r="J67" s="54"/>
      <c r="K67" s="54"/>
      <c r="L67" s="54"/>
      <c r="M67" s="54"/>
      <c r="N67" s="6"/>
      <c r="O67" s="6"/>
      <c r="P67" s="70"/>
      <c r="Q67" s="72"/>
      <c r="R67" s="72"/>
      <c r="S67" s="72"/>
      <c r="T67" s="72"/>
      <c r="U67" s="72"/>
      <c r="V67" s="72"/>
    </row>
    <row r="68" spans="1:22" ht="18.75" customHeight="1" x14ac:dyDescent="0.3">
      <c r="A68" s="1" t="str">
        <f t="shared" si="6"/>
        <v>3. Inadimplência da Carteira (em dias)Superior a 180</v>
      </c>
      <c r="B68" s="39" t="s">
        <v>77</v>
      </c>
      <c r="C68" s="95">
        <f>COUNTIFS(Recebíveis!N:N,"Atraso",Recebíveis!R:R,'Relatório Analítico'!B68)</f>
        <v>0</v>
      </c>
      <c r="D68" s="96">
        <f>SUMIFS(Recebíveis!L:L,Recebíveis!N:N,"Atraso",Recebíveis!R:R,'Relatório Analítico'!B68)</f>
        <v>0</v>
      </c>
      <c r="E68" s="97">
        <f t="shared" si="7"/>
        <v>0</v>
      </c>
      <c r="F68" s="134"/>
      <c r="G68" s="54"/>
      <c r="H68" s="54"/>
      <c r="I68" s="54"/>
      <c r="J68" s="54"/>
      <c r="K68" s="54"/>
      <c r="L68" s="54"/>
      <c r="M68" s="54"/>
      <c r="N68" s="6"/>
      <c r="O68" s="6"/>
      <c r="P68" s="70"/>
      <c r="Q68" s="72"/>
      <c r="R68" s="72"/>
      <c r="S68" s="72"/>
      <c r="T68" s="72"/>
      <c r="U68" s="72"/>
      <c r="V68" s="72"/>
    </row>
    <row r="69" spans="1:22" ht="18.75" customHeight="1" x14ac:dyDescent="0.3">
      <c r="A69" s="1"/>
      <c r="B69" s="53" t="s">
        <v>89</v>
      </c>
      <c r="C69" s="99">
        <f>SUM(C61:C68)</f>
        <v>1</v>
      </c>
      <c r="D69" s="165">
        <f>SUM(D61:D68)</f>
        <v>0</v>
      </c>
      <c r="E69" s="101">
        <f t="shared" si="7"/>
        <v>0</v>
      </c>
      <c r="F69" s="69"/>
      <c r="G69" s="54"/>
      <c r="H69" s="54"/>
      <c r="I69" s="54"/>
      <c r="J69" s="54"/>
      <c r="K69" s="54"/>
      <c r="L69" s="54"/>
      <c r="M69" s="54"/>
      <c r="N69" s="6"/>
      <c r="O69" s="6"/>
      <c r="P69" s="70"/>
      <c r="Q69" s="72"/>
      <c r="R69" s="72"/>
      <c r="S69" s="72"/>
      <c r="T69" s="72"/>
      <c r="U69" s="72"/>
      <c r="V69" s="72"/>
    </row>
    <row r="70" spans="1:22" ht="15.75" customHeight="1" x14ac:dyDescent="0.3">
      <c r="A70" s="1"/>
      <c r="B70" s="120"/>
      <c r="C70" s="121"/>
      <c r="D70" s="135"/>
      <c r="E70" s="227"/>
      <c r="F70" s="69"/>
      <c r="G70" s="54"/>
      <c r="H70" s="54"/>
      <c r="I70" s="54"/>
      <c r="J70" s="54"/>
      <c r="K70" s="54"/>
      <c r="L70" s="54"/>
      <c r="M70" s="54"/>
      <c r="N70" s="6"/>
      <c r="O70" s="6"/>
      <c r="P70" s="70"/>
      <c r="Q70" s="72"/>
      <c r="R70" s="72"/>
      <c r="S70" s="72"/>
      <c r="T70" s="72"/>
      <c r="U70" s="72"/>
      <c r="V70" s="72"/>
    </row>
    <row r="71" spans="1:22" ht="15.75" customHeight="1" x14ac:dyDescent="0.3">
      <c r="A71" s="1"/>
      <c r="B71" s="6"/>
      <c r="C71" s="6"/>
      <c r="D71" s="69"/>
      <c r="E71" s="6"/>
      <c r="F71" s="6"/>
      <c r="G71" s="54"/>
      <c r="H71" s="54"/>
      <c r="I71" s="54"/>
      <c r="J71" s="54"/>
      <c r="K71" s="54"/>
      <c r="L71" s="54"/>
      <c r="M71" s="54"/>
      <c r="N71" s="6"/>
      <c r="O71" s="6"/>
      <c r="P71" s="70"/>
      <c r="Q71" s="72"/>
      <c r="R71" s="72"/>
      <c r="S71" s="72"/>
      <c r="T71" s="72"/>
      <c r="U71" s="72"/>
      <c r="V71" s="72"/>
    </row>
    <row r="72" spans="1:22" ht="15.75" customHeight="1" x14ac:dyDescent="0.3">
      <c r="A72" s="1"/>
      <c r="B72" s="14"/>
      <c r="C72" s="6"/>
      <c r="D72" s="69"/>
      <c r="E72" s="6"/>
      <c r="F72" s="69"/>
      <c r="G72" s="6"/>
      <c r="H72" s="6"/>
      <c r="I72" s="6"/>
      <c r="J72" s="6"/>
      <c r="K72" s="6"/>
      <c r="L72" s="69"/>
      <c r="M72" s="6"/>
      <c r="N72" s="6"/>
      <c r="O72" s="6"/>
      <c r="P72" s="70"/>
      <c r="Q72" s="72"/>
      <c r="R72" s="72"/>
      <c r="S72" s="72"/>
      <c r="T72" s="72"/>
      <c r="U72" s="72"/>
      <c r="V72" s="72"/>
    </row>
    <row r="73" spans="1:22" ht="15.75" customHeight="1" x14ac:dyDescent="0.3">
      <c r="A73" s="1"/>
      <c r="B73" s="14"/>
      <c r="C73" s="6"/>
      <c r="D73" s="69"/>
      <c r="E73" s="6"/>
      <c r="F73" s="69"/>
      <c r="G73" s="6"/>
      <c r="H73" s="6"/>
      <c r="I73" s="6"/>
      <c r="J73" s="6"/>
      <c r="K73" s="6"/>
      <c r="L73" s="69"/>
      <c r="M73" s="6"/>
      <c r="N73" s="6"/>
      <c r="O73" s="6"/>
      <c r="P73" s="70"/>
    </row>
    <row r="74" spans="1:22" ht="15.75" customHeight="1" x14ac:dyDescent="0.3">
      <c r="A74" s="1"/>
      <c r="B74" s="14"/>
      <c r="C74" s="6"/>
      <c r="D74" s="69"/>
      <c r="E74" s="6"/>
      <c r="F74" s="69"/>
      <c r="G74" s="6"/>
      <c r="H74" s="6"/>
      <c r="I74" s="6"/>
      <c r="J74" s="6"/>
      <c r="K74" s="6"/>
      <c r="L74" s="69"/>
      <c r="M74" s="6"/>
      <c r="N74" s="6"/>
      <c r="O74" s="6"/>
      <c r="P74" s="70"/>
    </row>
    <row r="75" spans="1:22" ht="15.75" customHeight="1" x14ac:dyDescent="0.3">
      <c r="A75" s="1"/>
      <c r="B75" s="14"/>
      <c r="C75" s="6"/>
      <c r="D75" s="69"/>
      <c r="E75" s="6"/>
      <c r="F75" s="69"/>
      <c r="G75" s="6"/>
      <c r="H75" s="6"/>
      <c r="I75" s="6"/>
      <c r="J75" s="6"/>
      <c r="K75" s="6"/>
      <c r="L75" s="69"/>
      <c r="M75" s="6"/>
      <c r="N75" s="6"/>
      <c r="O75" s="6"/>
      <c r="P75" s="70"/>
    </row>
    <row r="76" spans="1:22" ht="15.75" customHeight="1" x14ac:dyDescent="0.3">
      <c r="A76" s="1"/>
      <c r="B76" s="14"/>
      <c r="C76" s="6"/>
      <c r="D76" s="69"/>
      <c r="E76" s="6"/>
      <c r="F76" s="69"/>
      <c r="G76" s="6"/>
      <c r="H76" s="6"/>
      <c r="I76" s="6"/>
      <c r="J76" s="6"/>
      <c r="K76" s="6"/>
      <c r="L76" s="69"/>
      <c r="M76" s="6"/>
      <c r="N76" s="6"/>
      <c r="O76" s="6"/>
      <c r="P76" s="70"/>
    </row>
    <row r="77" spans="1:22" ht="15.75" customHeight="1" x14ac:dyDescent="0.3">
      <c r="A77" s="1"/>
      <c r="B77" s="14"/>
      <c r="C77" s="6"/>
      <c r="D77" s="69"/>
      <c r="E77" s="6"/>
      <c r="F77" s="69"/>
      <c r="G77" s="6"/>
      <c r="H77" s="6"/>
      <c r="I77" s="6"/>
      <c r="J77" s="6"/>
      <c r="K77" s="6"/>
      <c r="L77" s="69"/>
      <c r="M77" s="6"/>
      <c r="N77" s="6"/>
      <c r="O77" s="6"/>
      <c r="P77" s="70"/>
    </row>
    <row r="78" spans="1:22" ht="15.75" customHeight="1" x14ac:dyDescent="0.3">
      <c r="A78" s="1"/>
      <c r="B78" s="14"/>
      <c r="C78" s="6"/>
      <c r="D78" s="69"/>
      <c r="E78" s="6"/>
      <c r="F78" s="69"/>
      <c r="G78" s="6"/>
      <c r="H78" s="6"/>
      <c r="I78" s="6"/>
      <c r="J78" s="6"/>
      <c r="K78" s="6"/>
      <c r="L78" s="69"/>
      <c r="M78" s="6"/>
      <c r="N78" s="6"/>
      <c r="O78" s="6"/>
      <c r="P78" s="70"/>
    </row>
    <row r="79" spans="1:22" ht="15.75" customHeight="1" x14ac:dyDescent="0.3">
      <c r="A79" s="1"/>
      <c r="B79" s="14"/>
      <c r="C79" s="6"/>
      <c r="D79" s="69"/>
      <c r="E79" s="6"/>
      <c r="F79" s="69"/>
      <c r="G79" s="6"/>
      <c r="H79" s="6"/>
      <c r="I79" s="6"/>
      <c r="J79" s="6"/>
      <c r="K79" s="6"/>
      <c r="L79" s="69"/>
      <c r="M79" s="6"/>
      <c r="N79" s="6"/>
      <c r="O79" s="6"/>
      <c r="P79" s="70"/>
    </row>
    <row r="80" spans="1:22" ht="15.75" customHeight="1" x14ac:dyDescent="0.3">
      <c r="A80" s="1"/>
      <c r="B80" s="14"/>
      <c r="C80" s="6"/>
      <c r="D80" s="69"/>
      <c r="E80" s="6"/>
      <c r="F80" s="69"/>
      <c r="G80" s="6"/>
      <c r="H80" s="6"/>
      <c r="I80" s="6"/>
      <c r="J80" s="6"/>
      <c r="K80" s="6"/>
      <c r="L80" s="69"/>
      <c r="M80" s="6"/>
      <c r="N80" s="6"/>
      <c r="O80" s="6"/>
      <c r="P80" s="70"/>
    </row>
    <row r="81" spans="1:16" ht="15.75" customHeight="1" x14ac:dyDescent="0.3">
      <c r="A81" s="1"/>
      <c r="B81" s="14"/>
      <c r="C81" s="6"/>
      <c r="D81" s="69"/>
      <c r="E81" s="6"/>
      <c r="F81" s="69"/>
      <c r="G81" s="6"/>
      <c r="H81" s="6"/>
      <c r="I81" s="6"/>
      <c r="J81" s="6"/>
      <c r="K81" s="6"/>
      <c r="L81" s="69"/>
      <c r="M81" s="6"/>
      <c r="N81" s="6"/>
      <c r="O81" s="6"/>
      <c r="P81" s="70"/>
    </row>
    <row r="82" spans="1:16" ht="15.75" customHeight="1" x14ac:dyDescent="0.3">
      <c r="A82" s="1"/>
      <c r="B82" s="14"/>
      <c r="C82" s="6"/>
      <c r="D82" s="69"/>
      <c r="E82" s="6"/>
      <c r="F82" s="69"/>
      <c r="G82" s="6"/>
      <c r="H82" s="6"/>
      <c r="I82" s="6"/>
      <c r="J82" s="6"/>
      <c r="K82" s="6"/>
      <c r="L82" s="69"/>
      <c r="M82" s="6"/>
      <c r="N82" s="6"/>
      <c r="O82" s="6"/>
      <c r="P82" s="70"/>
    </row>
    <row r="83" spans="1:16" ht="15.75" customHeight="1" x14ac:dyDescent="0.3">
      <c r="A83" s="1"/>
      <c r="B83" s="14"/>
      <c r="C83" s="6"/>
      <c r="D83" s="69"/>
      <c r="E83" s="6"/>
      <c r="F83" s="69"/>
      <c r="G83" s="6"/>
      <c r="H83" s="6"/>
      <c r="I83" s="6"/>
      <c r="J83" s="6"/>
      <c r="K83" s="6"/>
      <c r="L83" s="69"/>
      <c r="M83" s="6"/>
      <c r="N83" s="6"/>
      <c r="O83" s="6"/>
      <c r="P83" s="70"/>
    </row>
    <row r="84" spans="1:16" ht="15.75" customHeight="1" x14ac:dyDescent="0.3">
      <c r="A84" s="1"/>
      <c r="B84" s="14"/>
      <c r="C84" s="6"/>
      <c r="D84" s="69"/>
      <c r="E84" s="6"/>
      <c r="F84" s="69"/>
      <c r="G84" s="6"/>
      <c r="H84" s="6"/>
      <c r="I84" s="6"/>
      <c r="J84" s="6"/>
      <c r="K84" s="6"/>
      <c r="L84" s="69"/>
      <c r="M84" s="6"/>
      <c r="N84" s="6"/>
      <c r="O84" s="6"/>
      <c r="P84" s="70"/>
    </row>
    <row r="85" spans="1:16" ht="15.75" customHeight="1" x14ac:dyDescent="0.3">
      <c r="A85" s="1"/>
      <c r="B85" s="14"/>
      <c r="C85" s="6"/>
      <c r="D85" s="69"/>
      <c r="E85" s="6"/>
      <c r="F85" s="69"/>
      <c r="G85" s="6"/>
      <c r="H85" s="6"/>
      <c r="I85" s="6"/>
      <c r="J85" s="6"/>
      <c r="K85" s="6"/>
      <c r="L85" s="69"/>
      <c r="M85" s="6"/>
      <c r="N85" s="6"/>
      <c r="O85" s="6"/>
      <c r="P85" s="70"/>
    </row>
    <row r="86" spans="1:16" ht="15.75" customHeight="1" x14ac:dyDescent="0.3">
      <c r="A86" s="1"/>
      <c r="B86" s="14"/>
      <c r="C86" s="6"/>
      <c r="D86" s="69"/>
      <c r="E86" s="6"/>
      <c r="F86" s="69"/>
      <c r="G86" s="6"/>
      <c r="H86" s="6"/>
      <c r="I86" s="6"/>
      <c r="J86" s="6"/>
      <c r="K86" s="6"/>
      <c r="L86" s="69"/>
      <c r="M86" s="6"/>
      <c r="N86" s="6"/>
      <c r="O86" s="6"/>
      <c r="P86" s="70"/>
    </row>
    <row r="87" spans="1:16" ht="15.75" customHeight="1" x14ac:dyDescent="0.3">
      <c r="A87" s="1"/>
      <c r="B87" s="14"/>
      <c r="C87" s="6"/>
      <c r="D87" s="69"/>
      <c r="E87" s="6"/>
      <c r="F87" s="69"/>
      <c r="G87" s="6"/>
      <c r="H87" s="6"/>
      <c r="I87" s="6"/>
      <c r="J87" s="6"/>
      <c r="K87" s="6"/>
      <c r="L87" s="69"/>
      <c r="M87" s="6"/>
      <c r="N87" s="6"/>
      <c r="O87" s="6"/>
      <c r="P87" s="70"/>
    </row>
    <row r="88" spans="1:16" ht="15.75" customHeight="1" x14ac:dyDescent="0.3">
      <c r="A88" s="1"/>
      <c r="B88" s="14"/>
      <c r="C88" s="6"/>
      <c r="D88" s="69"/>
      <c r="E88" s="6"/>
      <c r="F88" s="69"/>
      <c r="G88" s="6"/>
      <c r="H88" s="6"/>
      <c r="I88" s="6"/>
      <c r="J88" s="6"/>
      <c r="K88" s="6"/>
      <c r="L88" s="69"/>
      <c r="M88" s="6"/>
      <c r="N88" s="6"/>
      <c r="O88" s="6"/>
      <c r="P88" s="70"/>
    </row>
    <row r="89" spans="1:16" ht="15.75" customHeight="1" x14ac:dyDescent="0.3">
      <c r="A89" s="1"/>
      <c r="B89" s="14"/>
      <c r="C89" s="6"/>
      <c r="D89" s="69"/>
      <c r="E89" s="6"/>
      <c r="F89" s="69"/>
      <c r="G89" s="6"/>
      <c r="H89" s="6"/>
      <c r="I89" s="6"/>
      <c r="J89" s="6"/>
      <c r="K89" s="6"/>
      <c r="L89" s="69"/>
      <c r="M89" s="6"/>
      <c r="N89" s="6"/>
      <c r="O89" s="6"/>
      <c r="P89" s="70"/>
    </row>
    <row r="90" spans="1:16" ht="15.75" customHeight="1" x14ac:dyDescent="0.3">
      <c r="A90" s="1"/>
      <c r="B90" s="14"/>
      <c r="C90" s="6"/>
      <c r="D90" s="69"/>
      <c r="E90" s="6"/>
      <c r="F90" s="69"/>
      <c r="G90" s="6"/>
      <c r="H90" s="6"/>
      <c r="I90" s="6"/>
      <c r="J90" s="6"/>
      <c r="K90" s="6"/>
      <c r="L90" s="69"/>
      <c r="M90" s="6"/>
      <c r="N90" s="6"/>
      <c r="O90" s="6"/>
      <c r="P90" s="70"/>
    </row>
    <row r="91" spans="1:16" ht="15.75" customHeight="1" x14ac:dyDescent="0.3">
      <c r="A91" s="1"/>
      <c r="B91" s="14"/>
      <c r="C91" s="6"/>
      <c r="D91" s="69"/>
      <c r="E91" s="6"/>
      <c r="F91" s="69"/>
      <c r="G91" s="6"/>
      <c r="H91" s="6"/>
      <c r="I91" s="6"/>
      <c r="J91" s="6"/>
      <c r="K91" s="6"/>
      <c r="L91" s="69"/>
      <c r="M91" s="6"/>
      <c r="N91" s="6"/>
      <c r="O91" s="6"/>
      <c r="P91" s="70"/>
    </row>
    <row r="92" spans="1:16" ht="15.75" customHeight="1" x14ac:dyDescent="0.3">
      <c r="A92" s="1"/>
      <c r="B92" s="14"/>
      <c r="C92" s="6"/>
      <c r="D92" s="69"/>
      <c r="E92" s="6"/>
      <c r="F92" s="69"/>
      <c r="G92" s="6"/>
      <c r="H92" s="6"/>
      <c r="I92" s="6"/>
      <c r="J92" s="6"/>
      <c r="K92" s="6"/>
      <c r="L92" s="69"/>
      <c r="M92" s="6"/>
      <c r="N92" s="6"/>
      <c r="O92" s="6"/>
      <c r="P92" s="70"/>
    </row>
    <row r="93" spans="1:16" ht="15.75" customHeight="1" x14ac:dyDescent="0.3">
      <c r="A93" s="1"/>
      <c r="B93" s="14"/>
      <c r="C93" s="6"/>
      <c r="D93" s="69"/>
      <c r="E93" s="6"/>
      <c r="F93" s="69"/>
      <c r="G93" s="6"/>
      <c r="H93" s="6"/>
      <c r="I93" s="6"/>
      <c r="J93" s="6"/>
      <c r="K93" s="6"/>
      <c r="L93" s="69"/>
      <c r="M93" s="6"/>
      <c r="N93" s="6"/>
      <c r="O93" s="6"/>
      <c r="P93" s="70"/>
    </row>
    <row r="94" spans="1:16" ht="15.75" customHeight="1" x14ac:dyDescent="0.3">
      <c r="A94" s="1"/>
      <c r="B94" s="14"/>
      <c r="C94" s="6"/>
      <c r="D94" s="69"/>
      <c r="E94" s="6"/>
      <c r="F94" s="69"/>
      <c r="G94" s="6"/>
      <c r="H94" s="6"/>
      <c r="I94" s="6"/>
      <c r="J94" s="6"/>
      <c r="K94" s="6"/>
      <c r="L94" s="69"/>
      <c r="M94" s="6"/>
      <c r="N94" s="6"/>
      <c r="O94" s="6"/>
      <c r="P94" s="70"/>
    </row>
    <row r="95" spans="1:16" ht="15.75" customHeight="1" x14ac:dyDescent="0.3">
      <c r="A95" s="1"/>
      <c r="B95" s="14"/>
      <c r="C95" s="6"/>
      <c r="D95" s="69"/>
      <c r="E95" s="6"/>
      <c r="F95" s="69"/>
      <c r="G95" s="6"/>
      <c r="H95" s="6"/>
      <c r="I95" s="6"/>
      <c r="J95" s="6"/>
      <c r="K95" s="6"/>
      <c r="L95" s="69"/>
      <c r="M95" s="6"/>
      <c r="N95" s="6"/>
      <c r="O95" s="6"/>
      <c r="P95" s="70"/>
    </row>
    <row r="96" spans="1:16" ht="15.75" customHeight="1" x14ac:dyDescent="0.3">
      <c r="A96" s="1"/>
      <c r="B96" s="14"/>
      <c r="C96" s="6"/>
      <c r="D96" s="69"/>
      <c r="E96" s="6"/>
      <c r="F96" s="69"/>
      <c r="G96" s="6"/>
      <c r="H96" s="6"/>
      <c r="I96" s="6"/>
      <c r="J96" s="6"/>
      <c r="K96" s="6"/>
      <c r="L96" s="69"/>
      <c r="M96" s="6"/>
      <c r="N96" s="6"/>
      <c r="O96" s="6"/>
      <c r="P96" s="70"/>
    </row>
    <row r="97" spans="1:16" ht="15.75" customHeight="1" x14ac:dyDescent="0.3">
      <c r="A97" s="1"/>
      <c r="B97" s="14"/>
      <c r="C97" s="6"/>
      <c r="D97" s="69"/>
      <c r="E97" s="6"/>
      <c r="F97" s="69"/>
      <c r="G97" s="6"/>
      <c r="H97" s="6"/>
      <c r="I97" s="6"/>
      <c r="J97" s="6"/>
      <c r="K97" s="6"/>
      <c r="L97" s="69"/>
      <c r="M97" s="6"/>
      <c r="N97" s="6"/>
      <c r="O97" s="6"/>
      <c r="P97" s="70"/>
    </row>
    <row r="98" spans="1:16" ht="15.75" customHeight="1" x14ac:dyDescent="0.3">
      <c r="A98" s="1"/>
      <c r="B98" s="14"/>
      <c r="C98" s="6"/>
      <c r="D98" s="69"/>
      <c r="E98" s="6"/>
      <c r="F98" s="69"/>
      <c r="G98" s="6"/>
      <c r="H98" s="6"/>
      <c r="I98" s="6"/>
      <c r="J98" s="6"/>
      <c r="K98" s="6"/>
      <c r="L98" s="69"/>
      <c r="M98" s="6"/>
      <c r="N98" s="6"/>
      <c r="O98" s="6"/>
      <c r="P98" s="70"/>
    </row>
    <row r="99" spans="1:16" ht="15.75" customHeight="1" x14ac:dyDescent="0.3">
      <c r="A99" s="1"/>
      <c r="B99" s="14"/>
      <c r="C99" s="6"/>
      <c r="D99" s="69"/>
      <c r="E99" s="6"/>
      <c r="F99" s="69"/>
      <c r="G99" s="6"/>
      <c r="H99" s="6"/>
      <c r="I99" s="6"/>
      <c r="J99" s="6"/>
      <c r="K99" s="6"/>
      <c r="L99" s="69"/>
      <c r="M99" s="6"/>
      <c r="N99" s="6"/>
      <c r="O99" s="6"/>
      <c r="P99" s="70"/>
    </row>
    <row r="100" spans="1:16" ht="15.75" customHeight="1" x14ac:dyDescent="0.3">
      <c r="A100" s="1"/>
      <c r="B100" s="14"/>
      <c r="C100" s="6"/>
      <c r="D100" s="69"/>
      <c r="E100" s="6"/>
      <c r="F100" s="69"/>
      <c r="G100" s="6"/>
      <c r="H100" s="6"/>
      <c r="I100" s="6"/>
      <c r="J100" s="6"/>
      <c r="K100" s="6"/>
      <c r="L100" s="69"/>
      <c r="M100" s="6"/>
      <c r="N100" s="6"/>
      <c r="O100" s="6"/>
      <c r="P100" s="70"/>
    </row>
    <row r="101" spans="1:16" ht="15.75" customHeight="1" x14ac:dyDescent="0.3">
      <c r="A101" s="1"/>
      <c r="B101" s="14"/>
      <c r="C101" s="6"/>
      <c r="D101" s="69"/>
      <c r="E101" s="6"/>
      <c r="F101" s="69"/>
      <c r="G101" s="6"/>
      <c r="H101" s="6"/>
      <c r="I101" s="6"/>
      <c r="J101" s="6"/>
      <c r="K101" s="6"/>
      <c r="L101" s="69"/>
      <c r="M101" s="6"/>
      <c r="N101" s="6"/>
      <c r="O101" s="6"/>
      <c r="P101" s="70"/>
    </row>
    <row r="102" spans="1:16" ht="15.75" customHeight="1" x14ac:dyDescent="0.3">
      <c r="A102" s="1"/>
      <c r="B102" s="14"/>
      <c r="C102" s="6"/>
      <c r="D102" s="69"/>
      <c r="E102" s="6"/>
      <c r="F102" s="69"/>
      <c r="G102" s="6"/>
      <c r="H102" s="6"/>
      <c r="I102" s="6"/>
      <c r="J102" s="6"/>
      <c r="K102" s="6"/>
      <c r="L102" s="69"/>
      <c r="M102" s="6"/>
      <c r="N102" s="6"/>
      <c r="O102" s="6"/>
      <c r="P102" s="70"/>
    </row>
    <row r="103" spans="1:16" ht="15.75" customHeight="1" x14ac:dyDescent="0.3">
      <c r="A103" s="1"/>
      <c r="B103" s="14"/>
      <c r="C103" s="6"/>
      <c r="D103" s="69"/>
      <c r="E103" s="6"/>
      <c r="F103" s="69"/>
      <c r="G103" s="6"/>
      <c r="H103" s="6"/>
      <c r="I103" s="6"/>
      <c r="J103" s="6"/>
      <c r="K103" s="6"/>
      <c r="L103" s="69"/>
      <c r="M103" s="6"/>
      <c r="N103" s="6"/>
      <c r="O103" s="6"/>
      <c r="P103" s="70"/>
    </row>
    <row r="104" spans="1:16" ht="15.75" customHeight="1" x14ac:dyDescent="0.3">
      <c r="A104" s="1"/>
      <c r="B104" s="14"/>
      <c r="C104" s="6"/>
      <c r="D104" s="69"/>
      <c r="E104" s="6"/>
      <c r="F104" s="69"/>
      <c r="G104" s="6"/>
      <c r="H104" s="6"/>
      <c r="I104" s="6"/>
      <c r="J104" s="6"/>
      <c r="K104" s="6"/>
      <c r="L104" s="69"/>
      <c r="M104" s="6"/>
      <c r="N104" s="6"/>
      <c r="O104" s="6"/>
      <c r="P104" s="70"/>
    </row>
    <row r="105" spans="1:16" ht="15.75" customHeight="1" x14ac:dyDescent="0.3">
      <c r="A105" s="1"/>
      <c r="B105" s="14"/>
      <c r="C105" s="6"/>
      <c r="D105" s="69"/>
      <c r="E105" s="6"/>
      <c r="F105" s="69"/>
      <c r="G105" s="6"/>
      <c r="H105" s="6"/>
      <c r="I105" s="6"/>
      <c r="J105" s="6"/>
      <c r="K105" s="6"/>
      <c r="L105" s="69"/>
      <c r="M105" s="6"/>
      <c r="N105" s="6"/>
      <c r="O105" s="6"/>
      <c r="P105" s="70"/>
    </row>
    <row r="106" spans="1:16" ht="15.75" customHeight="1" x14ac:dyDescent="0.3">
      <c r="A106" s="1"/>
      <c r="B106" s="14"/>
      <c r="C106" s="6"/>
      <c r="D106" s="69"/>
      <c r="E106" s="6"/>
      <c r="F106" s="69"/>
      <c r="G106" s="6"/>
      <c r="H106" s="6"/>
      <c r="I106" s="6"/>
      <c r="J106" s="6"/>
      <c r="K106" s="6"/>
      <c r="L106" s="69"/>
      <c r="M106" s="6"/>
      <c r="N106" s="6"/>
      <c r="O106" s="6"/>
      <c r="P106" s="70"/>
    </row>
    <row r="107" spans="1:16" ht="15.75" customHeight="1" x14ac:dyDescent="0.3">
      <c r="A107" s="1"/>
      <c r="B107" s="14"/>
      <c r="C107" s="6"/>
      <c r="D107" s="69"/>
      <c r="E107" s="6"/>
      <c r="F107" s="69"/>
      <c r="G107" s="6"/>
      <c r="H107" s="6"/>
      <c r="I107" s="6"/>
      <c r="J107" s="6"/>
      <c r="K107" s="6"/>
      <c r="L107" s="69"/>
      <c r="M107" s="6"/>
      <c r="N107" s="6"/>
      <c r="O107" s="6"/>
      <c r="P107" s="70"/>
    </row>
    <row r="108" spans="1:16" ht="15.75" customHeight="1" x14ac:dyDescent="0.3">
      <c r="A108" s="1"/>
      <c r="B108" s="14"/>
      <c r="C108" s="6"/>
      <c r="D108" s="69"/>
      <c r="E108" s="6"/>
      <c r="F108" s="69"/>
      <c r="G108" s="6"/>
      <c r="H108" s="6"/>
      <c r="I108" s="6"/>
      <c r="J108" s="6"/>
      <c r="K108" s="6"/>
      <c r="L108" s="69"/>
      <c r="M108" s="6"/>
      <c r="N108" s="6"/>
      <c r="O108" s="6"/>
      <c r="P108" s="70"/>
    </row>
    <row r="109" spans="1:16" ht="15.75" customHeight="1" x14ac:dyDescent="0.3">
      <c r="A109" s="1"/>
      <c r="B109" s="14"/>
      <c r="C109" s="6"/>
      <c r="D109" s="69"/>
      <c r="E109" s="6"/>
      <c r="F109" s="69"/>
      <c r="G109" s="6"/>
      <c r="H109" s="6"/>
      <c r="I109" s="6"/>
      <c r="J109" s="6"/>
      <c r="K109" s="6"/>
      <c r="L109" s="69"/>
      <c r="M109" s="6"/>
      <c r="N109" s="6"/>
      <c r="O109" s="6"/>
      <c r="P109" s="70"/>
    </row>
    <row r="110" spans="1:16" ht="15.75" customHeight="1" x14ac:dyDescent="0.3">
      <c r="A110" s="1"/>
      <c r="B110" s="14"/>
      <c r="C110" s="6"/>
      <c r="D110" s="69"/>
      <c r="E110" s="6"/>
      <c r="F110" s="69"/>
      <c r="G110" s="6"/>
      <c r="H110" s="6"/>
      <c r="I110" s="6"/>
      <c r="J110" s="6"/>
      <c r="K110" s="6"/>
      <c r="L110" s="69"/>
      <c r="M110" s="6"/>
      <c r="N110" s="6"/>
      <c r="O110" s="6"/>
      <c r="P110" s="70"/>
    </row>
    <row r="111" spans="1:16" ht="15.75" customHeight="1" x14ac:dyDescent="0.3">
      <c r="A111" s="1"/>
      <c r="B111" s="14"/>
      <c r="C111" s="6"/>
      <c r="D111" s="69"/>
      <c r="E111" s="6"/>
      <c r="F111" s="69"/>
      <c r="G111" s="6"/>
      <c r="H111" s="6"/>
      <c r="I111" s="6"/>
      <c r="J111" s="6"/>
      <c r="K111" s="6"/>
      <c r="L111" s="69"/>
      <c r="M111" s="6"/>
      <c r="N111" s="6"/>
      <c r="O111" s="6"/>
      <c r="P111" s="70"/>
    </row>
    <row r="112" spans="1:16" ht="15.75" customHeight="1" x14ac:dyDescent="0.3">
      <c r="A112" s="1"/>
      <c r="B112" s="14"/>
      <c r="C112" s="6"/>
      <c r="D112" s="69"/>
      <c r="E112" s="6"/>
      <c r="F112" s="69"/>
      <c r="G112" s="6"/>
      <c r="H112" s="6"/>
      <c r="I112" s="6"/>
      <c r="J112" s="6"/>
      <c r="K112" s="6"/>
      <c r="L112" s="69"/>
      <c r="M112" s="6"/>
      <c r="N112" s="6"/>
      <c r="O112" s="6"/>
      <c r="P112" s="70"/>
    </row>
    <row r="113" spans="1:16" ht="15.75" customHeight="1" x14ac:dyDescent="0.3">
      <c r="A113" s="1"/>
      <c r="B113" s="14"/>
      <c r="C113" s="6"/>
      <c r="D113" s="69"/>
      <c r="E113" s="6"/>
      <c r="F113" s="69"/>
      <c r="G113" s="6"/>
      <c r="H113" s="6"/>
      <c r="I113" s="6"/>
      <c r="J113" s="6"/>
      <c r="K113" s="6"/>
      <c r="L113" s="69"/>
      <c r="M113" s="6"/>
      <c r="N113" s="6"/>
      <c r="O113" s="6"/>
      <c r="P113" s="70"/>
    </row>
    <row r="114" spans="1:16" ht="15.75" customHeight="1" x14ac:dyDescent="0.3">
      <c r="A114" s="1"/>
      <c r="B114" s="14"/>
      <c r="C114" s="6"/>
      <c r="D114" s="69"/>
      <c r="E114" s="6"/>
      <c r="F114" s="69"/>
      <c r="G114" s="6"/>
      <c r="H114" s="6"/>
      <c r="I114" s="6"/>
      <c r="J114" s="6"/>
      <c r="K114" s="6"/>
      <c r="L114" s="69"/>
      <c r="M114" s="6"/>
      <c r="N114" s="6"/>
      <c r="O114" s="6"/>
      <c r="P114" s="70"/>
    </row>
    <row r="115" spans="1:16" ht="15.75" customHeight="1" x14ac:dyDescent="0.3">
      <c r="A115" s="1"/>
      <c r="B115" s="14"/>
      <c r="C115" s="6"/>
      <c r="D115" s="69"/>
      <c r="E115" s="6"/>
      <c r="F115" s="69"/>
      <c r="G115" s="6"/>
      <c r="H115" s="6"/>
      <c r="I115" s="6"/>
      <c r="J115" s="6"/>
      <c r="K115" s="6"/>
      <c r="L115" s="69"/>
      <c r="M115" s="6"/>
      <c r="N115" s="6"/>
      <c r="O115" s="6"/>
      <c r="P115" s="70"/>
    </row>
    <row r="116" spans="1:16" ht="15.75" customHeight="1" x14ac:dyDescent="0.3">
      <c r="A116" s="1"/>
      <c r="B116" s="14"/>
      <c r="C116" s="6"/>
      <c r="D116" s="69"/>
      <c r="E116" s="6"/>
      <c r="F116" s="69"/>
      <c r="G116" s="6"/>
      <c r="H116" s="6"/>
      <c r="I116" s="6"/>
      <c r="J116" s="6"/>
      <c r="K116" s="6"/>
      <c r="L116" s="69"/>
      <c r="M116" s="6"/>
      <c r="N116" s="6"/>
      <c r="O116" s="6"/>
      <c r="P116" s="70"/>
    </row>
    <row r="117" spans="1:16" ht="15.75" customHeight="1" x14ac:dyDescent="0.3">
      <c r="A117" s="1"/>
      <c r="B117" s="14"/>
      <c r="C117" s="6"/>
      <c r="D117" s="69"/>
      <c r="E117" s="6"/>
      <c r="F117" s="69"/>
      <c r="G117" s="6"/>
      <c r="H117" s="6"/>
      <c r="I117" s="6"/>
      <c r="J117" s="6"/>
      <c r="K117" s="6"/>
      <c r="L117" s="69"/>
      <c r="M117" s="6"/>
      <c r="N117" s="6"/>
      <c r="O117" s="6"/>
      <c r="P117" s="70"/>
    </row>
    <row r="118" spans="1:16" ht="15.75" customHeight="1" x14ac:dyDescent="0.3">
      <c r="A118" s="1"/>
      <c r="B118" s="14"/>
      <c r="C118" s="6"/>
      <c r="D118" s="69"/>
      <c r="E118" s="6"/>
      <c r="F118" s="69"/>
      <c r="G118" s="6"/>
      <c r="H118" s="6"/>
      <c r="I118" s="6"/>
      <c r="J118" s="6"/>
      <c r="K118" s="6"/>
      <c r="L118" s="69"/>
      <c r="M118" s="6"/>
      <c r="N118" s="6"/>
      <c r="O118" s="6"/>
      <c r="P118" s="70"/>
    </row>
    <row r="119" spans="1:16" ht="15.75" customHeight="1" x14ac:dyDescent="0.3">
      <c r="A119" s="1"/>
      <c r="B119" s="14"/>
      <c r="C119" s="6"/>
      <c r="D119" s="69"/>
      <c r="E119" s="6"/>
      <c r="F119" s="69"/>
      <c r="G119" s="6"/>
      <c r="H119" s="6"/>
      <c r="I119" s="6"/>
      <c r="J119" s="6"/>
      <c r="K119" s="6"/>
      <c r="L119" s="69"/>
      <c r="M119" s="6"/>
      <c r="N119" s="6"/>
      <c r="O119" s="6"/>
      <c r="P119" s="70"/>
    </row>
    <row r="120" spans="1:16" ht="15.75" customHeight="1" x14ac:dyDescent="0.3">
      <c r="A120" s="1"/>
      <c r="B120" s="14"/>
      <c r="C120" s="6"/>
      <c r="D120" s="69"/>
      <c r="E120" s="6"/>
      <c r="F120" s="69"/>
      <c r="G120" s="6"/>
      <c r="H120" s="6"/>
      <c r="I120" s="6"/>
      <c r="J120" s="6"/>
      <c r="K120" s="6"/>
      <c r="L120" s="69"/>
      <c r="M120" s="6"/>
      <c r="N120" s="6"/>
      <c r="O120" s="6"/>
      <c r="P120" s="70"/>
    </row>
    <row r="121" spans="1:16" ht="15.75" customHeight="1" x14ac:dyDescent="0.3">
      <c r="A121" s="1"/>
      <c r="B121" s="14"/>
      <c r="C121" s="6"/>
      <c r="D121" s="69"/>
      <c r="E121" s="6"/>
      <c r="F121" s="69"/>
      <c r="G121" s="6"/>
      <c r="H121" s="6"/>
      <c r="I121" s="6"/>
      <c r="J121" s="6"/>
      <c r="K121" s="6"/>
      <c r="L121" s="69"/>
      <c r="M121" s="6"/>
      <c r="N121" s="6"/>
      <c r="O121" s="6"/>
      <c r="P121" s="70"/>
    </row>
    <row r="122" spans="1:16" ht="15.75" customHeight="1" x14ac:dyDescent="0.3">
      <c r="A122" s="1"/>
      <c r="B122" s="14"/>
      <c r="C122" s="6"/>
      <c r="D122" s="69"/>
      <c r="E122" s="6"/>
      <c r="F122" s="69"/>
      <c r="G122" s="6"/>
      <c r="H122" s="6"/>
      <c r="I122" s="6"/>
      <c r="J122" s="6"/>
      <c r="K122" s="6"/>
      <c r="L122" s="69"/>
      <c r="M122" s="6"/>
      <c r="N122" s="6"/>
      <c r="O122" s="6"/>
      <c r="P122" s="70"/>
    </row>
    <row r="123" spans="1:16" ht="15.75" customHeight="1" x14ac:dyDescent="0.3">
      <c r="A123" s="1"/>
      <c r="B123" s="14"/>
      <c r="C123" s="6"/>
      <c r="D123" s="69"/>
      <c r="E123" s="6"/>
      <c r="F123" s="69"/>
      <c r="G123" s="6"/>
      <c r="H123" s="6"/>
      <c r="I123" s="6"/>
      <c r="J123" s="6"/>
      <c r="K123" s="6"/>
      <c r="L123" s="69"/>
      <c r="M123" s="6"/>
      <c r="N123" s="6"/>
      <c r="O123" s="6"/>
      <c r="P123" s="70"/>
    </row>
    <row r="124" spans="1:16" ht="15.75" customHeight="1" x14ac:dyDescent="0.3">
      <c r="A124" s="1"/>
      <c r="B124" s="14"/>
      <c r="C124" s="6"/>
      <c r="D124" s="69"/>
      <c r="E124" s="6"/>
      <c r="F124" s="69"/>
      <c r="G124" s="6"/>
      <c r="H124" s="6"/>
      <c r="I124" s="6"/>
      <c r="J124" s="6"/>
      <c r="K124" s="6"/>
      <c r="L124" s="69"/>
      <c r="M124" s="6"/>
      <c r="N124" s="6"/>
      <c r="O124" s="6"/>
      <c r="P124" s="70"/>
    </row>
    <row r="125" spans="1:16" ht="15.75" customHeight="1" x14ac:dyDescent="0.3">
      <c r="A125" s="1"/>
      <c r="B125" s="14"/>
      <c r="C125" s="6"/>
      <c r="D125" s="69"/>
      <c r="E125" s="6"/>
      <c r="F125" s="69"/>
      <c r="G125" s="6"/>
      <c r="H125" s="6"/>
      <c r="I125" s="6"/>
      <c r="J125" s="6"/>
      <c r="K125" s="6"/>
      <c r="L125" s="69"/>
      <c r="M125" s="6"/>
      <c r="N125" s="6"/>
      <c r="O125" s="6"/>
      <c r="P125" s="70"/>
    </row>
    <row r="126" spans="1:16" ht="15.75" customHeight="1" x14ac:dyDescent="0.3">
      <c r="A126" s="1"/>
      <c r="B126" s="14"/>
      <c r="C126" s="6"/>
      <c r="D126" s="69"/>
      <c r="E126" s="6"/>
      <c r="F126" s="69"/>
      <c r="G126" s="6"/>
      <c r="H126" s="6"/>
      <c r="I126" s="6"/>
      <c r="J126" s="6"/>
      <c r="K126" s="6"/>
      <c r="L126" s="69"/>
      <c r="M126" s="6"/>
      <c r="N126" s="6"/>
      <c r="O126" s="6"/>
      <c r="P126" s="70"/>
    </row>
    <row r="127" spans="1:16" ht="15.75" customHeight="1" x14ac:dyDescent="0.3">
      <c r="A127" s="1"/>
      <c r="B127" s="14"/>
      <c r="C127" s="6"/>
      <c r="D127" s="69"/>
      <c r="E127" s="6"/>
      <c r="F127" s="69"/>
      <c r="G127" s="6"/>
      <c r="H127" s="6"/>
      <c r="I127" s="6"/>
      <c r="J127" s="6"/>
      <c r="K127" s="6"/>
      <c r="L127" s="69"/>
      <c r="M127" s="6"/>
      <c r="N127" s="6"/>
      <c r="O127" s="6"/>
      <c r="P127" s="70"/>
    </row>
    <row r="128" spans="1:16" ht="15.75" customHeight="1" x14ac:dyDescent="0.3">
      <c r="A128" s="1"/>
      <c r="B128" s="14"/>
      <c r="C128" s="6"/>
      <c r="D128" s="69"/>
      <c r="E128" s="6"/>
      <c r="F128" s="69"/>
      <c r="G128" s="6"/>
      <c r="H128" s="6"/>
      <c r="I128" s="6"/>
      <c r="J128" s="6"/>
      <c r="K128" s="6"/>
      <c r="L128" s="69"/>
      <c r="M128" s="6"/>
      <c r="N128" s="6"/>
      <c r="O128" s="6"/>
      <c r="P128" s="70"/>
    </row>
    <row r="129" spans="1:16" ht="15.75" customHeight="1" x14ac:dyDescent="0.3">
      <c r="A129" s="1"/>
      <c r="B129" s="14"/>
      <c r="C129" s="6"/>
      <c r="D129" s="69"/>
      <c r="E129" s="6"/>
      <c r="F129" s="69"/>
      <c r="G129" s="6"/>
      <c r="H129" s="6"/>
      <c r="I129" s="6"/>
      <c r="J129" s="6"/>
      <c r="K129" s="6"/>
      <c r="L129" s="69"/>
      <c r="M129" s="6"/>
      <c r="N129" s="6"/>
      <c r="O129" s="6"/>
      <c r="P129" s="70"/>
    </row>
    <row r="130" spans="1:16" ht="15.75" customHeight="1" x14ac:dyDescent="0.3">
      <c r="A130" s="1"/>
      <c r="B130" s="14"/>
      <c r="C130" s="6"/>
      <c r="D130" s="69"/>
      <c r="E130" s="6"/>
      <c r="F130" s="69"/>
      <c r="G130" s="6"/>
      <c r="H130" s="6"/>
      <c r="I130" s="6"/>
      <c r="J130" s="6"/>
      <c r="K130" s="6"/>
      <c r="L130" s="69"/>
      <c r="M130" s="6"/>
      <c r="N130" s="6"/>
      <c r="O130" s="6"/>
      <c r="P130" s="70"/>
    </row>
    <row r="131" spans="1:16" ht="15.75" customHeight="1" x14ac:dyDescent="0.3">
      <c r="A131" s="1"/>
      <c r="B131" s="14"/>
      <c r="C131" s="6"/>
      <c r="D131" s="69"/>
      <c r="E131" s="6"/>
      <c r="F131" s="69"/>
      <c r="G131" s="6"/>
      <c r="H131" s="6"/>
      <c r="I131" s="6"/>
      <c r="J131" s="6"/>
      <c r="K131" s="6"/>
      <c r="L131" s="69"/>
      <c r="M131" s="6"/>
      <c r="N131" s="6"/>
      <c r="O131" s="6"/>
      <c r="P131" s="70"/>
    </row>
    <row r="132" spans="1:16" ht="15.75" customHeight="1" x14ac:dyDescent="0.3">
      <c r="A132" s="1"/>
      <c r="B132" s="14"/>
      <c r="C132" s="6"/>
      <c r="D132" s="69"/>
      <c r="E132" s="6"/>
      <c r="F132" s="69"/>
      <c r="G132" s="6"/>
      <c r="H132" s="6"/>
      <c r="I132" s="6"/>
      <c r="J132" s="6"/>
      <c r="K132" s="6"/>
      <c r="L132" s="69"/>
      <c r="M132" s="6"/>
      <c r="N132" s="6"/>
      <c r="O132" s="6"/>
      <c r="P132" s="70"/>
    </row>
    <row r="133" spans="1:16" ht="15.75" customHeight="1" x14ac:dyDescent="0.3">
      <c r="A133" s="1"/>
      <c r="B133" s="14"/>
      <c r="C133" s="6"/>
      <c r="D133" s="69"/>
      <c r="E133" s="6"/>
      <c r="F133" s="69"/>
      <c r="G133" s="6"/>
      <c r="H133" s="6"/>
      <c r="I133" s="6"/>
      <c r="J133" s="6"/>
      <c r="K133" s="6"/>
      <c r="L133" s="69"/>
      <c r="M133" s="6"/>
      <c r="N133" s="6"/>
      <c r="O133" s="6"/>
      <c r="P133" s="70"/>
    </row>
    <row r="134" spans="1:16" ht="15.75" customHeight="1" x14ac:dyDescent="0.3">
      <c r="A134" s="1"/>
      <c r="B134" s="14"/>
      <c r="C134" s="6"/>
      <c r="D134" s="69"/>
      <c r="E134" s="6"/>
      <c r="F134" s="69"/>
      <c r="G134" s="6"/>
      <c r="H134" s="6"/>
      <c r="I134" s="6"/>
      <c r="J134" s="6"/>
      <c r="K134" s="6"/>
      <c r="L134" s="69"/>
      <c r="M134" s="6"/>
      <c r="N134" s="6"/>
      <c r="O134" s="6"/>
      <c r="P134" s="70"/>
    </row>
    <row r="135" spans="1:16" ht="15.75" customHeight="1" x14ac:dyDescent="0.3">
      <c r="A135" s="1"/>
      <c r="B135" s="14"/>
      <c r="C135" s="6"/>
      <c r="D135" s="69"/>
      <c r="E135" s="6"/>
      <c r="F135" s="69"/>
      <c r="G135" s="6"/>
      <c r="H135" s="6"/>
      <c r="I135" s="6"/>
      <c r="J135" s="6"/>
      <c r="K135" s="6"/>
      <c r="L135" s="69"/>
      <c r="M135" s="6"/>
      <c r="N135" s="6"/>
      <c r="O135" s="6"/>
      <c r="P135" s="70"/>
    </row>
    <row r="136" spans="1:16" ht="15.75" customHeight="1" x14ac:dyDescent="0.3">
      <c r="A136" s="1"/>
      <c r="B136" s="14"/>
      <c r="C136" s="6"/>
      <c r="D136" s="69"/>
      <c r="E136" s="6"/>
      <c r="F136" s="69"/>
      <c r="G136" s="6"/>
      <c r="H136" s="6"/>
      <c r="I136" s="6"/>
      <c r="J136" s="6"/>
      <c r="K136" s="6"/>
      <c r="L136" s="69"/>
      <c r="M136" s="6"/>
      <c r="N136" s="6"/>
      <c r="O136" s="6"/>
      <c r="P136" s="70"/>
    </row>
    <row r="137" spans="1:16" ht="15.75" customHeight="1" x14ac:dyDescent="0.3">
      <c r="A137" s="1"/>
      <c r="B137" s="14"/>
      <c r="C137" s="6"/>
      <c r="D137" s="69"/>
      <c r="E137" s="6"/>
      <c r="F137" s="69"/>
      <c r="G137" s="6"/>
      <c r="H137" s="6"/>
      <c r="I137" s="6"/>
      <c r="J137" s="6"/>
      <c r="K137" s="6"/>
      <c r="L137" s="69"/>
      <c r="M137" s="6"/>
      <c r="N137" s="6"/>
      <c r="O137" s="6"/>
      <c r="P137" s="70"/>
    </row>
    <row r="138" spans="1:16" ht="15.75" customHeight="1" x14ac:dyDescent="0.3">
      <c r="A138" s="1"/>
      <c r="B138" s="14"/>
      <c r="C138" s="6"/>
      <c r="D138" s="69"/>
      <c r="E138" s="6"/>
      <c r="F138" s="69"/>
      <c r="G138" s="6"/>
      <c r="H138" s="6"/>
      <c r="I138" s="6"/>
      <c r="J138" s="6"/>
      <c r="K138" s="6"/>
      <c r="L138" s="69"/>
      <c r="M138" s="6"/>
      <c r="N138" s="6"/>
      <c r="O138" s="6"/>
      <c r="P138" s="70"/>
    </row>
    <row r="139" spans="1:16" ht="15.75" customHeight="1" x14ac:dyDescent="0.3">
      <c r="A139" s="1"/>
      <c r="B139" s="14"/>
      <c r="C139" s="6"/>
      <c r="D139" s="69"/>
      <c r="E139" s="6"/>
      <c r="F139" s="69"/>
      <c r="G139" s="6"/>
      <c r="H139" s="6"/>
      <c r="I139" s="6"/>
      <c r="J139" s="6"/>
      <c r="K139" s="6"/>
      <c r="L139" s="69"/>
      <c r="M139" s="6"/>
      <c r="N139" s="6"/>
      <c r="O139" s="6"/>
      <c r="P139" s="70"/>
    </row>
    <row r="140" spans="1:16" ht="15.75" customHeight="1" x14ac:dyDescent="0.3">
      <c r="A140" s="1"/>
      <c r="B140" s="14"/>
      <c r="C140" s="6"/>
      <c r="D140" s="69"/>
      <c r="E140" s="6"/>
      <c r="F140" s="69"/>
      <c r="G140" s="6"/>
      <c r="H140" s="6"/>
      <c r="I140" s="6"/>
      <c r="J140" s="6"/>
      <c r="K140" s="6"/>
      <c r="L140" s="69"/>
      <c r="M140" s="6"/>
      <c r="N140" s="6"/>
      <c r="O140" s="6"/>
      <c r="P140" s="70"/>
    </row>
    <row r="141" spans="1:16" ht="15.75" customHeight="1" x14ac:dyDescent="0.3">
      <c r="A141" s="1"/>
      <c r="B141" s="14"/>
      <c r="C141" s="6"/>
      <c r="D141" s="69"/>
      <c r="E141" s="6"/>
      <c r="F141" s="69"/>
      <c r="G141" s="6"/>
      <c r="H141" s="6"/>
      <c r="I141" s="6"/>
      <c r="J141" s="6"/>
      <c r="K141" s="6"/>
      <c r="L141" s="69"/>
      <c r="M141" s="6"/>
      <c r="N141" s="6"/>
      <c r="O141" s="6"/>
      <c r="P141" s="70"/>
    </row>
    <row r="142" spans="1:16" ht="15.75" customHeight="1" x14ac:dyDescent="0.3">
      <c r="A142" s="1"/>
      <c r="B142" s="14"/>
      <c r="C142" s="6"/>
      <c r="D142" s="69"/>
      <c r="E142" s="6"/>
      <c r="F142" s="69"/>
      <c r="G142" s="6"/>
      <c r="H142" s="6"/>
      <c r="I142" s="6"/>
      <c r="J142" s="6"/>
      <c r="K142" s="6"/>
      <c r="L142" s="69"/>
      <c r="M142" s="6"/>
      <c r="N142" s="6"/>
      <c r="O142" s="6"/>
      <c r="P142" s="70"/>
    </row>
    <row r="143" spans="1:16" ht="15.75" customHeight="1" x14ac:dyDescent="0.3">
      <c r="A143" s="1"/>
      <c r="B143" s="14"/>
      <c r="C143" s="6"/>
      <c r="D143" s="69"/>
      <c r="E143" s="6"/>
      <c r="F143" s="69"/>
      <c r="G143" s="6"/>
      <c r="H143" s="6"/>
      <c r="I143" s="6"/>
      <c r="J143" s="6"/>
      <c r="K143" s="6"/>
      <c r="L143" s="69"/>
      <c r="M143" s="6"/>
      <c r="N143" s="6"/>
      <c r="O143" s="6"/>
      <c r="P143" s="70"/>
    </row>
    <row r="144" spans="1:16" ht="15.75" customHeight="1" x14ac:dyDescent="0.3">
      <c r="A144" s="1"/>
      <c r="B144" s="14"/>
      <c r="C144" s="6"/>
      <c r="D144" s="69"/>
      <c r="E144" s="6"/>
      <c r="F144" s="69"/>
      <c r="G144" s="6"/>
      <c r="H144" s="6"/>
      <c r="I144" s="6"/>
      <c r="J144" s="6"/>
      <c r="K144" s="6"/>
      <c r="L144" s="69"/>
      <c r="M144" s="6"/>
      <c r="N144" s="6"/>
      <c r="O144" s="6"/>
      <c r="P144" s="70"/>
    </row>
    <row r="145" spans="1:16" ht="15.75" customHeight="1" x14ac:dyDescent="0.3">
      <c r="A145" s="1"/>
      <c r="B145" s="14"/>
      <c r="C145" s="6"/>
      <c r="D145" s="69"/>
      <c r="E145" s="6"/>
      <c r="F145" s="69"/>
      <c r="G145" s="6"/>
      <c r="H145" s="6"/>
      <c r="I145" s="6"/>
      <c r="J145" s="6"/>
      <c r="K145" s="6"/>
      <c r="L145" s="69"/>
      <c r="M145" s="6"/>
      <c r="N145" s="6"/>
      <c r="O145" s="6"/>
      <c r="P145" s="70"/>
    </row>
    <row r="146" spans="1:16" ht="15.75" customHeight="1" x14ac:dyDescent="0.3">
      <c r="A146" s="1"/>
      <c r="B146" s="14"/>
      <c r="C146" s="6"/>
      <c r="D146" s="69"/>
      <c r="E146" s="6"/>
      <c r="F146" s="69"/>
      <c r="G146" s="6"/>
      <c r="H146" s="6"/>
      <c r="I146" s="6"/>
      <c r="J146" s="6"/>
      <c r="K146" s="6"/>
      <c r="L146" s="69"/>
      <c r="M146" s="6"/>
      <c r="N146" s="6"/>
      <c r="O146" s="6"/>
      <c r="P146" s="70"/>
    </row>
    <row r="147" spans="1:16" ht="15.75" customHeight="1" x14ac:dyDescent="0.3">
      <c r="A147" s="1"/>
      <c r="B147" s="14"/>
      <c r="C147" s="6"/>
      <c r="D147" s="69"/>
      <c r="E147" s="6"/>
      <c r="F147" s="69"/>
      <c r="G147" s="6"/>
      <c r="H147" s="6"/>
      <c r="I147" s="6"/>
      <c r="J147" s="6"/>
      <c r="K147" s="6"/>
      <c r="L147" s="69"/>
      <c r="M147" s="6"/>
      <c r="N147" s="6"/>
      <c r="O147" s="6"/>
      <c r="P147" s="70"/>
    </row>
    <row r="148" spans="1:16" ht="15.75" customHeight="1" x14ac:dyDescent="0.3">
      <c r="A148" s="1"/>
      <c r="B148" s="14"/>
      <c r="C148" s="6"/>
      <c r="D148" s="69"/>
      <c r="E148" s="6"/>
      <c r="F148" s="69"/>
      <c r="G148" s="6"/>
      <c r="H148" s="6"/>
      <c r="I148" s="6"/>
      <c r="J148" s="6"/>
      <c r="K148" s="6"/>
      <c r="L148" s="69"/>
      <c r="M148" s="6"/>
      <c r="N148" s="6"/>
      <c r="O148" s="6"/>
      <c r="P148" s="70"/>
    </row>
    <row r="149" spans="1:16" ht="15.75" customHeight="1" x14ac:dyDescent="0.3">
      <c r="A149" s="1"/>
      <c r="B149" s="14"/>
      <c r="C149" s="6"/>
      <c r="D149" s="69"/>
      <c r="E149" s="6"/>
      <c r="F149" s="69"/>
      <c r="G149" s="6"/>
      <c r="H149" s="6"/>
      <c r="I149" s="6"/>
      <c r="J149" s="6"/>
      <c r="K149" s="6"/>
      <c r="L149" s="69"/>
      <c r="M149" s="6"/>
      <c r="N149" s="6"/>
      <c r="O149" s="6"/>
      <c r="P149" s="70"/>
    </row>
    <row r="150" spans="1:16" ht="15.75" customHeight="1" x14ac:dyDescent="0.3">
      <c r="A150" s="1"/>
      <c r="B150" s="14"/>
      <c r="C150" s="6"/>
      <c r="D150" s="69"/>
      <c r="E150" s="6"/>
      <c r="F150" s="69"/>
      <c r="G150" s="6"/>
      <c r="H150" s="6"/>
      <c r="I150" s="6"/>
      <c r="J150" s="6"/>
      <c r="K150" s="6"/>
      <c r="L150" s="69"/>
      <c r="M150" s="6"/>
      <c r="N150" s="6"/>
      <c r="O150" s="6"/>
      <c r="P150" s="70"/>
    </row>
    <row r="151" spans="1:16" ht="15.75" customHeight="1" x14ac:dyDescent="0.3">
      <c r="A151" s="1"/>
      <c r="B151" s="14"/>
      <c r="C151" s="6"/>
      <c r="D151" s="69"/>
      <c r="E151" s="6"/>
      <c r="F151" s="69"/>
      <c r="G151" s="6"/>
      <c r="H151" s="6"/>
      <c r="I151" s="6"/>
      <c r="J151" s="6"/>
      <c r="K151" s="6"/>
      <c r="L151" s="69"/>
      <c r="M151" s="6"/>
      <c r="N151" s="6"/>
      <c r="O151" s="6"/>
      <c r="P151" s="70"/>
    </row>
    <row r="152" spans="1:16" ht="15.75" customHeight="1" x14ac:dyDescent="0.3">
      <c r="A152" s="1"/>
      <c r="B152" s="14"/>
      <c r="C152" s="6"/>
      <c r="D152" s="69"/>
      <c r="E152" s="6"/>
      <c r="F152" s="69"/>
      <c r="G152" s="6"/>
      <c r="H152" s="6"/>
      <c r="I152" s="6"/>
      <c r="J152" s="6"/>
      <c r="K152" s="6"/>
      <c r="L152" s="69"/>
      <c r="M152" s="6"/>
      <c r="N152" s="6"/>
      <c r="O152" s="6"/>
      <c r="P152" s="70"/>
    </row>
    <row r="153" spans="1:16" ht="15.75" customHeight="1" x14ac:dyDescent="0.3">
      <c r="A153" s="1"/>
      <c r="B153" s="14"/>
      <c r="C153" s="6"/>
      <c r="D153" s="69"/>
      <c r="E153" s="6"/>
      <c r="F153" s="69"/>
      <c r="G153" s="6"/>
      <c r="H153" s="6"/>
      <c r="I153" s="6"/>
      <c r="J153" s="6"/>
      <c r="K153" s="6"/>
      <c r="L153" s="69"/>
      <c r="M153" s="6"/>
      <c r="N153" s="6"/>
      <c r="O153" s="6"/>
      <c r="P153" s="70"/>
    </row>
    <row r="154" spans="1:16" ht="15.75" customHeight="1" x14ac:dyDescent="0.3">
      <c r="A154" s="1"/>
      <c r="B154" s="14"/>
      <c r="C154" s="6"/>
      <c r="D154" s="69"/>
      <c r="E154" s="6"/>
      <c r="F154" s="69"/>
      <c r="G154" s="6"/>
      <c r="H154" s="6"/>
      <c r="I154" s="6"/>
      <c r="J154" s="6"/>
      <c r="K154" s="6"/>
      <c r="L154" s="69"/>
      <c r="M154" s="6"/>
      <c r="N154" s="6"/>
      <c r="O154" s="6"/>
      <c r="P154" s="70"/>
    </row>
    <row r="155" spans="1:16" ht="15.75" customHeight="1" x14ac:dyDescent="0.3">
      <c r="A155" s="1"/>
      <c r="B155" s="14"/>
      <c r="C155" s="6"/>
      <c r="D155" s="69"/>
      <c r="E155" s="6"/>
      <c r="F155" s="69"/>
      <c r="G155" s="6"/>
      <c r="H155" s="6"/>
      <c r="I155" s="6"/>
      <c r="J155" s="6"/>
      <c r="K155" s="6"/>
      <c r="L155" s="69"/>
      <c r="M155" s="6"/>
      <c r="N155" s="6"/>
      <c r="O155" s="6"/>
      <c r="P155" s="70"/>
    </row>
    <row r="156" spans="1:16" ht="15.75" customHeight="1" x14ac:dyDescent="0.3">
      <c r="A156" s="1"/>
      <c r="B156" s="14"/>
      <c r="C156" s="6"/>
      <c r="D156" s="69"/>
      <c r="E156" s="6"/>
      <c r="F156" s="69"/>
      <c r="G156" s="6"/>
      <c r="H156" s="6"/>
      <c r="I156" s="6"/>
      <c r="J156" s="6"/>
      <c r="K156" s="6"/>
      <c r="L156" s="69"/>
      <c r="M156" s="6"/>
      <c r="N156" s="6"/>
      <c r="O156" s="6"/>
      <c r="P156" s="70"/>
    </row>
    <row r="157" spans="1:16" ht="15.75" customHeight="1" x14ac:dyDescent="0.3">
      <c r="A157" s="1"/>
      <c r="B157" s="14"/>
      <c r="C157" s="6"/>
      <c r="D157" s="69"/>
      <c r="E157" s="6"/>
      <c r="F157" s="69"/>
      <c r="G157" s="6"/>
      <c r="H157" s="6"/>
      <c r="I157" s="6"/>
      <c r="J157" s="6"/>
      <c r="K157" s="6"/>
      <c r="L157" s="69"/>
      <c r="M157" s="6"/>
      <c r="N157" s="6"/>
      <c r="O157" s="6"/>
      <c r="P157" s="70"/>
    </row>
    <row r="158" spans="1:16" ht="15.75" customHeight="1" x14ac:dyDescent="0.3">
      <c r="A158" s="1"/>
      <c r="B158" s="14"/>
      <c r="C158" s="6"/>
      <c r="D158" s="69"/>
      <c r="E158" s="6"/>
      <c r="F158" s="69"/>
      <c r="G158" s="6"/>
      <c r="H158" s="6"/>
      <c r="I158" s="6"/>
      <c r="J158" s="6"/>
      <c r="K158" s="6"/>
      <c r="L158" s="69"/>
      <c r="M158" s="6"/>
      <c r="N158" s="6"/>
      <c r="O158" s="6"/>
      <c r="P158" s="70"/>
    </row>
    <row r="159" spans="1:16" ht="15.75" customHeight="1" x14ac:dyDescent="0.3">
      <c r="A159" s="1"/>
      <c r="B159" s="14"/>
      <c r="C159" s="6"/>
      <c r="D159" s="69"/>
      <c r="E159" s="6"/>
      <c r="F159" s="69"/>
      <c r="G159" s="6"/>
      <c r="H159" s="6"/>
      <c r="I159" s="6"/>
      <c r="J159" s="6"/>
      <c r="K159" s="6"/>
      <c r="L159" s="69"/>
      <c r="M159" s="6"/>
      <c r="N159" s="6"/>
      <c r="O159" s="6"/>
      <c r="P159" s="70"/>
    </row>
    <row r="160" spans="1:16" ht="15.75" customHeight="1" x14ac:dyDescent="0.3">
      <c r="A160" s="1"/>
      <c r="B160" s="14"/>
      <c r="C160" s="6"/>
      <c r="D160" s="69"/>
      <c r="E160" s="6"/>
      <c r="F160" s="69"/>
      <c r="G160" s="6"/>
      <c r="H160" s="6"/>
      <c r="I160" s="6"/>
      <c r="J160" s="6"/>
      <c r="K160" s="6"/>
      <c r="L160" s="69"/>
      <c r="M160" s="6"/>
      <c r="N160" s="6"/>
      <c r="O160" s="6"/>
      <c r="P160" s="70"/>
    </row>
    <row r="161" spans="1:16" ht="15.75" customHeight="1" x14ac:dyDescent="0.3">
      <c r="A161" s="1"/>
      <c r="B161" s="14"/>
      <c r="C161" s="6"/>
      <c r="D161" s="69"/>
      <c r="E161" s="6"/>
      <c r="F161" s="69"/>
      <c r="G161" s="6"/>
      <c r="H161" s="6"/>
      <c r="I161" s="6"/>
      <c r="J161" s="6"/>
      <c r="K161" s="6"/>
      <c r="L161" s="69"/>
      <c r="M161" s="6"/>
      <c r="N161" s="6"/>
      <c r="O161" s="6"/>
      <c r="P161" s="70"/>
    </row>
    <row r="162" spans="1:16" ht="15.75" customHeight="1" x14ac:dyDescent="0.3">
      <c r="A162" s="1"/>
      <c r="B162" s="14"/>
      <c r="C162" s="6"/>
      <c r="D162" s="69"/>
      <c r="E162" s="6"/>
      <c r="F162" s="69"/>
      <c r="G162" s="6"/>
      <c r="H162" s="6"/>
      <c r="I162" s="6"/>
      <c r="J162" s="6"/>
      <c r="K162" s="6"/>
      <c r="L162" s="69"/>
      <c r="M162" s="6"/>
      <c r="N162" s="6"/>
      <c r="O162" s="6"/>
      <c r="P162" s="70"/>
    </row>
    <row r="163" spans="1:16" ht="15.75" customHeight="1" x14ac:dyDescent="0.3">
      <c r="A163" s="1"/>
      <c r="B163" s="14"/>
      <c r="C163" s="6"/>
      <c r="D163" s="69"/>
      <c r="E163" s="6"/>
      <c r="F163" s="69"/>
      <c r="G163" s="6"/>
      <c r="H163" s="6"/>
      <c r="I163" s="6"/>
      <c r="J163" s="6"/>
      <c r="K163" s="6"/>
      <c r="L163" s="69"/>
      <c r="M163" s="6"/>
      <c r="N163" s="6"/>
      <c r="O163" s="6"/>
      <c r="P163" s="70"/>
    </row>
    <row r="164" spans="1:16" ht="15.75" customHeight="1" x14ac:dyDescent="0.3">
      <c r="A164" s="1"/>
      <c r="B164" s="14"/>
      <c r="C164" s="6"/>
      <c r="D164" s="69"/>
      <c r="E164" s="6"/>
      <c r="F164" s="69"/>
      <c r="G164" s="6"/>
      <c r="H164" s="6"/>
      <c r="I164" s="6"/>
      <c r="J164" s="6"/>
      <c r="K164" s="6"/>
      <c r="L164" s="69"/>
      <c r="M164" s="6"/>
      <c r="N164" s="6"/>
      <c r="O164" s="6"/>
      <c r="P164" s="70"/>
    </row>
    <row r="165" spans="1:16" ht="15.75" customHeight="1" x14ac:dyDescent="0.3">
      <c r="A165" s="1"/>
      <c r="B165" s="14"/>
      <c r="C165" s="6"/>
      <c r="D165" s="69"/>
      <c r="E165" s="6"/>
      <c r="F165" s="69"/>
      <c r="G165" s="6"/>
      <c r="H165" s="6"/>
      <c r="I165" s="6"/>
      <c r="J165" s="6"/>
      <c r="K165" s="6"/>
      <c r="L165" s="69"/>
      <c r="M165" s="6"/>
      <c r="N165" s="6"/>
      <c r="O165" s="6"/>
      <c r="P165" s="70"/>
    </row>
    <row r="166" spans="1:16" ht="15.75" customHeight="1" x14ac:dyDescent="0.3">
      <c r="A166" s="1"/>
      <c r="B166" s="14"/>
      <c r="C166" s="6"/>
      <c r="D166" s="69"/>
      <c r="E166" s="6"/>
      <c r="F166" s="69"/>
      <c r="G166" s="6"/>
      <c r="H166" s="6"/>
      <c r="I166" s="6"/>
      <c r="J166" s="6"/>
      <c r="K166" s="6"/>
      <c r="L166" s="69"/>
      <c r="M166" s="6"/>
      <c r="N166" s="6"/>
      <c r="O166" s="6"/>
      <c r="P166" s="70"/>
    </row>
    <row r="167" spans="1:16" ht="15.75" customHeight="1" x14ac:dyDescent="0.3">
      <c r="A167" s="1"/>
      <c r="B167" s="14"/>
      <c r="C167" s="6"/>
      <c r="D167" s="69"/>
      <c r="E167" s="6"/>
      <c r="F167" s="69"/>
      <c r="G167" s="6"/>
      <c r="H167" s="6"/>
      <c r="I167" s="6"/>
      <c r="J167" s="6"/>
      <c r="K167" s="6"/>
      <c r="L167" s="69"/>
      <c r="M167" s="6"/>
      <c r="N167" s="6"/>
      <c r="O167" s="6"/>
      <c r="P167" s="70"/>
    </row>
    <row r="168" spans="1:16" ht="15.75" customHeight="1" x14ac:dyDescent="0.3">
      <c r="A168" s="1"/>
      <c r="B168" s="14"/>
      <c r="C168" s="6"/>
      <c r="D168" s="69"/>
      <c r="E168" s="6"/>
      <c r="F168" s="69"/>
      <c r="G168" s="6"/>
      <c r="H168" s="6"/>
      <c r="I168" s="6"/>
      <c r="J168" s="6"/>
      <c r="K168" s="6"/>
      <c r="L168" s="69"/>
      <c r="M168" s="6"/>
      <c r="N168" s="6"/>
      <c r="O168" s="6"/>
      <c r="P168" s="70"/>
    </row>
    <row r="169" spans="1:16" ht="15.75" customHeight="1" x14ac:dyDescent="0.3">
      <c r="A169" s="1"/>
      <c r="B169" s="14"/>
      <c r="C169" s="6"/>
      <c r="D169" s="69"/>
      <c r="E169" s="6"/>
      <c r="F169" s="69"/>
      <c r="G169" s="6"/>
      <c r="H169" s="6"/>
      <c r="I169" s="6"/>
      <c r="J169" s="6"/>
      <c r="K169" s="6"/>
      <c r="L169" s="69"/>
      <c r="M169" s="6"/>
      <c r="N169" s="6"/>
      <c r="O169" s="6"/>
      <c r="P169" s="70"/>
    </row>
    <row r="170" spans="1:16" ht="15.75" customHeight="1" x14ac:dyDescent="0.3">
      <c r="A170" s="1"/>
      <c r="B170" s="14"/>
      <c r="C170" s="6"/>
      <c r="D170" s="69"/>
      <c r="E170" s="6"/>
      <c r="F170" s="69"/>
      <c r="G170" s="6"/>
      <c r="H170" s="6"/>
      <c r="I170" s="6"/>
      <c r="J170" s="6"/>
      <c r="K170" s="6"/>
      <c r="L170" s="69"/>
      <c r="M170" s="6"/>
      <c r="N170" s="6"/>
      <c r="O170" s="6"/>
      <c r="P170" s="70"/>
    </row>
    <row r="171" spans="1:16" ht="15.75" customHeight="1" x14ac:dyDescent="0.3">
      <c r="A171" s="1"/>
      <c r="B171" s="14"/>
      <c r="C171" s="6"/>
      <c r="D171" s="69"/>
      <c r="E171" s="6"/>
      <c r="F171" s="69"/>
      <c r="G171" s="6"/>
      <c r="H171" s="6"/>
      <c r="I171" s="6"/>
      <c r="J171" s="6"/>
      <c r="K171" s="6"/>
      <c r="L171" s="69"/>
      <c r="M171" s="6"/>
      <c r="N171" s="6"/>
      <c r="O171" s="6"/>
      <c r="P171" s="70"/>
    </row>
    <row r="172" spans="1:16" ht="15.75" customHeight="1" x14ac:dyDescent="0.3">
      <c r="A172" s="1"/>
      <c r="B172" s="14"/>
      <c r="C172" s="6"/>
      <c r="D172" s="69"/>
      <c r="E172" s="6"/>
      <c r="F172" s="69"/>
      <c r="G172" s="6"/>
      <c r="H172" s="6"/>
      <c r="I172" s="6"/>
      <c r="J172" s="6"/>
      <c r="K172" s="6"/>
      <c r="L172" s="69"/>
      <c r="M172" s="6"/>
      <c r="N172" s="6"/>
      <c r="O172" s="6"/>
      <c r="P172" s="70"/>
    </row>
    <row r="173" spans="1:16" ht="15.75" customHeight="1" x14ac:dyDescent="0.3">
      <c r="A173" s="1"/>
      <c r="B173" s="14"/>
      <c r="C173" s="6"/>
      <c r="D173" s="69"/>
      <c r="E173" s="6"/>
      <c r="F173" s="69"/>
      <c r="G173" s="6"/>
      <c r="H173" s="6"/>
      <c r="I173" s="6"/>
      <c r="J173" s="6"/>
      <c r="K173" s="6"/>
      <c r="L173" s="69"/>
      <c r="M173" s="6"/>
      <c r="N173" s="6"/>
      <c r="O173" s="6"/>
      <c r="P173" s="70"/>
    </row>
    <row r="174" spans="1:16" ht="15.75" customHeight="1" x14ac:dyDescent="0.3">
      <c r="A174" s="1"/>
      <c r="B174" s="14"/>
      <c r="C174" s="6"/>
      <c r="D174" s="69"/>
      <c r="E174" s="6"/>
      <c r="F174" s="69"/>
      <c r="G174" s="6"/>
      <c r="H174" s="6"/>
      <c r="I174" s="6"/>
      <c r="J174" s="6"/>
      <c r="K174" s="6"/>
      <c r="L174" s="69"/>
      <c r="M174" s="6"/>
      <c r="N174" s="6"/>
      <c r="O174" s="6"/>
      <c r="P174" s="70"/>
    </row>
    <row r="175" spans="1:16" ht="15.75" customHeight="1" x14ac:dyDescent="0.3">
      <c r="A175" s="1"/>
      <c r="B175" s="14"/>
      <c r="C175" s="6"/>
      <c r="D175" s="69"/>
      <c r="E175" s="6"/>
      <c r="F175" s="69"/>
      <c r="G175" s="6"/>
      <c r="H175" s="6"/>
      <c r="I175" s="6"/>
      <c r="J175" s="6"/>
      <c r="K175" s="6"/>
      <c r="L175" s="69"/>
      <c r="M175" s="6"/>
      <c r="N175" s="6"/>
      <c r="O175" s="6"/>
      <c r="P175" s="70"/>
    </row>
    <row r="176" spans="1:16" ht="15.75" customHeight="1" x14ac:dyDescent="0.3">
      <c r="A176" s="1"/>
      <c r="B176" s="14"/>
      <c r="C176" s="6"/>
      <c r="D176" s="69"/>
      <c r="E176" s="6"/>
      <c r="F176" s="69"/>
      <c r="G176" s="6"/>
      <c r="H176" s="6"/>
      <c r="I176" s="6"/>
      <c r="J176" s="6"/>
      <c r="K176" s="6"/>
      <c r="L176" s="69"/>
      <c r="M176" s="6"/>
      <c r="N176" s="6"/>
      <c r="O176" s="6"/>
      <c r="P176" s="70"/>
    </row>
    <row r="177" spans="1:16" ht="15.75" customHeight="1" x14ac:dyDescent="0.3">
      <c r="A177" s="1"/>
      <c r="B177" s="14"/>
      <c r="C177" s="6"/>
      <c r="D177" s="69"/>
      <c r="E177" s="6"/>
      <c r="F177" s="69"/>
      <c r="G177" s="6"/>
      <c r="H177" s="6"/>
      <c r="I177" s="6"/>
      <c r="J177" s="6"/>
      <c r="K177" s="6"/>
      <c r="L177" s="69"/>
      <c r="M177" s="6"/>
      <c r="N177" s="6"/>
      <c r="O177" s="6"/>
      <c r="P177" s="70"/>
    </row>
    <row r="178" spans="1:16" ht="15.75" customHeight="1" x14ac:dyDescent="0.3">
      <c r="A178" s="1"/>
      <c r="B178" s="14"/>
      <c r="C178" s="6"/>
      <c r="D178" s="69"/>
      <c r="E178" s="6"/>
      <c r="F178" s="69"/>
      <c r="G178" s="6"/>
      <c r="H178" s="6"/>
      <c r="I178" s="6"/>
      <c r="J178" s="6"/>
      <c r="K178" s="6"/>
      <c r="L178" s="69"/>
      <c r="M178" s="6"/>
      <c r="N178" s="6"/>
      <c r="O178" s="6"/>
      <c r="P178" s="70"/>
    </row>
    <row r="179" spans="1:16" ht="15.75" customHeight="1" x14ac:dyDescent="0.3">
      <c r="A179" s="1"/>
      <c r="B179" s="14"/>
      <c r="C179" s="6"/>
      <c r="D179" s="69"/>
      <c r="E179" s="6"/>
      <c r="F179" s="69"/>
      <c r="G179" s="6"/>
      <c r="H179" s="6"/>
      <c r="I179" s="6"/>
      <c r="J179" s="6"/>
      <c r="K179" s="6"/>
      <c r="L179" s="69"/>
      <c r="M179" s="6"/>
      <c r="N179" s="6"/>
      <c r="O179" s="6"/>
      <c r="P179" s="70"/>
    </row>
    <row r="180" spans="1:16" ht="15.75" customHeight="1" x14ac:dyDescent="0.3">
      <c r="A180" s="1"/>
      <c r="B180" s="14"/>
      <c r="C180" s="6"/>
      <c r="D180" s="69"/>
      <c r="E180" s="6"/>
      <c r="F180" s="69"/>
      <c r="G180" s="6"/>
      <c r="H180" s="6"/>
      <c r="I180" s="6"/>
      <c r="J180" s="6"/>
      <c r="K180" s="6"/>
      <c r="L180" s="69"/>
      <c r="M180" s="6"/>
      <c r="N180" s="6"/>
      <c r="O180" s="6"/>
      <c r="P180" s="70"/>
    </row>
    <row r="181" spans="1:16" ht="15.75" customHeight="1" x14ac:dyDescent="0.3">
      <c r="A181" s="1"/>
      <c r="B181" s="14"/>
      <c r="C181" s="6"/>
      <c r="D181" s="69"/>
      <c r="E181" s="6"/>
      <c r="F181" s="69"/>
      <c r="G181" s="6"/>
      <c r="H181" s="6"/>
      <c r="I181" s="6"/>
      <c r="J181" s="6"/>
      <c r="K181" s="6"/>
      <c r="L181" s="69"/>
      <c r="M181" s="6"/>
      <c r="N181" s="6"/>
      <c r="O181" s="6"/>
      <c r="P181" s="70"/>
    </row>
    <row r="182" spans="1:16" ht="15.75" customHeight="1" x14ac:dyDescent="0.3">
      <c r="A182" s="1"/>
      <c r="B182" s="14"/>
      <c r="C182" s="6"/>
      <c r="D182" s="69"/>
      <c r="E182" s="6"/>
      <c r="F182" s="69"/>
      <c r="G182" s="6"/>
      <c r="H182" s="6"/>
      <c r="I182" s="6"/>
      <c r="J182" s="6"/>
      <c r="K182" s="6"/>
      <c r="L182" s="69"/>
      <c r="M182" s="6"/>
      <c r="N182" s="6"/>
      <c r="O182" s="6"/>
      <c r="P182" s="70"/>
    </row>
    <row r="183" spans="1:16" ht="15.75" customHeight="1" x14ac:dyDescent="0.3">
      <c r="A183" s="1"/>
      <c r="B183" s="14"/>
      <c r="C183" s="6"/>
      <c r="D183" s="69"/>
      <c r="E183" s="6"/>
      <c r="F183" s="69"/>
      <c r="G183" s="6"/>
      <c r="H183" s="6"/>
      <c r="I183" s="6"/>
      <c r="J183" s="6"/>
      <c r="K183" s="6"/>
      <c r="L183" s="69"/>
      <c r="M183" s="6"/>
      <c r="N183" s="6"/>
      <c r="O183" s="6"/>
      <c r="P183" s="70"/>
    </row>
    <row r="184" spans="1:16" ht="15.75" customHeight="1" x14ac:dyDescent="0.3">
      <c r="A184" s="1"/>
      <c r="B184" s="14"/>
      <c r="C184" s="6"/>
      <c r="D184" s="69"/>
      <c r="E184" s="6"/>
      <c r="F184" s="69"/>
      <c r="G184" s="6"/>
      <c r="H184" s="6"/>
      <c r="I184" s="6"/>
      <c r="J184" s="6"/>
      <c r="K184" s="6"/>
      <c r="L184" s="69"/>
      <c r="M184" s="6"/>
      <c r="N184" s="6"/>
      <c r="O184" s="6"/>
      <c r="P184" s="70"/>
    </row>
    <row r="185" spans="1:16" ht="15.75" customHeight="1" x14ac:dyDescent="0.3">
      <c r="A185" s="1"/>
      <c r="B185" s="14"/>
      <c r="C185" s="6"/>
      <c r="D185" s="69"/>
      <c r="E185" s="6"/>
      <c r="F185" s="69"/>
      <c r="G185" s="6"/>
      <c r="H185" s="6"/>
      <c r="I185" s="6"/>
      <c r="J185" s="6"/>
      <c r="K185" s="6"/>
      <c r="L185" s="69"/>
      <c r="M185" s="6"/>
      <c r="N185" s="6"/>
      <c r="O185" s="6"/>
      <c r="P185" s="70"/>
    </row>
    <row r="186" spans="1:16" ht="15.75" customHeight="1" x14ac:dyDescent="0.3">
      <c r="A186" s="1"/>
      <c r="B186" s="14"/>
      <c r="C186" s="6"/>
      <c r="D186" s="69"/>
      <c r="E186" s="6"/>
      <c r="F186" s="69"/>
      <c r="G186" s="6"/>
      <c r="H186" s="6"/>
      <c r="I186" s="6"/>
      <c r="J186" s="6"/>
      <c r="K186" s="6"/>
      <c r="L186" s="69"/>
      <c r="M186" s="6"/>
      <c r="N186" s="6"/>
      <c r="O186" s="6"/>
      <c r="P186" s="70"/>
    </row>
    <row r="187" spans="1:16" ht="15.75" customHeight="1" x14ac:dyDescent="0.3">
      <c r="A187" s="1"/>
      <c r="B187" s="14"/>
      <c r="C187" s="6"/>
      <c r="D187" s="69"/>
      <c r="E187" s="6"/>
      <c r="F187" s="69"/>
      <c r="G187" s="6"/>
      <c r="H187" s="6"/>
      <c r="I187" s="6"/>
      <c r="J187" s="6"/>
      <c r="K187" s="6"/>
      <c r="L187" s="69"/>
      <c r="M187" s="6"/>
      <c r="N187" s="6"/>
      <c r="O187" s="6"/>
      <c r="P187" s="70"/>
    </row>
    <row r="188" spans="1:16" ht="15.75" customHeight="1" x14ac:dyDescent="0.3">
      <c r="A188" s="1"/>
      <c r="B188" s="14"/>
      <c r="C188" s="6"/>
      <c r="D188" s="69"/>
      <c r="E188" s="6"/>
      <c r="F188" s="69"/>
      <c r="G188" s="6"/>
      <c r="H188" s="6"/>
      <c r="I188" s="6"/>
      <c r="J188" s="6"/>
      <c r="K188" s="6"/>
      <c r="L188" s="69"/>
      <c r="M188" s="6"/>
      <c r="N188" s="6"/>
      <c r="O188" s="6"/>
      <c r="P188" s="70"/>
    </row>
    <row r="189" spans="1:16" ht="15.75" customHeight="1" x14ac:dyDescent="0.3">
      <c r="A189" s="1"/>
      <c r="B189" s="14"/>
      <c r="C189" s="6"/>
      <c r="D189" s="69"/>
      <c r="E189" s="6"/>
      <c r="F189" s="69"/>
      <c r="G189" s="6"/>
      <c r="H189" s="6"/>
      <c r="I189" s="6"/>
      <c r="J189" s="6"/>
      <c r="K189" s="6"/>
      <c r="L189" s="69"/>
      <c r="M189" s="6"/>
      <c r="N189" s="6"/>
      <c r="O189" s="6"/>
      <c r="P189" s="70"/>
    </row>
    <row r="190" spans="1:16" ht="15.75" customHeight="1" x14ac:dyDescent="0.3">
      <c r="A190" s="1"/>
      <c r="B190" s="14"/>
      <c r="C190" s="6"/>
      <c r="D190" s="69"/>
      <c r="E190" s="6"/>
      <c r="F190" s="69"/>
      <c r="G190" s="6"/>
      <c r="H190" s="6"/>
      <c r="I190" s="6"/>
      <c r="J190" s="6"/>
      <c r="K190" s="6"/>
      <c r="L190" s="69"/>
      <c r="M190" s="6"/>
      <c r="N190" s="6"/>
      <c r="O190" s="6"/>
      <c r="P190" s="70"/>
    </row>
    <row r="191" spans="1:16" ht="15.75" customHeight="1" x14ac:dyDescent="0.3">
      <c r="A191" s="1"/>
      <c r="B191" s="14"/>
      <c r="C191" s="6"/>
      <c r="D191" s="69"/>
      <c r="E191" s="6"/>
      <c r="F191" s="69"/>
      <c r="G191" s="6"/>
      <c r="H191" s="6"/>
      <c r="I191" s="6"/>
      <c r="J191" s="6"/>
      <c r="K191" s="6"/>
      <c r="L191" s="69"/>
      <c r="M191" s="6"/>
      <c r="N191" s="6"/>
      <c r="O191" s="6"/>
      <c r="P191" s="70"/>
    </row>
    <row r="192" spans="1:16" ht="15.75" customHeight="1" x14ac:dyDescent="0.3">
      <c r="A192" s="1"/>
      <c r="B192" s="14"/>
      <c r="C192" s="6"/>
      <c r="D192" s="69"/>
      <c r="E192" s="6"/>
      <c r="F192" s="69"/>
      <c r="G192" s="6"/>
      <c r="H192" s="6"/>
      <c r="I192" s="6"/>
      <c r="J192" s="6"/>
      <c r="K192" s="6"/>
      <c r="L192" s="69"/>
      <c r="M192" s="6"/>
      <c r="N192" s="6"/>
      <c r="O192" s="6"/>
      <c r="P192" s="70"/>
    </row>
    <row r="193" spans="1:16" ht="15.75" customHeight="1" x14ac:dyDescent="0.3">
      <c r="A193" s="1"/>
      <c r="B193" s="14"/>
      <c r="C193" s="6"/>
      <c r="D193" s="69"/>
      <c r="E193" s="6"/>
      <c r="F193" s="69"/>
      <c r="G193" s="6"/>
      <c r="H193" s="6"/>
      <c r="I193" s="6"/>
      <c r="J193" s="6"/>
      <c r="K193" s="6"/>
      <c r="L193" s="69"/>
      <c r="M193" s="6"/>
      <c r="N193" s="6"/>
      <c r="O193" s="6"/>
      <c r="P193" s="70"/>
    </row>
    <row r="194" spans="1:16" ht="15.75" customHeight="1" x14ac:dyDescent="0.3">
      <c r="A194" s="1"/>
      <c r="B194" s="14"/>
      <c r="C194" s="6"/>
      <c r="D194" s="69"/>
      <c r="E194" s="6"/>
      <c r="F194" s="69"/>
      <c r="G194" s="6"/>
      <c r="H194" s="6"/>
      <c r="I194" s="6"/>
      <c r="J194" s="6"/>
      <c r="K194" s="6"/>
      <c r="L194" s="69"/>
      <c r="M194" s="6"/>
      <c r="N194" s="6"/>
      <c r="O194" s="6"/>
      <c r="P194" s="70"/>
    </row>
    <row r="195" spans="1:16" ht="15.75" customHeight="1" x14ac:dyDescent="0.3">
      <c r="A195" s="1"/>
      <c r="B195" s="14"/>
      <c r="C195" s="6"/>
      <c r="D195" s="69"/>
      <c r="E195" s="6"/>
      <c r="F195" s="69"/>
      <c r="G195" s="6"/>
      <c r="H195" s="6"/>
      <c r="I195" s="6"/>
      <c r="J195" s="6"/>
      <c r="K195" s="6"/>
      <c r="L195" s="69"/>
      <c r="M195" s="6"/>
      <c r="N195" s="6"/>
      <c r="O195" s="6"/>
      <c r="P195" s="70"/>
    </row>
    <row r="196" spans="1:16" ht="15.75" customHeight="1" x14ac:dyDescent="0.3">
      <c r="A196" s="1"/>
      <c r="B196" s="14"/>
      <c r="C196" s="6"/>
      <c r="D196" s="69"/>
      <c r="E196" s="6"/>
      <c r="F196" s="69"/>
      <c r="G196" s="6"/>
      <c r="H196" s="6"/>
      <c r="I196" s="6"/>
      <c r="J196" s="6"/>
      <c r="K196" s="6"/>
      <c r="L196" s="69"/>
      <c r="M196" s="6"/>
      <c r="N196" s="6"/>
      <c r="O196" s="6"/>
      <c r="P196" s="70"/>
    </row>
    <row r="197" spans="1:16" ht="15.75" customHeight="1" x14ac:dyDescent="0.3">
      <c r="A197" s="1"/>
      <c r="B197" s="14"/>
      <c r="C197" s="6"/>
      <c r="D197" s="69"/>
      <c r="E197" s="6"/>
      <c r="F197" s="69"/>
      <c r="G197" s="6"/>
      <c r="H197" s="6"/>
      <c r="I197" s="6"/>
      <c r="J197" s="6"/>
      <c r="K197" s="6"/>
      <c r="L197" s="69"/>
      <c r="M197" s="6"/>
      <c r="N197" s="6"/>
      <c r="O197" s="6"/>
      <c r="P197" s="70"/>
    </row>
    <row r="198" spans="1:16" ht="15.75" customHeight="1" x14ac:dyDescent="0.3">
      <c r="A198" s="1"/>
      <c r="B198" s="14"/>
      <c r="C198" s="6"/>
      <c r="D198" s="69"/>
      <c r="E198" s="6"/>
      <c r="F198" s="69"/>
      <c r="G198" s="6"/>
      <c r="H198" s="6"/>
      <c r="I198" s="6"/>
      <c r="J198" s="6"/>
      <c r="K198" s="6"/>
      <c r="L198" s="69"/>
      <c r="M198" s="6"/>
      <c r="N198" s="6"/>
      <c r="O198" s="6"/>
      <c r="P198" s="70"/>
    </row>
    <row r="199" spans="1:16" ht="15.75" customHeight="1" x14ac:dyDescent="0.3">
      <c r="A199" s="1"/>
      <c r="B199" s="14"/>
      <c r="C199" s="6"/>
      <c r="D199" s="69"/>
      <c r="E199" s="6"/>
      <c r="F199" s="69"/>
      <c r="G199" s="6"/>
      <c r="H199" s="6"/>
      <c r="I199" s="6"/>
      <c r="J199" s="6"/>
      <c r="K199" s="6"/>
      <c r="L199" s="69"/>
      <c r="M199" s="6"/>
      <c r="N199" s="6"/>
      <c r="O199" s="6"/>
      <c r="P199" s="70"/>
    </row>
    <row r="200" spans="1:16" ht="15.75" customHeight="1" x14ac:dyDescent="0.3">
      <c r="A200" s="1"/>
      <c r="B200" s="14"/>
      <c r="C200" s="6"/>
      <c r="D200" s="69"/>
      <c r="E200" s="6"/>
      <c r="F200" s="69"/>
      <c r="G200" s="6"/>
      <c r="H200" s="6"/>
      <c r="I200" s="6"/>
      <c r="J200" s="6"/>
      <c r="K200" s="6"/>
      <c r="L200" s="69"/>
      <c r="M200" s="6"/>
      <c r="N200" s="6"/>
      <c r="O200" s="6"/>
      <c r="P200" s="70"/>
    </row>
    <row r="201" spans="1:16" ht="15.75" customHeight="1" x14ac:dyDescent="0.3">
      <c r="A201" s="1"/>
      <c r="B201" s="14"/>
      <c r="C201" s="6"/>
      <c r="D201" s="69"/>
      <c r="E201" s="6"/>
      <c r="F201" s="69"/>
      <c r="G201" s="6"/>
      <c r="H201" s="6"/>
      <c r="I201" s="6"/>
      <c r="J201" s="6"/>
      <c r="K201" s="6"/>
      <c r="L201" s="69"/>
      <c r="M201" s="6"/>
      <c r="N201" s="6"/>
      <c r="O201" s="6"/>
      <c r="P201" s="70"/>
    </row>
    <row r="202" spans="1:16" ht="15.75" customHeight="1" x14ac:dyDescent="0.3">
      <c r="A202" s="1"/>
      <c r="B202" s="14"/>
      <c r="C202" s="6"/>
      <c r="D202" s="69"/>
      <c r="E202" s="6"/>
      <c r="F202" s="69"/>
      <c r="G202" s="6"/>
      <c r="H202" s="6"/>
      <c r="I202" s="6"/>
      <c r="J202" s="6"/>
      <c r="K202" s="6"/>
      <c r="L202" s="69"/>
      <c r="M202" s="6"/>
      <c r="N202" s="6"/>
      <c r="O202" s="6"/>
      <c r="P202" s="70"/>
    </row>
    <row r="203" spans="1:16" ht="15.75" customHeight="1" x14ac:dyDescent="0.3">
      <c r="A203" s="1"/>
      <c r="B203" s="14"/>
      <c r="C203" s="6"/>
      <c r="D203" s="69"/>
      <c r="E203" s="6"/>
      <c r="F203" s="69"/>
      <c r="G203" s="6"/>
      <c r="H203" s="6"/>
      <c r="I203" s="6"/>
      <c r="J203" s="6"/>
      <c r="K203" s="6"/>
      <c r="L203" s="69"/>
      <c r="M203" s="6"/>
      <c r="N203" s="6"/>
      <c r="O203" s="6"/>
      <c r="P203" s="70"/>
    </row>
    <row r="204" spans="1:16" ht="15.75" customHeight="1" x14ac:dyDescent="0.3">
      <c r="A204" s="1"/>
      <c r="B204" s="14"/>
      <c r="C204" s="6"/>
      <c r="D204" s="69"/>
      <c r="E204" s="6"/>
      <c r="F204" s="69"/>
      <c r="G204" s="6"/>
      <c r="H204" s="6"/>
      <c r="I204" s="6"/>
      <c r="J204" s="6"/>
      <c r="K204" s="6"/>
      <c r="L204" s="69"/>
      <c r="M204" s="6"/>
      <c r="N204" s="6"/>
      <c r="O204" s="6"/>
      <c r="P204" s="70"/>
    </row>
    <row r="205" spans="1:16" ht="15.75" customHeight="1" x14ac:dyDescent="0.3">
      <c r="A205" s="1"/>
      <c r="B205" s="14"/>
      <c r="C205" s="6"/>
      <c r="D205" s="69"/>
      <c r="E205" s="6"/>
      <c r="F205" s="69"/>
      <c r="G205" s="6"/>
      <c r="H205" s="6"/>
      <c r="I205" s="6"/>
      <c r="J205" s="6"/>
      <c r="K205" s="6"/>
      <c r="L205" s="69"/>
      <c r="M205" s="6"/>
      <c r="N205" s="6"/>
      <c r="O205" s="6"/>
      <c r="P205" s="70"/>
    </row>
    <row r="206" spans="1:16" ht="15.75" customHeight="1" x14ac:dyDescent="0.3">
      <c r="A206" s="1"/>
      <c r="B206" s="14"/>
      <c r="C206" s="6"/>
      <c r="D206" s="69"/>
      <c r="E206" s="6"/>
      <c r="F206" s="69"/>
      <c r="G206" s="6"/>
      <c r="H206" s="6"/>
      <c r="I206" s="6"/>
      <c r="J206" s="6"/>
      <c r="K206" s="6"/>
      <c r="L206" s="69"/>
      <c r="M206" s="6"/>
      <c r="N206" s="6"/>
      <c r="O206" s="6"/>
      <c r="P206" s="70"/>
    </row>
    <row r="207" spans="1:16" ht="15.75" customHeight="1" x14ac:dyDescent="0.3">
      <c r="A207" s="1"/>
      <c r="B207" s="14"/>
      <c r="C207" s="6"/>
      <c r="D207" s="69"/>
      <c r="E207" s="6"/>
      <c r="F207" s="69"/>
      <c r="G207" s="6"/>
      <c r="H207" s="6"/>
      <c r="I207" s="6"/>
      <c r="J207" s="6"/>
      <c r="K207" s="6"/>
      <c r="L207" s="69"/>
      <c r="M207" s="6"/>
      <c r="N207" s="6"/>
      <c r="O207" s="6"/>
      <c r="P207" s="70"/>
    </row>
    <row r="208" spans="1:16" ht="15.75" customHeight="1" x14ac:dyDescent="0.3">
      <c r="A208" s="1"/>
      <c r="B208" s="14"/>
      <c r="C208" s="6"/>
      <c r="D208" s="69"/>
      <c r="E208" s="6"/>
      <c r="F208" s="69"/>
      <c r="G208" s="6"/>
      <c r="H208" s="6"/>
      <c r="I208" s="6"/>
      <c r="J208" s="6"/>
      <c r="K208" s="6"/>
      <c r="L208" s="69"/>
      <c r="M208" s="6"/>
      <c r="N208" s="6"/>
      <c r="O208" s="6"/>
      <c r="P208" s="70"/>
    </row>
    <row r="209" spans="1:16" ht="15.75" customHeight="1" x14ac:dyDescent="0.3">
      <c r="A209" s="1"/>
      <c r="B209" s="14"/>
      <c r="C209" s="6"/>
      <c r="D209" s="69"/>
      <c r="E209" s="6"/>
      <c r="F209" s="69"/>
      <c r="G209" s="6"/>
      <c r="H209" s="6"/>
      <c r="I209" s="6"/>
      <c r="J209" s="6"/>
      <c r="K209" s="6"/>
      <c r="L209" s="69"/>
      <c r="M209" s="6"/>
      <c r="N209" s="6"/>
      <c r="O209" s="6"/>
      <c r="P209" s="70"/>
    </row>
    <row r="210" spans="1:16" ht="15.75" customHeight="1" x14ac:dyDescent="0.3">
      <c r="A210" s="1"/>
      <c r="B210" s="14"/>
      <c r="C210" s="6"/>
      <c r="D210" s="69"/>
      <c r="E210" s="6"/>
      <c r="F210" s="69"/>
      <c r="G210" s="6"/>
      <c r="H210" s="6"/>
      <c r="I210" s="6"/>
      <c r="J210" s="6"/>
      <c r="K210" s="6"/>
      <c r="L210" s="69"/>
      <c r="M210" s="6"/>
      <c r="N210" s="6"/>
      <c r="O210" s="6"/>
      <c r="P210" s="70"/>
    </row>
    <row r="211" spans="1:16" ht="15.75" customHeight="1" x14ac:dyDescent="0.3">
      <c r="A211" s="1"/>
      <c r="B211" s="14"/>
      <c r="C211" s="6"/>
      <c r="D211" s="69"/>
      <c r="E211" s="6"/>
      <c r="F211" s="69"/>
      <c r="G211" s="6"/>
      <c r="H211" s="6"/>
      <c r="I211" s="6"/>
      <c r="J211" s="6"/>
      <c r="K211" s="6"/>
      <c r="L211" s="69"/>
      <c r="M211" s="6"/>
      <c r="N211" s="6"/>
      <c r="O211" s="6"/>
      <c r="P211" s="70"/>
    </row>
    <row r="212" spans="1:16" ht="15.75" customHeight="1" x14ac:dyDescent="0.3">
      <c r="A212" s="1"/>
      <c r="B212" s="14"/>
      <c r="C212" s="6"/>
      <c r="D212" s="69"/>
      <c r="E212" s="6"/>
      <c r="F212" s="69"/>
      <c r="G212" s="6"/>
      <c r="H212" s="6"/>
      <c r="I212" s="6"/>
      <c r="J212" s="6"/>
      <c r="K212" s="6"/>
      <c r="L212" s="69"/>
      <c r="M212" s="6"/>
      <c r="N212" s="6"/>
      <c r="O212" s="6"/>
      <c r="P212" s="70"/>
    </row>
    <row r="213" spans="1:16" ht="15.75" customHeight="1" x14ac:dyDescent="0.3">
      <c r="A213" s="1"/>
      <c r="B213" s="14"/>
      <c r="C213" s="6"/>
      <c r="D213" s="69"/>
      <c r="E213" s="6"/>
      <c r="F213" s="69"/>
      <c r="G213" s="6"/>
      <c r="H213" s="6"/>
      <c r="I213" s="6"/>
      <c r="J213" s="6"/>
      <c r="K213" s="6"/>
      <c r="L213" s="69"/>
      <c r="M213" s="6"/>
      <c r="N213" s="6"/>
      <c r="O213" s="6"/>
      <c r="P213" s="70"/>
    </row>
    <row r="214" spans="1:16" ht="15.75" customHeight="1" x14ac:dyDescent="0.3">
      <c r="A214" s="1"/>
      <c r="B214" s="14"/>
      <c r="C214" s="6"/>
      <c r="D214" s="69"/>
      <c r="E214" s="6"/>
      <c r="F214" s="69"/>
      <c r="G214" s="6"/>
      <c r="H214" s="6"/>
      <c r="I214" s="6"/>
      <c r="J214" s="6"/>
      <c r="K214" s="6"/>
      <c r="L214" s="69"/>
      <c r="M214" s="6"/>
      <c r="N214" s="6"/>
      <c r="O214" s="6"/>
      <c r="P214" s="70"/>
    </row>
    <row r="215" spans="1:16" ht="15.75" customHeight="1" x14ac:dyDescent="0.3">
      <c r="A215" s="1"/>
      <c r="B215" s="14"/>
      <c r="C215" s="6"/>
      <c r="D215" s="69"/>
      <c r="E215" s="6"/>
      <c r="F215" s="69"/>
      <c r="G215" s="6"/>
      <c r="H215" s="6"/>
      <c r="I215" s="6"/>
      <c r="J215" s="6"/>
      <c r="K215" s="6"/>
      <c r="L215" s="69"/>
      <c r="M215" s="6"/>
      <c r="N215" s="6"/>
      <c r="O215" s="6"/>
      <c r="P215" s="70"/>
    </row>
    <row r="216" spans="1:16" ht="15.75" customHeight="1" x14ac:dyDescent="0.3">
      <c r="A216" s="1"/>
      <c r="B216" s="14"/>
      <c r="C216" s="6"/>
      <c r="D216" s="69"/>
      <c r="E216" s="6"/>
      <c r="F216" s="69"/>
      <c r="G216" s="6"/>
      <c r="H216" s="6"/>
      <c r="I216" s="6"/>
      <c r="J216" s="6"/>
      <c r="K216" s="6"/>
      <c r="L216" s="69"/>
      <c r="M216" s="6"/>
      <c r="N216" s="6"/>
      <c r="O216" s="6"/>
      <c r="P216" s="70"/>
    </row>
    <row r="217" spans="1:16" ht="15.75" customHeight="1" x14ac:dyDescent="0.3">
      <c r="A217" s="1"/>
      <c r="B217" s="14"/>
      <c r="C217" s="6"/>
      <c r="D217" s="69"/>
      <c r="E217" s="6"/>
      <c r="F217" s="69"/>
      <c r="G217" s="6"/>
      <c r="H217" s="6"/>
      <c r="I217" s="6"/>
      <c r="J217" s="6"/>
      <c r="K217" s="6"/>
      <c r="L217" s="69"/>
      <c r="M217" s="6"/>
      <c r="N217" s="6"/>
      <c r="O217" s="6"/>
      <c r="P217" s="70"/>
    </row>
    <row r="218" spans="1:16" ht="15.75" customHeight="1" x14ac:dyDescent="0.3">
      <c r="A218" s="1"/>
      <c r="B218" s="14"/>
      <c r="C218" s="6"/>
      <c r="D218" s="69"/>
      <c r="E218" s="6"/>
      <c r="F218" s="69"/>
      <c r="G218" s="6"/>
      <c r="H218" s="6"/>
      <c r="I218" s="6"/>
      <c r="J218" s="6"/>
      <c r="K218" s="6"/>
      <c r="L218" s="69"/>
      <c r="M218" s="6"/>
      <c r="N218" s="6"/>
      <c r="O218" s="6"/>
      <c r="P218" s="70"/>
    </row>
    <row r="219" spans="1:16" ht="15.75" customHeight="1" x14ac:dyDescent="0.3">
      <c r="A219" s="1"/>
      <c r="B219" s="14"/>
      <c r="C219" s="6"/>
      <c r="D219" s="69"/>
      <c r="E219" s="6"/>
      <c r="F219" s="69"/>
      <c r="G219" s="6"/>
      <c r="H219" s="6"/>
      <c r="I219" s="6"/>
      <c r="J219" s="6"/>
      <c r="K219" s="6"/>
      <c r="L219" s="69"/>
      <c r="M219" s="6"/>
      <c r="N219" s="6"/>
      <c r="O219" s="6"/>
      <c r="P219" s="70"/>
    </row>
    <row r="220" spans="1:16" ht="15.75" customHeight="1" x14ac:dyDescent="0.3">
      <c r="A220" s="1"/>
      <c r="B220" s="14"/>
      <c r="C220" s="6"/>
      <c r="D220" s="69"/>
      <c r="E220" s="6"/>
      <c r="F220" s="69"/>
      <c r="G220" s="6"/>
      <c r="H220" s="6"/>
      <c r="I220" s="6"/>
      <c r="J220" s="6"/>
      <c r="K220" s="6"/>
      <c r="L220" s="69"/>
      <c r="M220" s="6"/>
      <c r="N220" s="6"/>
      <c r="O220" s="6"/>
      <c r="P220" s="70"/>
    </row>
    <row r="221" spans="1:16" ht="15.75" customHeight="1" x14ac:dyDescent="0.3">
      <c r="A221" s="1"/>
      <c r="B221" s="14"/>
      <c r="C221" s="6"/>
      <c r="D221" s="69"/>
      <c r="E221" s="6"/>
      <c r="F221" s="69"/>
      <c r="G221" s="6"/>
      <c r="H221" s="6"/>
      <c r="I221" s="6"/>
      <c r="J221" s="6"/>
      <c r="K221" s="6"/>
      <c r="L221" s="69"/>
      <c r="M221" s="6"/>
      <c r="N221" s="6"/>
      <c r="O221" s="6"/>
      <c r="P221" s="70"/>
    </row>
    <row r="222" spans="1:16" ht="15.75" customHeight="1" x14ac:dyDescent="0.3">
      <c r="A222" s="1"/>
      <c r="B222" s="14"/>
      <c r="C222" s="6"/>
      <c r="D222" s="69"/>
      <c r="E222" s="6"/>
      <c r="F222" s="69"/>
      <c r="G222" s="6"/>
      <c r="H222" s="6"/>
      <c r="I222" s="6"/>
      <c r="J222" s="6"/>
      <c r="K222" s="6"/>
      <c r="L222" s="69"/>
      <c r="M222" s="6"/>
      <c r="N222" s="6"/>
      <c r="O222" s="6"/>
      <c r="P222" s="70"/>
    </row>
    <row r="223" spans="1:16" ht="15.75" customHeight="1" x14ac:dyDescent="0.3">
      <c r="A223" s="1"/>
      <c r="B223" s="14"/>
      <c r="C223" s="6"/>
      <c r="D223" s="69"/>
      <c r="E223" s="6"/>
      <c r="F223" s="69"/>
      <c r="G223" s="6"/>
      <c r="H223" s="6"/>
      <c r="I223" s="6"/>
      <c r="J223" s="6"/>
      <c r="K223" s="6"/>
      <c r="L223" s="69"/>
      <c r="M223" s="6"/>
      <c r="N223" s="6"/>
      <c r="O223" s="6"/>
      <c r="P223" s="70"/>
    </row>
    <row r="224" spans="1:16" ht="15.75" customHeight="1" x14ac:dyDescent="0.3">
      <c r="A224" s="1"/>
      <c r="B224" s="14"/>
      <c r="C224" s="6"/>
      <c r="D224" s="69"/>
      <c r="E224" s="6"/>
      <c r="F224" s="69"/>
      <c r="G224" s="6"/>
      <c r="H224" s="6"/>
      <c r="I224" s="6"/>
      <c r="J224" s="6"/>
      <c r="K224" s="6"/>
      <c r="L224" s="69"/>
      <c r="M224" s="6"/>
      <c r="N224" s="6"/>
      <c r="O224" s="6"/>
      <c r="P224" s="70"/>
    </row>
    <row r="225" spans="1:16" ht="15.75" customHeight="1" x14ac:dyDescent="0.3">
      <c r="A225" s="1"/>
      <c r="B225" s="14"/>
      <c r="C225" s="6"/>
      <c r="D225" s="69"/>
      <c r="E225" s="6"/>
      <c r="F225" s="69"/>
      <c r="G225" s="6"/>
      <c r="H225" s="6"/>
      <c r="I225" s="6"/>
      <c r="J225" s="6"/>
      <c r="K225" s="6"/>
      <c r="L225" s="69"/>
      <c r="M225" s="6"/>
      <c r="N225" s="6"/>
      <c r="O225" s="6"/>
      <c r="P225" s="70"/>
    </row>
    <row r="226" spans="1:16" ht="15.75" customHeight="1" x14ac:dyDescent="0.3">
      <c r="A226" s="1"/>
      <c r="B226" s="14"/>
      <c r="C226" s="6"/>
      <c r="D226" s="69"/>
      <c r="E226" s="6"/>
      <c r="F226" s="69"/>
      <c r="G226" s="6"/>
      <c r="H226" s="6"/>
      <c r="I226" s="6"/>
      <c r="J226" s="6"/>
      <c r="K226" s="6"/>
      <c r="L226" s="69"/>
      <c r="M226" s="6"/>
      <c r="N226" s="6"/>
      <c r="O226" s="6"/>
      <c r="P226" s="70"/>
    </row>
    <row r="227" spans="1:16" ht="15.75" customHeight="1" x14ac:dyDescent="0.3">
      <c r="A227" s="1"/>
      <c r="B227" s="14"/>
      <c r="C227" s="6"/>
      <c r="D227" s="69"/>
      <c r="E227" s="6"/>
      <c r="F227" s="69"/>
      <c r="G227" s="6"/>
      <c r="H227" s="6"/>
      <c r="I227" s="6"/>
      <c r="J227" s="6"/>
      <c r="K227" s="6"/>
      <c r="L227" s="69"/>
      <c r="M227" s="6"/>
      <c r="N227" s="6"/>
      <c r="O227" s="6"/>
      <c r="P227" s="70"/>
    </row>
    <row r="228" spans="1:16" ht="15.75" customHeight="1" x14ac:dyDescent="0.3">
      <c r="A228" s="1"/>
      <c r="B228" s="14"/>
      <c r="C228" s="6"/>
      <c r="D228" s="69"/>
      <c r="E228" s="6"/>
      <c r="F228" s="69"/>
      <c r="G228" s="6"/>
      <c r="H228" s="6"/>
      <c r="I228" s="6"/>
      <c r="J228" s="6"/>
      <c r="K228" s="6"/>
      <c r="L228" s="69"/>
      <c r="M228" s="6"/>
      <c r="N228" s="6"/>
      <c r="O228" s="6"/>
      <c r="P228" s="70"/>
    </row>
    <row r="229" spans="1:16" ht="15.75" customHeight="1" x14ac:dyDescent="0.3">
      <c r="A229" s="1"/>
      <c r="B229" s="14"/>
      <c r="C229" s="6"/>
      <c r="D229" s="69"/>
      <c r="E229" s="6"/>
      <c r="F229" s="69"/>
      <c r="G229" s="6"/>
      <c r="H229" s="6"/>
      <c r="I229" s="6"/>
      <c r="J229" s="6"/>
      <c r="K229" s="6"/>
      <c r="L229" s="69"/>
      <c r="M229" s="6"/>
      <c r="N229" s="6"/>
      <c r="O229" s="6"/>
      <c r="P229" s="70"/>
    </row>
    <row r="230" spans="1:16" ht="15.75" customHeight="1" x14ac:dyDescent="0.3">
      <c r="A230" s="1"/>
      <c r="B230" s="14"/>
      <c r="C230" s="6"/>
      <c r="D230" s="69"/>
      <c r="E230" s="6"/>
      <c r="F230" s="69"/>
      <c r="G230" s="6"/>
      <c r="H230" s="6"/>
      <c r="I230" s="6"/>
      <c r="J230" s="6"/>
      <c r="K230" s="6"/>
      <c r="L230" s="69"/>
      <c r="M230" s="6"/>
      <c r="N230" s="6"/>
      <c r="O230" s="6"/>
      <c r="P230" s="70"/>
    </row>
    <row r="231" spans="1:16" ht="15.75" customHeight="1" x14ac:dyDescent="0.3">
      <c r="A231" s="1"/>
      <c r="B231" s="14"/>
      <c r="C231" s="6"/>
      <c r="D231" s="69"/>
      <c r="E231" s="6"/>
      <c r="F231" s="69"/>
      <c r="G231" s="6"/>
      <c r="H231" s="6"/>
      <c r="I231" s="6"/>
      <c r="J231" s="6"/>
      <c r="K231" s="6"/>
      <c r="L231" s="69"/>
      <c r="M231" s="6"/>
      <c r="N231" s="6"/>
      <c r="O231" s="6"/>
      <c r="P231" s="70"/>
    </row>
    <row r="232" spans="1:16" ht="15.75" customHeight="1" x14ac:dyDescent="0.3">
      <c r="A232" s="1"/>
      <c r="B232" s="14"/>
      <c r="C232" s="6"/>
      <c r="D232" s="69"/>
      <c r="E232" s="6"/>
      <c r="F232" s="69"/>
      <c r="G232" s="6"/>
      <c r="H232" s="6"/>
      <c r="I232" s="6"/>
      <c r="J232" s="6"/>
      <c r="K232" s="6"/>
      <c r="L232" s="69"/>
      <c r="M232" s="6"/>
      <c r="N232" s="6"/>
      <c r="O232" s="6"/>
      <c r="P232" s="70"/>
    </row>
    <row r="233" spans="1:16" ht="15.75" customHeight="1" x14ac:dyDescent="0.3">
      <c r="A233" s="1"/>
      <c r="B233" s="14"/>
      <c r="C233" s="6"/>
      <c r="D233" s="69"/>
      <c r="E233" s="6"/>
      <c r="F233" s="69"/>
      <c r="G233" s="6"/>
      <c r="H233" s="6"/>
      <c r="I233" s="6"/>
      <c r="J233" s="6"/>
      <c r="K233" s="6"/>
      <c r="L233" s="69"/>
      <c r="M233" s="6"/>
      <c r="N233" s="6"/>
      <c r="O233" s="6"/>
      <c r="P233" s="70"/>
    </row>
    <row r="234" spans="1:16" ht="15.75" customHeight="1" x14ac:dyDescent="0.3">
      <c r="A234" s="1"/>
      <c r="B234" s="14"/>
      <c r="C234" s="6"/>
      <c r="D234" s="69"/>
      <c r="E234" s="6"/>
      <c r="F234" s="69"/>
      <c r="G234" s="6"/>
      <c r="H234" s="6"/>
      <c r="I234" s="6"/>
      <c r="J234" s="6"/>
      <c r="K234" s="6"/>
      <c r="L234" s="69"/>
      <c r="M234" s="6"/>
      <c r="N234" s="6"/>
      <c r="O234" s="6"/>
      <c r="P234" s="70"/>
    </row>
    <row r="235" spans="1:16" ht="15.75" customHeight="1" x14ac:dyDescent="0.3">
      <c r="A235" s="1"/>
      <c r="B235" s="14"/>
      <c r="C235" s="6"/>
      <c r="D235" s="69"/>
      <c r="E235" s="6"/>
      <c r="F235" s="69"/>
      <c r="G235" s="6"/>
      <c r="H235" s="6"/>
      <c r="I235" s="6"/>
      <c r="J235" s="6"/>
      <c r="K235" s="6"/>
      <c r="L235" s="69"/>
      <c r="M235" s="6"/>
      <c r="N235" s="6"/>
      <c r="O235" s="6"/>
      <c r="P235" s="70"/>
    </row>
    <row r="236" spans="1:16" ht="15.75" customHeight="1" x14ac:dyDescent="0.3">
      <c r="A236" s="1"/>
      <c r="B236" s="14"/>
      <c r="C236" s="6"/>
      <c r="D236" s="69"/>
      <c r="E236" s="6"/>
      <c r="F236" s="69"/>
      <c r="G236" s="6"/>
      <c r="H236" s="6"/>
      <c r="I236" s="6"/>
      <c r="J236" s="6"/>
      <c r="K236" s="6"/>
      <c r="L236" s="69"/>
      <c r="M236" s="6"/>
      <c r="N236" s="6"/>
      <c r="O236" s="6"/>
      <c r="P236" s="70"/>
    </row>
    <row r="237" spans="1:16" ht="15.75" customHeight="1" x14ac:dyDescent="0.3">
      <c r="A237" s="1"/>
      <c r="B237" s="14"/>
      <c r="C237" s="6"/>
      <c r="D237" s="69"/>
      <c r="E237" s="6"/>
      <c r="F237" s="69"/>
      <c r="G237" s="6"/>
      <c r="H237" s="6"/>
      <c r="I237" s="6"/>
      <c r="J237" s="6"/>
      <c r="K237" s="6"/>
      <c r="L237" s="69"/>
      <c r="M237" s="6"/>
      <c r="N237" s="6"/>
      <c r="O237" s="6"/>
      <c r="P237" s="70"/>
    </row>
    <row r="238" spans="1:16" ht="15.75" customHeight="1" x14ac:dyDescent="0.3">
      <c r="A238" s="1"/>
      <c r="B238" s="14"/>
      <c r="C238" s="6"/>
      <c r="D238" s="69"/>
      <c r="E238" s="6"/>
      <c r="F238" s="69"/>
      <c r="G238" s="6"/>
      <c r="H238" s="6"/>
      <c r="I238" s="6"/>
      <c r="J238" s="6"/>
      <c r="K238" s="6"/>
      <c r="L238" s="69"/>
      <c r="M238" s="6"/>
      <c r="N238" s="6"/>
      <c r="O238" s="6"/>
      <c r="P238" s="70"/>
    </row>
    <row r="239" spans="1:16" ht="15.75" customHeight="1" x14ac:dyDescent="0.3">
      <c r="A239" s="1"/>
      <c r="B239" s="14"/>
      <c r="C239" s="6"/>
      <c r="D239" s="69"/>
      <c r="E239" s="6"/>
      <c r="F239" s="69"/>
      <c r="G239" s="6"/>
      <c r="H239" s="6"/>
      <c r="I239" s="6"/>
      <c r="J239" s="6"/>
      <c r="K239" s="6"/>
      <c r="L239" s="69"/>
      <c r="M239" s="6"/>
      <c r="N239" s="6"/>
      <c r="O239" s="6"/>
      <c r="P239" s="70"/>
    </row>
    <row r="240" spans="1:16" ht="15.75" customHeight="1" x14ac:dyDescent="0.3">
      <c r="A240" s="1"/>
      <c r="B240" s="14"/>
      <c r="C240" s="6"/>
      <c r="D240" s="69"/>
      <c r="E240" s="6"/>
      <c r="F240" s="69"/>
      <c r="G240" s="6"/>
      <c r="H240" s="6"/>
      <c r="I240" s="6"/>
      <c r="J240" s="6"/>
      <c r="K240" s="6"/>
      <c r="L240" s="69"/>
      <c r="M240" s="6"/>
      <c r="N240" s="6"/>
      <c r="O240" s="6"/>
      <c r="P240" s="70"/>
    </row>
    <row r="241" spans="1:16" ht="15.75" customHeight="1" x14ac:dyDescent="0.3">
      <c r="A241" s="1"/>
      <c r="B241" s="14"/>
      <c r="C241" s="6"/>
      <c r="D241" s="69"/>
      <c r="E241" s="6"/>
      <c r="F241" s="69"/>
      <c r="G241" s="6"/>
      <c r="H241" s="6"/>
      <c r="I241" s="6"/>
      <c r="J241" s="6"/>
      <c r="K241" s="6"/>
      <c r="L241" s="69"/>
      <c r="M241" s="6"/>
      <c r="N241" s="6"/>
      <c r="O241" s="6"/>
      <c r="P241" s="70"/>
    </row>
    <row r="242" spans="1:16" ht="15.75" customHeight="1" x14ac:dyDescent="0.3">
      <c r="A242" s="1"/>
      <c r="B242" s="14"/>
      <c r="C242" s="6"/>
      <c r="D242" s="69"/>
      <c r="E242" s="6"/>
      <c r="F242" s="69"/>
      <c r="G242" s="6"/>
      <c r="H242" s="6"/>
      <c r="I242" s="6"/>
      <c r="J242" s="6"/>
      <c r="K242" s="6"/>
      <c r="L242" s="69"/>
      <c r="M242" s="6"/>
      <c r="N242" s="6"/>
      <c r="O242" s="6"/>
      <c r="P242" s="70"/>
    </row>
    <row r="243" spans="1:16" ht="15.75" customHeight="1" x14ac:dyDescent="0.3">
      <c r="A243" s="1"/>
      <c r="B243" s="14"/>
      <c r="C243" s="6"/>
      <c r="D243" s="69"/>
      <c r="E243" s="6"/>
      <c r="F243" s="69"/>
      <c r="G243" s="6"/>
      <c r="H243" s="6"/>
      <c r="I243" s="6"/>
      <c r="J243" s="6"/>
      <c r="K243" s="6"/>
      <c r="L243" s="69"/>
      <c r="M243" s="6"/>
      <c r="N243" s="6"/>
      <c r="O243" s="6"/>
      <c r="P243" s="70"/>
    </row>
    <row r="244" spans="1:16" ht="15.75" customHeight="1" x14ac:dyDescent="0.3">
      <c r="A244" s="1"/>
      <c r="B244" s="14"/>
      <c r="C244" s="6"/>
      <c r="D244" s="69"/>
      <c r="E244" s="6"/>
      <c r="F244" s="69"/>
      <c r="G244" s="6"/>
      <c r="H244" s="6"/>
      <c r="I244" s="6"/>
      <c r="J244" s="6"/>
      <c r="K244" s="6"/>
      <c r="L244" s="69"/>
      <c r="M244" s="6"/>
      <c r="N244" s="6"/>
      <c r="O244" s="6"/>
      <c r="P244" s="70"/>
    </row>
    <row r="245" spans="1:16" ht="15.75" customHeight="1" x14ac:dyDescent="0.3">
      <c r="A245" s="1"/>
      <c r="B245" s="14"/>
      <c r="C245" s="6"/>
      <c r="D245" s="69"/>
      <c r="E245" s="6"/>
      <c r="F245" s="69"/>
      <c r="G245" s="6"/>
      <c r="H245" s="6"/>
      <c r="I245" s="6"/>
      <c r="J245" s="6"/>
      <c r="K245" s="6"/>
      <c r="L245" s="69"/>
      <c r="M245" s="6"/>
      <c r="N245" s="6"/>
      <c r="O245" s="6"/>
      <c r="P245" s="70"/>
    </row>
    <row r="246" spans="1:16" ht="15.75" customHeight="1" x14ac:dyDescent="0.3">
      <c r="A246" s="1"/>
      <c r="B246" s="14"/>
      <c r="C246" s="6"/>
      <c r="D246" s="69"/>
      <c r="E246" s="6"/>
      <c r="F246" s="69"/>
      <c r="G246" s="6"/>
      <c r="H246" s="6"/>
      <c r="I246" s="6"/>
      <c r="J246" s="6"/>
      <c r="K246" s="6"/>
      <c r="L246" s="69"/>
      <c r="M246" s="6"/>
      <c r="N246" s="6"/>
      <c r="O246" s="6"/>
      <c r="P246" s="70"/>
    </row>
    <row r="247" spans="1:16" ht="15.75" customHeight="1" x14ac:dyDescent="0.3">
      <c r="A247" s="1"/>
      <c r="B247" s="14"/>
      <c r="C247" s="6"/>
      <c r="D247" s="69"/>
      <c r="E247" s="6"/>
      <c r="F247" s="69"/>
      <c r="G247" s="6"/>
      <c r="H247" s="6"/>
      <c r="I247" s="6"/>
      <c r="J247" s="6"/>
      <c r="K247" s="6"/>
      <c r="L247" s="69"/>
      <c r="M247" s="6"/>
      <c r="N247" s="6"/>
      <c r="O247" s="6"/>
      <c r="P247" s="70"/>
    </row>
    <row r="248" spans="1:16" ht="15.75" customHeight="1" x14ac:dyDescent="0.3">
      <c r="A248" s="1"/>
      <c r="B248" s="14"/>
      <c r="C248" s="6"/>
      <c r="D248" s="69"/>
      <c r="E248" s="6"/>
      <c r="F248" s="69"/>
      <c r="G248" s="6"/>
      <c r="H248" s="6"/>
      <c r="I248" s="6"/>
      <c r="J248" s="6"/>
      <c r="K248" s="6"/>
      <c r="L248" s="69"/>
      <c r="M248" s="6"/>
      <c r="N248" s="6"/>
      <c r="O248" s="6"/>
      <c r="P248" s="70"/>
    </row>
    <row r="249" spans="1:16" ht="15.75" customHeight="1" x14ac:dyDescent="0.3">
      <c r="A249" s="1"/>
      <c r="B249" s="14"/>
      <c r="C249" s="6"/>
      <c r="D249" s="69"/>
      <c r="E249" s="6"/>
      <c r="F249" s="69"/>
      <c r="G249" s="6"/>
      <c r="H249" s="6"/>
      <c r="I249" s="6"/>
      <c r="J249" s="6"/>
      <c r="K249" s="6"/>
      <c r="L249" s="69"/>
      <c r="M249" s="6"/>
      <c r="N249" s="6"/>
      <c r="O249" s="6"/>
      <c r="P249" s="70"/>
    </row>
    <row r="250" spans="1:16" ht="15.75" customHeight="1" x14ac:dyDescent="0.3">
      <c r="A250" s="1"/>
      <c r="B250" s="14"/>
      <c r="C250" s="6"/>
      <c r="D250" s="69"/>
      <c r="E250" s="6"/>
      <c r="F250" s="69"/>
      <c r="G250" s="6"/>
      <c r="H250" s="6"/>
      <c r="I250" s="6"/>
      <c r="J250" s="6"/>
      <c r="K250" s="6"/>
      <c r="L250" s="69"/>
      <c r="M250" s="6"/>
      <c r="N250" s="6"/>
      <c r="O250" s="6"/>
      <c r="P250" s="70"/>
    </row>
    <row r="251" spans="1:16" ht="15.75" customHeight="1" x14ac:dyDescent="0.3">
      <c r="A251" s="1"/>
      <c r="B251" s="14"/>
      <c r="C251" s="6"/>
      <c r="D251" s="69"/>
      <c r="E251" s="6"/>
      <c r="F251" s="69"/>
      <c r="G251" s="6"/>
      <c r="H251" s="6"/>
      <c r="I251" s="6"/>
      <c r="J251" s="6"/>
      <c r="K251" s="6"/>
      <c r="L251" s="69"/>
      <c r="M251" s="6"/>
      <c r="N251" s="6"/>
      <c r="O251" s="6"/>
      <c r="P251" s="70"/>
    </row>
    <row r="252" spans="1:16" ht="15.75" customHeight="1" x14ac:dyDescent="0.3">
      <c r="A252" s="1"/>
      <c r="B252" s="14"/>
      <c r="C252" s="6"/>
      <c r="D252" s="69"/>
      <c r="E252" s="6"/>
      <c r="F252" s="69"/>
      <c r="G252" s="6"/>
      <c r="H252" s="6"/>
      <c r="I252" s="6"/>
      <c r="J252" s="6"/>
      <c r="K252" s="6"/>
      <c r="L252" s="69"/>
      <c r="M252" s="6"/>
      <c r="N252" s="6"/>
      <c r="O252" s="6"/>
      <c r="P252" s="70"/>
    </row>
    <row r="253" spans="1:16" ht="15.75" customHeight="1" x14ac:dyDescent="0.3">
      <c r="A253" s="1"/>
      <c r="B253" s="14"/>
      <c r="C253" s="6"/>
      <c r="D253" s="69"/>
      <c r="E253" s="6"/>
      <c r="F253" s="69"/>
      <c r="G253" s="6"/>
      <c r="H253" s="6"/>
      <c r="I253" s="6"/>
      <c r="J253" s="6"/>
      <c r="K253" s="6"/>
      <c r="L253" s="69"/>
      <c r="M253" s="6"/>
      <c r="N253" s="6"/>
      <c r="O253" s="6"/>
      <c r="P253" s="70"/>
    </row>
    <row r="254" spans="1:16" ht="15.75" customHeight="1" x14ac:dyDescent="0.3">
      <c r="A254" s="1"/>
      <c r="B254" s="14"/>
      <c r="C254" s="6"/>
      <c r="D254" s="69"/>
      <c r="E254" s="6"/>
      <c r="F254" s="69"/>
      <c r="G254" s="6"/>
      <c r="H254" s="6"/>
      <c r="I254" s="6"/>
      <c r="J254" s="6"/>
      <c r="K254" s="6"/>
      <c r="L254" s="69"/>
      <c r="M254" s="6"/>
      <c r="N254" s="6"/>
      <c r="O254" s="6"/>
      <c r="P254" s="70"/>
    </row>
    <row r="255" spans="1:16" ht="15.75" customHeight="1" x14ac:dyDescent="0.3">
      <c r="A255" s="1"/>
      <c r="B255" s="14"/>
      <c r="C255" s="6"/>
      <c r="D255" s="69"/>
      <c r="E255" s="6"/>
      <c r="F255" s="69"/>
      <c r="G255" s="6"/>
      <c r="H255" s="6"/>
      <c r="I255" s="6"/>
      <c r="J255" s="6"/>
      <c r="K255" s="6"/>
      <c r="L255" s="69"/>
      <c r="M255" s="6"/>
      <c r="N255" s="6"/>
      <c r="O255" s="6"/>
      <c r="P255" s="70"/>
    </row>
    <row r="256" spans="1:16" ht="15.75" customHeight="1" x14ac:dyDescent="0.3">
      <c r="A256" s="1"/>
      <c r="B256" s="14"/>
      <c r="C256" s="6"/>
      <c r="D256" s="69"/>
      <c r="E256" s="6"/>
      <c r="F256" s="69"/>
      <c r="G256" s="6"/>
      <c r="H256" s="6"/>
      <c r="I256" s="6"/>
      <c r="J256" s="6"/>
      <c r="K256" s="6"/>
      <c r="L256" s="69"/>
      <c r="M256" s="6"/>
      <c r="N256" s="6"/>
      <c r="O256" s="6"/>
      <c r="P256" s="70"/>
    </row>
    <row r="257" spans="1:16" ht="15.75" customHeight="1" x14ac:dyDescent="0.3">
      <c r="A257" s="1"/>
      <c r="B257" s="14"/>
      <c r="C257" s="6"/>
      <c r="D257" s="69"/>
      <c r="E257" s="6"/>
      <c r="F257" s="69"/>
      <c r="G257" s="6"/>
      <c r="H257" s="6"/>
      <c r="I257" s="6"/>
      <c r="J257" s="6"/>
      <c r="K257" s="6"/>
      <c r="L257" s="69"/>
      <c r="M257" s="6"/>
      <c r="N257" s="6"/>
      <c r="O257" s="6"/>
      <c r="P257" s="70"/>
    </row>
    <row r="258" spans="1:16" ht="15.75" customHeight="1" x14ac:dyDescent="0.3">
      <c r="A258" s="1"/>
      <c r="B258" s="14"/>
      <c r="C258" s="6"/>
      <c r="D258" s="69"/>
      <c r="E258" s="6"/>
      <c r="F258" s="69"/>
      <c r="G258" s="6"/>
      <c r="H258" s="6"/>
      <c r="I258" s="6"/>
      <c r="J258" s="6"/>
      <c r="K258" s="6"/>
      <c r="L258" s="69"/>
      <c r="M258" s="6"/>
      <c r="N258" s="6"/>
      <c r="O258" s="6"/>
      <c r="P258" s="70"/>
    </row>
    <row r="259" spans="1:16" ht="15.75" customHeight="1" x14ac:dyDescent="0.3">
      <c r="A259" s="1"/>
      <c r="B259" s="14"/>
      <c r="C259" s="6"/>
      <c r="D259" s="69"/>
      <c r="E259" s="6"/>
      <c r="F259" s="69"/>
      <c r="G259" s="6"/>
      <c r="H259" s="6"/>
      <c r="I259" s="6"/>
      <c r="J259" s="6"/>
      <c r="K259" s="6"/>
      <c r="L259" s="69"/>
      <c r="M259" s="6"/>
      <c r="N259" s="6"/>
      <c r="O259" s="6"/>
      <c r="P259" s="70"/>
    </row>
    <row r="260" spans="1:16" ht="15.75" customHeight="1" x14ac:dyDescent="0.3">
      <c r="A260" s="1"/>
      <c r="B260" s="14"/>
      <c r="C260" s="6"/>
      <c r="D260" s="69"/>
      <c r="E260" s="6"/>
      <c r="F260" s="69"/>
      <c r="G260" s="6"/>
      <c r="H260" s="6"/>
      <c r="I260" s="6"/>
      <c r="J260" s="6"/>
      <c r="K260" s="6"/>
      <c r="L260" s="69"/>
      <c r="M260" s="6"/>
      <c r="N260" s="6"/>
      <c r="O260" s="6"/>
      <c r="P260" s="70"/>
    </row>
    <row r="261" spans="1:16" ht="15.75" customHeight="1" x14ac:dyDescent="0.3">
      <c r="A261" s="1"/>
      <c r="B261" s="14"/>
      <c r="C261" s="6"/>
      <c r="D261" s="69"/>
      <c r="E261" s="6"/>
      <c r="F261" s="69"/>
      <c r="G261" s="6"/>
      <c r="H261" s="6"/>
      <c r="I261" s="6"/>
      <c r="J261" s="6"/>
      <c r="K261" s="6"/>
      <c r="L261" s="69"/>
      <c r="M261" s="6"/>
      <c r="N261" s="6"/>
      <c r="O261" s="6"/>
      <c r="P261" s="70"/>
    </row>
    <row r="262" spans="1:16" ht="15.75" customHeight="1" x14ac:dyDescent="0.3">
      <c r="A262" s="1"/>
      <c r="B262" s="14"/>
      <c r="C262" s="6"/>
      <c r="D262" s="69"/>
      <c r="E262" s="6"/>
      <c r="F262" s="69"/>
      <c r="G262" s="6"/>
      <c r="H262" s="6"/>
      <c r="I262" s="6"/>
      <c r="J262" s="6"/>
      <c r="K262" s="6"/>
      <c r="L262" s="69"/>
      <c r="M262" s="6"/>
      <c r="N262" s="6"/>
      <c r="O262" s="6"/>
      <c r="P262" s="70"/>
    </row>
    <row r="263" spans="1:16" ht="15.75" customHeight="1" x14ac:dyDescent="0.3">
      <c r="A263" s="1"/>
      <c r="B263" s="14"/>
      <c r="C263" s="6"/>
      <c r="D263" s="69"/>
      <c r="E263" s="6"/>
      <c r="F263" s="69"/>
      <c r="G263" s="6"/>
      <c r="H263" s="6"/>
      <c r="I263" s="6"/>
      <c r="J263" s="6"/>
      <c r="K263" s="6"/>
      <c r="L263" s="69"/>
      <c r="M263" s="6"/>
      <c r="N263" s="6"/>
      <c r="O263" s="6"/>
      <c r="P263" s="70"/>
    </row>
    <row r="264" spans="1:16" ht="15.75" customHeight="1" x14ac:dyDescent="0.3">
      <c r="A264" s="1"/>
      <c r="B264" s="14"/>
      <c r="C264" s="6"/>
      <c r="D264" s="69"/>
      <c r="E264" s="6"/>
      <c r="F264" s="69"/>
      <c r="G264" s="6"/>
      <c r="H264" s="6"/>
      <c r="I264" s="6"/>
      <c r="J264" s="6"/>
      <c r="K264" s="6"/>
      <c r="L264" s="69"/>
      <c r="M264" s="6"/>
      <c r="N264" s="6"/>
      <c r="O264" s="6"/>
      <c r="P264" s="70"/>
    </row>
    <row r="265" spans="1:16" ht="15.75" customHeight="1" x14ac:dyDescent="0.3">
      <c r="A265" s="1"/>
      <c r="B265" s="14"/>
      <c r="C265" s="6"/>
      <c r="D265" s="69"/>
      <c r="E265" s="6"/>
      <c r="F265" s="69"/>
      <c r="G265" s="6"/>
      <c r="H265" s="6"/>
      <c r="I265" s="6"/>
      <c r="J265" s="6"/>
      <c r="K265" s="6"/>
      <c r="L265" s="69"/>
      <c r="M265" s="6"/>
      <c r="N265" s="6"/>
      <c r="O265" s="6"/>
      <c r="P265" s="70"/>
    </row>
    <row r="266" spans="1:16" ht="15.75" customHeight="1" x14ac:dyDescent="0.3">
      <c r="A266" s="1"/>
      <c r="B266" s="14"/>
      <c r="C266" s="6"/>
      <c r="D266" s="69"/>
      <c r="E266" s="6"/>
      <c r="F266" s="69"/>
      <c r="G266" s="6"/>
      <c r="H266" s="6"/>
      <c r="I266" s="6"/>
      <c r="J266" s="6"/>
      <c r="K266" s="6"/>
      <c r="L266" s="69"/>
      <c r="M266" s="6"/>
      <c r="N266" s="6"/>
      <c r="O266" s="6"/>
      <c r="P266" s="70"/>
    </row>
    <row r="267" spans="1:16" ht="15.75" customHeight="1" x14ac:dyDescent="0.3">
      <c r="A267" s="1"/>
      <c r="B267" s="14"/>
      <c r="C267" s="6"/>
      <c r="D267" s="69"/>
      <c r="E267" s="6"/>
      <c r="F267" s="69"/>
      <c r="G267" s="6"/>
      <c r="H267" s="6"/>
      <c r="I267" s="6"/>
      <c r="J267" s="6"/>
      <c r="K267" s="6"/>
      <c r="L267" s="69"/>
      <c r="M267" s="6"/>
      <c r="N267" s="6"/>
      <c r="O267" s="6"/>
      <c r="P267" s="70"/>
    </row>
    <row r="268" spans="1:16" ht="15.75" customHeight="1" x14ac:dyDescent="0.3">
      <c r="A268" s="1"/>
      <c r="B268" s="14"/>
      <c r="C268" s="6"/>
      <c r="D268" s="69"/>
      <c r="E268" s="6"/>
      <c r="F268" s="69"/>
      <c r="G268" s="6"/>
      <c r="H268" s="6"/>
      <c r="I268" s="6"/>
      <c r="J268" s="6"/>
      <c r="K268" s="6"/>
      <c r="L268" s="69"/>
      <c r="M268" s="6"/>
      <c r="N268" s="6"/>
      <c r="O268" s="6"/>
      <c r="P268" s="70"/>
    </row>
    <row r="269" spans="1:16" ht="15.75" customHeight="1" x14ac:dyDescent="0.3">
      <c r="A269" s="1"/>
      <c r="B269" s="14"/>
      <c r="C269" s="6"/>
      <c r="D269" s="69"/>
      <c r="E269" s="6"/>
      <c r="F269" s="69"/>
      <c r="G269" s="6"/>
      <c r="H269" s="6"/>
      <c r="I269" s="6"/>
      <c r="J269" s="6"/>
      <c r="K269" s="6"/>
      <c r="L269" s="69"/>
      <c r="M269" s="6"/>
      <c r="N269" s="6"/>
      <c r="O269" s="6"/>
      <c r="P269" s="70"/>
    </row>
    <row r="270" spans="1:16" ht="15.75" customHeight="1" x14ac:dyDescent="0.3">
      <c r="A270" s="1"/>
      <c r="B270" s="14"/>
      <c r="C270" s="6"/>
      <c r="D270" s="69"/>
      <c r="E270" s="6"/>
      <c r="F270" s="69"/>
      <c r="G270" s="6"/>
      <c r="H270" s="6"/>
      <c r="I270" s="6"/>
      <c r="J270" s="6"/>
      <c r="K270" s="6"/>
      <c r="L270" s="69"/>
      <c r="M270" s="6"/>
      <c r="N270" s="6"/>
      <c r="O270" s="6"/>
      <c r="P270" s="70"/>
    </row>
    <row r="271" spans="1:16" ht="15.75" customHeight="1" x14ac:dyDescent="0.3">
      <c r="A271" s="1"/>
      <c r="B271" s="14"/>
      <c r="C271" s="6"/>
      <c r="D271" s="69"/>
      <c r="E271" s="6"/>
      <c r="F271" s="69"/>
      <c r="G271" s="6"/>
      <c r="H271" s="6"/>
      <c r="I271" s="6"/>
      <c r="J271" s="6"/>
      <c r="K271" s="6"/>
      <c r="L271" s="69"/>
      <c r="M271" s="6"/>
      <c r="N271" s="6"/>
      <c r="O271" s="6"/>
      <c r="P271" s="70"/>
    </row>
    <row r="272" spans="1:16" ht="15.75" customHeight="1" x14ac:dyDescent="0.3">
      <c r="A272" s="1"/>
      <c r="B272" s="14"/>
      <c r="C272" s="6"/>
      <c r="D272" s="69"/>
      <c r="E272" s="6"/>
      <c r="F272" s="69"/>
      <c r="G272" s="6"/>
      <c r="H272" s="6"/>
      <c r="I272" s="6"/>
      <c r="J272" s="6"/>
      <c r="K272" s="6"/>
      <c r="L272" s="69"/>
      <c r="M272" s="6"/>
      <c r="N272" s="6"/>
      <c r="O272" s="6"/>
      <c r="P272" s="70"/>
    </row>
    <row r="273" spans="1:16" ht="15.75" customHeight="1" x14ac:dyDescent="0.3">
      <c r="A273" s="1"/>
      <c r="B273" s="14"/>
      <c r="C273" s="6"/>
      <c r="D273" s="69"/>
      <c r="E273" s="6"/>
      <c r="F273" s="69"/>
      <c r="G273" s="6"/>
      <c r="H273" s="6"/>
      <c r="I273" s="6"/>
      <c r="J273" s="6"/>
      <c r="K273" s="6"/>
      <c r="L273" s="69"/>
      <c r="M273" s="6"/>
      <c r="N273" s="6"/>
      <c r="O273" s="6"/>
      <c r="P273" s="70"/>
    </row>
    <row r="274" spans="1:16" ht="15.75" customHeight="1" x14ac:dyDescent="0.3">
      <c r="A274" s="1"/>
      <c r="B274" s="14"/>
      <c r="C274" s="6"/>
      <c r="D274" s="69"/>
      <c r="E274" s="6"/>
      <c r="F274" s="69"/>
      <c r="G274" s="6"/>
      <c r="H274" s="6"/>
      <c r="I274" s="6"/>
      <c r="J274" s="6"/>
      <c r="K274" s="6"/>
      <c r="L274" s="69"/>
      <c r="M274" s="6"/>
      <c r="N274" s="6"/>
      <c r="O274" s="6"/>
      <c r="P274" s="70"/>
    </row>
    <row r="275" spans="1:16" ht="15.75" customHeight="1" x14ac:dyDescent="0.3">
      <c r="A275" s="1"/>
      <c r="B275" s="14"/>
      <c r="C275" s="6"/>
      <c r="D275" s="69"/>
      <c r="E275" s="6"/>
      <c r="F275" s="69"/>
      <c r="G275" s="6"/>
      <c r="H275" s="6"/>
      <c r="I275" s="6"/>
      <c r="J275" s="6"/>
      <c r="K275" s="6"/>
      <c r="L275" s="69"/>
      <c r="M275" s="6"/>
      <c r="N275" s="6"/>
      <c r="O275" s="6"/>
      <c r="P275" s="70"/>
    </row>
    <row r="276" spans="1:16" ht="15.75" customHeight="1" x14ac:dyDescent="0.3">
      <c r="A276" s="1"/>
      <c r="B276" s="14"/>
      <c r="C276" s="6"/>
      <c r="D276" s="69"/>
      <c r="E276" s="6"/>
      <c r="F276" s="69"/>
      <c r="G276" s="6"/>
      <c r="H276" s="6"/>
      <c r="I276" s="6"/>
      <c r="J276" s="6"/>
      <c r="K276" s="6"/>
      <c r="L276" s="69"/>
      <c r="M276" s="6"/>
      <c r="N276" s="6"/>
      <c r="O276" s="6"/>
      <c r="P276" s="70"/>
    </row>
    <row r="277" spans="1:16" ht="15.75" customHeight="1" x14ac:dyDescent="0.3">
      <c r="A277" s="1"/>
      <c r="B277" s="14"/>
      <c r="C277" s="6"/>
      <c r="D277" s="69"/>
      <c r="E277" s="6"/>
      <c r="F277" s="69"/>
      <c r="G277" s="6"/>
      <c r="H277" s="6"/>
      <c r="I277" s="6"/>
      <c r="J277" s="6"/>
      <c r="K277" s="6"/>
      <c r="L277" s="69"/>
      <c r="M277" s="6"/>
      <c r="N277" s="6"/>
      <c r="O277" s="6"/>
      <c r="P277" s="70"/>
    </row>
    <row r="278" spans="1:16" ht="15.75" customHeight="1" x14ac:dyDescent="0.3">
      <c r="A278" s="1"/>
      <c r="B278" s="14"/>
      <c r="C278" s="6"/>
      <c r="D278" s="69"/>
      <c r="E278" s="6"/>
      <c r="F278" s="69"/>
      <c r="G278" s="6"/>
      <c r="H278" s="6"/>
      <c r="I278" s="6"/>
      <c r="J278" s="6"/>
      <c r="K278" s="6"/>
      <c r="L278" s="69"/>
      <c r="M278" s="6"/>
      <c r="N278" s="6"/>
      <c r="O278" s="6"/>
      <c r="P278" s="70"/>
    </row>
    <row r="279" spans="1:16" ht="15.75" customHeight="1" x14ac:dyDescent="0.3">
      <c r="A279" s="1"/>
      <c r="B279" s="14"/>
      <c r="C279" s="6"/>
      <c r="D279" s="69"/>
      <c r="E279" s="6"/>
      <c r="F279" s="69"/>
      <c r="G279" s="6"/>
      <c r="H279" s="6"/>
      <c r="I279" s="6"/>
      <c r="J279" s="6"/>
      <c r="K279" s="6"/>
      <c r="L279" s="69"/>
      <c r="M279" s="6"/>
      <c r="N279" s="6"/>
      <c r="O279" s="6"/>
      <c r="P279" s="70"/>
    </row>
    <row r="280" spans="1:16" ht="15.75" customHeight="1" x14ac:dyDescent="0.3">
      <c r="A280" s="1"/>
      <c r="B280" s="14"/>
      <c r="C280" s="6"/>
      <c r="D280" s="69"/>
      <c r="E280" s="6"/>
      <c r="F280" s="69"/>
      <c r="G280" s="6"/>
      <c r="H280" s="6"/>
      <c r="I280" s="6"/>
      <c r="J280" s="6"/>
      <c r="K280" s="6"/>
      <c r="L280" s="69"/>
      <c r="M280" s="6"/>
      <c r="N280" s="6"/>
      <c r="O280" s="6"/>
      <c r="P280" s="70"/>
    </row>
    <row r="281" spans="1:16" ht="15.75" customHeight="1" x14ac:dyDescent="0.3">
      <c r="A281" s="1"/>
      <c r="B281" s="14"/>
      <c r="C281" s="6"/>
      <c r="D281" s="69"/>
      <c r="E281" s="6"/>
      <c r="F281" s="69"/>
      <c r="G281" s="6"/>
      <c r="H281" s="6"/>
      <c r="I281" s="6"/>
      <c r="J281" s="6"/>
      <c r="K281" s="6"/>
      <c r="L281" s="69"/>
      <c r="M281" s="6"/>
      <c r="N281" s="6"/>
      <c r="O281" s="6"/>
      <c r="P281" s="70"/>
    </row>
    <row r="282" spans="1:16" ht="15.75" customHeight="1" x14ac:dyDescent="0.3">
      <c r="A282" s="1"/>
      <c r="B282" s="14"/>
      <c r="C282" s="6"/>
      <c r="D282" s="69"/>
      <c r="E282" s="6"/>
      <c r="F282" s="69"/>
      <c r="G282" s="6"/>
      <c r="H282" s="6"/>
      <c r="I282" s="6"/>
      <c r="J282" s="6"/>
      <c r="K282" s="6"/>
      <c r="L282" s="69"/>
      <c r="M282" s="6"/>
      <c r="N282" s="6"/>
      <c r="O282" s="6"/>
      <c r="P282" s="70"/>
    </row>
    <row r="283" spans="1:16" ht="15.75" customHeight="1" x14ac:dyDescent="0.3">
      <c r="A283" s="1"/>
      <c r="B283" s="14"/>
      <c r="C283" s="6"/>
      <c r="D283" s="69"/>
      <c r="E283" s="6"/>
      <c r="F283" s="69"/>
      <c r="G283" s="6"/>
      <c r="H283" s="6"/>
      <c r="I283" s="6"/>
      <c r="J283" s="6"/>
      <c r="K283" s="6"/>
      <c r="L283" s="69"/>
      <c r="M283" s="6"/>
      <c r="N283" s="6"/>
      <c r="O283" s="6"/>
      <c r="P283" s="70"/>
    </row>
    <row r="284" spans="1:16" ht="15.75" customHeight="1" x14ac:dyDescent="0.3">
      <c r="A284" s="1"/>
      <c r="B284" s="14"/>
      <c r="C284" s="6"/>
      <c r="D284" s="69"/>
      <c r="E284" s="6"/>
      <c r="F284" s="69"/>
      <c r="G284" s="6"/>
      <c r="H284" s="6"/>
      <c r="I284" s="6"/>
      <c r="J284" s="6"/>
      <c r="K284" s="6"/>
      <c r="L284" s="69"/>
      <c r="M284" s="6"/>
      <c r="N284" s="6"/>
      <c r="O284" s="6"/>
      <c r="P284" s="70"/>
    </row>
    <row r="285" spans="1:16" ht="15.75" customHeight="1" x14ac:dyDescent="0.3">
      <c r="A285" s="1"/>
      <c r="B285" s="14"/>
      <c r="C285" s="6"/>
      <c r="D285" s="69"/>
      <c r="E285" s="6"/>
      <c r="F285" s="69"/>
      <c r="G285" s="6"/>
      <c r="H285" s="6"/>
      <c r="I285" s="6"/>
      <c r="J285" s="6"/>
      <c r="K285" s="6"/>
      <c r="L285" s="69"/>
      <c r="M285" s="6"/>
      <c r="N285" s="6"/>
      <c r="O285" s="6"/>
      <c r="P285" s="70"/>
    </row>
    <row r="286" spans="1:16" ht="15.75" customHeight="1" x14ac:dyDescent="0.3">
      <c r="A286" s="1"/>
      <c r="B286" s="14"/>
      <c r="C286" s="6"/>
      <c r="D286" s="69"/>
      <c r="E286" s="6"/>
      <c r="F286" s="69"/>
      <c r="G286" s="6"/>
      <c r="H286" s="6"/>
      <c r="I286" s="6"/>
      <c r="J286" s="6"/>
      <c r="K286" s="6"/>
      <c r="L286" s="69"/>
      <c r="M286" s="6"/>
      <c r="N286" s="6"/>
      <c r="O286" s="6"/>
      <c r="P286" s="70"/>
    </row>
    <row r="287" spans="1:16" ht="15.75" customHeight="1" x14ac:dyDescent="0.3">
      <c r="A287" s="1"/>
      <c r="B287" s="14"/>
      <c r="C287" s="6"/>
      <c r="D287" s="69"/>
      <c r="E287" s="6"/>
      <c r="F287" s="69"/>
      <c r="G287" s="6"/>
      <c r="H287" s="6"/>
      <c r="I287" s="6"/>
      <c r="J287" s="6"/>
      <c r="K287" s="6"/>
      <c r="L287" s="69"/>
      <c r="M287" s="6"/>
      <c r="N287" s="6"/>
      <c r="O287" s="6"/>
      <c r="P287" s="70"/>
    </row>
    <row r="288" spans="1:16" ht="15.75" customHeight="1" x14ac:dyDescent="0.3">
      <c r="A288" s="1"/>
      <c r="B288" s="14"/>
      <c r="C288" s="6"/>
      <c r="D288" s="69"/>
      <c r="E288" s="6"/>
      <c r="F288" s="69"/>
      <c r="G288" s="6"/>
      <c r="H288" s="6"/>
      <c r="I288" s="6"/>
      <c r="J288" s="6"/>
      <c r="K288" s="6"/>
      <c r="L288" s="69"/>
      <c r="M288" s="6"/>
      <c r="N288" s="6"/>
      <c r="O288" s="6"/>
      <c r="P288" s="70"/>
    </row>
    <row r="289" spans="1:16" ht="15.75" customHeight="1" x14ac:dyDescent="0.3">
      <c r="A289" s="1"/>
      <c r="B289" s="14"/>
      <c r="C289" s="6"/>
      <c r="D289" s="69"/>
      <c r="E289" s="6"/>
      <c r="F289" s="69"/>
      <c r="G289" s="6"/>
      <c r="H289" s="6"/>
      <c r="I289" s="6"/>
      <c r="J289" s="6"/>
      <c r="K289" s="6"/>
      <c r="L289" s="69"/>
      <c r="M289" s="6"/>
      <c r="N289" s="6"/>
      <c r="O289" s="6"/>
      <c r="P289" s="70"/>
    </row>
    <row r="290" spans="1:16" ht="15.75" customHeight="1" x14ac:dyDescent="0.3">
      <c r="A290" s="1"/>
      <c r="B290" s="14"/>
      <c r="C290" s="6"/>
      <c r="D290" s="69"/>
      <c r="E290" s="6"/>
      <c r="F290" s="69"/>
      <c r="G290" s="6"/>
      <c r="H290" s="6"/>
      <c r="I290" s="6"/>
      <c r="J290" s="6"/>
      <c r="K290" s="6"/>
      <c r="L290" s="69"/>
      <c r="M290" s="6"/>
      <c r="N290" s="6"/>
      <c r="O290" s="6"/>
      <c r="P290" s="70"/>
    </row>
    <row r="291" spans="1:16" ht="15.75" customHeight="1" x14ac:dyDescent="0.3">
      <c r="A291" s="1"/>
      <c r="B291" s="14"/>
      <c r="C291" s="6"/>
      <c r="D291" s="69"/>
      <c r="E291" s="6"/>
      <c r="F291" s="69"/>
      <c r="G291" s="6"/>
      <c r="H291" s="6"/>
      <c r="I291" s="6"/>
      <c r="J291" s="6"/>
      <c r="K291" s="6"/>
      <c r="L291" s="69"/>
      <c r="M291" s="6"/>
      <c r="N291" s="6"/>
      <c r="O291" s="6"/>
      <c r="P291" s="70"/>
    </row>
    <row r="292" spans="1:16" ht="15.75" customHeight="1" x14ac:dyDescent="0.3">
      <c r="A292" s="1"/>
      <c r="B292" s="14"/>
      <c r="C292" s="6"/>
      <c r="D292" s="69"/>
      <c r="E292" s="6"/>
      <c r="F292" s="69"/>
      <c r="G292" s="6"/>
      <c r="H292" s="6"/>
      <c r="I292" s="6"/>
      <c r="J292" s="6"/>
      <c r="K292" s="6"/>
      <c r="L292" s="69"/>
      <c r="M292" s="6"/>
      <c r="N292" s="6"/>
      <c r="O292" s="6"/>
      <c r="P292" s="70"/>
    </row>
    <row r="293" spans="1:16" ht="15.75" customHeight="1" x14ac:dyDescent="0.3">
      <c r="A293" s="1"/>
      <c r="B293" s="14"/>
      <c r="C293" s="6"/>
      <c r="D293" s="69"/>
      <c r="E293" s="6"/>
      <c r="F293" s="69"/>
      <c r="G293" s="6"/>
      <c r="H293" s="6"/>
      <c r="I293" s="6"/>
      <c r="J293" s="6"/>
      <c r="K293" s="6"/>
      <c r="L293" s="69"/>
      <c r="M293" s="6"/>
      <c r="N293" s="6"/>
      <c r="O293" s="6"/>
      <c r="P293" s="70"/>
    </row>
    <row r="294" spans="1:16" ht="15.75" customHeight="1" x14ac:dyDescent="0.3">
      <c r="A294" s="1"/>
      <c r="B294" s="14"/>
      <c r="C294" s="6"/>
      <c r="D294" s="69"/>
      <c r="E294" s="6"/>
      <c r="F294" s="69"/>
      <c r="G294" s="6"/>
      <c r="H294" s="6"/>
      <c r="I294" s="6"/>
      <c r="J294" s="6"/>
      <c r="K294" s="6"/>
      <c r="L294" s="69"/>
      <c r="M294" s="6"/>
      <c r="N294" s="6"/>
      <c r="O294" s="6"/>
      <c r="P294" s="70"/>
    </row>
    <row r="295" spans="1:16" ht="15.75" customHeight="1" x14ac:dyDescent="0.3">
      <c r="A295" s="1"/>
      <c r="B295" s="14"/>
      <c r="C295" s="6"/>
      <c r="D295" s="69"/>
      <c r="E295" s="6"/>
      <c r="F295" s="69"/>
      <c r="G295" s="6"/>
      <c r="H295" s="6"/>
      <c r="I295" s="6"/>
      <c r="J295" s="6"/>
      <c r="K295" s="6"/>
      <c r="L295" s="69"/>
      <c r="M295" s="6"/>
      <c r="N295" s="6"/>
      <c r="O295" s="6"/>
      <c r="P295" s="70"/>
    </row>
    <row r="296" spans="1:16" ht="15.75" customHeight="1" x14ac:dyDescent="0.3">
      <c r="A296" s="1"/>
      <c r="B296" s="14"/>
      <c r="C296" s="6"/>
      <c r="D296" s="69"/>
      <c r="E296" s="6"/>
      <c r="F296" s="69"/>
      <c r="G296" s="6"/>
      <c r="H296" s="6"/>
      <c r="I296" s="6"/>
      <c r="J296" s="6"/>
      <c r="K296" s="6"/>
      <c r="L296" s="69"/>
      <c r="M296" s="6"/>
      <c r="N296" s="6"/>
      <c r="O296" s="6"/>
      <c r="P296" s="70"/>
    </row>
    <row r="297" spans="1:16" ht="15.75" customHeight="1" x14ac:dyDescent="0.3">
      <c r="A297" s="1"/>
      <c r="B297" s="14"/>
      <c r="C297" s="6"/>
      <c r="D297" s="69"/>
      <c r="E297" s="6"/>
      <c r="F297" s="69"/>
      <c r="G297" s="6"/>
      <c r="H297" s="6"/>
      <c r="I297" s="6"/>
      <c r="J297" s="6"/>
      <c r="K297" s="6"/>
      <c r="L297" s="69"/>
      <c r="M297" s="6"/>
      <c r="N297" s="6"/>
      <c r="O297" s="6"/>
      <c r="P297" s="70"/>
    </row>
    <row r="298" spans="1:16" ht="15.75" customHeight="1" x14ac:dyDescent="0.3">
      <c r="A298" s="1"/>
      <c r="B298" s="14"/>
      <c r="C298" s="6"/>
      <c r="D298" s="69"/>
      <c r="E298" s="6"/>
      <c r="F298" s="69"/>
      <c r="G298" s="6"/>
      <c r="H298" s="6"/>
      <c r="I298" s="6"/>
      <c r="J298" s="6"/>
      <c r="K298" s="6"/>
      <c r="L298" s="69"/>
      <c r="M298" s="6"/>
      <c r="N298" s="6"/>
      <c r="O298" s="6"/>
      <c r="P298" s="70"/>
    </row>
    <row r="299" spans="1:16" ht="15.75" customHeight="1" x14ac:dyDescent="0.3">
      <c r="A299" s="1"/>
      <c r="B299" s="14"/>
      <c r="C299" s="6"/>
      <c r="D299" s="69"/>
      <c r="E299" s="6"/>
      <c r="F299" s="69"/>
      <c r="G299" s="6"/>
      <c r="H299" s="6"/>
      <c r="I299" s="6"/>
      <c r="J299" s="6"/>
      <c r="K299" s="6"/>
      <c r="L299" s="69"/>
      <c r="M299" s="6"/>
      <c r="N299" s="6"/>
      <c r="O299" s="6"/>
      <c r="P299" s="70"/>
    </row>
    <row r="300" spans="1:16" ht="15.75" customHeight="1" x14ac:dyDescent="0.3">
      <c r="A300" s="1"/>
      <c r="B300" s="14"/>
      <c r="C300" s="6"/>
      <c r="D300" s="69"/>
      <c r="E300" s="6"/>
      <c r="F300" s="69"/>
      <c r="G300" s="6"/>
      <c r="H300" s="6"/>
      <c r="I300" s="6"/>
      <c r="J300" s="6"/>
      <c r="K300" s="6"/>
      <c r="L300" s="69"/>
      <c r="M300" s="6"/>
      <c r="N300" s="6"/>
      <c r="O300" s="6"/>
      <c r="P300" s="70"/>
    </row>
    <row r="301" spans="1:16" ht="15.75" customHeight="1" x14ac:dyDescent="0.3">
      <c r="A301" s="1"/>
      <c r="B301" s="14"/>
      <c r="C301" s="6"/>
      <c r="D301" s="69"/>
      <c r="E301" s="6"/>
      <c r="F301" s="69"/>
      <c r="G301" s="6"/>
      <c r="H301" s="6"/>
      <c r="I301" s="6"/>
      <c r="J301" s="6"/>
      <c r="K301" s="6"/>
      <c r="L301" s="69"/>
      <c r="M301" s="6"/>
      <c r="N301" s="6"/>
      <c r="O301" s="6"/>
      <c r="P301" s="70"/>
    </row>
    <row r="302" spans="1:16" ht="15.75" customHeight="1" x14ac:dyDescent="0.3">
      <c r="A302" s="1"/>
      <c r="B302" s="14"/>
      <c r="C302" s="6"/>
      <c r="D302" s="69"/>
      <c r="E302" s="6"/>
      <c r="F302" s="69"/>
      <c r="G302" s="6"/>
      <c r="H302" s="6"/>
      <c r="I302" s="6"/>
      <c r="J302" s="6"/>
      <c r="K302" s="6"/>
      <c r="L302" s="69"/>
      <c r="M302" s="6"/>
      <c r="N302" s="6"/>
      <c r="O302" s="6"/>
      <c r="P302" s="70"/>
    </row>
    <row r="303" spans="1:16" ht="15.75" customHeight="1" x14ac:dyDescent="0.3">
      <c r="A303" s="1"/>
      <c r="B303" s="14"/>
      <c r="C303" s="6"/>
      <c r="D303" s="69"/>
      <c r="E303" s="6"/>
      <c r="F303" s="69"/>
      <c r="G303" s="6"/>
      <c r="H303" s="6"/>
      <c r="I303" s="6"/>
      <c r="J303" s="6"/>
      <c r="K303" s="6"/>
      <c r="L303" s="69"/>
      <c r="M303" s="6"/>
      <c r="N303" s="6"/>
      <c r="O303" s="6"/>
      <c r="P303" s="70"/>
    </row>
    <row r="304" spans="1:16" ht="15.75" customHeight="1" x14ac:dyDescent="0.3">
      <c r="A304" s="1"/>
      <c r="B304" s="14"/>
      <c r="C304" s="6"/>
      <c r="D304" s="69"/>
      <c r="E304" s="6"/>
      <c r="F304" s="69"/>
      <c r="G304" s="6"/>
      <c r="H304" s="6"/>
      <c r="I304" s="6"/>
      <c r="J304" s="6"/>
      <c r="K304" s="6"/>
      <c r="L304" s="69"/>
      <c r="M304" s="6"/>
      <c r="N304" s="6"/>
      <c r="O304" s="6"/>
      <c r="P304" s="70"/>
    </row>
    <row r="305" spans="1:16" ht="15.75" customHeight="1" x14ac:dyDescent="0.3">
      <c r="A305" s="1"/>
      <c r="B305" s="14"/>
      <c r="C305" s="6"/>
      <c r="D305" s="69"/>
      <c r="E305" s="6"/>
      <c r="F305" s="69"/>
      <c r="G305" s="6"/>
      <c r="H305" s="6"/>
      <c r="I305" s="6"/>
      <c r="J305" s="6"/>
      <c r="K305" s="6"/>
      <c r="L305" s="69"/>
      <c r="M305" s="6"/>
      <c r="N305" s="6"/>
      <c r="O305" s="6"/>
      <c r="P305" s="70"/>
    </row>
    <row r="306" spans="1:16" ht="15.75" customHeight="1" x14ac:dyDescent="0.3">
      <c r="A306" s="1"/>
      <c r="B306" s="14"/>
      <c r="C306" s="6"/>
      <c r="D306" s="69"/>
      <c r="E306" s="6"/>
      <c r="F306" s="69"/>
      <c r="G306" s="6"/>
      <c r="H306" s="6"/>
      <c r="I306" s="6"/>
      <c r="J306" s="6"/>
      <c r="K306" s="6"/>
      <c r="L306" s="69"/>
      <c r="M306" s="6"/>
      <c r="N306" s="6"/>
      <c r="O306" s="6"/>
      <c r="P306" s="70"/>
    </row>
    <row r="307" spans="1:16" ht="15.75" customHeight="1" x14ac:dyDescent="0.3">
      <c r="A307" s="1"/>
      <c r="B307" s="14"/>
      <c r="C307" s="6"/>
      <c r="D307" s="69"/>
      <c r="E307" s="6"/>
      <c r="F307" s="69"/>
      <c r="G307" s="6"/>
      <c r="H307" s="6"/>
      <c r="I307" s="6"/>
      <c r="J307" s="6"/>
      <c r="K307" s="6"/>
      <c r="L307" s="69"/>
      <c r="M307" s="6"/>
      <c r="N307" s="6"/>
      <c r="O307" s="6"/>
      <c r="P307" s="70"/>
    </row>
    <row r="308" spans="1:16" ht="15.75" customHeight="1" x14ac:dyDescent="0.3">
      <c r="A308" s="1"/>
      <c r="B308" s="14"/>
      <c r="C308" s="6"/>
      <c r="D308" s="69"/>
      <c r="E308" s="6"/>
      <c r="F308" s="69"/>
      <c r="G308" s="6"/>
      <c r="H308" s="6"/>
      <c r="I308" s="6"/>
      <c r="J308" s="6"/>
      <c r="K308" s="6"/>
      <c r="L308" s="69"/>
      <c r="M308" s="6"/>
      <c r="N308" s="6"/>
      <c r="O308" s="6"/>
      <c r="P308" s="70"/>
    </row>
    <row r="309" spans="1:16" ht="15.75" customHeight="1" x14ac:dyDescent="0.3">
      <c r="A309" s="1"/>
      <c r="B309" s="14"/>
      <c r="C309" s="6"/>
      <c r="D309" s="69"/>
      <c r="E309" s="6"/>
      <c r="F309" s="69"/>
      <c r="G309" s="6"/>
      <c r="H309" s="6"/>
      <c r="I309" s="6"/>
      <c r="J309" s="6"/>
      <c r="K309" s="6"/>
      <c r="L309" s="69"/>
      <c r="M309" s="6"/>
      <c r="N309" s="6"/>
      <c r="O309" s="6"/>
      <c r="P309" s="70"/>
    </row>
    <row r="310" spans="1:16" ht="15.75" customHeight="1" x14ac:dyDescent="0.3">
      <c r="A310" s="1"/>
      <c r="B310" s="14"/>
      <c r="C310" s="6"/>
      <c r="D310" s="69"/>
      <c r="E310" s="6"/>
      <c r="F310" s="69"/>
      <c r="G310" s="6"/>
      <c r="H310" s="6"/>
      <c r="I310" s="6"/>
      <c r="J310" s="6"/>
      <c r="K310" s="6"/>
      <c r="L310" s="69"/>
      <c r="M310" s="6"/>
      <c r="N310" s="6"/>
      <c r="O310" s="6"/>
      <c r="P310" s="70"/>
    </row>
    <row r="311" spans="1:16" ht="15.75" customHeight="1" x14ac:dyDescent="0.3">
      <c r="A311" s="1"/>
      <c r="B311" s="14"/>
      <c r="C311" s="6"/>
      <c r="D311" s="69"/>
      <c r="E311" s="6"/>
      <c r="F311" s="69"/>
      <c r="G311" s="6"/>
      <c r="H311" s="6"/>
      <c r="I311" s="6"/>
      <c r="J311" s="6"/>
      <c r="K311" s="6"/>
      <c r="L311" s="69"/>
      <c r="M311" s="6"/>
      <c r="N311" s="6"/>
      <c r="O311" s="6"/>
      <c r="P311" s="70"/>
    </row>
    <row r="312" spans="1:16" ht="15.75" customHeight="1" x14ac:dyDescent="0.3">
      <c r="A312" s="1"/>
      <c r="B312" s="14"/>
      <c r="C312" s="6"/>
      <c r="D312" s="69"/>
      <c r="E312" s="6"/>
      <c r="F312" s="69"/>
      <c r="G312" s="6"/>
      <c r="H312" s="6"/>
      <c r="I312" s="6"/>
      <c r="J312" s="6"/>
      <c r="K312" s="6"/>
      <c r="L312" s="69"/>
      <c r="M312" s="6"/>
      <c r="N312" s="6"/>
      <c r="O312" s="6"/>
      <c r="P312" s="70"/>
    </row>
    <row r="313" spans="1:16" ht="15.75" customHeight="1" x14ac:dyDescent="0.3">
      <c r="A313" s="1"/>
      <c r="B313" s="14"/>
      <c r="C313" s="6"/>
      <c r="D313" s="69"/>
      <c r="E313" s="6"/>
      <c r="F313" s="69"/>
      <c r="G313" s="6"/>
      <c r="H313" s="6"/>
      <c r="I313" s="6"/>
      <c r="J313" s="6"/>
      <c r="K313" s="6"/>
      <c r="L313" s="69"/>
      <c r="M313" s="6"/>
      <c r="N313" s="6"/>
      <c r="O313" s="6"/>
      <c r="P313" s="70"/>
    </row>
    <row r="314" spans="1:16" ht="15.75" customHeight="1" x14ac:dyDescent="0.3">
      <c r="A314" s="1"/>
      <c r="B314" s="14"/>
      <c r="C314" s="6"/>
      <c r="D314" s="69"/>
      <c r="E314" s="6"/>
      <c r="F314" s="69"/>
      <c r="G314" s="6"/>
      <c r="H314" s="6"/>
      <c r="I314" s="6"/>
      <c r="J314" s="6"/>
      <c r="K314" s="6"/>
      <c r="L314" s="69"/>
      <c r="M314" s="6"/>
      <c r="N314" s="6"/>
      <c r="O314" s="6"/>
      <c r="P314" s="70"/>
    </row>
    <row r="315" spans="1:16" ht="15.75" customHeight="1" x14ac:dyDescent="0.3">
      <c r="A315" s="1"/>
      <c r="B315" s="14"/>
      <c r="C315" s="6"/>
      <c r="D315" s="69"/>
      <c r="E315" s="6"/>
      <c r="F315" s="69"/>
      <c r="G315" s="6"/>
      <c r="H315" s="6"/>
      <c r="I315" s="6"/>
      <c r="J315" s="6"/>
      <c r="K315" s="6"/>
      <c r="L315" s="69"/>
      <c r="M315" s="6"/>
      <c r="N315" s="6"/>
      <c r="O315" s="6"/>
      <c r="P315" s="70"/>
    </row>
    <row r="316" spans="1:16" ht="15.75" customHeight="1" x14ac:dyDescent="0.3">
      <c r="A316" s="1"/>
      <c r="B316" s="14"/>
      <c r="C316" s="6"/>
      <c r="D316" s="69"/>
      <c r="E316" s="6"/>
      <c r="F316" s="69"/>
      <c r="G316" s="6"/>
      <c r="H316" s="6"/>
      <c r="I316" s="6"/>
      <c r="J316" s="6"/>
      <c r="K316" s="6"/>
      <c r="L316" s="69"/>
      <c r="M316" s="6"/>
      <c r="N316" s="6"/>
      <c r="O316" s="6"/>
      <c r="P316" s="70"/>
    </row>
    <row r="317" spans="1:16" ht="15.75" customHeight="1" x14ac:dyDescent="0.3">
      <c r="A317" s="1"/>
      <c r="B317" s="14"/>
      <c r="C317" s="6"/>
      <c r="D317" s="69"/>
      <c r="E317" s="6"/>
      <c r="F317" s="69"/>
      <c r="G317" s="6"/>
      <c r="H317" s="6"/>
      <c r="I317" s="6"/>
      <c r="J317" s="6"/>
      <c r="K317" s="6"/>
      <c r="L317" s="69"/>
      <c r="M317" s="6"/>
      <c r="N317" s="6"/>
      <c r="O317" s="6"/>
      <c r="P317" s="70"/>
    </row>
    <row r="318" spans="1:16" ht="15.75" customHeight="1" x14ac:dyDescent="0.3">
      <c r="A318" s="1"/>
      <c r="B318" s="14"/>
      <c r="C318" s="6"/>
      <c r="D318" s="69"/>
      <c r="E318" s="6"/>
      <c r="F318" s="69"/>
      <c r="G318" s="6"/>
      <c r="H318" s="6"/>
      <c r="I318" s="6"/>
      <c r="J318" s="6"/>
      <c r="K318" s="6"/>
      <c r="L318" s="69"/>
      <c r="M318" s="6"/>
      <c r="N318" s="6"/>
      <c r="O318" s="6"/>
      <c r="P318" s="70"/>
    </row>
    <row r="319" spans="1:16" ht="15.75" customHeight="1" x14ac:dyDescent="0.3">
      <c r="A319" s="1"/>
      <c r="B319" s="14"/>
      <c r="C319" s="6"/>
      <c r="D319" s="69"/>
      <c r="E319" s="6"/>
      <c r="F319" s="69"/>
      <c r="G319" s="6"/>
      <c r="H319" s="6"/>
      <c r="I319" s="6"/>
      <c r="J319" s="6"/>
      <c r="K319" s="6"/>
      <c r="L319" s="69"/>
      <c r="M319" s="6"/>
      <c r="N319" s="6"/>
      <c r="O319" s="6"/>
      <c r="P319" s="70"/>
    </row>
    <row r="320" spans="1:16" ht="15.75" customHeight="1" x14ac:dyDescent="0.3">
      <c r="A320" s="1"/>
      <c r="B320" s="14"/>
      <c r="C320" s="6"/>
      <c r="D320" s="69"/>
      <c r="E320" s="6"/>
      <c r="F320" s="69"/>
      <c r="G320" s="6"/>
      <c r="H320" s="6"/>
      <c r="I320" s="6"/>
      <c r="J320" s="6"/>
      <c r="K320" s="6"/>
      <c r="L320" s="69"/>
      <c r="M320" s="6"/>
      <c r="N320" s="6"/>
      <c r="O320" s="6"/>
      <c r="P320" s="70"/>
    </row>
    <row r="321" spans="1:16" ht="15.75" customHeight="1" x14ac:dyDescent="0.3">
      <c r="A321" s="1"/>
      <c r="B321" s="14"/>
      <c r="C321" s="6"/>
      <c r="D321" s="69"/>
      <c r="E321" s="6"/>
      <c r="F321" s="69"/>
      <c r="G321" s="6"/>
      <c r="H321" s="6"/>
      <c r="I321" s="6"/>
      <c r="J321" s="6"/>
      <c r="K321" s="6"/>
      <c r="L321" s="69"/>
      <c r="M321" s="6"/>
      <c r="N321" s="6"/>
      <c r="O321" s="6"/>
      <c r="P321" s="70"/>
    </row>
    <row r="322" spans="1:16" ht="15.75" customHeight="1" x14ac:dyDescent="0.3">
      <c r="A322" s="1"/>
      <c r="B322" s="14"/>
      <c r="C322" s="6"/>
      <c r="D322" s="69"/>
      <c r="E322" s="6"/>
      <c r="F322" s="69"/>
      <c r="G322" s="6"/>
      <c r="H322" s="6"/>
      <c r="I322" s="6"/>
      <c r="J322" s="6"/>
      <c r="K322" s="6"/>
      <c r="L322" s="69"/>
      <c r="M322" s="6"/>
      <c r="N322" s="6"/>
      <c r="O322" s="6"/>
      <c r="P322" s="70"/>
    </row>
    <row r="323" spans="1:16" ht="15.75" customHeight="1" x14ac:dyDescent="0.3">
      <c r="A323" s="1"/>
      <c r="B323" s="14"/>
      <c r="C323" s="6"/>
      <c r="D323" s="69"/>
      <c r="E323" s="6"/>
      <c r="F323" s="69"/>
      <c r="G323" s="6"/>
      <c r="H323" s="6"/>
      <c r="I323" s="6"/>
      <c r="J323" s="6"/>
      <c r="K323" s="6"/>
      <c r="L323" s="69"/>
      <c r="M323" s="6"/>
      <c r="N323" s="6"/>
      <c r="O323" s="6"/>
      <c r="P323" s="70"/>
    </row>
    <row r="324" spans="1:16" ht="15.75" customHeight="1" x14ac:dyDescent="0.3">
      <c r="A324" s="1"/>
      <c r="B324" s="14"/>
      <c r="C324" s="6"/>
      <c r="D324" s="69"/>
      <c r="E324" s="6"/>
      <c r="F324" s="69"/>
      <c r="G324" s="6"/>
      <c r="H324" s="6"/>
      <c r="I324" s="6"/>
      <c r="J324" s="6"/>
      <c r="K324" s="6"/>
      <c r="L324" s="69"/>
      <c r="M324" s="6"/>
      <c r="N324" s="6"/>
      <c r="O324" s="6"/>
      <c r="P324" s="70"/>
    </row>
    <row r="325" spans="1:16" ht="15.75" customHeight="1" x14ac:dyDescent="0.3">
      <c r="A325" s="1"/>
      <c r="B325" s="14"/>
      <c r="C325" s="6"/>
      <c r="D325" s="69"/>
      <c r="E325" s="6"/>
      <c r="F325" s="69"/>
      <c r="G325" s="6"/>
      <c r="H325" s="6"/>
      <c r="I325" s="6"/>
      <c r="J325" s="6"/>
      <c r="K325" s="6"/>
      <c r="L325" s="69"/>
      <c r="M325" s="6"/>
      <c r="N325" s="6"/>
      <c r="O325" s="6"/>
      <c r="P325" s="70"/>
    </row>
    <row r="326" spans="1:16" ht="15.75" customHeight="1" x14ac:dyDescent="0.3">
      <c r="A326" s="1"/>
      <c r="B326" s="14"/>
      <c r="C326" s="6"/>
      <c r="D326" s="69"/>
      <c r="E326" s="6"/>
      <c r="F326" s="69"/>
      <c r="G326" s="6"/>
      <c r="H326" s="6"/>
      <c r="I326" s="6"/>
      <c r="J326" s="6"/>
      <c r="K326" s="6"/>
      <c r="L326" s="69"/>
      <c r="M326" s="6"/>
      <c r="N326" s="6"/>
      <c r="O326" s="6"/>
      <c r="P326" s="70"/>
    </row>
    <row r="327" spans="1:16" ht="15.75" customHeight="1" x14ac:dyDescent="0.3">
      <c r="A327" s="1"/>
      <c r="B327" s="14"/>
      <c r="C327" s="6"/>
      <c r="D327" s="69"/>
      <c r="E327" s="6"/>
      <c r="F327" s="69"/>
      <c r="G327" s="6"/>
      <c r="H327" s="6"/>
      <c r="I327" s="6"/>
      <c r="J327" s="6"/>
      <c r="K327" s="6"/>
      <c r="L327" s="69"/>
      <c r="M327" s="6"/>
      <c r="N327" s="6"/>
      <c r="O327" s="6"/>
      <c r="P327" s="70"/>
    </row>
    <row r="328" spans="1:16" ht="15.75" customHeight="1" x14ac:dyDescent="0.3">
      <c r="A328" s="1"/>
      <c r="B328" s="14"/>
      <c r="C328" s="6"/>
      <c r="D328" s="69"/>
      <c r="E328" s="6"/>
      <c r="F328" s="69"/>
      <c r="G328" s="6"/>
      <c r="H328" s="6"/>
      <c r="I328" s="6"/>
      <c r="J328" s="6"/>
      <c r="K328" s="6"/>
      <c r="L328" s="69"/>
      <c r="M328" s="6"/>
      <c r="N328" s="6"/>
      <c r="O328" s="6"/>
      <c r="P328" s="70"/>
    </row>
    <row r="329" spans="1:16" ht="15.75" customHeight="1" x14ac:dyDescent="0.3">
      <c r="A329" s="1"/>
      <c r="B329" s="14"/>
      <c r="C329" s="6"/>
      <c r="D329" s="69"/>
      <c r="E329" s="6"/>
      <c r="F329" s="69"/>
      <c r="G329" s="6"/>
      <c r="H329" s="6"/>
      <c r="I329" s="6"/>
      <c r="J329" s="6"/>
      <c r="K329" s="6"/>
      <c r="L329" s="69"/>
      <c r="M329" s="6"/>
      <c r="N329" s="6"/>
      <c r="O329" s="6"/>
      <c r="P329" s="70"/>
    </row>
    <row r="330" spans="1:16" ht="15.75" customHeight="1" x14ac:dyDescent="0.3">
      <c r="A330" s="1"/>
      <c r="B330" s="14"/>
      <c r="C330" s="6"/>
      <c r="D330" s="69"/>
      <c r="E330" s="6"/>
      <c r="F330" s="69"/>
      <c r="G330" s="6"/>
      <c r="H330" s="6"/>
      <c r="I330" s="6"/>
      <c r="J330" s="6"/>
      <c r="K330" s="6"/>
      <c r="L330" s="69"/>
      <c r="M330" s="6"/>
      <c r="N330" s="6"/>
      <c r="O330" s="6"/>
      <c r="P330" s="70"/>
    </row>
    <row r="331" spans="1:16" ht="15.75" customHeight="1" x14ac:dyDescent="0.3">
      <c r="A331" s="1"/>
      <c r="B331" s="14"/>
      <c r="C331" s="6"/>
      <c r="D331" s="69"/>
      <c r="E331" s="6"/>
      <c r="F331" s="69"/>
      <c r="G331" s="6"/>
      <c r="H331" s="6"/>
      <c r="I331" s="6"/>
      <c r="J331" s="6"/>
      <c r="K331" s="6"/>
      <c r="L331" s="69"/>
      <c r="M331" s="6"/>
      <c r="N331" s="6"/>
      <c r="O331" s="6"/>
      <c r="P331" s="70"/>
    </row>
    <row r="332" spans="1:16" ht="15.75" customHeight="1" x14ac:dyDescent="0.3">
      <c r="A332" s="1"/>
      <c r="B332" s="14"/>
      <c r="C332" s="6"/>
      <c r="D332" s="69"/>
      <c r="E332" s="6"/>
      <c r="F332" s="69"/>
      <c r="G332" s="6"/>
      <c r="H332" s="6"/>
      <c r="I332" s="6"/>
      <c r="J332" s="6"/>
      <c r="K332" s="6"/>
      <c r="L332" s="69"/>
      <c r="M332" s="6"/>
      <c r="N332" s="6"/>
      <c r="O332" s="6"/>
      <c r="P332" s="70"/>
    </row>
    <row r="333" spans="1:16" ht="15.75" customHeight="1" x14ac:dyDescent="0.3">
      <c r="A333" s="1"/>
      <c r="B333" s="14"/>
      <c r="C333" s="6"/>
      <c r="D333" s="69"/>
      <c r="E333" s="6"/>
      <c r="F333" s="69"/>
      <c r="G333" s="6"/>
      <c r="H333" s="6"/>
      <c r="I333" s="6"/>
      <c r="J333" s="6"/>
      <c r="K333" s="6"/>
      <c r="L333" s="69"/>
      <c r="M333" s="6"/>
      <c r="N333" s="6"/>
      <c r="O333" s="6"/>
      <c r="P333" s="70"/>
    </row>
    <row r="334" spans="1:16" ht="15.75" customHeight="1" x14ac:dyDescent="0.3">
      <c r="A334" s="1"/>
      <c r="B334" s="14"/>
      <c r="C334" s="6"/>
      <c r="D334" s="69"/>
      <c r="E334" s="6"/>
      <c r="F334" s="69"/>
      <c r="G334" s="6"/>
      <c r="H334" s="6"/>
      <c r="I334" s="6"/>
      <c r="J334" s="6"/>
      <c r="K334" s="6"/>
      <c r="L334" s="69"/>
      <c r="M334" s="6"/>
      <c r="N334" s="6"/>
      <c r="O334" s="6"/>
      <c r="P334" s="70"/>
    </row>
    <row r="335" spans="1:16" ht="15.75" customHeight="1" x14ac:dyDescent="0.3">
      <c r="A335" s="1"/>
      <c r="B335" s="14"/>
      <c r="C335" s="6"/>
      <c r="D335" s="69"/>
      <c r="E335" s="6"/>
      <c r="F335" s="69"/>
      <c r="G335" s="6"/>
      <c r="H335" s="6"/>
      <c r="I335" s="6"/>
      <c r="J335" s="6"/>
      <c r="K335" s="6"/>
      <c r="L335" s="69"/>
      <c r="M335" s="6"/>
      <c r="N335" s="6"/>
      <c r="O335" s="6"/>
      <c r="P335" s="70"/>
    </row>
    <row r="336" spans="1:16" ht="15.75" customHeight="1" x14ac:dyDescent="0.3">
      <c r="A336" s="1"/>
      <c r="B336" s="14"/>
      <c r="C336" s="6"/>
      <c r="D336" s="69"/>
      <c r="E336" s="6"/>
      <c r="F336" s="69"/>
      <c r="G336" s="6"/>
      <c r="H336" s="6"/>
      <c r="I336" s="6"/>
      <c r="J336" s="6"/>
      <c r="K336" s="6"/>
      <c r="L336" s="69"/>
      <c r="M336" s="6"/>
      <c r="N336" s="6"/>
      <c r="O336" s="6"/>
      <c r="P336" s="70"/>
    </row>
    <row r="337" spans="1:16" ht="15.75" customHeight="1" x14ac:dyDescent="0.3">
      <c r="A337" s="1"/>
      <c r="B337" s="14"/>
      <c r="C337" s="6"/>
      <c r="D337" s="69"/>
      <c r="E337" s="6"/>
      <c r="F337" s="69"/>
      <c r="G337" s="6"/>
      <c r="H337" s="6"/>
      <c r="I337" s="6"/>
      <c r="J337" s="6"/>
      <c r="K337" s="6"/>
      <c r="L337" s="69"/>
      <c r="M337" s="6"/>
      <c r="N337" s="6"/>
      <c r="O337" s="6"/>
      <c r="P337" s="70"/>
    </row>
    <row r="338" spans="1:16" ht="15.75" customHeight="1" x14ac:dyDescent="0.3">
      <c r="A338" s="1"/>
      <c r="B338" s="14"/>
      <c r="C338" s="6"/>
      <c r="D338" s="69"/>
      <c r="E338" s="6"/>
      <c r="F338" s="69"/>
      <c r="G338" s="6"/>
      <c r="H338" s="6"/>
      <c r="I338" s="6"/>
      <c r="J338" s="6"/>
      <c r="K338" s="6"/>
      <c r="L338" s="69"/>
      <c r="M338" s="6"/>
      <c r="N338" s="6"/>
      <c r="O338" s="6"/>
      <c r="P338" s="70"/>
    </row>
    <row r="339" spans="1:16" ht="15.75" customHeight="1" x14ac:dyDescent="0.3">
      <c r="A339" s="1"/>
      <c r="B339" s="14"/>
      <c r="C339" s="6"/>
      <c r="D339" s="69"/>
      <c r="E339" s="6"/>
      <c r="F339" s="69"/>
      <c r="G339" s="6"/>
      <c r="H339" s="6"/>
      <c r="I339" s="6"/>
      <c r="J339" s="6"/>
      <c r="K339" s="6"/>
      <c r="L339" s="69"/>
      <c r="M339" s="6"/>
      <c r="N339" s="6"/>
      <c r="O339" s="6"/>
      <c r="P339" s="70"/>
    </row>
    <row r="340" spans="1:16" ht="15.75" customHeight="1" x14ac:dyDescent="0.3">
      <c r="A340" s="1"/>
      <c r="B340" s="14"/>
      <c r="C340" s="6"/>
      <c r="D340" s="69"/>
      <c r="E340" s="6"/>
      <c r="F340" s="69"/>
      <c r="G340" s="6"/>
      <c r="H340" s="6"/>
      <c r="I340" s="6"/>
      <c r="J340" s="6"/>
      <c r="K340" s="6"/>
      <c r="L340" s="69"/>
      <c r="M340" s="6"/>
      <c r="N340" s="6"/>
      <c r="O340" s="6"/>
      <c r="P340" s="70"/>
    </row>
    <row r="341" spans="1:16" ht="15.75" customHeight="1" x14ac:dyDescent="0.3">
      <c r="A341" s="1"/>
      <c r="B341" s="14"/>
      <c r="C341" s="6"/>
      <c r="D341" s="69"/>
      <c r="E341" s="6"/>
      <c r="F341" s="69"/>
      <c r="G341" s="6"/>
      <c r="H341" s="6"/>
      <c r="I341" s="6"/>
      <c r="J341" s="6"/>
      <c r="K341" s="6"/>
      <c r="L341" s="69"/>
      <c r="M341" s="6"/>
      <c r="N341" s="6"/>
      <c r="O341" s="6"/>
      <c r="P341" s="70"/>
    </row>
    <row r="342" spans="1:16" ht="15.75" customHeight="1" x14ac:dyDescent="0.3">
      <c r="A342" s="1"/>
      <c r="B342" s="14"/>
      <c r="C342" s="6"/>
      <c r="D342" s="69"/>
      <c r="E342" s="6"/>
      <c r="F342" s="69"/>
      <c r="G342" s="6"/>
      <c r="H342" s="6"/>
      <c r="I342" s="6"/>
      <c r="J342" s="6"/>
      <c r="K342" s="6"/>
      <c r="L342" s="69"/>
      <c r="M342" s="6"/>
      <c r="N342" s="6"/>
      <c r="O342" s="6"/>
      <c r="P342" s="70"/>
    </row>
    <row r="343" spans="1:16" ht="15.75" customHeight="1" x14ac:dyDescent="0.3">
      <c r="A343" s="1"/>
      <c r="B343" s="14"/>
      <c r="C343" s="6"/>
      <c r="D343" s="69"/>
      <c r="E343" s="6"/>
      <c r="F343" s="69"/>
      <c r="G343" s="6"/>
      <c r="H343" s="6"/>
      <c r="I343" s="6"/>
      <c r="J343" s="6"/>
      <c r="K343" s="6"/>
      <c r="L343" s="69"/>
      <c r="M343" s="6"/>
      <c r="N343" s="6"/>
      <c r="O343" s="6"/>
      <c r="P343" s="70"/>
    </row>
    <row r="344" spans="1:16" ht="15.75" customHeight="1" x14ac:dyDescent="0.3">
      <c r="A344" s="1"/>
      <c r="B344" s="14"/>
      <c r="C344" s="6"/>
      <c r="D344" s="69"/>
      <c r="E344" s="6"/>
      <c r="F344" s="69"/>
      <c r="G344" s="6"/>
      <c r="H344" s="6"/>
      <c r="I344" s="6"/>
      <c r="J344" s="6"/>
      <c r="K344" s="6"/>
      <c r="L344" s="69"/>
      <c r="M344" s="6"/>
      <c r="N344" s="6"/>
      <c r="O344" s="6"/>
      <c r="P344" s="70"/>
    </row>
    <row r="345" spans="1:16" ht="15.75" customHeight="1" x14ac:dyDescent="0.3">
      <c r="A345" s="1"/>
      <c r="B345" s="14"/>
      <c r="C345" s="6"/>
      <c r="D345" s="69"/>
      <c r="E345" s="6"/>
      <c r="F345" s="69"/>
      <c r="G345" s="6"/>
      <c r="H345" s="6"/>
      <c r="I345" s="6"/>
      <c r="J345" s="6"/>
      <c r="K345" s="6"/>
      <c r="L345" s="69"/>
      <c r="M345" s="6"/>
      <c r="N345" s="6"/>
      <c r="O345" s="6"/>
      <c r="P345" s="70"/>
    </row>
    <row r="346" spans="1:16" ht="15.75" customHeight="1" x14ac:dyDescent="0.3">
      <c r="A346" s="1"/>
      <c r="B346" s="14"/>
      <c r="C346" s="6"/>
      <c r="D346" s="69"/>
      <c r="E346" s="6"/>
      <c r="F346" s="69"/>
      <c r="G346" s="6"/>
      <c r="H346" s="6"/>
      <c r="I346" s="6"/>
      <c r="J346" s="6"/>
      <c r="K346" s="6"/>
      <c r="L346" s="69"/>
      <c r="M346" s="6"/>
      <c r="N346" s="6"/>
      <c r="O346" s="6"/>
      <c r="P346" s="70"/>
    </row>
    <row r="347" spans="1:16" ht="15.75" customHeight="1" x14ac:dyDescent="0.3">
      <c r="A347" s="1"/>
      <c r="B347" s="14"/>
      <c r="C347" s="6"/>
      <c r="D347" s="69"/>
      <c r="E347" s="6"/>
      <c r="F347" s="69"/>
      <c r="G347" s="6"/>
      <c r="H347" s="6"/>
      <c r="I347" s="6"/>
      <c r="J347" s="6"/>
      <c r="K347" s="6"/>
      <c r="L347" s="69"/>
      <c r="M347" s="6"/>
      <c r="N347" s="6"/>
      <c r="O347" s="6"/>
      <c r="P347" s="70"/>
    </row>
    <row r="348" spans="1:16" ht="15.75" customHeight="1" x14ac:dyDescent="0.3">
      <c r="A348" s="1"/>
      <c r="B348" s="14"/>
      <c r="C348" s="6"/>
      <c r="D348" s="69"/>
      <c r="E348" s="6"/>
      <c r="F348" s="69"/>
      <c r="G348" s="6"/>
      <c r="H348" s="6"/>
      <c r="I348" s="6"/>
      <c r="J348" s="6"/>
      <c r="K348" s="6"/>
      <c r="L348" s="69"/>
      <c r="M348" s="6"/>
      <c r="N348" s="6"/>
      <c r="O348" s="6"/>
      <c r="P348" s="70"/>
    </row>
    <row r="349" spans="1:16" ht="15.75" customHeight="1" x14ac:dyDescent="0.3">
      <c r="A349" s="1"/>
      <c r="B349" s="14"/>
      <c r="C349" s="6"/>
      <c r="D349" s="69"/>
      <c r="E349" s="6"/>
      <c r="F349" s="69"/>
      <c r="G349" s="6"/>
      <c r="H349" s="6"/>
      <c r="I349" s="6"/>
      <c r="J349" s="6"/>
      <c r="K349" s="6"/>
      <c r="L349" s="69"/>
      <c r="M349" s="6"/>
      <c r="N349" s="6"/>
      <c r="O349" s="6"/>
      <c r="P349" s="70"/>
    </row>
    <row r="350" spans="1:16" ht="15.75" customHeight="1" x14ac:dyDescent="0.3">
      <c r="A350" s="1"/>
      <c r="B350" s="14"/>
      <c r="C350" s="6"/>
      <c r="D350" s="69"/>
      <c r="E350" s="6"/>
      <c r="F350" s="69"/>
      <c r="G350" s="6"/>
      <c r="H350" s="6"/>
      <c r="I350" s="6"/>
      <c r="J350" s="6"/>
      <c r="K350" s="6"/>
      <c r="L350" s="69"/>
      <c r="M350" s="6"/>
      <c r="N350" s="6"/>
      <c r="O350" s="6"/>
      <c r="P350" s="70"/>
    </row>
    <row r="351" spans="1:16" ht="15.75" customHeight="1" x14ac:dyDescent="0.3">
      <c r="A351" s="1"/>
      <c r="B351" s="14"/>
      <c r="C351" s="6"/>
      <c r="D351" s="69"/>
      <c r="E351" s="6"/>
      <c r="F351" s="69"/>
      <c r="G351" s="6"/>
      <c r="H351" s="6"/>
      <c r="I351" s="6"/>
      <c r="J351" s="6"/>
      <c r="K351" s="6"/>
      <c r="L351" s="69"/>
      <c r="M351" s="6"/>
      <c r="N351" s="6"/>
      <c r="O351" s="6"/>
      <c r="P351" s="70"/>
    </row>
    <row r="352" spans="1:16" ht="15.75" customHeight="1" x14ac:dyDescent="0.3">
      <c r="A352" s="1"/>
      <c r="B352" s="14"/>
      <c r="C352" s="6"/>
      <c r="D352" s="69"/>
      <c r="E352" s="6"/>
      <c r="F352" s="69"/>
      <c r="G352" s="6"/>
      <c r="H352" s="6"/>
      <c r="I352" s="6"/>
      <c r="J352" s="6"/>
      <c r="K352" s="6"/>
      <c r="L352" s="69"/>
      <c r="M352" s="6"/>
      <c r="N352" s="6"/>
      <c r="O352" s="6"/>
      <c r="P352" s="70"/>
    </row>
    <row r="353" spans="1:16" ht="15.75" customHeight="1" x14ac:dyDescent="0.3">
      <c r="A353" s="1"/>
      <c r="B353" s="14"/>
      <c r="C353" s="6"/>
      <c r="D353" s="69"/>
      <c r="E353" s="6"/>
      <c r="F353" s="69"/>
      <c r="G353" s="6"/>
      <c r="H353" s="6"/>
      <c r="I353" s="6"/>
      <c r="J353" s="6"/>
      <c r="K353" s="6"/>
      <c r="L353" s="69"/>
      <c r="M353" s="6"/>
      <c r="N353" s="6"/>
      <c r="O353" s="6"/>
      <c r="P353" s="70"/>
    </row>
    <row r="354" spans="1:16" ht="15.75" customHeight="1" x14ac:dyDescent="0.3">
      <c r="A354" s="1"/>
      <c r="B354" s="14"/>
      <c r="C354" s="6"/>
      <c r="D354" s="69"/>
      <c r="E354" s="6"/>
      <c r="F354" s="69"/>
      <c r="G354" s="6"/>
      <c r="H354" s="6"/>
      <c r="I354" s="6"/>
      <c r="J354" s="6"/>
      <c r="K354" s="6"/>
      <c r="L354" s="69"/>
      <c r="M354" s="6"/>
      <c r="N354" s="6"/>
      <c r="O354" s="6"/>
      <c r="P354" s="70"/>
    </row>
    <row r="355" spans="1:16" ht="15.75" customHeight="1" x14ac:dyDescent="0.3">
      <c r="A355" s="1"/>
      <c r="B355" s="14"/>
      <c r="C355" s="6"/>
      <c r="D355" s="69"/>
      <c r="E355" s="6"/>
      <c r="F355" s="69"/>
      <c r="G355" s="6"/>
      <c r="H355" s="6"/>
      <c r="I355" s="6"/>
      <c r="J355" s="6"/>
      <c r="K355" s="6"/>
      <c r="L355" s="69"/>
      <c r="M355" s="6"/>
      <c r="N355" s="6"/>
      <c r="O355" s="6"/>
      <c r="P355" s="70"/>
    </row>
    <row r="356" spans="1:16" ht="15.75" customHeight="1" x14ac:dyDescent="0.3">
      <c r="A356" s="1"/>
      <c r="B356" s="14"/>
      <c r="C356" s="6"/>
      <c r="D356" s="69"/>
      <c r="E356" s="6"/>
      <c r="F356" s="69"/>
      <c r="G356" s="6"/>
      <c r="H356" s="6"/>
      <c r="I356" s="6"/>
      <c r="J356" s="6"/>
      <c r="K356" s="6"/>
      <c r="L356" s="69"/>
      <c r="M356" s="6"/>
      <c r="N356" s="6"/>
      <c r="O356" s="6"/>
      <c r="P356" s="70"/>
    </row>
    <row r="357" spans="1:16" ht="15.75" customHeight="1" x14ac:dyDescent="0.3">
      <c r="A357" s="1"/>
      <c r="B357" s="14"/>
      <c r="C357" s="6"/>
      <c r="D357" s="69"/>
      <c r="E357" s="6"/>
      <c r="F357" s="69"/>
      <c r="G357" s="6"/>
      <c r="H357" s="6"/>
      <c r="I357" s="6"/>
      <c r="J357" s="6"/>
      <c r="K357" s="6"/>
      <c r="L357" s="69"/>
      <c r="M357" s="6"/>
      <c r="N357" s="6"/>
      <c r="O357" s="6"/>
      <c r="P357" s="70"/>
    </row>
    <row r="358" spans="1:16" ht="15.75" customHeight="1" x14ac:dyDescent="0.3">
      <c r="A358" s="1"/>
      <c r="B358" s="14"/>
      <c r="C358" s="6"/>
      <c r="D358" s="69"/>
      <c r="E358" s="6"/>
      <c r="F358" s="69"/>
      <c r="G358" s="6"/>
      <c r="H358" s="6"/>
      <c r="I358" s="6"/>
      <c r="J358" s="6"/>
      <c r="K358" s="6"/>
      <c r="L358" s="69"/>
      <c r="M358" s="6"/>
      <c r="N358" s="6"/>
      <c r="O358" s="6"/>
      <c r="P358" s="70"/>
    </row>
    <row r="359" spans="1:16" ht="15.75" customHeight="1" x14ac:dyDescent="0.3">
      <c r="A359" s="1"/>
      <c r="B359" s="14"/>
      <c r="C359" s="6"/>
      <c r="D359" s="69"/>
      <c r="E359" s="6"/>
      <c r="F359" s="69"/>
      <c r="G359" s="6"/>
      <c r="H359" s="6"/>
      <c r="I359" s="6"/>
      <c r="J359" s="6"/>
      <c r="K359" s="6"/>
      <c r="L359" s="69"/>
      <c r="M359" s="6"/>
      <c r="N359" s="6"/>
      <c r="O359" s="6"/>
      <c r="P359" s="70"/>
    </row>
    <row r="360" spans="1:16" ht="15.75" customHeight="1" x14ac:dyDescent="0.3">
      <c r="A360" s="1"/>
      <c r="B360" s="14"/>
      <c r="C360" s="6"/>
      <c r="D360" s="69"/>
      <c r="E360" s="6"/>
      <c r="F360" s="69"/>
      <c r="G360" s="6"/>
      <c r="H360" s="6"/>
      <c r="I360" s="6"/>
      <c r="J360" s="6"/>
      <c r="K360" s="6"/>
      <c r="L360" s="69"/>
      <c r="M360" s="6"/>
      <c r="N360" s="6"/>
      <c r="O360" s="6"/>
      <c r="P360" s="70"/>
    </row>
    <row r="361" spans="1:16" ht="15.75" customHeight="1" x14ac:dyDescent="0.3">
      <c r="A361" s="1"/>
      <c r="B361" s="14"/>
      <c r="C361" s="6"/>
      <c r="D361" s="69"/>
      <c r="E361" s="6"/>
      <c r="F361" s="69"/>
      <c r="G361" s="6"/>
      <c r="H361" s="6"/>
      <c r="I361" s="6"/>
      <c r="J361" s="6"/>
      <c r="K361" s="6"/>
      <c r="L361" s="69"/>
      <c r="M361" s="6"/>
      <c r="N361" s="6"/>
      <c r="O361" s="6"/>
      <c r="P361" s="70"/>
    </row>
    <row r="362" spans="1:16" ht="15.75" customHeight="1" x14ac:dyDescent="0.3">
      <c r="A362" s="1"/>
      <c r="B362" s="14"/>
      <c r="C362" s="6"/>
      <c r="D362" s="69"/>
      <c r="E362" s="6"/>
      <c r="F362" s="69"/>
      <c r="G362" s="6"/>
      <c r="H362" s="6"/>
      <c r="I362" s="6"/>
      <c r="J362" s="6"/>
      <c r="K362" s="6"/>
      <c r="L362" s="69"/>
      <c r="M362" s="6"/>
      <c r="N362" s="6"/>
      <c r="O362" s="6"/>
      <c r="P362" s="70"/>
    </row>
    <row r="363" spans="1:16" ht="15.75" customHeight="1" x14ac:dyDescent="0.3">
      <c r="A363" s="1"/>
      <c r="B363" s="14"/>
      <c r="C363" s="6"/>
      <c r="D363" s="69"/>
      <c r="E363" s="6"/>
      <c r="F363" s="69"/>
      <c r="G363" s="6"/>
      <c r="H363" s="6"/>
      <c r="I363" s="6"/>
      <c r="J363" s="6"/>
      <c r="K363" s="6"/>
      <c r="L363" s="69"/>
      <c r="M363" s="6"/>
      <c r="N363" s="6"/>
      <c r="O363" s="6"/>
      <c r="P363" s="70"/>
    </row>
    <row r="364" spans="1:16" ht="15.75" customHeight="1" x14ac:dyDescent="0.3">
      <c r="A364" s="1"/>
      <c r="B364" s="14"/>
      <c r="C364" s="6"/>
      <c r="D364" s="69"/>
      <c r="E364" s="6"/>
      <c r="F364" s="69"/>
      <c r="G364" s="6"/>
      <c r="H364" s="6"/>
      <c r="I364" s="6"/>
      <c r="J364" s="6"/>
      <c r="K364" s="6"/>
      <c r="L364" s="69"/>
      <c r="M364" s="6"/>
      <c r="N364" s="6"/>
      <c r="O364" s="6"/>
      <c r="P364" s="70"/>
    </row>
    <row r="365" spans="1:16" ht="15.75" customHeight="1" x14ac:dyDescent="0.3">
      <c r="A365" s="1"/>
      <c r="B365" s="14"/>
      <c r="C365" s="6"/>
      <c r="D365" s="69"/>
      <c r="E365" s="6"/>
      <c r="F365" s="69"/>
      <c r="G365" s="6"/>
      <c r="H365" s="6"/>
      <c r="I365" s="6"/>
      <c r="J365" s="6"/>
      <c r="K365" s="6"/>
      <c r="L365" s="69"/>
      <c r="M365" s="6"/>
      <c r="N365" s="6"/>
      <c r="O365" s="6"/>
      <c r="P365" s="70"/>
    </row>
    <row r="366" spans="1:16" ht="15.75" customHeight="1" x14ac:dyDescent="0.3">
      <c r="A366" s="1"/>
      <c r="B366" s="14"/>
      <c r="C366" s="6"/>
      <c r="D366" s="69"/>
      <c r="E366" s="6"/>
      <c r="F366" s="69"/>
      <c r="G366" s="6"/>
      <c r="H366" s="6"/>
      <c r="I366" s="6"/>
      <c r="J366" s="6"/>
      <c r="K366" s="6"/>
      <c r="L366" s="69"/>
      <c r="M366" s="6"/>
      <c r="N366" s="6"/>
      <c r="O366" s="6"/>
      <c r="P366" s="70"/>
    </row>
    <row r="367" spans="1:16" ht="15.75" customHeight="1" x14ac:dyDescent="0.3">
      <c r="A367" s="1"/>
      <c r="B367" s="14"/>
      <c r="C367" s="6"/>
      <c r="D367" s="69"/>
      <c r="E367" s="6"/>
      <c r="F367" s="69"/>
      <c r="G367" s="6"/>
      <c r="H367" s="6"/>
      <c r="I367" s="6"/>
      <c r="J367" s="6"/>
      <c r="K367" s="6"/>
      <c r="L367" s="69"/>
      <c r="M367" s="6"/>
      <c r="N367" s="6"/>
      <c r="O367" s="6"/>
      <c r="P367" s="70"/>
    </row>
    <row r="368" spans="1:16" ht="15.75" customHeight="1" x14ac:dyDescent="0.3">
      <c r="A368" s="1"/>
      <c r="B368" s="14"/>
      <c r="C368" s="6"/>
      <c r="D368" s="69"/>
      <c r="E368" s="6"/>
      <c r="F368" s="69"/>
      <c r="G368" s="6"/>
      <c r="H368" s="6"/>
      <c r="I368" s="6"/>
      <c r="J368" s="6"/>
      <c r="K368" s="6"/>
      <c r="L368" s="69"/>
      <c r="M368" s="6"/>
      <c r="N368" s="6"/>
      <c r="O368" s="6"/>
      <c r="P368" s="70"/>
    </row>
    <row r="369" spans="1:16" ht="15.75" customHeight="1" x14ac:dyDescent="0.3">
      <c r="A369" s="1"/>
      <c r="B369" s="14"/>
      <c r="C369" s="6"/>
      <c r="D369" s="69"/>
      <c r="E369" s="6"/>
      <c r="F369" s="69"/>
      <c r="G369" s="6"/>
      <c r="H369" s="6"/>
      <c r="I369" s="6"/>
      <c r="J369" s="6"/>
      <c r="K369" s="6"/>
      <c r="L369" s="69"/>
      <c r="M369" s="6"/>
      <c r="N369" s="6"/>
      <c r="O369" s="6"/>
      <c r="P369" s="70"/>
    </row>
    <row r="370" spans="1:16" ht="15.75" customHeight="1" x14ac:dyDescent="0.3">
      <c r="A370" s="1"/>
      <c r="B370" s="14"/>
      <c r="C370" s="6"/>
      <c r="D370" s="69"/>
      <c r="E370" s="6"/>
      <c r="F370" s="69"/>
      <c r="G370" s="6"/>
      <c r="H370" s="6"/>
      <c r="I370" s="6"/>
      <c r="J370" s="6"/>
      <c r="K370" s="6"/>
      <c r="L370" s="69"/>
      <c r="M370" s="6"/>
      <c r="N370" s="6"/>
      <c r="O370" s="6"/>
      <c r="P370" s="70"/>
    </row>
    <row r="371" spans="1:16" ht="15.75" customHeight="1" x14ac:dyDescent="0.3">
      <c r="A371" s="1"/>
      <c r="B371" s="14"/>
      <c r="C371" s="6"/>
      <c r="D371" s="69"/>
      <c r="E371" s="6"/>
      <c r="F371" s="69"/>
      <c r="G371" s="6"/>
      <c r="H371" s="6"/>
      <c r="I371" s="6"/>
      <c r="J371" s="6"/>
      <c r="K371" s="6"/>
      <c r="L371" s="69"/>
      <c r="M371" s="6"/>
      <c r="N371" s="6"/>
      <c r="O371" s="6"/>
      <c r="P371" s="70"/>
    </row>
    <row r="372" spans="1:16" ht="15.75" customHeight="1" x14ac:dyDescent="0.3">
      <c r="A372" s="1"/>
      <c r="B372" s="14"/>
      <c r="C372" s="6"/>
      <c r="D372" s="69"/>
      <c r="E372" s="6"/>
      <c r="F372" s="69"/>
      <c r="G372" s="6"/>
      <c r="H372" s="6"/>
      <c r="I372" s="6"/>
      <c r="J372" s="6"/>
      <c r="K372" s="6"/>
      <c r="L372" s="69"/>
      <c r="M372" s="6"/>
      <c r="N372" s="6"/>
      <c r="O372" s="6"/>
      <c r="P372" s="70"/>
    </row>
    <row r="373" spans="1:16" ht="15.75" customHeight="1" x14ac:dyDescent="0.3">
      <c r="A373" s="1"/>
      <c r="B373" s="14"/>
      <c r="C373" s="6"/>
      <c r="D373" s="69"/>
      <c r="E373" s="6"/>
      <c r="F373" s="69"/>
      <c r="G373" s="6"/>
      <c r="H373" s="6"/>
      <c r="I373" s="6"/>
      <c r="J373" s="6"/>
      <c r="K373" s="6"/>
      <c r="L373" s="69"/>
      <c r="M373" s="6"/>
      <c r="N373" s="6"/>
      <c r="O373" s="6"/>
      <c r="P373" s="70"/>
    </row>
    <row r="374" spans="1:16" ht="15.75" customHeight="1" x14ac:dyDescent="0.3">
      <c r="A374" s="1"/>
      <c r="B374" s="14"/>
      <c r="C374" s="6"/>
      <c r="D374" s="69"/>
      <c r="E374" s="6"/>
      <c r="F374" s="69"/>
      <c r="G374" s="6"/>
      <c r="H374" s="6"/>
      <c r="I374" s="6"/>
      <c r="J374" s="6"/>
      <c r="K374" s="6"/>
      <c r="L374" s="69"/>
      <c r="M374" s="6"/>
      <c r="N374" s="6"/>
      <c r="O374" s="6"/>
      <c r="P374" s="70"/>
    </row>
    <row r="375" spans="1:16" ht="15.75" customHeight="1" x14ac:dyDescent="0.3">
      <c r="A375" s="1"/>
      <c r="B375" s="14"/>
      <c r="C375" s="6"/>
      <c r="D375" s="69"/>
      <c r="E375" s="6"/>
      <c r="F375" s="69"/>
      <c r="G375" s="6"/>
      <c r="H375" s="6"/>
      <c r="I375" s="6"/>
      <c r="J375" s="6"/>
      <c r="K375" s="6"/>
      <c r="L375" s="69"/>
      <c r="M375" s="6"/>
      <c r="N375" s="6"/>
      <c r="O375" s="6"/>
      <c r="P375" s="70"/>
    </row>
    <row r="376" spans="1:16" ht="15.75" customHeight="1" x14ac:dyDescent="0.3">
      <c r="A376" s="1"/>
      <c r="B376" s="14"/>
      <c r="C376" s="6"/>
      <c r="D376" s="69"/>
      <c r="E376" s="6"/>
      <c r="F376" s="69"/>
      <c r="G376" s="6"/>
      <c r="H376" s="6"/>
      <c r="I376" s="6"/>
      <c r="J376" s="6"/>
      <c r="K376" s="6"/>
      <c r="L376" s="69"/>
      <c r="M376" s="6"/>
      <c r="N376" s="6"/>
      <c r="O376" s="6"/>
      <c r="P376" s="70"/>
    </row>
    <row r="377" spans="1:16" ht="15.75" customHeight="1" x14ac:dyDescent="0.3">
      <c r="A377" s="1"/>
      <c r="B377" s="14"/>
      <c r="C377" s="6"/>
      <c r="D377" s="69"/>
      <c r="E377" s="6"/>
      <c r="F377" s="69"/>
      <c r="G377" s="6"/>
      <c r="H377" s="6"/>
      <c r="I377" s="6"/>
      <c r="J377" s="6"/>
      <c r="K377" s="6"/>
      <c r="L377" s="69"/>
      <c r="M377" s="6"/>
      <c r="N377" s="6"/>
      <c r="O377" s="6"/>
      <c r="P377" s="70"/>
    </row>
    <row r="378" spans="1:16" ht="15.75" customHeight="1" x14ac:dyDescent="0.3">
      <c r="A378" s="1"/>
      <c r="B378" s="14"/>
      <c r="C378" s="6"/>
      <c r="D378" s="69"/>
      <c r="E378" s="6"/>
      <c r="F378" s="69"/>
      <c r="G378" s="6"/>
      <c r="H378" s="6"/>
      <c r="I378" s="6"/>
      <c r="J378" s="6"/>
      <c r="K378" s="6"/>
      <c r="L378" s="69"/>
      <c r="M378" s="6"/>
      <c r="N378" s="6"/>
      <c r="O378" s="6"/>
      <c r="P378" s="70"/>
    </row>
    <row r="379" spans="1:16" ht="15.75" customHeight="1" x14ac:dyDescent="0.3">
      <c r="A379" s="1"/>
      <c r="B379" s="14"/>
      <c r="C379" s="6"/>
      <c r="D379" s="69"/>
      <c r="E379" s="6"/>
      <c r="F379" s="69"/>
      <c r="G379" s="6"/>
      <c r="H379" s="6"/>
      <c r="I379" s="6"/>
      <c r="J379" s="6"/>
      <c r="K379" s="6"/>
      <c r="L379" s="69"/>
      <c r="M379" s="6"/>
      <c r="N379" s="6"/>
      <c r="O379" s="6"/>
      <c r="P379" s="70"/>
    </row>
    <row r="380" spans="1:16" ht="15.75" customHeight="1" x14ac:dyDescent="0.3">
      <c r="A380" s="1"/>
      <c r="B380" s="14"/>
      <c r="C380" s="6"/>
      <c r="D380" s="69"/>
      <c r="E380" s="6"/>
      <c r="F380" s="69"/>
      <c r="G380" s="6"/>
      <c r="H380" s="6"/>
      <c r="I380" s="6"/>
      <c r="J380" s="6"/>
      <c r="K380" s="6"/>
      <c r="L380" s="69"/>
      <c r="M380" s="6"/>
      <c r="N380" s="6"/>
      <c r="O380" s="6"/>
      <c r="P380" s="70"/>
    </row>
    <row r="381" spans="1:16" ht="15.75" customHeight="1" x14ac:dyDescent="0.3">
      <c r="A381" s="1"/>
      <c r="B381" s="14"/>
      <c r="C381" s="6"/>
      <c r="D381" s="69"/>
      <c r="E381" s="6"/>
      <c r="F381" s="69"/>
      <c r="G381" s="6"/>
      <c r="H381" s="6"/>
      <c r="I381" s="6"/>
      <c r="J381" s="6"/>
      <c r="K381" s="6"/>
      <c r="L381" s="69"/>
      <c r="M381" s="6"/>
      <c r="N381" s="6"/>
      <c r="O381" s="6"/>
      <c r="P381" s="70"/>
    </row>
    <row r="382" spans="1:16" ht="15.75" customHeight="1" x14ac:dyDescent="0.3">
      <c r="A382" s="1"/>
      <c r="B382" s="14"/>
      <c r="C382" s="6"/>
      <c r="D382" s="69"/>
      <c r="E382" s="6"/>
      <c r="F382" s="69"/>
      <c r="G382" s="6"/>
      <c r="H382" s="6"/>
      <c r="I382" s="6"/>
      <c r="J382" s="6"/>
      <c r="K382" s="6"/>
      <c r="L382" s="69"/>
      <c r="M382" s="6"/>
      <c r="N382" s="6"/>
      <c r="O382" s="6"/>
      <c r="P382" s="70"/>
    </row>
    <row r="383" spans="1:16" ht="15.75" customHeight="1" x14ac:dyDescent="0.3">
      <c r="A383" s="1"/>
      <c r="B383" s="14"/>
      <c r="C383" s="6"/>
      <c r="D383" s="69"/>
      <c r="E383" s="6"/>
      <c r="F383" s="69"/>
      <c r="G383" s="6"/>
      <c r="H383" s="6"/>
      <c r="I383" s="6"/>
      <c r="J383" s="6"/>
      <c r="K383" s="6"/>
      <c r="L383" s="69"/>
      <c r="M383" s="6"/>
      <c r="N383" s="6"/>
      <c r="O383" s="6"/>
      <c r="P383" s="70"/>
    </row>
    <row r="384" spans="1:16" ht="15.75" customHeight="1" x14ac:dyDescent="0.3">
      <c r="A384" s="1"/>
      <c r="B384" s="14"/>
      <c r="C384" s="6"/>
      <c r="D384" s="69"/>
      <c r="E384" s="6"/>
      <c r="F384" s="69"/>
      <c r="G384" s="6"/>
      <c r="H384" s="6"/>
      <c r="I384" s="6"/>
      <c r="J384" s="6"/>
      <c r="K384" s="6"/>
      <c r="L384" s="69"/>
      <c r="M384" s="6"/>
      <c r="N384" s="6"/>
      <c r="O384" s="6"/>
      <c r="P384" s="70"/>
    </row>
    <row r="385" spans="1:16" ht="15.75" customHeight="1" x14ac:dyDescent="0.3">
      <c r="A385" s="1"/>
      <c r="B385" s="14"/>
      <c r="C385" s="6"/>
      <c r="D385" s="69"/>
      <c r="E385" s="6"/>
      <c r="F385" s="69"/>
      <c r="G385" s="6"/>
      <c r="H385" s="6"/>
      <c r="I385" s="6"/>
      <c r="J385" s="6"/>
      <c r="K385" s="6"/>
      <c r="L385" s="69"/>
      <c r="M385" s="6"/>
      <c r="N385" s="6"/>
      <c r="O385" s="6"/>
      <c r="P385" s="70"/>
    </row>
    <row r="386" spans="1:16" ht="15.75" customHeight="1" x14ac:dyDescent="0.3">
      <c r="A386" s="1"/>
      <c r="B386" s="14"/>
      <c r="C386" s="6"/>
      <c r="D386" s="69"/>
      <c r="E386" s="6"/>
      <c r="F386" s="69"/>
      <c r="G386" s="6"/>
      <c r="H386" s="6"/>
      <c r="I386" s="6"/>
      <c r="J386" s="6"/>
      <c r="K386" s="6"/>
      <c r="L386" s="69"/>
      <c r="M386" s="6"/>
      <c r="N386" s="6"/>
      <c r="O386" s="6"/>
      <c r="P386" s="70"/>
    </row>
    <row r="387" spans="1:16" ht="15.75" customHeight="1" x14ac:dyDescent="0.3">
      <c r="A387" s="1"/>
      <c r="B387" s="14"/>
      <c r="C387" s="6"/>
      <c r="D387" s="69"/>
      <c r="E387" s="6"/>
      <c r="F387" s="69"/>
      <c r="G387" s="6"/>
      <c r="H387" s="6"/>
      <c r="I387" s="6"/>
      <c r="J387" s="6"/>
      <c r="K387" s="6"/>
      <c r="L387" s="69"/>
      <c r="M387" s="6"/>
      <c r="N387" s="6"/>
      <c r="O387" s="6"/>
      <c r="P387" s="70"/>
    </row>
    <row r="388" spans="1:16" ht="15.75" customHeight="1" x14ac:dyDescent="0.3">
      <c r="A388" s="1"/>
      <c r="B388" s="14"/>
      <c r="C388" s="6"/>
      <c r="D388" s="69"/>
      <c r="E388" s="6"/>
      <c r="F388" s="69"/>
      <c r="G388" s="6"/>
      <c r="H388" s="6"/>
      <c r="I388" s="6"/>
      <c r="J388" s="6"/>
      <c r="K388" s="6"/>
      <c r="L388" s="69"/>
      <c r="M388" s="6"/>
      <c r="N388" s="6"/>
      <c r="O388" s="6"/>
      <c r="P388" s="70"/>
    </row>
    <row r="389" spans="1:16" ht="15.75" customHeight="1" x14ac:dyDescent="0.3">
      <c r="A389" s="1"/>
      <c r="B389" s="14"/>
      <c r="C389" s="6"/>
      <c r="D389" s="69"/>
      <c r="E389" s="6"/>
      <c r="F389" s="69"/>
      <c r="G389" s="6"/>
      <c r="H389" s="6"/>
      <c r="I389" s="6"/>
      <c r="J389" s="6"/>
      <c r="K389" s="6"/>
      <c r="L389" s="69"/>
      <c r="M389" s="6"/>
      <c r="N389" s="6"/>
      <c r="O389" s="6"/>
      <c r="P389" s="70"/>
    </row>
    <row r="390" spans="1:16" ht="15.75" customHeight="1" x14ac:dyDescent="0.3">
      <c r="A390" s="1"/>
      <c r="B390" s="14"/>
      <c r="C390" s="6"/>
      <c r="D390" s="69"/>
      <c r="E390" s="6"/>
      <c r="F390" s="69"/>
      <c r="G390" s="6"/>
      <c r="H390" s="6"/>
      <c r="I390" s="6"/>
      <c r="J390" s="6"/>
      <c r="K390" s="6"/>
      <c r="L390" s="69"/>
      <c r="M390" s="6"/>
      <c r="N390" s="6"/>
      <c r="O390" s="6"/>
      <c r="P390" s="70"/>
    </row>
    <row r="391" spans="1:16" ht="15.75" customHeight="1" x14ac:dyDescent="0.3">
      <c r="A391" s="1"/>
      <c r="B391" s="14"/>
      <c r="C391" s="6"/>
      <c r="D391" s="69"/>
      <c r="E391" s="6"/>
      <c r="F391" s="69"/>
      <c r="G391" s="6"/>
      <c r="H391" s="6"/>
      <c r="I391" s="6"/>
      <c r="J391" s="6"/>
      <c r="K391" s="6"/>
      <c r="L391" s="69"/>
      <c r="M391" s="6"/>
      <c r="N391" s="6"/>
      <c r="O391" s="6"/>
      <c r="P391" s="70"/>
    </row>
    <row r="392" spans="1:16" ht="15.75" customHeight="1" x14ac:dyDescent="0.3">
      <c r="A392" s="1"/>
      <c r="B392" s="14"/>
      <c r="C392" s="6"/>
      <c r="D392" s="69"/>
      <c r="E392" s="6"/>
      <c r="F392" s="69"/>
      <c r="G392" s="6"/>
      <c r="H392" s="6"/>
      <c r="I392" s="6"/>
      <c r="J392" s="6"/>
      <c r="K392" s="6"/>
      <c r="L392" s="69"/>
      <c r="M392" s="6"/>
      <c r="N392" s="6"/>
      <c r="O392" s="6"/>
      <c r="P392" s="70"/>
    </row>
    <row r="393" spans="1:16" ht="15.75" customHeight="1" x14ac:dyDescent="0.3">
      <c r="A393" s="1"/>
      <c r="B393" s="14"/>
      <c r="C393" s="6"/>
      <c r="D393" s="69"/>
      <c r="E393" s="6"/>
      <c r="F393" s="69"/>
      <c r="G393" s="6"/>
      <c r="H393" s="6"/>
      <c r="I393" s="6"/>
      <c r="J393" s="6"/>
      <c r="K393" s="6"/>
      <c r="L393" s="69"/>
      <c r="M393" s="6"/>
      <c r="N393" s="6"/>
      <c r="O393" s="6"/>
      <c r="P393" s="70"/>
    </row>
    <row r="394" spans="1:16" ht="15.75" customHeight="1" x14ac:dyDescent="0.3">
      <c r="A394" s="1"/>
      <c r="B394" s="14"/>
      <c r="C394" s="6"/>
      <c r="D394" s="69"/>
      <c r="E394" s="6"/>
      <c r="F394" s="69"/>
      <c r="G394" s="6"/>
      <c r="H394" s="6"/>
      <c r="I394" s="6"/>
      <c r="J394" s="6"/>
      <c r="K394" s="6"/>
      <c r="L394" s="69"/>
      <c r="M394" s="6"/>
      <c r="N394" s="6"/>
      <c r="O394" s="6"/>
      <c r="P394" s="70"/>
    </row>
    <row r="395" spans="1:16" ht="15.75" customHeight="1" x14ac:dyDescent="0.3">
      <c r="A395" s="1"/>
      <c r="B395" s="14"/>
      <c r="C395" s="6"/>
      <c r="D395" s="69"/>
      <c r="E395" s="6"/>
      <c r="F395" s="69"/>
      <c r="G395" s="6"/>
      <c r="H395" s="6"/>
      <c r="I395" s="6"/>
      <c r="J395" s="6"/>
      <c r="K395" s="6"/>
      <c r="L395" s="69"/>
      <c r="M395" s="6"/>
      <c r="N395" s="6"/>
      <c r="O395" s="6"/>
      <c r="P395" s="70"/>
    </row>
    <row r="396" spans="1:16" ht="15.75" customHeight="1" x14ac:dyDescent="0.3">
      <c r="A396" s="1"/>
      <c r="B396" s="14"/>
      <c r="C396" s="6"/>
      <c r="D396" s="69"/>
      <c r="E396" s="6"/>
      <c r="F396" s="69"/>
      <c r="G396" s="6"/>
      <c r="H396" s="6"/>
      <c r="I396" s="6"/>
      <c r="J396" s="6"/>
      <c r="K396" s="6"/>
      <c r="L396" s="69"/>
      <c r="M396" s="6"/>
      <c r="N396" s="6"/>
      <c r="O396" s="6"/>
      <c r="P396" s="70"/>
    </row>
    <row r="397" spans="1:16" ht="15.75" customHeight="1" x14ac:dyDescent="0.3">
      <c r="A397" s="1"/>
      <c r="B397" s="14"/>
      <c r="C397" s="6"/>
      <c r="D397" s="69"/>
      <c r="E397" s="6"/>
      <c r="F397" s="69"/>
      <c r="G397" s="6"/>
      <c r="H397" s="6"/>
      <c r="I397" s="6"/>
      <c r="J397" s="6"/>
      <c r="K397" s="6"/>
      <c r="L397" s="69"/>
      <c r="M397" s="6"/>
      <c r="N397" s="6"/>
      <c r="O397" s="6"/>
      <c r="P397" s="70"/>
    </row>
    <row r="398" spans="1:16" ht="15.75" customHeight="1" x14ac:dyDescent="0.3">
      <c r="A398" s="1"/>
      <c r="B398" s="14"/>
      <c r="C398" s="6"/>
      <c r="D398" s="69"/>
      <c r="E398" s="6"/>
      <c r="F398" s="69"/>
      <c r="G398" s="6"/>
      <c r="H398" s="6"/>
      <c r="I398" s="6"/>
      <c r="J398" s="6"/>
      <c r="K398" s="6"/>
      <c r="L398" s="69"/>
      <c r="M398" s="6"/>
      <c r="N398" s="6"/>
      <c r="O398" s="6"/>
      <c r="P398" s="70"/>
    </row>
    <row r="399" spans="1:16" ht="15.75" customHeight="1" x14ac:dyDescent="0.3">
      <c r="A399" s="1"/>
      <c r="B399" s="14"/>
      <c r="C399" s="6"/>
      <c r="D399" s="69"/>
      <c r="E399" s="6"/>
      <c r="F399" s="69"/>
      <c r="G399" s="6"/>
      <c r="H399" s="6"/>
      <c r="I399" s="6"/>
      <c r="J399" s="6"/>
      <c r="K399" s="6"/>
      <c r="L399" s="69"/>
      <c r="M399" s="6"/>
      <c r="N399" s="6"/>
      <c r="O399" s="6"/>
      <c r="P399" s="70"/>
    </row>
    <row r="400" spans="1:16" ht="15.75" customHeight="1" x14ac:dyDescent="0.3">
      <c r="A400" s="1"/>
      <c r="B400" s="14"/>
      <c r="C400" s="6"/>
      <c r="D400" s="69"/>
      <c r="E400" s="6"/>
      <c r="F400" s="69"/>
      <c r="G400" s="6"/>
      <c r="H400" s="6"/>
      <c r="I400" s="6"/>
      <c r="J400" s="6"/>
      <c r="K400" s="6"/>
      <c r="L400" s="69"/>
      <c r="M400" s="6"/>
      <c r="N400" s="6"/>
      <c r="O400" s="6"/>
      <c r="P400" s="70"/>
    </row>
    <row r="401" spans="1:16" ht="15.75" customHeight="1" x14ac:dyDescent="0.3">
      <c r="A401" s="1"/>
      <c r="B401" s="14"/>
      <c r="C401" s="6"/>
      <c r="D401" s="69"/>
      <c r="E401" s="6"/>
      <c r="F401" s="69"/>
      <c r="G401" s="6"/>
      <c r="H401" s="6"/>
      <c r="I401" s="6"/>
      <c r="J401" s="6"/>
      <c r="K401" s="6"/>
      <c r="L401" s="69"/>
      <c r="M401" s="6"/>
      <c r="N401" s="6"/>
      <c r="O401" s="6"/>
      <c r="P401" s="70"/>
    </row>
    <row r="402" spans="1:16" ht="15.75" customHeight="1" x14ac:dyDescent="0.3">
      <c r="A402" s="1"/>
      <c r="B402" s="14"/>
      <c r="C402" s="6"/>
      <c r="D402" s="69"/>
      <c r="E402" s="6"/>
      <c r="F402" s="69"/>
      <c r="G402" s="6"/>
      <c r="H402" s="6"/>
      <c r="I402" s="6"/>
      <c r="J402" s="6"/>
      <c r="K402" s="6"/>
      <c r="L402" s="69"/>
      <c r="M402" s="6"/>
      <c r="N402" s="6"/>
      <c r="O402" s="6"/>
      <c r="P402" s="70"/>
    </row>
    <row r="403" spans="1:16" ht="15.75" customHeight="1" x14ac:dyDescent="0.3">
      <c r="A403" s="1"/>
      <c r="B403" s="14"/>
      <c r="C403" s="6"/>
      <c r="D403" s="69"/>
      <c r="E403" s="6"/>
      <c r="F403" s="69"/>
      <c r="G403" s="6"/>
      <c r="H403" s="6"/>
      <c r="I403" s="6"/>
      <c r="J403" s="6"/>
      <c r="K403" s="6"/>
      <c r="L403" s="69"/>
      <c r="M403" s="6"/>
      <c r="N403" s="6"/>
      <c r="O403" s="6"/>
      <c r="P403" s="70"/>
    </row>
    <row r="404" spans="1:16" ht="15.75" customHeight="1" x14ac:dyDescent="0.3">
      <c r="A404" s="1"/>
      <c r="B404" s="14"/>
      <c r="C404" s="6"/>
      <c r="D404" s="69"/>
      <c r="E404" s="6"/>
      <c r="F404" s="69"/>
      <c r="G404" s="6"/>
      <c r="H404" s="6"/>
      <c r="I404" s="6"/>
      <c r="J404" s="6"/>
      <c r="K404" s="6"/>
      <c r="L404" s="69"/>
      <c r="M404" s="6"/>
      <c r="N404" s="6"/>
      <c r="O404" s="6"/>
      <c r="P404" s="70"/>
    </row>
    <row r="405" spans="1:16" ht="15.75" customHeight="1" x14ac:dyDescent="0.3">
      <c r="A405" s="1"/>
      <c r="B405" s="14"/>
      <c r="C405" s="6"/>
      <c r="D405" s="69"/>
      <c r="E405" s="6"/>
      <c r="F405" s="69"/>
      <c r="G405" s="6"/>
      <c r="H405" s="6"/>
      <c r="I405" s="6"/>
      <c r="J405" s="6"/>
      <c r="K405" s="6"/>
      <c r="L405" s="69"/>
      <c r="M405" s="6"/>
      <c r="N405" s="6"/>
      <c r="O405" s="6"/>
      <c r="P405" s="70"/>
    </row>
    <row r="406" spans="1:16" ht="15.75" customHeight="1" x14ac:dyDescent="0.3">
      <c r="A406" s="1"/>
      <c r="B406" s="14"/>
      <c r="C406" s="6"/>
      <c r="D406" s="69"/>
      <c r="E406" s="6"/>
      <c r="F406" s="69"/>
      <c r="G406" s="6"/>
      <c r="H406" s="6"/>
      <c r="I406" s="6"/>
      <c r="J406" s="6"/>
      <c r="K406" s="6"/>
      <c r="L406" s="69"/>
      <c r="M406" s="6"/>
      <c r="N406" s="6"/>
      <c r="O406" s="6"/>
      <c r="P406" s="70"/>
    </row>
    <row r="407" spans="1:16" ht="15.75" customHeight="1" x14ac:dyDescent="0.3">
      <c r="A407" s="1"/>
      <c r="B407" s="14"/>
      <c r="C407" s="6"/>
      <c r="D407" s="69"/>
      <c r="E407" s="6"/>
      <c r="F407" s="69"/>
      <c r="G407" s="6"/>
      <c r="H407" s="6"/>
      <c r="I407" s="6"/>
      <c r="J407" s="6"/>
      <c r="K407" s="6"/>
      <c r="L407" s="69"/>
      <c r="M407" s="6"/>
      <c r="N407" s="6"/>
      <c r="O407" s="6"/>
      <c r="P407" s="70"/>
    </row>
    <row r="408" spans="1:16" ht="15.75" customHeight="1" x14ac:dyDescent="0.3">
      <c r="A408" s="1"/>
      <c r="B408" s="14"/>
      <c r="C408" s="6"/>
      <c r="D408" s="69"/>
      <c r="E408" s="6"/>
      <c r="F408" s="69"/>
      <c r="G408" s="6"/>
      <c r="H408" s="6"/>
      <c r="I408" s="6"/>
      <c r="J408" s="6"/>
      <c r="K408" s="6"/>
      <c r="L408" s="69"/>
      <c r="M408" s="6"/>
      <c r="N408" s="6"/>
      <c r="O408" s="6"/>
      <c r="P408" s="70"/>
    </row>
    <row r="409" spans="1:16" ht="15.75" customHeight="1" x14ac:dyDescent="0.3">
      <c r="A409" s="1"/>
      <c r="B409" s="14"/>
      <c r="C409" s="6"/>
      <c r="D409" s="69"/>
      <c r="E409" s="6"/>
      <c r="F409" s="69"/>
      <c r="G409" s="6"/>
      <c r="H409" s="6"/>
      <c r="I409" s="6"/>
      <c r="J409" s="6"/>
      <c r="K409" s="6"/>
      <c r="L409" s="69"/>
      <c r="M409" s="6"/>
      <c r="N409" s="6"/>
      <c r="O409" s="6"/>
      <c r="P409" s="70"/>
    </row>
    <row r="410" spans="1:16" ht="15.75" customHeight="1" x14ac:dyDescent="0.3">
      <c r="A410" s="1"/>
      <c r="B410" s="14"/>
      <c r="C410" s="6"/>
      <c r="D410" s="69"/>
      <c r="E410" s="6"/>
      <c r="F410" s="69"/>
      <c r="G410" s="6"/>
      <c r="H410" s="6"/>
      <c r="I410" s="6"/>
      <c r="J410" s="6"/>
      <c r="K410" s="6"/>
      <c r="L410" s="69"/>
      <c r="M410" s="6"/>
      <c r="N410" s="6"/>
      <c r="O410" s="6"/>
      <c r="P410" s="70"/>
    </row>
    <row r="411" spans="1:16" ht="15.75" customHeight="1" x14ac:dyDescent="0.3">
      <c r="A411" s="1"/>
      <c r="B411" s="14"/>
      <c r="C411" s="6"/>
      <c r="D411" s="69"/>
      <c r="E411" s="6"/>
      <c r="F411" s="69"/>
      <c r="G411" s="6"/>
      <c r="H411" s="6"/>
      <c r="I411" s="6"/>
      <c r="J411" s="6"/>
      <c r="K411" s="6"/>
      <c r="L411" s="69"/>
      <c r="M411" s="6"/>
      <c r="N411" s="6"/>
      <c r="O411" s="6"/>
      <c r="P411" s="70"/>
    </row>
    <row r="412" spans="1:16" ht="15.75" customHeight="1" x14ac:dyDescent="0.3">
      <c r="A412" s="1"/>
      <c r="B412" s="14"/>
      <c r="C412" s="6"/>
      <c r="D412" s="69"/>
      <c r="E412" s="6"/>
      <c r="F412" s="69"/>
      <c r="G412" s="6"/>
      <c r="H412" s="6"/>
      <c r="I412" s="6"/>
      <c r="J412" s="6"/>
      <c r="K412" s="6"/>
      <c r="L412" s="69"/>
      <c r="M412" s="6"/>
      <c r="N412" s="6"/>
      <c r="O412" s="6"/>
      <c r="P412" s="70"/>
    </row>
    <row r="413" spans="1:16" ht="15.75" customHeight="1" x14ac:dyDescent="0.3">
      <c r="A413" s="1"/>
      <c r="B413" s="14"/>
      <c r="C413" s="6"/>
      <c r="D413" s="69"/>
      <c r="E413" s="6"/>
      <c r="F413" s="69"/>
      <c r="G413" s="6"/>
      <c r="H413" s="6"/>
      <c r="I413" s="6"/>
      <c r="J413" s="6"/>
      <c r="K413" s="6"/>
      <c r="L413" s="69"/>
      <c r="M413" s="6"/>
      <c r="N413" s="6"/>
      <c r="O413" s="6"/>
      <c r="P413" s="70"/>
    </row>
    <row r="414" spans="1:16" ht="15.75" customHeight="1" x14ac:dyDescent="0.3">
      <c r="A414" s="1"/>
      <c r="B414" s="14"/>
      <c r="C414" s="6"/>
      <c r="D414" s="69"/>
      <c r="E414" s="6"/>
      <c r="F414" s="69"/>
      <c r="G414" s="6"/>
      <c r="H414" s="6"/>
      <c r="I414" s="6"/>
      <c r="J414" s="6"/>
      <c r="K414" s="6"/>
      <c r="L414" s="69"/>
      <c r="M414" s="6"/>
      <c r="N414" s="6"/>
      <c r="O414" s="6"/>
      <c r="P414" s="70"/>
    </row>
    <row r="415" spans="1:16" ht="15.75" customHeight="1" x14ac:dyDescent="0.3">
      <c r="A415" s="1"/>
      <c r="B415" s="14"/>
      <c r="C415" s="6"/>
      <c r="D415" s="69"/>
      <c r="E415" s="6"/>
      <c r="F415" s="69"/>
      <c r="G415" s="6"/>
      <c r="H415" s="6"/>
      <c r="I415" s="6"/>
      <c r="J415" s="6"/>
      <c r="K415" s="6"/>
      <c r="L415" s="69"/>
      <c r="M415" s="6"/>
      <c r="N415" s="6"/>
      <c r="O415" s="6"/>
      <c r="P415" s="70"/>
    </row>
    <row r="416" spans="1:16" ht="15.75" customHeight="1" x14ac:dyDescent="0.3">
      <c r="A416" s="1"/>
      <c r="B416" s="14"/>
      <c r="C416" s="6"/>
      <c r="D416" s="69"/>
      <c r="E416" s="6"/>
      <c r="F416" s="69"/>
      <c r="G416" s="6"/>
      <c r="H416" s="6"/>
      <c r="I416" s="6"/>
      <c r="J416" s="6"/>
      <c r="K416" s="6"/>
      <c r="L416" s="69"/>
      <c r="M416" s="6"/>
      <c r="N416" s="6"/>
      <c r="O416" s="6"/>
      <c r="P416" s="70"/>
    </row>
    <row r="417" spans="1:16" ht="15.75" customHeight="1" x14ac:dyDescent="0.3">
      <c r="A417" s="1"/>
      <c r="B417" s="14"/>
      <c r="C417" s="6"/>
      <c r="D417" s="69"/>
      <c r="E417" s="6"/>
      <c r="F417" s="69"/>
      <c r="G417" s="6"/>
      <c r="H417" s="6"/>
      <c r="I417" s="6"/>
      <c r="J417" s="6"/>
      <c r="K417" s="6"/>
      <c r="L417" s="69"/>
      <c r="M417" s="6"/>
      <c r="N417" s="6"/>
      <c r="O417" s="6"/>
      <c r="P417" s="70"/>
    </row>
    <row r="418" spans="1:16" ht="15.75" customHeight="1" x14ac:dyDescent="0.3">
      <c r="A418" s="1"/>
      <c r="B418" s="14"/>
      <c r="C418" s="6"/>
      <c r="D418" s="69"/>
      <c r="E418" s="6"/>
      <c r="F418" s="69"/>
      <c r="G418" s="6"/>
      <c r="H418" s="6"/>
      <c r="I418" s="6"/>
      <c r="J418" s="6"/>
      <c r="K418" s="6"/>
      <c r="L418" s="69"/>
      <c r="M418" s="6"/>
      <c r="N418" s="6"/>
      <c r="O418" s="6"/>
      <c r="P418" s="70"/>
    </row>
    <row r="419" spans="1:16" ht="15.75" customHeight="1" x14ac:dyDescent="0.3">
      <c r="A419" s="1"/>
      <c r="B419" s="14"/>
      <c r="C419" s="6"/>
      <c r="D419" s="69"/>
      <c r="E419" s="6"/>
      <c r="F419" s="69"/>
      <c r="G419" s="6"/>
      <c r="H419" s="6"/>
      <c r="I419" s="6"/>
      <c r="J419" s="6"/>
      <c r="K419" s="6"/>
      <c r="L419" s="69"/>
      <c r="M419" s="6"/>
      <c r="N419" s="6"/>
      <c r="O419" s="6"/>
      <c r="P419" s="70"/>
    </row>
    <row r="420" spans="1:16" ht="15.75" customHeight="1" x14ac:dyDescent="0.3">
      <c r="A420" s="1"/>
      <c r="B420" s="14"/>
      <c r="C420" s="6"/>
      <c r="D420" s="69"/>
      <c r="E420" s="6"/>
      <c r="F420" s="69"/>
      <c r="G420" s="6"/>
      <c r="H420" s="6"/>
      <c r="I420" s="6"/>
      <c r="J420" s="6"/>
      <c r="K420" s="6"/>
      <c r="L420" s="69"/>
      <c r="M420" s="6"/>
      <c r="N420" s="6"/>
      <c r="O420" s="6"/>
      <c r="P420" s="70"/>
    </row>
    <row r="421" spans="1:16" ht="15.75" customHeight="1" x14ac:dyDescent="0.3">
      <c r="A421" s="1"/>
      <c r="B421" s="14"/>
      <c r="C421" s="6"/>
      <c r="D421" s="69"/>
      <c r="E421" s="6"/>
      <c r="F421" s="69"/>
      <c r="G421" s="6"/>
      <c r="H421" s="6"/>
      <c r="I421" s="6"/>
      <c r="J421" s="6"/>
      <c r="K421" s="6"/>
      <c r="L421" s="69"/>
      <c r="M421" s="6"/>
      <c r="N421" s="6"/>
      <c r="O421" s="6"/>
      <c r="P421" s="70"/>
    </row>
    <row r="422" spans="1:16" ht="15.75" customHeight="1" x14ac:dyDescent="0.3">
      <c r="A422" s="1"/>
      <c r="B422" s="14"/>
      <c r="C422" s="6"/>
      <c r="D422" s="69"/>
      <c r="E422" s="6"/>
      <c r="F422" s="69"/>
      <c r="G422" s="6"/>
      <c r="H422" s="6"/>
      <c r="I422" s="6"/>
      <c r="J422" s="6"/>
      <c r="K422" s="6"/>
      <c r="L422" s="69"/>
      <c r="M422" s="6"/>
      <c r="N422" s="6"/>
      <c r="O422" s="6"/>
      <c r="P422" s="70"/>
    </row>
    <row r="423" spans="1:16" ht="15.75" customHeight="1" x14ac:dyDescent="0.3">
      <c r="A423" s="1"/>
      <c r="B423" s="14"/>
      <c r="C423" s="6"/>
      <c r="D423" s="69"/>
      <c r="E423" s="6"/>
      <c r="F423" s="69"/>
      <c r="G423" s="6"/>
      <c r="H423" s="6"/>
      <c r="I423" s="6"/>
      <c r="J423" s="6"/>
      <c r="K423" s="6"/>
      <c r="L423" s="69"/>
      <c r="M423" s="6"/>
      <c r="N423" s="6"/>
      <c r="O423" s="6"/>
      <c r="P423" s="70"/>
    </row>
    <row r="424" spans="1:16" ht="15.75" customHeight="1" x14ac:dyDescent="0.3">
      <c r="A424" s="1"/>
      <c r="B424" s="14"/>
      <c r="C424" s="6"/>
      <c r="D424" s="69"/>
      <c r="E424" s="6"/>
      <c r="F424" s="69"/>
      <c r="G424" s="6"/>
      <c r="H424" s="6"/>
      <c r="I424" s="6"/>
      <c r="J424" s="6"/>
      <c r="K424" s="6"/>
      <c r="L424" s="69"/>
      <c r="M424" s="6"/>
      <c r="N424" s="6"/>
      <c r="O424" s="6"/>
      <c r="P424" s="70"/>
    </row>
    <row r="425" spans="1:16" ht="15.75" customHeight="1" x14ac:dyDescent="0.3">
      <c r="A425" s="1"/>
      <c r="B425" s="14"/>
      <c r="C425" s="6"/>
      <c r="D425" s="69"/>
      <c r="E425" s="6"/>
      <c r="F425" s="69"/>
      <c r="G425" s="6"/>
      <c r="H425" s="6"/>
      <c r="I425" s="6"/>
      <c r="J425" s="6"/>
      <c r="K425" s="6"/>
      <c r="L425" s="69"/>
      <c r="M425" s="6"/>
      <c r="N425" s="6"/>
      <c r="O425" s="6"/>
      <c r="P425" s="70"/>
    </row>
    <row r="426" spans="1:16" ht="15.75" customHeight="1" x14ac:dyDescent="0.3">
      <c r="A426" s="1"/>
      <c r="B426" s="14"/>
      <c r="C426" s="6"/>
      <c r="D426" s="69"/>
      <c r="E426" s="6"/>
      <c r="F426" s="69"/>
      <c r="G426" s="6"/>
      <c r="H426" s="6"/>
      <c r="I426" s="6"/>
      <c r="J426" s="6"/>
      <c r="K426" s="6"/>
      <c r="L426" s="69"/>
      <c r="M426" s="6"/>
      <c r="N426" s="6"/>
      <c r="O426" s="6"/>
      <c r="P426" s="70"/>
    </row>
    <row r="427" spans="1:16" ht="15.75" customHeight="1" x14ac:dyDescent="0.3">
      <c r="A427" s="1"/>
      <c r="B427" s="14"/>
      <c r="C427" s="6"/>
      <c r="D427" s="69"/>
      <c r="E427" s="6"/>
      <c r="F427" s="69"/>
      <c r="G427" s="6"/>
      <c r="H427" s="6"/>
      <c r="I427" s="6"/>
      <c r="J427" s="6"/>
      <c r="K427" s="6"/>
      <c r="L427" s="69"/>
      <c r="M427" s="6"/>
      <c r="N427" s="6"/>
      <c r="O427" s="6"/>
      <c r="P427" s="70"/>
    </row>
    <row r="428" spans="1:16" ht="15.75" customHeight="1" x14ac:dyDescent="0.3">
      <c r="A428" s="1"/>
      <c r="B428" s="14"/>
      <c r="C428" s="6"/>
      <c r="D428" s="69"/>
      <c r="E428" s="6"/>
      <c r="F428" s="69"/>
      <c r="G428" s="6"/>
      <c r="H428" s="6"/>
      <c r="I428" s="6"/>
      <c r="J428" s="6"/>
      <c r="K428" s="6"/>
      <c r="L428" s="69"/>
      <c r="M428" s="6"/>
      <c r="N428" s="6"/>
      <c r="O428" s="6"/>
      <c r="P428" s="70"/>
    </row>
    <row r="429" spans="1:16" ht="15.75" customHeight="1" x14ac:dyDescent="0.3">
      <c r="A429" s="1"/>
      <c r="B429" s="14"/>
      <c r="C429" s="6"/>
      <c r="D429" s="69"/>
      <c r="E429" s="6"/>
      <c r="F429" s="69"/>
      <c r="G429" s="6"/>
      <c r="H429" s="6"/>
      <c r="I429" s="6"/>
      <c r="J429" s="6"/>
      <c r="K429" s="6"/>
      <c r="L429" s="69"/>
      <c r="M429" s="6"/>
      <c r="N429" s="6"/>
      <c r="O429" s="6"/>
      <c r="P429" s="70"/>
    </row>
    <row r="430" spans="1:16" ht="15.75" customHeight="1" x14ac:dyDescent="0.3">
      <c r="A430" s="1"/>
      <c r="B430" s="14"/>
      <c r="C430" s="6"/>
      <c r="D430" s="69"/>
      <c r="E430" s="6"/>
      <c r="F430" s="69"/>
      <c r="G430" s="6"/>
      <c r="H430" s="6"/>
      <c r="I430" s="6"/>
      <c r="J430" s="6"/>
      <c r="K430" s="6"/>
      <c r="L430" s="69"/>
      <c r="M430" s="6"/>
      <c r="N430" s="6"/>
      <c r="O430" s="6"/>
      <c r="P430" s="70"/>
    </row>
    <row r="431" spans="1:16" ht="15.75" customHeight="1" x14ac:dyDescent="0.3">
      <c r="A431" s="1"/>
      <c r="B431" s="14"/>
      <c r="C431" s="6"/>
      <c r="D431" s="69"/>
      <c r="E431" s="6"/>
      <c r="F431" s="69"/>
      <c r="G431" s="6"/>
      <c r="H431" s="6"/>
      <c r="I431" s="6"/>
      <c r="J431" s="6"/>
      <c r="K431" s="6"/>
      <c r="L431" s="69"/>
      <c r="M431" s="6"/>
      <c r="N431" s="6"/>
      <c r="O431" s="6"/>
      <c r="P431" s="70"/>
    </row>
    <row r="432" spans="1:16" ht="15.75" customHeight="1" x14ac:dyDescent="0.3">
      <c r="A432" s="1"/>
      <c r="B432" s="14"/>
      <c r="C432" s="6"/>
      <c r="D432" s="69"/>
      <c r="E432" s="6"/>
      <c r="F432" s="69"/>
      <c r="G432" s="6"/>
      <c r="H432" s="6"/>
      <c r="I432" s="6"/>
      <c r="J432" s="6"/>
      <c r="K432" s="6"/>
      <c r="L432" s="69"/>
      <c r="M432" s="6"/>
      <c r="N432" s="6"/>
      <c r="O432" s="6"/>
      <c r="P432" s="70"/>
    </row>
    <row r="433" spans="1:16" ht="15.75" customHeight="1" x14ac:dyDescent="0.3">
      <c r="A433" s="1"/>
      <c r="B433" s="14"/>
      <c r="C433" s="6"/>
      <c r="D433" s="69"/>
      <c r="E433" s="6"/>
      <c r="F433" s="69"/>
      <c r="G433" s="6"/>
      <c r="H433" s="6"/>
      <c r="I433" s="6"/>
      <c r="J433" s="6"/>
      <c r="K433" s="6"/>
      <c r="L433" s="69"/>
      <c r="M433" s="6"/>
      <c r="N433" s="6"/>
      <c r="O433" s="6"/>
      <c r="P433" s="70"/>
    </row>
    <row r="434" spans="1:16" ht="15.75" customHeight="1" x14ac:dyDescent="0.3">
      <c r="A434" s="1"/>
      <c r="B434" s="14"/>
      <c r="C434" s="6"/>
      <c r="D434" s="69"/>
      <c r="E434" s="6"/>
      <c r="F434" s="69"/>
      <c r="G434" s="6"/>
      <c r="H434" s="6"/>
      <c r="I434" s="6"/>
      <c r="J434" s="6"/>
      <c r="K434" s="6"/>
      <c r="L434" s="69"/>
      <c r="M434" s="6"/>
      <c r="N434" s="6"/>
      <c r="O434" s="6"/>
      <c r="P434" s="70"/>
    </row>
    <row r="435" spans="1:16" ht="15.75" customHeight="1" x14ac:dyDescent="0.3">
      <c r="A435" s="1"/>
      <c r="B435" s="14"/>
      <c r="C435" s="6"/>
      <c r="D435" s="69"/>
      <c r="E435" s="6"/>
      <c r="F435" s="69"/>
      <c r="G435" s="6"/>
      <c r="H435" s="6"/>
      <c r="I435" s="6"/>
      <c r="J435" s="6"/>
      <c r="K435" s="6"/>
      <c r="L435" s="69"/>
      <c r="M435" s="6"/>
      <c r="N435" s="6"/>
      <c r="O435" s="6"/>
      <c r="P435" s="70"/>
    </row>
    <row r="436" spans="1:16" ht="15.75" customHeight="1" x14ac:dyDescent="0.3">
      <c r="A436" s="1"/>
      <c r="B436" s="14"/>
      <c r="C436" s="6"/>
      <c r="D436" s="69"/>
      <c r="E436" s="6"/>
      <c r="F436" s="69"/>
      <c r="G436" s="6"/>
      <c r="H436" s="6"/>
      <c r="I436" s="6"/>
      <c r="J436" s="6"/>
      <c r="K436" s="6"/>
      <c r="L436" s="69"/>
      <c r="M436" s="6"/>
      <c r="N436" s="6"/>
      <c r="O436" s="6"/>
      <c r="P436" s="70"/>
    </row>
    <row r="437" spans="1:16" ht="15.75" customHeight="1" x14ac:dyDescent="0.3">
      <c r="A437" s="1"/>
      <c r="B437" s="14"/>
      <c r="C437" s="6"/>
      <c r="D437" s="69"/>
      <c r="E437" s="6"/>
      <c r="F437" s="69"/>
      <c r="G437" s="6"/>
      <c r="H437" s="6"/>
      <c r="I437" s="6"/>
      <c r="J437" s="6"/>
      <c r="K437" s="6"/>
      <c r="L437" s="69"/>
      <c r="M437" s="6"/>
      <c r="N437" s="6"/>
      <c r="O437" s="6"/>
      <c r="P437" s="70"/>
    </row>
    <row r="438" spans="1:16" ht="15.75" customHeight="1" x14ac:dyDescent="0.3">
      <c r="A438" s="1"/>
      <c r="B438" s="14"/>
      <c r="C438" s="6"/>
      <c r="D438" s="69"/>
      <c r="E438" s="6"/>
      <c r="F438" s="69"/>
      <c r="G438" s="6"/>
      <c r="H438" s="6"/>
      <c r="I438" s="6"/>
      <c r="J438" s="6"/>
      <c r="K438" s="6"/>
      <c r="L438" s="69"/>
      <c r="M438" s="6"/>
      <c r="N438" s="6"/>
      <c r="O438" s="6"/>
      <c r="P438" s="70"/>
    </row>
    <row r="439" spans="1:16" ht="15.75" customHeight="1" x14ac:dyDescent="0.3">
      <c r="A439" s="1"/>
      <c r="B439" s="14"/>
      <c r="C439" s="6"/>
      <c r="D439" s="69"/>
      <c r="E439" s="6"/>
      <c r="F439" s="69"/>
      <c r="G439" s="6"/>
      <c r="H439" s="6"/>
      <c r="I439" s="6"/>
      <c r="J439" s="6"/>
      <c r="K439" s="6"/>
      <c r="L439" s="69"/>
      <c r="M439" s="6"/>
      <c r="N439" s="6"/>
      <c r="O439" s="6"/>
      <c r="P439" s="70"/>
    </row>
    <row r="440" spans="1:16" ht="15.75" customHeight="1" x14ac:dyDescent="0.3">
      <c r="A440" s="1"/>
      <c r="B440" s="14"/>
      <c r="C440" s="6"/>
      <c r="D440" s="69"/>
      <c r="E440" s="6"/>
      <c r="F440" s="69"/>
      <c r="G440" s="6"/>
      <c r="H440" s="6"/>
      <c r="I440" s="6"/>
      <c r="J440" s="6"/>
      <c r="K440" s="6"/>
      <c r="L440" s="69"/>
      <c r="M440" s="6"/>
      <c r="N440" s="6"/>
      <c r="O440" s="6"/>
      <c r="P440" s="70"/>
    </row>
    <row r="441" spans="1:16" ht="15.75" customHeight="1" x14ac:dyDescent="0.3">
      <c r="A441" s="1"/>
      <c r="B441" s="14"/>
      <c r="C441" s="6"/>
      <c r="D441" s="69"/>
      <c r="E441" s="6"/>
      <c r="F441" s="69"/>
      <c r="G441" s="6"/>
      <c r="H441" s="6"/>
      <c r="I441" s="6"/>
      <c r="J441" s="6"/>
      <c r="K441" s="6"/>
      <c r="L441" s="69"/>
      <c r="M441" s="6"/>
      <c r="N441" s="6"/>
      <c r="O441" s="6"/>
      <c r="P441" s="70"/>
    </row>
    <row r="442" spans="1:16" ht="15.75" customHeight="1" x14ac:dyDescent="0.3">
      <c r="A442" s="1"/>
      <c r="B442" s="14"/>
      <c r="C442" s="6"/>
      <c r="D442" s="69"/>
      <c r="E442" s="6"/>
      <c r="F442" s="69"/>
      <c r="G442" s="6"/>
      <c r="H442" s="6"/>
      <c r="I442" s="6"/>
      <c r="J442" s="6"/>
      <c r="K442" s="6"/>
      <c r="L442" s="69"/>
      <c r="M442" s="6"/>
      <c r="N442" s="6"/>
      <c r="O442" s="6"/>
      <c r="P442" s="70"/>
    </row>
    <row r="443" spans="1:16" ht="15.75" customHeight="1" x14ac:dyDescent="0.3">
      <c r="A443" s="1"/>
      <c r="B443" s="14"/>
      <c r="C443" s="6"/>
      <c r="D443" s="69"/>
      <c r="E443" s="6"/>
      <c r="F443" s="69"/>
      <c r="G443" s="6"/>
      <c r="H443" s="6"/>
      <c r="I443" s="6"/>
      <c r="J443" s="6"/>
      <c r="K443" s="6"/>
      <c r="L443" s="69"/>
      <c r="M443" s="6"/>
      <c r="N443" s="6"/>
      <c r="O443" s="6"/>
      <c r="P443" s="70"/>
    </row>
    <row r="444" spans="1:16" ht="15.75" customHeight="1" x14ac:dyDescent="0.3">
      <c r="A444" s="1"/>
      <c r="B444" s="14"/>
      <c r="C444" s="6"/>
      <c r="D444" s="69"/>
      <c r="E444" s="6"/>
      <c r="F444" s="69"/>
      <c r="G444" s="6"/>
      <c r="H444" s="6"/>
      <c r="I444" s="6"/>
      <c r="J444" s="6"/>
      <c r="K444" s="6"/>
      <c r="L444" s="69"/>
      <c r="M444" s="6"/>
      <c r="N444" s="6"/>
      <c r="O444" s="6"/>
      <c r="P444" s="70"/>
    </row>
    <row r="445" spans="1:16" ht="15.75" customHeight="1" x14ac:dyDescent="0.3">
      <c r="A445" s="1"/>
      <c r="B445" s="14"/>
      <c r="C445" s="6"/>
      <c r="D445" s="69"/>
      <c r="E445" s="6"/>
      <c r="F445" s="69"/>
      <c r="G445" s="6"/>
      <c r="H445" s="6"/>
      <c r="I445" s="6"/>
      <c r="J445" s="6"/>
      <c r="K445" s="6"/>
      <c r="L445" s="69"/>
      <c r="M445" s="6"/>
      <c r="N445" s="6"/>
      <c r="O445" s="6"/>
      <c r="P445" s="70"/>
    </row>
    <row r="446" spans="1:16" ht="15.75" customHeight="1" x14ac:dyDescent="0.3">
      <c r="A446" s="1"/>
      <c r="B446" s="14"/>
      <c r="C446" s="6"/>
      <c r="D446" s="69"/>
      <c r="E446" s="6"/>
      <c r="F446" s="69"/>
      <c r="G446" s="6"/>
      <c r="H446" s="6"/>
      <c r="I446" s="6"/>
      <c r="J446" s="6"/>
      <c r="K446" s="6"/>
      <c r="L446" s="69"/>
      <c r="M446" s="6"/>
      <c r="N446" s="6"/>
      <c r="O446" s="6"/>
      <c r="P446" s="70"/>
    </row>
    <row r="447" spans="1:16" ht="15.75" customHeight="1" x14ac:dyDescent="0.3">
      <c r="A447" s="1"/>
      <c r="B447" s="14"/>
      <c r="C447" s="6"/>
      <c r="D447" s="69"/>
      <c r="E447" s="6"/>
      <c r="F447" s="69"/>
      <c r="G447" s="6"/>
      <c r="H447" s="6"/>
      <c r="I447" s="6"/>
      <c r="J447" s="6"/>
      <c r="K447" s="6"/>
      <c r="L447" s="69"/>
      <c r="M447" s="6"/>
      <c r="N447" s="6"/>
      <c r="O447" s="6"/>
      <c r="P447" s="70"/>
    </row>
    <row r="448" spans="1:16" ht="15.75" customHeight="1" x14ac:dyDescent="0.3">
      <c r="A448" s="1"/>
      <c r="B448" s="14"/>
      <c r="C448" s="6"/>
      <c r="D448" s="69"/>
      <c r="E448" s="6"/>
      <c r="F448" s="69"/>
      <c r="G448" s="6"/>
      <c r="H448" s="6"/>
      <c r="I448" s="6"/>
      <c r="J448" s="6"/>
      <c r="K448" s="6"/>
      <c r="L448" s="69"/>
      <c r="M448" s="6"/>
      <c r="N448" s="6"/>
      <c r="O448" s="6"/>
      <c r="P448" s="70"/>
    </row>
    <row r="449" spans="1:16" ht="15.75" customHeight="1" x14ac:dyDescent="0.3">
      <c r="A449" s="1"/>
      <c r="B449" s="14"/>
      <c r="C449" s="6"/>
      <c r="D449" s="69"/>
      <c r="E449" s="6"/>
      <c r="F449" s="69"/>
      <c r="G449" s="6"/>
      <c r="H449" s="6"/>
      <c r="I449" s="6"/>
      <c r="J449" s="6"/>
      <c r="K449" s="6"/>
      <c r="L449" s="69"/>
      <c r="M449" s="6"/>
      <c r="N449" s="6"/>
      <c r="O449" s="6"/>
      <c r="P449" s="70"/>
    </row>
    <row r="450" spans="1:16" ht="15.75" customHeight="1" x14ac:dyDescent="0.3">
      <c r="A450" s="1"/>
      <c r="B450" s="14"/>
      <c r="C450" s="6"/>
      <c r="D450" s="69"/>
      <c r="E450" s="6"/>
      <c r="F450" s="69"/>
      <c r="G450" s="6"/>
      <c r="H450" s="6"/>
      <c r="I450" s="6"/>
      <c r="J450" s="6"/>
      <c r="K450" s="6"/>
      <c r="L450" s="69"/>
      <c r="M450" s="6"/>
      <c r="N450" s="6"/>
      <c r="O450" s="6"/>
      <c r="P450" s="70"/>
    </row>
    <row r="451" spans="1:16" ht="15.75" customHeight="1" x14ac:dyDescent="0.3">
      <c r="A451" s="1"/>
      <c r="B451" s="14"/>
      <c r="C451" s="6"/>
      <c r="D451" s="69"/>
      <c r="E451" s="6"/>
      <c r="F451" s="69"/>
      <c r="G451" s="6"/>
      <c r="H451" s="6"/>
      <c r="I451" s="6"/>
      <c r="J451" s="6"/>
      <c r="K451" s="6"/>
      <c r="L451" s="69"/>
      <c r="M451" s="6"/>
      <c r="N451" s="6"/>
      <c r="O451" s="6"/>
      <c r="P451" s="70"/>
    </row>
    <row r="452" spans="1:16" ht="15.75" customHeight="1" x14ac:dyDescent="0.3">
      <c r="A452" s="1"/>
      <c r="B452" s="14"/>
      <c r="C452" s="6"/>
      <c r="D452" s="69"/>
      <c r="E452" s="6"/>
      <c r="F452" s="69"/>
      <c r="G452" s="6"/>
      <c r="H452" s="6"/>
      <c r="I452" s="6"/>
      <c r="J452" s="6"/>
      <c r="K452" s="6"/>
      <c r="L452" s="69"/>
      <c r="M452" s="6"/>
      <c r="N452" s="6"/>
      <c r="O452" s="6"/>
      <c r="P452" s="70"/>
    </row>
    <row r="453" spans="1:16" ht="15.75" customHeight="1" x14ac:dyDescent="0.3">
      <c r="A453" s="1"/>
      <c r="B453" s="14"/>
      <c r="C453" s="6"/>
      <c r="D453" s="69"/>
      <c r="E453" s="6"/>
      <c r="F453" s="69"/>
      <c r="G453" s="6"/>
      <c r="H453" s="6"/>
      <c r="I453" s="6"/>
      <c r="J453" s="6"/>
      <c r="K453" s="6"/>
      <c r="L453" s="69"/>
      <c r="M453" s="6"/>
      <c r="N453" s="6"/>
      <c r="O453" s="6"/>
      <c r="P453" s="70"/>
    </row>
    <row r="454" spans="1:16" ht="15.75" customHeight="1" x14ac:dyDescent="0.3">
      <c r="A454" s="1"/>
      <c r="B454" s="14"/>
      <c r="C454" s="6"/>
      <c r="D454" s="69"/>
      <c r="E454" s="6"/>
      <c r="F454" s="69"/>
      <c r="G454" s="6"/>
      <c r="H454" s="6"/>
      <c r="I454" s="6"/>
      <c r="J454" s="6"/>
      <c r="K454" s="6"/>
      <c r="L454" s="69"/>
      <c r="M454" s="6"/>
      <c r="N454" s="6"/>
      <c r="O454" s="6"/>
      <c r="P454" s="70"/>
    </row>
    <row r="455" spans="1:16" ht="15.75" customHeight="1" x14ac:dyDescent="0.3">
      <c r="A455" s="1"/>
      <c r="B455" s="14"/>
      <c r="C455" s="6"/>
      <c r="D455" s="69"/>
      <c r="E455" s="6"/>
      <c r="F455" s="69"/>
      <c r="G455" s="6"/>
      <c r="H455" s="6"/>
      <c r="I455" s="6"/>
      <c r="J455" s="6"/>
      <c r="K455" s="6"/>
      <c r="L455" s="69"/>
      <c r="M455" s="6"/>
      <c r="N455" s="6"/>
      <c r="O455" s="6"/>
      <c r="P455" s="70"/>
    </row>
    <row r="456" spans="1:16" ht="15.75" customHeight="1" x14ac:dyDescent="0.3">
      <c r="A456" s="1"/>
      <c r="B456" s="14"/>
      <c r="C456" s="6"/>
      <c r="D456" s="69"/>
      <c r="E456" s="6"/>
      <c r="F456" s="69"/>
      <c r="G456" s="6"/>
      <c r="H456" s="6"/>
      <c r="I456" s="6"/>
      <c r="J456" s="6"/>
      <c r="K456" s="6"/>
      <c r="L456" s="69"/>
      <c r="M456" s="6"/>
      <c r="N456" s="6"/>
      <c r="O456" s="6"/>
      <c r="P456" s="70"/>
    </row>
    <row r="457" spans="1:16" ht="15.75" customHeight="1" x14ac:dyDescent="0.3">
      <c r="A457" s="1"/>
      <c r="B457" s="14"/>
      <c r="C457" s="6"/>
      <c r="D457" s="69"/>
      <c r="E457" s="6"/>
      <c r="F457" s="69"/>
      <c r="G457" s="6"/>
      <c r="H457" s="6"/>
      <c r="I457" s="6"/>
      <c r="J457" s="6"/>
      <c r="K457" s="6"/>
      <c r="L457" s="69"/>
      <c r="M457" s="6"/>
      <c r="N457" s="6"/>
      <c r="O457" s="6"/>
      <c r="P457" s="70"/>
    </row>
    <row r="458" spans="1:16" ht="15.75" customHeight="1" x14ac:dyDescent="0.3">
      <c r="A458" s="1"/>
      <c r="B458" s="14"/>
      <c r="C458" s="6"/>
      <c r="D458" s="69"/>
      <c r="E458" s="6"/>
      <c r="F458" s="69"/>
      <c r="G458" s="6"/>
      <c r="H458" s="6"/>
      <c r="I458" s="6"/>
      <c r="J458" s="6"/>
      <c r="K458" s="6"/>
      <c r="L458" s="69"/>
      <c r="M458" s="6"/>
      <c r="N458" s="6"/>
      <c r="O458" s="6"/>
      <c r="P458" s="70"/>
    </row>
    <row r="459" spans="1:16" ht="15.75" customHeight="1" x14ac:dyDescent="0.3">
      <c r="A459" s="1"/>
      <c r="B459" s="14"/>
      <c r="C459" s="6"/>
      <c r="D459" s="69"/>
      <c r="E459" s="6"/>
      <c r="F459" s="69"/>
      <c r="G459" s="6"/>
      <c r="H459" s="6"/>
      <c r="I459" s="6"/>
      <c r="J459" s="6"/>
      <c r="K459" s="6"/>
      <c r="L459" s="69"/>
      <c r="M459" s="6"/>
      <c r="N459" s="6"/>
      <c r="O459" s="6"/>
      <c r="P459" s="70"/>
    </row>
    <row r="460" spans="1:16" ht="15.75" customHeight="1" x14ac:dyDescent="0.3">
      <c r="A460" s="1"/>
      <c r="B460" s="14"/>
      <c r="C460" s="6"/>
      <c r="D460" s="69"/>
      <c r="E460" s="6"/>
      <c r="F460" s="69"/>
      <c r="G460" s="6"/>
      <c r="H460" s="6"/>
      <c r="I460" s="6"/>
      <c r="J460" s="6"/>
      <c r="K460" s="6"/>
      <c r="L460" s="69"/>
      <c r="M460" s="6"/>
      <c r="N460" s="6"/>
      <c r="O460" s="6"/>
      <c r="P460" s="70"/>
    </row>
    <row r="461" spans="1:16" ht="15.75" customHeight="1" x14ac:dyDescent="0.3">
      <c r="A461" s="1"/>
      <c r="B461" s="14"/>
      <c r="C461" s="6"/>
      <c r="D461" s="69"/>
      <c r="E461" s="6"/>
      <c r="F461" s="69"/>
      <c r="G461" s="6"/>
      <c r="H461" s="6"/>
      <c r="I461" s="6"/>
      <c r="J461" s="6"/>
      <c r="K461" s="6"/>
      <c r="L461" s="69"/>
      <c r="M461" s="6"/>
      <c r="N461" s="6"/>
      <c r="O461" s="6"/>
      <c r="P461" s="70"/>
    </row>
    <row r="462" spans="1:16" ht="15.75" customHeight="1" x14ac:dyDescent="0.3">
      <c r="A462" s="1"/>
      <c r="B462" s="14"/>
      <c r="C462" s="6"/>
      <c r="D462" s="69"/>
      <c r="E462" s="6"/>
      <c r="F462" s="69"/>
      <c r="G462" s="6"/>
      <c r="H462" s="6"/>
      <c r="I462" s="6"/>
      <c r="J462" s="6"/>
      <c r="K462" s="6"/>
      <c r="L462" s="69"/>
      <c r="M462" s="6"/>
      <c r="N462" s="6"/>
      <c r="O462" s="6"/>
      <c r="P462" s="70"/>
    </row>
    <row r="463" spans="1:16" ht="15.75" customHeight="1" x14ac:dyDescent="0.3">
      <c r="A463" s="1"/>
      <c r="B463" s="14"/>
      <c r="C463" s="6"/>
      <c r="D463" s="69"/>
      <c r="E463" s="6"/>
      <c r="F463" s="69"/>
      <c r="G463" s="6"/>
      <c r="H463" s="6"/>
      <c r="I463" s="6"/>
      <c r="J463" s="6"/>
      <c r="K463" s="6"/>
      <c r="L463" s="69"/>
      <c r="M463" s="6"/>
      <c r="N463" s="6"/>
      <c r="O463" s="6"/>
      <c r="P463" s="70"/>
    </row>
    <row r="464" spans="1:16" ht="15.75" customHeight="1" x14ac:dyDescent="0.3">
      <c r="A464" s="1"/>
      <c r="B464" s="14"/>
      <c r="C464" s="6"/>
      <c r="D464" s="69"/>
      <c r="E464" s="6"/>
      <c r="F464" s="69"/>
      <c r="G464" s="6"/>
      <c r="H464" s="6"/>
      <c r="I464" s="6"/>
      <c r="J464" s="6"/>
      <c r="K464" s="6"/>
      <c r="L464" s="69"/>
      <c r="M464" s="6"/>
      <c r="N464" s="6"/>
      <c r="O464" s="6"/>
      <c r="P464" s="70"/>
    </row>
    <row r="465" spans="1:16" ht="15.75" customHeight="1" x14ac:dyDescent="0.3">
      <c r="A465" s="1"/>
      <c r="B465" s="14"/>
      <c r="C465" s="6"/>
      <c r="D465" s="69"/>
      <c r="E465" s="6"/>
      <c r="F465" s="69"/>
      <c r="G465" s="6"/>
      <c r="H465" s="6"/>
      <c r="I465" s="6"/>
      <c r="J465" s="6"/>
      <c r="K465" s="6"/>
      <c r="L465" s="69"/>
      <c r="M465" s="6"/>
      <c r="N465" s="6"/>
      <c r="O465" s="6"/>
      <c r="P465" s="70"/>
    </row>
    <row r="466" spans="1:16" ht="15.75" customHeight="1" x14ac:dyDescent="0.3">
      <c r="A466" s="1"/>
      <c r="B466" s="14"/>
      <c r="C466" s="6"/>
      <c r="D466" s="69"/>
      <c r="E466" s="6"/>
      <c r="F466" s="69"/>
      <c r="G466" s="6"/>
      <c r="H466" s="6"/>
      <c r="I466" s="6"/>
      <c r="J466" s="6"/>
      <c r="K466" s="6"/>
      <c r="L466" s="69"/>
      <c r="M466" s="6"/>
      <c r="N466" s="6"/>
      <c r="O466" s="6"/>
      <c r="P466" s="70"/>
    </row>
    <row r="467" spans="1:16" ht="15.75" customHeight="1" x14ac:dyDescent="0.3">
      <c r="A467" s="1"/>
      <c r="B467" s="14"/>
      <c r="C467" s="6"/>
      <c r="D467" s="69"/>
      <c r="E467" s="6"/>
      <c r="F467" s="69"/>
      <c r="G467" s="6"/>
      <c r="H467" s="6"/>
      <c r="I467" s="6"/>
      <c r="J467" s="6"/>
      <c r="K467" s="6"/>
      <c r="L467" s="69"/>
      <c r="M467" s="6"/>
      <c r="N467" s="6"/>
      <c r="O467" s="6"/>
      <c r="P467" s="70"/>
    </row>
    <row r="468" spans="1:16" ht="15.75" customHeight="1" x14ac:dyDescent="0.3">
      <c r="A468" s="1"/>
      <c r="B468" s="14"/>
      <c r="C468" s="6"/>
      <c r="D468" s="69"/>
      <c r="E468" s="6"/>
      <c r="F468" s="69"/>
      <c r="G468" s="6"/>
      <c r="H468" s="6"/>
      <c r="I468" s="6"/>
      <c r="J468" s="6"/>
      <c r="K468" s="6"/>
      <c r="L468" s="69"/>
      <c r="M468" s="6"/>
      <c r="N468" s="6"/>
      <c r="O468" s="6"/>
      <c r="P468" s="70"/>
    </row>
    <row r="469" spans="1:16" ht="15.75" customHeight="1" x14ac:dyDescent="0.3">
      <c r="A469" s="1"/>
      <c r="B469" s="14"/>
      <c r="C469" s="6"/>
      <c r="D469" s="69"/>
      <c r="E469" s="6"/>
      <c r="F469" s="69"/>
      <c r="G469" s="6"/>
      <c r="H469" s="6"/>
      <c r="I469" s="6"/>
      <c r="J469" s="6"/>
      <c r="K469" s="6"/>
      <c r="L469" s="69"/>
      <c r="M469" s="6"/>
      <c r="N469" s="6"/>
      <c r="O469" s="6"/>
      <c r="P469" s="70"/>
    </row>
    <row r="470" spans="1:16" ht="15.75" customHeight="1" x14ac:dyDescent="0.3">
      <c r="A470" s="1"/>
      <c r="B470" s="14"/>
      <c r="C470" s="6"/>
      <c r="D470" s="69"/>
      <c r="E470" s="6"/>
      <c r="F470" s="69"/>
      <c r="G470" s="6"/>
      <c r="H470" s="6"/>
      <c r="I470" s="6"/>
      <c r="J470" s="6"/>
      <c r="K470" s="6"/>
      <c r="L470" s="69"/>
      <c r="M470" s="6"/>
      <c r="N470" s="6"/>
      <c r="O470" s="6"/>
      <c r="P470" s="70"/>
    </row>
    <row r="471" spans="1:16" ht="15.75" customHeight="1" x14ac:dyDescent="0.3">
      <c r="A471" s="1"/>
      <c r="B471" s="14"/>
      <c r="C471" s="6"/>
      <c r="D471" s="69"/>
      <c r="E471" s="6"/>
      <c r="F471" s="69"/>
      <c r="G471" s="6"/>
      <c r="H471" s="6"/>
      <c r="I471" s="6"/>
      <c r="J471" s="6"/>
      <c r="K471" s="6"/>
      <c r="L471" s="69"/>
      <c r="M471" s="6"/>
      <c r="N471" s="6"/>
      <c r="O471" s="6"/>
      <c r="P471" s="70"/>
    </row>
    <row r="472" spans="1:16" ht="15.75" customHeight="1" x14ac:dyDescent="0.3">
      <c r="A472" s="1"/>
      <c r="B472" s="14"/>
      <c r="C472" s="6"/>
      <c r="D472" s="69"/>
      <c r="E472" s="6"/>
      <c r="F472" s="69"/>
      <c r="G472" s="6"/>
      <c r="H472" s="6"/>
      <c r="I472" s="6"/>
      <c r="J472" s="6"/>
      <c r="K472" s="6"/>
      <c r="L472" s="69"/>
      <c r="M472" s="6"/>
      <c r="N472" s="6"/>
      <c r="O472" s="6"/>
      <c r="P472" s="70"/>
    </row>
    <row r="473" spans="1:16" ht="15.75" customHeight="1" x14ac:dyDescent="0.3">
      <c r="A473" s="1"/>
      <c r="B473" s="14"/>
      <c r="C473" s="6"/>
      <c r="D473" s="69"/>
      <c r="E473" s="6"/>
      <c r="F473" s="69"/>
      <c r="G473" s="6"/>
      <c r="H473" s="6"/>
      <c r="I473" s="6"/>
      <c r="J473" s="6"/>
      <c r="K473" s="6"/>
      <c r="L473" s="69"/>
      <c r="M473" s="6"/>
      <c r="N473" s="6"/>
      <c r="O473" s="6"/>
      <c r="P473" s="70"/>
    </row>
    <row r="474" spans="1:16" ht="15.75" customHeight="1" x14ac:dyDescent="0.3">
      <c r="A474" s="1"/>
      <c r="B474" s="14"/>
      <c r="C474" s="6"/>
      <c r="D474" s="69"/>
      <c r="E474" s="6"/>
      <c r="F474" s="69"/>
      <c r="G474" s="6"/>
      <c r="H474" s="6"/>
      <c r="I474" s="6"/>
      <c r="J474" s="6"/>
      <c r="K474" s="6"/>
      <c r="L474" s="69"/>
      <c r="M474" s="6"/>
      <c r="N474" s="6"/>
      <c r="O474" s="6"/>
      <c r="P474" s="70"/>
    </row>
    <row r="475" spans="1:16" ht="15.75" customHeight="1" x14ac:dyDescent="0.3">
      <c r="A475" s="1"/>
      <c r="B475" s="14"/>
      <c r="C475" s="6"/>
      <c r="D475" s="69"/>
      <c r="E475" s="6"/>
      <c r="F475" s="69"/>
      <c r="G475" s="6"/>
      <c r="H475" s="6"/>
      <c r="I475" s="6"/>
      <c r="J475" s="6"/>
      <c r="K475" s="6"/>
      <c r="L475" s="69"/>
      <c r="M475" s="6"/>
      <c r="N475" s="6"/>
      <c r="O475" s="6"/>
      <c r="P475" s="70"/>
    </row>
    <row r="476" spans="1:16" ht="15.75" customHeight="1" x14ac:dyDescent="0.3">
      <c r="A476" s="1"/>
      <c r="B476" s="14"/>
      <c r="C476" s="6"/>
      <c r="D476" s="69"/>
      <c r="E476" s="6"/>
      <c r="F476" s="69"/>
      <c r="G476" s="6"/>
      <c r="H476" s="6"/>
      <c r="I476" s="6"/>
      <c r="J476" s="6"/>
      <c r="K476" s="6"/>
      <c r="L476" s="69"/>
      <c r="M476" s="6"/>
      <c r="N476" s="6"/>
      <c r="O476" s="6"/>
      <c r="P476" s="70"/>
    </row>
    <row r="477" spans="1:16" ht="15.75" customHeight="1" x14ac:dyDescent="0.3">
      <c r="A477" s="1"/>
      <c r="B477" s="14"/>
      <c r="C477" s="6"/>
      <c r="D477" s="69"/>
      <c r="E477" s="6"/>
      <c r="F477" s="69"/>
      <c r="G477" s="6"/>
      <c r="H477" s="6"/>
      <c r="I477" s="6"/>
      <c r="J477" s="6"/>
      <c r="K477" s="6"/>
      <c r="L477" s="69"/>
      <c r="M477" s="6"/>
      <c r="N477" s="6"/>
      <c r="O477" s="6"/>
      <c r="P477" s="70"/>
    </row>
    <row r="478" spans="1:16" ht="15.75" customHeight="1" x14ac:dyDescent="0.3">
      <c r="A478" s="1"/>
      <c r="B478" s="14"/>
      <c r="C478" s="6"/>
      <c r="D478" s="69"/>
      <c r="E478" s="6"/>
      <c r="F478" s="69"/>
      <c r="G478" s="6"/>
      <c r="H478" s="6"/>
      <c r="I478" s="6"/>
      <c r="J478" s="6"/>
      <c r="K478" s="6"/>
      <c r="L478" s="69"/>
      <c r="M478" s="6"/>
      <c r="N478" s="6"/>
      <c r="O478" s="6"/>
      <c r="P478" s="70"/>
    </row>
    <row r="479" spans="1:16" ht="15.75" customHeight="1" x14ac:dyDescent="0.3">
      <c r="A479" s="1"/>
      <c r="B479" s="14"/>
      <c r="C479" s="6"/>
      <c r="D479" s="69"/>
      <c r="E479" s="6"/>
      <c r="F479" s="69"/>
      <c r="G479" s="6"/>
      <c r="H479" s="6"/>
      <c r="I479" s="6"/>
      <c r="J479" s="6"/>
      <c r="K479" s="6"/>
      <c r="L479" s="69"/>
      <c r="M479" s="6"/>
      <c r="N479" s="6"/>
      <c r="O479" s="6"/>
      <c r="P479" s="70"/>
    </row>
    <row r="480" spans="1:16" ht="15.75" customHeight="1" x14ac:dyDescent="0.3">
      <c r="A480" s="1"/>
      <c r="B480" s="14"/>
      <c r="C480" s="6"/>
      <c r="D480" s="69"/>
      <c r="E480" s="6"/>
      <c r="F480" s="69"/>
      <c r="G480" s="6"/>
      <c r="H480" s="6"/>
      <c r="I480" s="6"/>
      <c r="J480" s="6"/>
      <c r="K480" s="6"/>
      <c r="L480" s="69"/>
      <c r="M480" s="6"/>
      <c r="N480" s="6"/>
      <c r="O480" s="6"/>
      <c r="P480" s="70"/>
    </row>
    <row r="481" spans="1:16" ht="15.75" customHeight="1" x14ac:dyDescent="0.3">
      <c r="A481" s="1"/>
      <c r="B481" s="14"/>
      <c r="C481" s="6"/>
      <c r="D481" s="69"/>
      <c r="E481" s="6"/>
      <c r="F481" s="69"/>
      <c r="G481" s="6"/>
      <c r="H481" s="6"/>
      <c r="I481" s="6"/>
      <c r="J481" s="6"/>
      <c r="K481" s="6"/>
      <c r="L481" s="69"/>
      <c r="M481" s="6"/>
      <c r="N481" s="6"/>
      <c r="O481" s="6"/>
      <c r="P481" s="70"/>
    </row>
    <row r="482" spans="1:16" ht="15.75" customHeight="1" x14ac:dyDescent="0.3">
      <c r="A482" s="1"/>
      <c r="B482" s="14"/>
      <c r="C482" s="6"/>
      <c r="D482" s="69"/>
      <c r="E482" s="6"/>
      <c r="F482" s="69"/>
      <c r="G482" s="6"/>
      <c r="H482" s="6"/>
      <c r="I482" s="6"/>
      <c r="J482" s="6"/>
      <c r="K482" s="6"/>
      <c r="L482" s="69"/>
      <c r="M482" s="6"/>
      <c r="N482" s="6"/>
      <c r="O482" s="6"/>
      <c r="P482" s="70"/>
    </row>
    <row r="483" spans="1:16" ht="15.75" customHeight="1" x14ac:dyDescent="0.3">
      <c r="A483" s="1"/>
      <c r="B483" s="14"/>
      <c r="C483" s="6"/>
      <c r="D483" s="69"/>
      <c r="E483" s="6"/>
      <c r="F483" s="69"/>
      <c r="G483" s="6"/>
      <c r="H483" s="6"/>
      <c r="I483" s="6"/>
      <c r="J483" s="6"/>
      <c r="K483" s="6"/>
      <c r="L483" s="69"/>
      <c r="M483" s="6"/>
      <c r="N483" s="6"/>
      <c r="O483" s="6"/>
      <c r="P483" s="70"/>
    </row>
    <row r="484" spans="1:16" ht="15.75" customHeight="1" x14ac:dyDescent="0.3">
      <c r="A484" s="1"/>
      <c r="B484" s="14"/>
      <c r="C484" s="6"/>
      <c r="D484" s="69"/>
      <c r="E484" s="6"/>
      <c r="F484" s="69"/>
      <c r="G484" s="6"/>
      <c r="H484" s="6"/>
      <c r="I484" s="6"/>
      <c r="J484" s="6"/>
      <c r="K484" s="6"/>
      <c r="L484" s="69"/>
      <c r="M484" s="6"/>
      <c r="N484" s="6"/>
      <c r="O484" s="6"/>
      <c r="P484" s="70"/>
    </row>
    <row r="485" spans="1:16" ht="15.75" customHeight="1" x14ac:dyDescent="0.3">
      <c r="A485" s="1"/>
      <c r="B485" s="14"/>
      <c r="C485" s="6"/>
      <c r="D485" s="69"/>
      <c r="E485" s="6"/>
      <c r="F485" s="69"/>
      <c r="G485" s="6"/>
      <c r="H485" s="6"/>
      <c r="I485" s="6"/>
      <c r="J485" s="6"/>
      <c r="K485" s="6"/>
      <c r="L485" s="69"/>
      <c r="M485" s="6"/>
      <c r="N485" s="6"/>
      <c r="O485" s="6"/>
      <c r="P485" s="70"/>
    </row>
    <row r="486" spans="1:16" ht="15.75" customHeight="1" x14ac:dyDescent="0.3">
      <c r="A486" s="1"/>
      <c r="B486" s="14"/>
      <c r="C486" s="6"/>
      <c r="D486" s="69"/>
      <c r="E486" s="6"/>
      <c r="F486" s="69"/>
      <c r="G486" s="6"/>
      <c r="H486" s="6"/>
      <c r="I486" s="6"/>
      <c r="J486" s="6"/>
      <c r="K486" s="6"/>
      <c r="L486" s="69"/>
      <c r="M486" s="6"/>
      <c r="N486" s="6"/>
      <c r="O486" s="6"/>
      <c r="P486" s="70"/>
    </row>
    <row r="487" spans="1:16" ht="15.75" customHeight="1" x14ac:dyDescent="0.3">
      <c r="A487" s="1"/>
      <c r="B487" s="14"/>
      <c r="C487" s="6"/>
      <c r="D487" s="69"/>
      <c r="E487" s="6"/>
      <c r="F487" s="69"/>
      <c r="G487" s="6"/>
      <c r="H487" s="6"/>
      <c r="I487" s="6"/>
      <c r="J487" s="6"/>
      <c r="K487" s="6"/>
      <c r="L487" s="69"/>
      <c r="M487" s="6"/>
      <c r="N487" s="6"/>
      <c r="O487" s="6"/>
      <c r="P487" s="70"/>
    </row>
    <row r="488" spans="1:16" ht="15.75" customHeight="1" x14ac:dyDescent="0.3">
      <c r="A488" s="1"/>
      <c r="B488" s="14"/>
      <c r="C488" s="6"/>
      <c r="D488" s="69"/>
      <c r="E488" s="6"/>
      <c r="F488" s="69"/>
      <c r="G488" s="6"/>
      <c r="H488" s="6"/>
      <c r="I488" s="6"/>
      <c r="J488" s="6"/>
      <c r="K488" s="6"/>
      <c r="L488" s="69"/>
      <c r="M488" s="6"/>
      <c r="N488" s="6"/>
      <c r="O488" s="6"/>
      <c r="P488" s="70"/>
    </row>
    <row r="489" spans="1:16" ht="15.75" customHeight="1" x14ac:dyDescent="0.3">
      <c r="A489" s="1"/>
      <c r="B489" s="14"/>
      <c r="C489" s="6"/>
      <c r="D489" s="69"/>
      <c r="E489" s="6"/>
      <c r="F489" s="69"/>
      <c r="G489" s="6"/>
      <c r="H489" s="6"/>
      <c r="I489" s="6"/>
      <c r="J489" s="6"/>
      <c r="K489" s="6"/>
      <c r="L489" s="69"/>
      <c r="M489" s="6"/>
      <c r="N489" s="6"/>
      <c r="O489" s="6"/>
      <c r="P489" s="70"/>
    </row>
    <row r="490" spans="1:16" ht="15.75" customHeight="1" x14ac:dyDescent="0.3">
      <c r="A490" s="1"/>
      <c r="B490" s="14"/>
      <c r="C490" s="6"/>
      <c r="D490" s="69"/>
      <c r="E490" s="6"/>
      <c r="F490" s="69"/>
      <c r="G490" s="6"/>
      <c r="H490" s="6"/>
      <c r="I490" s="6"/>
      <c r="J490" s="6"/>
      <c r="K490" s="6"/>
      <c r="L490" s="69"/>
      <c r="M490" s="6"/>
      <c r="N490" s="6"/>
      <c r="O490" s="6"/>
      <c r="P490" s="70"/>
    </row>
    <row r="491" spans="1:16" ht="15.75" customHeight="1" x14ac:dyDescent="0.3">
      <c r="A491" s="1"/>
      <c r="B491" s="14"/>
      <c r="C491" s="6"/>
      <c r="D491" s="69"/>
      <c r="E491" s="6"/>
      <c r="F491" s="69"/>
      <c r="G491" s="6"/>
      <c r="H491" s="6"/>
      <c r="I491" s="6"/>
      <c r="J491" s="6"/>
      <c r="K491" s="6"/>
      <c r="L491" s="69"/>
      <c r="M491" s="6"/>
      <c r="N491" s="6"/>
      <c r="O491" s="6"/>
      <c r="P491" s="70"/>
    </row>
    <row r="492" spans="1:16" ht="15.75" customHeight="1" x14ac:dyDescent="0.3">
      <c r="A492" s="1"/>
      <c r="B492" s="14"/>
      <c r="C492" s="6"/>
      <c r="D492" s="69"/>
      <c r="E492" s="6"/>
      <c r="F492" s="69"/>
      <c r="G492" s="6"/>
      <c r="H492" s="6"/>
      <c r="I492" s="6"/>
      <c r="J492" s="6"/>
      <c r="K492" s="6"/>
      <c r="L492" s="69"/>
      <c r="M492" s="6"/>
      <c r="N492" s="6"/>
      <c r="O492" s="6"/>
      <c r="P492" s="70"/>
    </row>
    <row r="493" spans="1:16" ht="15.75" customHeight="1" x14ac:dyDescent="0.3">
      <c r="A493" s="1"/>
      <c r="B493" s="14"/>
      <c r="C493" s="6"/>
      <c r="D493" s="69"/>
      <c r="E493" s="6"/>
      <c r="F493" s="69"/>
      <c r="G493" s="6"/>
      <c r="H493" s="6"/>
      <c r="I493" s="6"/>
      <c r="J493" s="6"/>
      <c r="K493" s="6"/>
      <c r="L493" s="69"/>
      <c r="M493" s="6"/>
      <c r="N493" s="6"/>
      <c r="O493" s="6"/>
      <c r="P493" s="70"/>
    </row>
    <row r="494" spans="1:16" ht="15.75" customHeight="1" x14ac:dyDescent="0.3">
      <c r="A494" s="1"/>
      <c r="B494" s="14"/>
      <c r="C494" s="6"/>
      <c r="D494" s="69"/>
      <c r="E494" s="6"/>
      <c r="F494" s="69"/>
      <c r="G494" s="6"/>
      <c r="H494" s="6"/>
      <c r="I494" s="6"/>
      <c r="J494" s="6"/>
      <c r="K494" s="6"/>
      <c r="L494" s="69"/>
      <c r="M494" s="6"/>
      <c r="N494" s="6"/>
      <c r="O494" s="6"/>
      <c r="P494" s="70"/>
    </row>
    <row r="495" spans="1:16" ht="15.75" customHeight="1" x14ac:dyDescent="0.3">
      <c r="A495" s="1"/>
      <c r="B495" s="14"/>
      <c r="C495" s="6"/>
      <c r="D495" s="69"/>
      <c r="E495" s="6"/>
      <c r="F495" s="69"/>
      <c r="G495" s="6"/>
      <c r="H495" s="6"/>
      <c r="I495" s="6"/>
      <c r="J495" s="6"/>
      <c r="K495" s="6"/>
      <c r="L495" s="69"/>
      <c r="M495" s="6"/>
      <c r="N495" s="6"/>
      <c r="O495" s="6"/>
      <c r="P495" s="70"/>
    </row>
    <row r="496" spans="1:16" ht="15.75" customHeight="1" x14ac:dyDescent="0.3">
      <c r="A496" s="1"/>
      <c r="B496" s="14"/>
      <c r="C496" s="6"/>
      <c r="D496" s="69"/>
      <c r="E496" s="6"/>
      <c r="F496" s="69"/>
      <c r="G496" s="6"/>
      <c r="H496" s="6"/>
      <c r="I496" s="6"/>
      <c r="J496" s="6"/>
      <c r="K496" s="6"/>
      <c r="L496" s="69"/>
      <c r="M496" s="6"/>
      <c r="N496" s="6"/>
      <c r="O496" s="6"/>
      <c r="P496" s="70"/>
    </row>
    <row r="497" spans="1:16" ht="15.75" customHeight="1" x14ac:dyDescent="0.3">
      <c r="A497" s="1"/>
      <c r="B497" s="14"/>
      <c r="C497" s="6"/>
      <c r="D497" s="69"/>
      <c r="E497" s="6"/>
      <c r="F497" s="69"/>
      <c r="G497" s="6"/>
      <c r="H497" s="6"/>
      <c r="I497" s="6"/>
      <c r="J497" s="6"/>
      <c r="K497" s="6"/>
      <c r="L497" s="69"/>
      <c r="M497" s="6"/>
      <c r="N497" s="6"/>
      <c r="O497" s="6"/>
      <c r="P497" s="70"/>
    </row>
    <row r="498" spans="1:16" ht="15.75" customHeight="1" x14ac:dyDescent="0.3">
      <c r="A498" s="1"/>
      <c r="B498" s="14"/>
      <c r="C498" s="6"/>
      <c r="D498" s="69"/>
      <c r="E498" s="6"/>
      <c r="F498" s="69"/>
      <c r="G498" s="6"/>
      <c r="H498" s="6"/>
      <c r="I498" s="6"/>
      <c r="J498" s="6"/>
      <c r="K498" s="6"/>
      <c r="L498" s="69"/>
      <c r="M498" s="6"/>
      <c r="N498" s="6"/>
      <c r="O498" s="6"/>
      <c r="P498" s="70"/>
    </row>
    <row r="499" spans="1:16" ht="15.75" customHeight="1" x14ac:dyDescent="0.3">
      <c r="A499" s="1"/>
      <c r="B499" s="14"/>
      <c r="C499" s="6"/>
      <c r="D499" s="69"/>
      <c r="E499" s="6"/>
      <c r="F499" s="69"/>
      <c r="G499" s="6"/>
      <c r="H499" s="6"/>
      <c r="I499" s="6"/>
      <c r="J499" s="6"/>
      <c r="K499" s="6"/>
      <c r="L499" s="69"/>
      <c r="M499" s="6"/>
      <c r="N499" s="6"/>
      <c r="O499" s="6"/>
      <c r="P499" s="70"/>
    </row>
    <row r="500" spans="1:16" ht="15.75" customHeight="1" x14ac:dyDescent="0.3">
      <c r="A500" s="1"/>
      <c r="B500" s="14"/>
      <c r="C500" s="6"/>
      <c r="D500" s="69"/>
      <c r="E500" s="6"/>
      <c r="F500" s="69"/>
      <c r="G500" s="6"/>
      <c r="H500" s="6"/>
      <c r="I500" s="6"/>
      <c r="J500" s="6"/>
      <c r="K500" s="6"/>
      <c r="L500" s="69"/>
      <c r="M500" s="6"/>
      <c r="N500" s="6"/>
      <c r="O500" s="6"/>
      <c r="P500" s="70"/>
    </row>
    <row r="501" spans="1:16" ht="15.75" customHeight="1" x14ac:dyDescent="0.3">
      <c r="A501" s="1"/>
      <c r="B501" s="14"/>
      <c r="C501" s="6"/>
      <c r="D501" s="69"/>
      <c r="E501" s="6"/>
      <c r="F501" s="69"/>
      <c r="G501" s="6"/>
      <c r="H501" s="6"/>
      <c r="I501" s="6"/>
      <c r="J501" s="6"/>
      <c r="K501" s="6"/>
      <c r="L501" s="69"/>
      <c r="M501" s="6"/>
      <c r="N501" s="6"/>
      <c r="O501" s="6"/>
      <c r="P501" s="70"/>
    </row>
    <row r="502" spans="1:16" ht="15.75" customHeight="1" x14ac:dyDescent="0.3">
      <c r="A502" s="1"/>
      <c r="B502" s="14"/>
      <c r="C502" s="6"/>
      <c r="D502" s="69"/>
      <c r="E502" s="6"/>
      <c r="F502" s="69"/>
      <c r="G502" s="6"/>
      <c r="H502" s="6"/>
      <c r="I502" s="6"/>
      <c r="J502" s="6"/>
      <c r="K502" s="6"/>
      <c r="L502" s="69"/>
      <c r="M502" s="6"/>
      <c r="N502" s="6"/>
      <c r="O502" s="6"/>
      <c r="P502" s="70"/>
    </row>
    <row r="503" spans="1:16" ht="15.75" customHeight="1" x14ac:dyDescent="0.3">
      <c r="A503" s="1"/>
      <c r="B503" s="14"/>
      <c r="C503" s="6"/>
      <c r="D503" s="69"/>
      <c r="E503" s="6"/>
      <c r="F503" s="69"/>
      <c r="G503" s="6"/>
      <c r="H503" s="6"/>
      <c r="I503" s="6"/>
      <c r="J503" s="6"/>
      <c r="K503" s="6"/>
      <c r="L503" s="69"/>
      <c r="M503" s="6"/>
      <c r="N503" s="6"/>
      <c r="O503" s="6"/>
      <c r="P503" s="70"/>
    </row>
    <row r="504" spans="1:16" ht="15.75" customHeight="1" x14ac:dyDescent="0.3">
      <c r="A504" s="1"/>
      <c r="B504" s="14"/>
      <c r="C504" s="6"/>
      <c r="D504" s="69"/>
      <c r="E504" s="6"/>
      <c r="F504" s="69"/>
      <c r="G504" s="6"/>
      <c r="H504" s="6"/>
      <c r="I504" s="6"/>
      <c r="J504" s="6"/>
      <c r="K504" s="6"/>
      <c r="L504" s="69"/>
      <c r="M504" s="6"/>
      <c r="N504" s="6"/>
      <c r="O504" s="6"/>
      <c r="P504" s="70"/>
    </row>
    <row r="505" spans="1:16" ht="15.75" customHeight="1" x14ac:dyDescent="0.3">
      <c r="A505" s="1"/>
      <c r="B505" s="14"/>
      <c r="C505" s="6"/>
      <c r="D505" s="69"/>
      <c r="E505" s="6"/>
      <c r="F505" s="69"/>
      <c r="G505" s="6"/>
      <c r="H505" s="6"/>
      <c r="I505" s="6"/>
      <c r="J505" s="6"/>
      <c r="K505" s="6"/>
      <c r="L505" s="69"/>
      <c r="M505" s="6"/>
      <c r="N505" s="6"/>
      <c r="O505" s="6"/>
      <c r="P505" s="70"/>
    </row>
    <row r="506" spans="1:16" ht="15.75" customHeight="1" x14ac:dyDescent="0.3">
      <c r="A506" s="1"/>
      <c r="B506" s="14"/>
      <c r="C506" s="6"/>
      <c r="D506" s="69"/>
      <c r="E506" s="6"/>
      <c r="F506" s="69"/>
      <c r="G506" s="6"/>
      <c r="H506" s="6"/>
      <c r="I506" s="6"/>
      <c r="J506" s="6"/>
      <c r="K506" s="6"/>
      <c r="L506" s="69"/>
      <c r="M506" s="6"/>
      <c r="N506" s="6"/>
      <c r="O506" s="6"/>
      <c r="P506" s="70"/>
    </row>
    <row r="507" spans="1:16" ht="15.75" customHeight="1" x14ac:dyDescent="0.3">
      <c r="A507" s="1"/>
      <c r="B507" s="14"/>
      <c r="C507" s="6"/>
      <c r="D507" s="69"/>
      <c r="E507" s="6"/>
      <c r="F507" s="69"/>
      <c r="G507" s="6"/>
      <c r="H507" s="6"/>
      <c r="I507" s="6"/>
      <c r="J507" s="6"/>
      <c r="K507" s="6"/>
      <c r="L507" s="69"/>
      <c r="M507" s="6"/>
      <c r="N507" s="6"/>
      <c r="O507" s="6"/>
      <c r="P507" s="70"/>
    </row>
    <row r="508" spans="1:16" ht="15.75" customHeight="1" x14ac:dyDescent="0.3">
      <c r="A508" s="1"/>
      <c r="B508" s="14"/>
      <c r="C508" s="6"/>
      <c r="D508" s="69"/>
      <c r="E508" s="6"/>
      <c r="F508" s="69"/>
      <c r="G508" s="6"/>
      <c r="H508" s="6"/>
      <c r="I508" s="6"/>
      <c r="J508" s="6"/>
      <c r="K508" s="6"/>
      <c r="L508" s="69"/>
      <c r="M508" s="6"/>
      <c r="N508" s="6"/>
      <c r="O508" s="6"/>
      <c r="P508" s="70"/>
    </row>
    <row r="509" spans="1:16" ht="15.75" customHeight="1" x14ac:dyDescent="0.3">
      <c r="A509" s="1"/>
      <c r="B509" s="14"/>
      <c r="C509" s="6"/>
      <c r="D509" s="69"/>
      <c r="E509" s="6"/>
      <c r="F509" s="69"/>
      <c r="G509" s="6"/>
      <c r="H509" s="6"/>
      <c r="I509" s="6"/>
      <c r="J509" s="6"/>
      <c r="K509" s="6"/>
      <c r="L509" s="69"/>
      <c r="M509" s="6"/>
      <c r="N509" s="6"/>
      <c r="O509" s="6"/>
      <c r="P509" s="70"/>
    </row>
    <row r="510" spans="1:16" ht="15.75" customHeight="1" x14ac:dyDescent="0.3">
      <c r="A510" s="1"/>
      <c r="B510" s="14"/>
      <c r="C510" s="6"/>
      <c r="D510" s="69"/>
      <c r="E510" s="6"/>
      <c r="F510" s="69"/>
      <c r="G510" s="6"/>
      <c r="H510" s="6"/>
      <c r="I510" s="6"/>
      <c r="J510" s="6"/>
      <c r="K510" s="6"/>
      <c r="L510" s="69"/>
      <c r="M510" s="6"/>
      <c r="N510" s="6"/>
      <c r="O510" s="6"/>
      <c r="P510" s="70"/>
    </row>
    <row r="511" spans="1:16" ht="15.75" customHeight="1" x14ac:dyDescent="0.3">
      <c r="A511" s="1"/>
      <c r="B511" s="14"/>
      <c r="C511" s="6"/>
      <c r="D511" s="69"/>
      <c r="E511" s="6"/>
      <c r="F511" s="69"/>
      <c r="G511" s="6"/>
      <c r="H511" s="6"/>
      <c r="I511" s="6"/>
      <c r="J511" s="6"/>
      <c r="K511" s="6"/>
      <c r="L511" s="69"/>
      <c r="M511" s="6"/>
      <c r="N511" s="6"/>
      <c r="O511" s="6"/>
      <c r="P511" s="70"/>
    </row>
    <row r="512" spans="1:16" ht="15.75" customHeight="1" x14ac:dyDescent="0.3">
      <c r="A512" s="1"/>
      <c r="B512" s="14"/>
      <c r="C512" s="6"/>
      <c r="D512" s="69"/>
      <c r="E512" s="6"/>
      <c r="F512" s="69"/>
      <c r="G512" s="6"/>
      <c r="H512" s="6"/>
      <c r="I512" s="6"/>
      <c r="J512" s="6"/>
      <c r="K512" s="6"/>
      <c r="L512" s="69"/>
      <c r="M512" s="6"/>
      <c r="N512" s="6"/>
      <c r="O512" s="6"/>
      <c r="P512" s="70"/>
    </row>
    <row r="513" spans="1:16" ht="15.75" customHeight="1" x14ac:dyDescent="0.3">
      <c r="A513" s="1"/>
      <c r="B513" s="14"/>
      <c r="C513" s="6"/>
      <c r="D513" s="69"/>
      <c r="E513" s="6"/>
      <c r="F513" s="69"/>
      <c r="G513" s="6"/>
      <c r="H513" s="6"/>
      <c r="I513" s="6"/>
      <c r="J513" s="6"/>
      <c r="K513" s="6"/>
      <c r="L513" s="69"/>
      <c r="M513" s="6"/>
      <c r="N513" s="6"/>
      <c r="O513" s="6"/>
      <c r="P513" s="70"/>
    </row>
    <row r="514" spans="1:16" ht="15.75" customHeight="1" x14ac:dyDescent="0.3">
      <c r="A514" s="1"/>
      <c r="B514" s="14"/>
      <c r="C514" s="6"/>
      <c r="D514" s="69"/>
      <c r="E514" s="6"/>
      <c r="F514" s="69"/>
      <c r="G514" s="6"/>
      <c r="H514" s="6"/>
      <c r="I514" s="6"/>
      <c r="J514" s="6"/>
      <c r="K514" s="6"/>
      <c r="L514" s="69"/>
      <c r="M514" s="6"/>
      <c r="N514" s="6"/>
      <c r="O514" s="6"/>
      <c r="P514" s="70"/>
    </row>
    <row r="515" spans="1:16" ht="15.75" customHeight="1" x14ac:dyDescent="0.3">
      <c r="A515" s="1"/>
      <c r="B515" s="14"/>
      <c r="C515" s="6"/>
      <c r="D515" s="69"/>
      <c r="E515" s="6"/>
      <c r="F515" s="69"/>
      <c r="G515" s="6"/>
      <c r="H515" s="6"/>
      <c r="I515" s="6"/>
      <c r="J515" s="6"/>
      <c r="K515" s="6"/>
      <c r="L515" s="69"/>
      <c r="M515" s="6"/>
      <c r="N515" s="6"/>
      <c r="O515" s="6"/>
      <c r="P515" s="70"/>
    </row>
    <row r="516" spans="1:16" ht="15.75" customHeight="1" x14ac:dyDescent="0.3">
      <c r="A516" s="1"/>
      <c r="B516" s="14"/>
      <c r="C516" s="6"/>
      <c r="D516" s="69"/>
      <c r="E516" s="6"/>
      <c r="F516" s="69"/>
      <c r="G516" s="6"/>
      <c r="H516" s="6"/>
      <c r="I516" s="6"/>
      <c r="J516" s="6"/>
      <c r="K516" s="6"/>
      <c r="L516" s="69"/>
      <c r="M516" s="6"/>
      <c r="N516" s="6"/>
      <c r="O516" s="6"/>
      <c r="P516" s="70"/>
    </row>
    <row r="517" spans="1:16" ht="15.75" customHeight="1" x14ac:dyDescent="0.3">
      <c r="A517" s="1"/>
      <c r="B517" s="14"/>
      <c r="C517" s="6"/>
      <c r="D517" s="69"/>
      <c r="E517" s="6"/>
      <c r="F517" s="69"/>
      <c r="G517" s="6"/>
      <c r="H517" s="6"/>
      <c r="I517" s="6"/>
      <c r="J517" s="6"/>
      <c r="K517" s="6"/>
      <c r="L517" s="69"/>
      <c r="M517" s="6"/>
      <c r="N517" s="6"/>
      <c r="O517" s="6"/>
      <c r="P517" s="70"/>
    </row>
    <row r="518" spans="1:16" ht="15.75" customHeight="1" x14ac:dyDescent="0.3">
      <c r="A518" s="1"/>
      <c r="B518" s="14"/>
      <c r="C518" s="6"/>
      <c r="D518" s="69"/>
      <c r="E518" s="6"/>
      <c r="F518" s="69"/>
      <c r="G518" s="6"/>
      <c r="H518" s="6"/>
      <c r="I518" s="6"/>
      <c r="J518" s="6"/>
      <c r="K518" s="6"/>
      <c r="L518" s="69"/>
      <c r="M518" s="6"/>
      <c r="N518" s="6"/>
      <c r="O518" s="6"/>
      <c r="P518" s="70"/>
    </row>
    <row r="519" spans="1:16" ht="15.75" customHeight="1" x14ac:dyDescent="0.3">
      <c r="A519" s="1"/>
      <c r="B519" s="14"/>
      <c r="C519" s="6"/>
      <c r="D519" s="69"/>
      <c r="E519" s="6"/>
      <c r="F519" s="69"/>
      <c r="G519" s="6"/>
      <c r="H519" s="6"/>
      <c r="I519" s="6"/>
      <c r="J519" s="6"/>
      <c r="K519" s="6"/>
      <c r="L519" s="69"/>
      <c r="M519" s="6"/>
      <c r="N519" s="6"/>
      <c r="O519" s="6"/>
      <c r="P519" s="70"/>
    </row>
    <row r="520" spans="1:16" ht="15.75" customHeight="1" x14ac:dyDescent="0.3">
      <c r="A520" s="1"/>
      <c r="B520" s="14"/>
      <c r="C520" s="6"/>
      <c r="D520" s="69"/>
      <c r="E520" s="6"/>
      <c r="F520" s="69"/>
      <c r="G520" s="6"/>
      <c r="H520" s="6"/>
      <c r="I520" s="6"/>
      <c r="J520" s="6"/>
      <c r="K520" s="6"/>
      <c r="L520" s="69"/>
      <c r="M520" s="6"/>
      <c r="N520" s="6"/>
      <c r="O520" s="6"/>
      <c r="P520" s="70"/>
    </row>
    <row r="521" spans="1:16" ht="15.75" customHeight="1" x14ac:dyDescent="0.3">
      <c r="A521" s="1"/>
      <c r="B521" s="14"/>
      <c r="C521" s="6"/>
      <c r="D521" s="69"/>
      <c r="E521" s="6"/>
      <c r="F521" s="69"/>
      <c r="G521" s="6"/>
      <c r="H521" s="6"/>
      <c r="I521" s="6"/>
      <c r="J521" s="6"/>
      <c r="K521" s="6"/>
      <c r="L521" s="69"/>
      <c r="M521" s="6"/>
      <c r="N521" s="6"/>
      <c r="O521" s="6"/>
      <c r="P521" s="70"/>
    </row>
    <row r="522" spans="1:16" ht="15.75" customHeight="1" x14ac:dyDescent="0.3">
      <c r="A522" s="1"/>
      <c r="B522" s="14"/>
      <c r="C522" s="6"/>
      <c r="D522" s="69"/>
      <c r="E522" s="6"/>
      <c r="F522" s="69"/>
      <c r="G522" s="6"/>
      <c r="H522" s="6"/>
      <c r="I522" s="6"/>
      <c r="J522" s="6"/>
      <c r="K522" s="6"/>
      <c r="L522" s="69"/>
      <c r="M522" s="6"/>
      <c r="N522" s="6"/>
      <c r="O522" s="6"/>
      <c r="P522" s="70"/>
    </row>
    <row r="523" spans="1:16" ht="15.75" customHeight="1" x14ac:dyDescent="0.3">
      <c r="A523" s="1"/>
      <c r="B523" s="14"/>
      <c r="C523" s="6"/>
      <c r="D523" s="69"/>
      <c r="E523" s="6"/>
      <c r="F523" s="69"/>
      <c r="G523" s="6"/>
      <c r="H523" s="6"/>
      <c r="I523" s="6"/>
      <c r="J523" s="6"/>
      <c r="K523" s="6"/>
      <c r="L523" s="69"/>
      <c r="M523" s="6"/>
      <c r="N523" s="6"/>
      <c r="O523" s="6"/>
      <c r="P523" s="70"/>
    </row>
    <row r="524" spans="1:16" ht="15.75" customHeight="1" x14ac:dyDescent="0.3">
      <c r="A524" s="1"/>
      <c r="B524" s="14"/>
      <c r="C524" s="6"/>
      <c r="D524" s="69"/>
      <c r="E524" s="6"/>
      <c r="F524" s="69"/>
      <c r="G524" s="6"/>
      <c r="H524" s="6"/>
      <c r="I524" s="6"/>
      <c r="J524" s="6"/>
      <c r="K524" s="6"/>
      <c r="L524" s="69"/>
      <c r="M524" s="6"/>
      <c r="N524" s="6"/>
      <c r="O524" s="6"/>
      <c r="P524" s="70"/>
    </row>
    <row r="525" spans="1:16" ht="15.75" customHeight="1" x14ac:dyDescent="0.3">
      <c r="A525" s="1"/>
      <c r="B525" s="14"/>
      <c r="C525" s="6"/>
      <c r="D525" s="69"/>
      <c r="E525" s="6"/>
      <c r="F525" s="69"/>
      <c r="G525" s="6"/>
      <c r="H525" s="6"/>
      <c r="I525" s="6"/>
      <c r="J525" s="6"/>
      <c r="K525" s="6"/>
      <c r="L525" s="69"/>
      <c r="M525" s="6"/>
      <c r="N525" s="6"/>
      <c r="O525" s="6"/>
      <c r="P525" s="70"/>
    </row>
    <row r="526" spans="1:16" ht="15.75" customHeight="1" x14ac:dyDescent="0.3">
      <c r="A526" s="1"/>
      <c r="B526" s="14"/>
      <c r="C526" s="6"/>
      <c r="D526" s="69"/>
      <c r="E526" s="6"/>
      <c r="F526" s="69"/>
      <c r="G526" s="6"/>
      <c r="H526" s="6"/>
      <c r="I526" s="6"/>
      <c r="J526" s="6"/>
      <c r="K526" s="6"/>
      <c r="L526" s="69"/>
      <c r="M526" s="6"/>
      <c r="N526" s="6"/>
      <c r="O526" s="6"/>
      <c r="P526" s="70"/>
    </row>
    <row r="527" spans="1:16" ht="15.75" customHeight="1" x14ac:dyDescent="0.3">
      <c r="A527" s="1"/>
      <c r="B527" s="14"/>
      <c r="C527" s="6"/>
      <c r="D527" s="69"/>
      <c r="E527" s="6"/>
      <c r="F527" s="69"/>
      <c r="G527" s="6"/>
      <c r="H527" s="6"/>
      <c r="I527" s="6"/>
      <c r="J527" s="6"/>
      <c r="K527" s="6"/>
      <c r="L527" s="69"/>
      <c r="M527" s="6"/>
      <c r="N527" s="6"/>
      <c r="O527" s="6"/>
      <c r="P527" s="70"/>
    </row>
    <row r="528" spans="1:16" ht="15.75" customHeight="1" x14ac:dyDescent="0.3">
      <c r="A528" s="1"/>
      <c r="B528" s="14"/>
      <c r="C528" s="6"/>
      <c r="D528" s="69"/>
      <c r="E528" s="6"/>
      <c r="F528" s="69"/>
      <c r="G528" s="6"/>
      <c r="H528" s="6"/>
      <c r="I528" s="6"/>
      <c r="J528" s="6"/>
      <c r="K528" s="6"/>
      <c r="L528" s="69"/>
      <c r="M528" s="6"/>
      <c r="N528" s="6"/>
      <c r="O528" s="6"/>
      <c r="P528" s="70"/>
    </row>
    <row r="529" spans="1:16" ht="15.75" customHeight="1" x14ac:dyDescent="0.3">
      <c r="A529" s="1"/>
      <c r="B529" s="14"/>
      <c r="C529" s="6"/>
      <c r="D529" s="69"/>
      <c r="E529" s="6"/>
      <c r="F529" s="69"/>
      <c r="G529" s="6"/>
      <c r="H529" s="6"/>
      <c r="I529" s="6"/>
      <c r="J529" s="6"/>
      <c r="K529" s="6"/>
      <c r="L529" s="69"/>
      <c r="M529" s="6"/>
      <c r="N529" s="6"/>
      <c r="O529" s="6"/>
      <c r="P529" s="70"/>
    </row>
    <row r="530" spans="1:16" ht="15.75" customHeight="1" x14ac:dyDescent="0.3">
      <c r="A530" s="1"/>
      <c r="B530" s="14"/>
      <c r="C530" s="6"/>
      <c r="D530" s="69"/>
      <c r="E530" s="6"/>
      <c r="F530" s="69"/>
      <c r="G530" s="6"/>
      <c r="H530" s="6"/>
      <c r="I530" s="6"/>
      <c r="J530" s="6"/>
      <c r="K530" s="6"/>
      <c r="L530" s="69"/>
      <c r="M530" s="6"/>
      <c r="N530" s="6"/>
      <c r="O530" s="6"/>
      <c r="P530" s="70"/>
    </row>
    <row r="531" spans="1:16" ht="15.75" customHeight="1" x14ac:dyDescent="0.3">
      <c r="A531" s="1"/>
      <c r="B531" s="14"/>
      <c r="C531" s="6"/>
      <c r="D531" s="69"/>
      <c r="E531" s="6"/>
      <c r="F531" s="69"/>
      <c r="G531" s="6"/>
      <c r="H531" s="6"/>
      <c r="I531" s="6"/>
      <c r="J531" s="6"/>
      <c r="K531" s="6"/>
      <c r="L531" s="69"/>
      <c r="M531" s="6"/>
      <c r="N531" s="6"/>
      <c r="O531" s="6"/>
      <c r="P531" s="70"/>
    </row>
    <row r="532" spans="1:16" ht="15.75" customHeight="1" x14ac:dyDescent="0.3">
      <c r="A532" s="1"/>
      <c r="B532" s="14"/>
      <c r="C532" s="6"/>
      <c r="D532" s="69"/>
      <c r="E532" s="6"/>
      <c r="F532" s="69"/>
      <c r="G532" s="6"/>
      <c r="H532" s="6"/>
      <c r="I532" s="6"/>
      <c r="J532" s="6"/>
      <c r="K532" s="6"/>
      <c r="L532" s="69"/>
      <c r="M532" s="6"/>
      <c r="N532" s="6"/>
      <c r="O532" s="6"/>
      <c r="P532" s="70"/>
    </row>
    <row r="533" spans="1:16" ht="15.75" customHeight="1" x14ac:dyDescent="0.3">
      <c r="A533" s="1"/>
      <c r="B533" s="14"/>
      <c r="C533" s="6"/>
      <c r="D533" s="69"/>
      <c r="E533" s="6"/>
      <c r="F533" s="69"/>
      <c r="G533" s="6"/>
      <c r="H533" s="6"/>
      <c r="I533" s="6"/>
      <c r="J533" s="6"/>
      <c r="K533" s="6"/>
      <c r="L533" s="69"/>
      <c r="M533" s="6"/>
      <c r="N533" s="6"/>
      <c r="O533" s="6"/>
      <c r="P533" s="70"/>
    </row>
    <row r="534" spans="1:16" ht="15.75" customHeight="1" x14ac:dyDescent="0.3">
      <c r="A534" s="1"/>
      <c r="B534" s="14"/>
      <c r="C534" s="6"/>
      <c r="D534" s="69"/>
      <c r="E534" s="6"/>
      <c r="F534" s="69"/>
      <c r="G534" s="6"/>
      <c r="H534" s="6"/>
      <c r="I534" s="6"/>
      <c r="J534" s="6"/>
      <c r="K534" s="6"/>
      <c r="L534" s="69"/>
      <c r="M534" s="6"/>
      <c r="N534" s="6"/>
      <c r="O534" s="6"/>
      <c r="P534" s="70"/>
    </row>
    <row r="535" spans="1:16" ht="15.75" customHeight="1" x14ac:dyDescent="0.3">
      <c r="A535" s="1"/>
      <c r="B535" s="14"/>
      <c r="C535" s="6"/>
      <c r="D535" s="69"/>
      <c r="E535" s="6"/>
      <c r="F535" s="69"/>
      <c r="G535" s="6"/>
      <c r="H535" s="6"/>
      <c r="I535" s="6"/>
      <c r="J535" s="6"/>
      <c r="K535" s="6"/>
      <c r="L535" s="69"/>
      <c r="M535" s="6"/>
      <c r="N535" s="6"/>
      <c r="O535" s="6"/>
      <c r="P535" s="70"/>
    </row>
    <row r="536" spans="1:16" ht="15.75" customHeight="1" x14ac:dyDescent="0.3">
      <c r="A536" s="1"/>
      <c r="B536" s="14"/>
      <c r="C536" s="6"/>
      <c r="D536" s="69"/>
      <c r="E536" s="6"/>
      <c r="F536" s="69"/>
      <c r="G536" s="6"/>
      <c r="H536" s="6"/>
      <c r="I536" s="6"/>
      <c r="J536" s="6"/>
      <c r="K536" s="6"/>
      <c r="L536" s="69"/>
      <c r="M536" s="6"/>
      <c r="N536" s="6"/>
      <c r="O536" s="6"/>
      <c r="P536" s="70"/>
    </row>
    <row r="537" spans="1:16" ht="15.75" customHeight="1" x14ac:dyDescent="0.3">
      <c r="A537" s="1"/>
      <c r="B537" s="14"/>
      <c r="C537" s="6"/>
      <c r="D537" s="69"/>
      <c r="E537" s="6"/>
      <c r="F537" s="69"/>
      <c r="G537" s="6"/>
      <c r="H537" s="6"/>
      <c r="I537" s="6"/>
      <c r="J537" s="6"/>
      <c r="K537" s="6"/>
      <c r="L537" s="69"/>
      <c r="M537" s="6"/>
      <c r="N537" s="6"/>
      <c r="O537" s="6"/>
      <c r="P537" s="70"/>
    </row>
    <row r="538" spans="1:16" ht="15.75" customHeight="1" x14ac:dyDescent="0.3">
      <c r="A538" s="1"/>
      <c r="B538" s="14"/>
      <c r="C538" s="6"/>
      <c r="D538" s="69"/>
      <c r="E538" s="6"/>
      <c r="F538" s="69"/>
      <c r="G538" s="6"/>
      <c r="H538" s="6"/>
      <c r="I538" s="6"/>
      <c r="J538" s="6"/>
      <c r="K538" s="6"/>
      <c r="L538" s="69"/>
      <c r="M538" s="6"/>
      <c r="N538" s="6"/>
      <c r="O538" s="6"/>
      <c r="P538" s="70"/>
    </row>
    <row r="539" spans="1:16" ht="15.75" customHeight="1" x14ac:dyDescent="0.3">
      <c r="A539" s="1"/>
      <c r="B539" s="14"/>
      <c r="C539" s="6"/>
      <c r="D539" s="69"/>
      <c r="E539" s="6"/>
      <c r="F539" s="69"/>
      <c r="G539" s="6"/>
      <c r="H539" s="6"/>
      <c r="I539" s="6"/>
      <c r="J539" s="6"/>
      <c r="K539" s="6"/>
      <c r="L539" s="69"/>
      <c r="M539" s="6"/>
      <c r="N539" s="6"/>
      <c r="O539" s="6"/>
      <c r="P539" s="70"/>
    </row>
    <row r="540" spans="1:16" ht="15.75" customHeight="1" x14ac:dyDescent="0.3">
      <c r="A540" s="1"/>
      <c r="B540" s="14"/>
      <c r="C540" s="6"/>
      <c r="D540" s="69"/>
      <c r="E540" s="6"/>
      <c r="F540" s="69"/>
      <c r="G540" s="6"/>
      <c r="H540" s="6"/>
      <c r="I540" s="6"/>
      <c r="J540" s="6"/>
      <c r="K540" s="6"/>
      <c r="L540" s="69"/>
      <c r="M540" s="6"/>
      <c r="N540" s="6"/>
      <c r="O540" s="6"/>
      <c r="P540" s="70"/>
    </row>
    <row r="541" spans="1:16" ht="15.75" customHeight="1" x14ac:dyDescent="0.3">
      <c r="A541" s="1"/>
      <c r="B541" s="14"/>
      <c r="C541" s="6"/>
      <c r="D541" s="69"/>
      <c r="E541" s="6"/>
      <c r="F541" s="69"/>
      <c r="G541" s="6"/>
      <c r="H541" s="6"/>
      <c r="I541" s="6"/>
      <c r="J541" s="6"/>
      <c r="K541" s="6"/>
      <c r="L541" s="69"/>
      <c r="M541" s="6"/>
      <c r="N541" s="6"/>
      <c r="O541" s="6"/>
      <c r="P541" s="70"/>
    </row>
    <row r="542" spans="1:16" ht="15.75" customHeight="1" x14ac:dyDescent="0.3">
      <c r="A542" s="1"/>
      <c r="B542" s="14"/>
      <c r="C542" s="6"/>
      <c r="D542" s="69"/>
      <c r="E542" s="6"/>
      <c r="F542" s="69"/>
      <c r="G542" s="6"/>
      <c r="H542" s="6"/>
      <c r="I542" s="6"/>
      <c r="J542" s="6"/>
      <c r="K542" s="6"/>
      <c r="L542" s="69"/>
      <c r="M542" s="6"/>
      <c r="N542" s="6"/>
      <c r="O542" s="6"/>
      <c r="P542" s="70"/>
    </row>
    <row r="543" spans="1:16" ht="15.75" customHeight="1" x14ac:dyDescent="0.3">
      <c r="A543" s="1"/>
      <c r="B543" s="14"/>
      <c r="C543" s="6"/>
      <c r="D543" s="69"/>
      <c r="E543" s="6"/>
      <c r="F543" s="69"/>
      <c r="G543" s="6"/>
      <c r="H543" s="6"/>
      <c r="I543" s="6"/>
      <c r="J543" s="6"/>
      <c r="K543" s="6"/>
      <c r="L543" s="69"/>
      <c r="M543" s="6"/>
      <c r="N543" s="6"/>
      <c r="O543" s="6"/>
      <c r="P543" s="70"/>
    </row>
    <row r="544" spans="1:16" ht="15.75" customHeight="1" x14ac:dyDescent="0.3">
      <c r="A544" s="1"/>
      <c r="B544" s="14"/>
      <c r="C544" s="6"/>
      <c r="D544" s="69"/>
      <c r="E544" s="6"/>
      <c r="F544" s="69"/>
      <c r="G544" s="6"/>
      <c r="H544" s="6"/>
      <c r="I544" s="6"/>
      <c r="J544" s="6"/>
      <c r="K544" s="6"/>
      <c r="L544" s="69"/>
      <c r="M544" s="6"/>
      <c r="N544" s="6"/>
      <c r="O544" s="6"/>
      <c r="P544" s="70"/>
    </row>
    <row r="545" spans="1:16" ht="15.75" customHeight="1" x14ac:dyDescent="0.3">
      <c r="A545" s="1"/>
      <c r="B545" s="14"/>
      <c r="C545" s="6"/>
      <c r="D545" s="69"/>
      <c r="E545" s="6"/>
      <c r="F545" s="69"/>
      <c r="G545" s="6"/>
      <c r="H545" s="6"/>
      <c r="I545" s="6"/>
      <c r="J545" s="6"/>
      <c r="K545" s="6"/>
      <c r="L545" s="69"/>
      <c r="M545" s="6"/>
      <c r="N545" s="6"/>
      <c r="O545" s="6"/>
      <c r="P545" s="70"/>
    </row>
    <row r="546" spans="1:16" ht="15.75" customHeight="1" x14ac:dyDescent="0.3">
      <c r="A546" s="1"/>
      <c r="B546" s="14"/>
      <c r="C546" s="6"/>
      <c r="D546" s="69"/>
      <c r="E546" s="6"/>
      <c r="F546" s="69"/>
      <c r="G546" s="6"/>
      <c r="H546" s="6"/>
      <c r="I546" s="6"/>
      <c r="J546" s="6"/>
      <c r="K546" s="6"/>
      <c r="L546" s="69"/>
      <c r="M546" s="6"/>
      <c r="N546" s="6"/>
      <c r="O546" s="6"/>
      <c r="P546" s="70"/>
    </row>
    <row r="547" spans="1:16" ht="15.75" customHeight="1" x14ac:dyDescent="0.3">
      <c r="A547" s="1"/>
      <c r="B547" s="14"/>
      <c r="C547" s="6"/>
      <c r="D547" s="69"/>
      <c r="E547" s="6"/>
      <c r="F547" s="69"/>
      <c r="G547" s="6"/>
      <c r="H547" s="6"/>
      <c r="I547" s="6"/>
      <c r="J547" s="6"/>
      <c r="K547" s="6"/>
      <c r="L547" s="69"/>
      <c r="M547" s="6"/>
      <c r="N547" s="6"/>
      <c r="O547" s="6"/>
      <c r="P547" s="70"/>
    </row>
    <row r="548" spans="1:16" ht="15.75" customHeight="1" x14ac:dyDescent="0.3">
      <c r="A548" s="1"/>
      <c r="B548" s="14"/>
      <c r="C548" s="6"/>
      <c r="D548" s="69"/>
      <c r="E548" s="6"/>
      <c r="F548" s="69"/>
      <c r="G548" s="6"/>
      <c r="H548" s="6"/>
      <c r="I548" s="6"/>
      <c r="J548" s="6"/>
      <c r="K548" s="6"/>
      <c r="L548" s="69"/>
      <c r="M548" s="6"/>
      <c r="N548" s="6"/>
      <c r="O548" s="6"/>
      <c r="P548" s="70"/>
    </row>
    <row r="549" spans="1:16" ht="15.75" customHeight="1" x14ac:dyDescent="0.3">
      <c r="A549" s="1"/>
      <c r="B549" s="14"/>
      <c r="C549" s="6"/>
      <c r="D549" s="69"/>
      <c r="E549" s="6"/>
      <c r="F549" s="69"/>
      <c r="G549" s="6"/>
      <c r="H549" s="6"/>
      <c r="I549" s="6"/>
      <c r="J549" s="6"/>
      <c r="K549" s="6"/>
      <c r="L549" s="69"/>
      <c r="M549" s="6"/>
      <c r="N549" s="6"/>
      <c r="O549" s="6"/>
      <c r="P549" s="70"/>
    </row>
    <row r="550" spans="1:16" ht="15.75" customHeight="1" x14ac:dyDescent="0.3">
      <c r="A550" s="1"/>
      <c r="B550" s="14"/>
      <c r="C550" s="6"/>
      <c r="D550" s="69"/>
      <c r="E550" s="6"/>
      <c r="F550" s="69"/>
      <c r="G550" s="6"/>
      <c r="H550" s="6"/>
      <c r="I550" s="6"/>
      <c r="J550" s="6"/>
      <c r="K550" s="6"/>
      <c r="L550" s="69"/>
      <c r="M550" s="6"/>
      <c r="N550" s="6"/>
      <c r="O550" s="6"/>
      <c r="P550" s="70"/>
    </row>
    <row r="551" spans="1:16" ht="15.75" customHeight="1" x14ac:dyDescent="0.3">
      <c r="A551" s="1"/>
      <c r="B551" s="14"/>
      <c r="C551" s="6"/>
      <c r="D551" s="69"/>
      <c r="E551" s="6"/>
      <c r="F551" s="69"/>
      <c r="G551" s="6"/>
      <c r="H551" s="6"/>
      <c r="I551" s="6"/>
      <c r="J551" s="6"/>
      <c r="K551" s="6"/>
      <c r="L551" s="69"/>
      <c r="M551" s="6"/>
      <c r="N551" s="6"/>
      <c r="O551" s="6"/>
      <c r="P551" s="70"/>
    </row>
    <row r="552" spans="1:16" ht="15.75" customHeight="1" x14ac:dyDescent="0.3">
      <c r="A552" s="1"/>
      <c r="B552" s="14"/>
      <c r="C552" s="6"/>
      <c r="D552" s="69"/>
      <c r="E552" s="6"/>
      <c r="F552" s="69"/>
      <c r="G552" s="6"/>
      <c r="H552" s="6"/>
      <c r="I552" s="6"/>
      <c r="J552" s="6"/>
      <c r="K552" s="6"/>
      <c r="L552" s="69"/>
      <c r="M552" s="6"/>
      <c r="N552" s="6"/>
      <c r="O552" s="6"/>
      <c r="P552" s="70"/>
    </row>
    <row r="553" spans="1:16" ht="15.75" customHeight="1" x14ac:dyDescent="0.3">
      <c r="A553" s="1"/>
      <c r="B553" s="14"/>
      <c r="C553" s="6"/>
      <c r="D553" s="69"/>
      <c r="E553" s="6"/>
      <c r="F553" s="69"/>
      <c r="G553" s="6"/>
      <c r="H553" s="6"/>
      <c r="I553" s="6"/>
      <c r="J553" s="6"/>
      <c r="K553" s="6"/>
      <c r="L553" s="69"/>
      <c r="M553" s="6"/>
      <c r="N553" s="6"/>
      <c r="O553" s="6"/>
      <c r="P553" s="70"/>
    </row>
    <row r="554" spans="1:16" ht="15.75" customHeight="1" x14ac:dyDescent="0.3">
      <c r="A554" s="1"/>
      <c r="B554" s="14"/>
      <c r="C554" s="6"/>
      <c r="D554" s="69"/>
      <c r="E554" s="6"/>
      <c r="F554" s="69"/>
      <c r="G554" s="6"/>
      <c r="H554" s="6"/>
      <c r="I554" s="6"/>
      <c r="J554" s="6"/>
      <c r="K554" s="6"/>
      <c r="L554" s="69"/>
      <c r="M554" s="6"/>
      <c r="N554" s="6"/>
      <c r="O554" s="6"/>
      <c r="P554" s="70"/>
    </row>
    <row r="555" spans="1:16" ht="15.75" customHeight="1" x14ac:dyDescent="0.3">
      <c r="A555" s="1"/>
      <c r="B555" s="14"/>
      <c r="C555" s="6"/>
      <c r="D555" s="69"/>
      <c r="E555" s="6"/>
      <c r="F555" s="69"/>
      <c r="G555" s="6"/>
      <c r="H555" s="6"/>
      <c r="I555" s="6"/>
      <c r="J555" s="6"/>
      <c r="K555" s="6"/>
      <c r="L555" s="69"/>
      <c r="M555" s="6"/>
      <c r="N555" s="6"/>
      <c r="O555" s="6"/>
      <c r="P555" s="70"/>
    </row>
    <row r="556" spans="1:16" ht="15.75" customHeight="1" x14ac:dyDescent="0.3">
      <c r="A556" s="1"/>
      <c r="B556" s="14"/>
      <c r="C556" s="6"/>
      <c r="D556" s="69"/>
      <c r="E556" s="6"/>
      <c r="F556" s="69"/>
      <c r="G556" s="6"/>
      <c r="H556" s="6"/>
      <c r="I556" s="6"/>
      <c r="J556" s="6"/>
      <c r="K556" s="6"/>
      <c r="L556" s="69"/>
      <c r="M556" s="6"/>
      <c r="N556" s="6"/>
      <c r="O556" s="6"/>
      <c r="P556" s="70"/>
    </row>
    <row r="557" spans="1:16" ht="15.75" customHeight="1" x14ac:dyDescent="0.3">
      <c r="A557" s="1"/>
      <c r="B557" s="14"/>
      <c r="C557" s="6"/>
      <c r="D557" s="69"/>
      <c r="E557" s="6"/>
      <c r="F557" s="69"/>
      <c r="G557" s="6"/>
      <c r="H557" s="6"/>
      <c r="I557" s="6"/>
      <c r="J557" s="6"/>
      <c r="K557" s="6"/>
      <c r="L557" s="69"/>
      <c r="M557" s="6"/>
      <c r="N557" s="6"/>
      <c r="O557" s="6"/>
      <c r="P557" s="70"/>
    </row>
    <row r="558" spans="1:16" ht="15.75" customHeight="1" x14ac:dyDescent="0.3">
      <c r="A558" s="1"/>
      <c r="B558" s="14"/>
      <c r="C558" s="6"/>
      <c r="D558" s="69"/>
      <c r="E558" s="6"/>
      <c r="F558" s="69"/>
      <c r="G558" s="6"/>
      <c r="H558" s="6"/>
      <c r="I558" s="6"/>
      <c r="J558" s="6"/>
      <c r="K558" s="6"/>
      <c r="L558" s="69"/>
      <c r="M558" s="6"/>
      <c r="N558" s="6"/>
      <c r="O558" s="6"/>
      <c r="P558" s="70"/>
    </row>
    <row r="559" spans="1:16" ht="15.75" customHeight="1" x14ac:dyDescent="0.3">
      <c r="A559" s="1"/>
      <c r="B559" s="14"/>
      <c r="C559" s="6"/>
      <c r="D559" s="69"/>
      <c r="E559" s="6"/>
      <c r="F559" s="69"/>
      <c r="G559" s="6"/>
      <c r="H559" s="6"/>
      <c r="I559" s="6"/>
      <c r="J559" s="6"/>
      <c r="K559" s="6"/>
      <c r="L559" s="69"/>
      <c r="M559" s="6"/>
      <c r="N559" s="6"/>
      <c r="O559" s="6"/>
      <c r="P559" s="70"/>
    </row>
    <row r="560" spans="1:16" ht="15.75" customHeight="1" x14ac:dyDescent="0.3">
      <c r="A560" s="1"/>
      <c r="B560" s="14"/>
      <c r="C560" s="6"/>
      <c r="D560" s="69"/>
      <c r="E560" s="6"/>
      <c r="F560" s="69"/>
      <c r="G560" s="6"/>
      <c r="H560" s="6"/>
      <c r="I560" s="6"/>
      <c r="J560" s="6"/>
      <c r="K560" s="6"/>
      <c r="L560" s="69"/>
      <c r="M560" s="6"/>
      <c r="N560" s="6"/>
      <c r="O560" s="6"/>
      <c r="P560" s="70"/>
    </row>
    <row r="561" spans="1:16" ht="15.75" customHeight="1" x14ac:dyDescent="0.3">
      <c r="A561" s="1"/>
      <c r="B561" s="14"/>
      <c r="C561" s="6"/>
      <c r="D561" s="69"/>
      <c r="E561" s="6"/>
      <c r="F561" s="69"/>
      <c r="G561" s="6"/>
      <c r="H561" s="6"/>
      <c r="I561" s="6"/>
      <c r="J561" s="6"/>
      <c r="K561" s="6"/>
      <c r="L561" s="69"/>
      <c r="M561" s="6"/>
      <c r="N561" s="6"/>
      <c r="O561" s="6"/>
      <c r="P561" s="70"/>
    </row>
    <row r="562" spans="1:16" ht="15.75" customHeight="1" x14ac:dyDescent="0.3">
      <c r="A562" s="1"/>
      <c r="B562" s="14"/>
      <c r="C562" s="6"/>
      <c r="D562" s="69"/>
      <c r="E562" s="6"/>
      <c r="F562" s="69"/>
      <c r="G562" s="6"/>
      <c r="H562" s="6"/>
      <c r="I562" s="6"/>
      <c r="J562" s="6"/>
      <c r="K562" s="6"/>
      <c r="L562" s="69"/>
      <c r="M562" s="6"/>
      <c r="N562" s="6"/>
      <c r="O562" s="6"/>
      <c r="P562" s="70"/>
    </row>
    <row r="563" spans="1:16" ht="15.75" customHeight="1" x14ac:dyDescent="0.3">
      <c r="A563" s="1"/>
      <c r="B563" s="14"/>
      <c r="C563" s="6"/>
      <c r="D563" s="69"/>
      <c r="E563" s="6"/>
      <c r="F563" s="69"/>
      <c r="G563" s="6"/>
      <c r="H563" s="6"/>
      <c r="I563" s="6"/>
      <c r="J563" s="6"/>
      <c r="K563" s="6"/>
      <c r="L563" s="69"/>
      <c r="M563" s="6"/>
      <c r="N563" s="6"/>
      <c r="O563" s="6"/>
      <c r="P563" s="70"/>
    </row>
    <row r="564" spans="1:16" ht="15.75" customHeight="1" x14ac:dyDescent="0.3">
      <c r="A564" s="1"/>
      <c r="B564" s="14"/>
      <c r="C564" s="6"/>
      <c r="D564" s="69"/>
      <c r="E564" s="6"/>
      <c r="F564" s="69"/>
      <c r="G564" s="6"/>
      <c r="H564" s="6"/>
      <c r="I564" s="6"/>
      <c r="J564" s="6"/>
      <c r="K564" s="6"/>
      <c r="L564" s="69"/>
      <c r="M564" s="6"/>
      <c r="N564" s="6"/>
      <c r="O564" s="6"/>
      <c r="P564" s="70"/>
    </row>
    <row r="565" spans="1:16" ht="15.75" customHeight="1" x14ac:dyDescent="0.3">
      <c r="A565" s="1"/>
      <c r="B565" s="14"/>
      <c r="C565" s="6"/>
      <c r="D565" s="69"/>
      <c r="E565" s="6"/>
      <c r="F565" s="69"/>
      <c r="G565" s="6"/>
      <c r="H565" s="6"/>
      <c r="I565" s="6"/>
      <c r="J565" s="6"/>
      <c r="K565" s="6"/>
      <c r="L565" s="69"/>
      <c r="M565" s="6"/>
      <c r="N565" s="6"/>
      <c r="O565" s="6"/>
      <c r="P565" s="70"/>
    </row>
    <row r="566" spans="1:16" ht="15.75" customHeight="1" x14ac:dyDescent="0.3">
      <c r="A566" s="1"/>
      <c r="B566" s="14"/>
      <c r="C566" s="6"/>
      <c r="D566" s="69"/>
      <c r="E566" s="6"/>
      <c r="F566" s="69"/>
      <c r="G566" s="6"/>
      <c r="H566" s="6"/>
      <c r="I566" s="6"/>
      <c r="J566" s="6"/>
      <c r="K566" s="6"/>
      <c r="L566" s="69"/>
      <c r="M566" s="6"/>
      <c r="N566" s="6"/>
      <c r="O566" s="6"/>
      <c r="P566" s="70"/>
    </row>
    <row r="567" spans="1:16" ht="15.75" customHeight="1" x14ac:dyDescent="0.3">
      <c r="A567" s="1"/>
      <c r="B567" s="14"/>
      <c r="C567" s="6"/>
      <c r="D567" s="69"/>
      <c r="E567" s="6"/>
      <c r="F567" s="69"/>
      <c r="G567" s="6"/>
      <c r="H567" s="6"/>
      <c r="I567" s="6"/>
      <c r="J567" s="6"/>
      <c r="K567" s="6"/>
      <c r="L567" s="69"/>
      <c r="M567" s="6"/>
      <c r="N567" s="6"/>
      <c r="O567" s="6"/>
      <c r="P567" s="70"/>
    </row>
    <row r="568" spans="1:16" ht="15.75" customHeight="1" x14ac:dyDescent="0.3">
      <c r="A568" s="1"/>
      <c r="B568" s="14"/>
      <c r="C568" s="6"/>
      <c r="D568" s="69"/>
      <c r="E568" s="6"/>
      <c r="F568" s="69"/>
      <c r="G568" s="6"/>
      <c r="H568" s="6"/>
      <c r="I568" s="6"/>
      <c r="J568" s="6"/>
      <c r="K568" s="6"/>
      <c r="L568" s="69"/>
      <c r="M568" s="6"/>
      <c r="N568" s="6"/>
      <c r="O568" s="6"/>
      <c r="P568" s="70"/>
    </row>
    <row r="569" spans="1:16" ht="15.75" customHeight="1" x14ac:dyDescent="0.3">
      <c r="A569" s="1"/>
      <c r="B569" s="14"/>
      <c r="C569" s="6"/>
      <c r="D569" s="69"/>
      <c r="E569" s="6"/>
      <c r="F569" s="69"/>
      <c r="G569" s="6"/>
      <c r="H569" s="6"/>
      <c r="I569" s="6"/>
      <c r="J569" s="6"/>
      <c r="K569" s="6"/>
      <c r="L569" s="69"/>
      <c r="M569" s="6"/>
      <c r="N569" s="6"/>
      <c r="O569" s="6"/>
      <c r="P569" s="70"/>
    </row>
    <row r="570" spans="1:16" ht="15.75" customHeight="1" x14ac:dyDescent="0.3">
      <c r="A570" s="1"/>
      <c r="B570" s="14"/>
      <c r="C570" s="6"/>
      <c r="D570" s="69"/>
      <c r="E570" s="6"/>
      <c r="F570" s="69"/>
      <c r="G570" s="6"/>
      <c r="H570" s="6"/>
      <c r="I570" s="6"/>
      <c r="J570" s="6"/>
      <c r="K570" s="6"/>
      <c r="L570" s="69"/>
      <c r="M570" s="6"/>
      <c r="N570" s="6"/>
      <c r="O570" s="6"/>
      <c r="P570" s="70"/>
    </row>
    <row r="571" spans="1:16" ht="15.75" customHeight="1" x14ac:dyDescent="0.3">
      <c r="A571" s="1"/>
      <c r="B571" s="14"/>
      <c r="C571" s="6"/>
      <c r="D571" s="69"/>
      <c r="E571" s="6"/>
      <c r="F571" s="69"/>
      <c r="G571" s="6"/>
      <c r="H571" s="6"/>
      <c r="I571" s="6"/>
      <c r="J571" s="6"/>
      <c r="K571" s="6"/>
      <c r="L571" s="69"/>
      <c r="M571" s="6"/>
      <c r="N571" s="6"/>
      <c r="O571" s="6"/>
      <c r="P571" s="70"/>
    </row>
    <row r="572" spans="1:16" ht="15.75" customHeight="1" x14ac:dyDescent="0.3">
      <c r="A572" s="1"/>
      <c r="B572" s="14"/>
      <c r="C572" s="6"/>
      <c r="D572" s="69"/>
      <c r="E572" s="6"/>
      <c r="F572" s="69"/>
      <c r="G572" s="6"/>
      <c r="H572" s="6"/>
      <c r="I572" s="6"/>
      <c r="J572" s="6"/>
      <c r="K572" s="6"/>
      <c r="L572" s="69"/>
      <c r="M572" s="6"/>
      <c r="N572" s="6"/>
      <c r="O572" s="6"/>
      <c r="P572" s="70"/>
    </row>
    <row r="573" spans="1:16" ht="15.75" customHeight="1" x14ac:dyDescent="0.3">
      <c r="A573" s="1"/>
      <c r="B573" s="14"/>
      <c r="C573" s="6"/>
      <c r="D573" s="69"/>
      <c r="E573" s="6"/>
      <c r="F573" s="69"/>
      <c r="G573" s="6"/>
      <c r="H573" s="6"/>
      <c r="I573" s="6"/>
      <c r="J573" s="6"/>
      <c r="K573" s="6"/>
      <c r="L573" s="69"/>
      <c r="M573" s="6"/>
      <c r="N573" s="6"/>
      <c r="O573" s="6"/>
      <c r="P573" s="70"/>
    </row>
    <row r="574" spans="1:16" ht="15.75" customHeight="1" x14ac:dyDescent="0.3">
      <c r="A574" s="1"/>
      <c r="B574" s="14"/>
      <c r="C574" s="6"/>
      <c r="D574" s="69"/>
      <c r="E574" s="6"/>
      <c r="F574" s="69"/>
      <c r="G574" s="6"/>
      <c r="H574" s="6"/>
      <c r="I574" s="6"/>
      <c r="J574" s="6"/>
      <c r="K574" s="6"/>
      <c r="L574" s="69"/>
      <c r="M574" s="6"/>
      <c r="N574" s="6"/>
      <c r="O574" s="6"/>
      <c r="P574" s="70"/>
    </row>
    <row r="575" spans="1:16" ht="15.75" customHeight="1" x14ac:dyDescent="0.3">
      <c r="A575" s="1"/>
      <c r="B575" s="14"/>
      <c r="C575" s="6"/>
      <c r="D575" s="69"/>
      <c r="E575" s="6"/>
      <c r="F575" s="69"/>
      <c r="G575" s="6"/>
      <c r="H575" s="6"/>
      <c r="I575" s="6"/>
      <c r="J575" s="6"/>
      <c r="K575" s="6"/>
      <c r="L575" s="69"/>
      <c r="M575" s="6"/>
      <c r="N575" s="6"/>
      <c r="O575" s="6"/>
      <c r="P575" s="70"/>
    </row>
    <row r="576" spans="1:16" ht="15.75" customHeight="1" x14ac:dyDescent="0.3">
      <c r="A576" s="1"/>
      <c r="B576" s="14"/>
      <c r="C576" s="6"/>
      <c r="D576" s="69"/>
      <c r="E576" s="6"/>
      <c r="F576" s="69"/>
      <c r="G576" s="6"/>
      <c r="H576" s="6"/>
      <c r="I576" s="6"/>
      <c r="J576" s="6"/>
      <c r="K576" s="6"/>
      <c r="L576" s="69"/>
      <c r="M576" s="6"/>
      <c r="N576" s="6"/>
      <c r="O576" s="6"/>
      <c r="P576" s="70"/>
    </row>
    <row r="577" spans="1:16" ht="15.75" customHeight="1" x14ac:dyDescent="0.3">
      <c r="A577" s="1"/>
      <c r="B577" s="14"/>
      <c r="C577" s="6"/>
      <c r="D577" s="69"/>
      <c r="E577" s="6"/>
      <c r="F577" s="69"/>
      <c r="G577" s="6"/>
      <c r="H577" s="6"/>
      <c r="I577" s="6"/>
      <c r="J577" s="6"/>
      <c r="K577" s="6"/>
      <c r="L577" s="69"/>
      <c r="M577" s="6"/>
      <c r="N577" s="6"/>
      <c r="O577" s="6"/>
      <c r="P577" s="70"/>
    </row>
    <row r="578" spans="1:16" ht="15.75" customHeight="1" x14ac:dyDescent="0.3">
      <c r="A578" s="1"/>
      <c r="B578" s="14"/>
      <c r="C578" s="6"/>
      <c r="D578" s="69"/>
      <c r="E578" s="6"/>
      <c r="F578" s="69"/>
      <c r="G578" s="6"/>
      <c r="H578" s="6"/>
      <c r="I578" s="6"/>
      <c r="J578" s="6"/>
      <c r="K578" s="6"/>
      <c r="L578" s="69"/>
      <c r="M578" s="6"/>
      <c r="N578" s="6"/>
      <c r="O578" s="6"/>
      <c r="P578" s="70"/>
    </row>
    <row r="579" spans="1:16" ht="15.75" customHeight="1" x14ac:dyDescent="0.3">
      <c r="A579" s="1"/>
      <c r="B579" s="14"/>
      <c r="C579" s="6"/>
      <c r="D579" s="69"/>
      <c r="E579" s="6"/>
      <c r="F579" s="69"/>
      <c r="G579" s="6"/>
      <c r="H579" s="6"/>
      <c r="I579" s="6"/>
      <c r="J579" s="6"/>
      <c r="K579" s="6"/>
      <c r="L579" s="69"/>
      <c r="M579" s="6"/>
      <c r="N579" s="6"/>
      <c r="O579" s="6"/>
      <c r="P579" s="70"/>
    </row>
    <row r="580" spans="1:16" ht="15.75" customHeight="1" x14ac:dyDescent="0.3">
      <c r="A580" s="1"/>
      <c r="B580" s="14"/>
      <c r="C580" s="6"/>
      <c r="D580" s="69"/>
      <c r="E580" s="6"/>
      <c r="F580" s="69"/>
      <c r="G580" s="6"/>
      <c r="H580" s="6"/>
      <c r="I580" s="6"/>
      <c r="J580" s="6"/>
      <c r="K580" s="6"/>
      <c r="L580" s="69"/>
      <c r="M580" s="6"/>
      <c r="N580" s="6"/>
      <c r="O580" s="6"/>
      <c r="P580" s="70"/>
    </row>
    <row r="581" spans="1:16" ht="15.75" customHeight="1" x14ac:dyDescent="0.3">
      <c r="A581" s="1"/>
      <c r="B581" s="14"/>
      <c r="C581" s="6"/>
      <c r="D581" s="69"/>
      <c r="E581" s="6"/>
      <c r="F581" s="69"/>
      <c r="G581" s="6"/>
      <c r="H581" s="6"/>
      <c r="I581" s="6"/>
      <c r="J581" s="6"/>
      <c r="K581" s="6"/>
      <c r="L581" s="69"/>
      <c r="M581" s="6"/>
      <c r="N581" s="6"/>
      <c r="O581" s="6"/>
      <c r="P581" s="70"/>
    </row>
    <row r="582" spans="1:16" ht="15.75" customHeight="1" x14ac:dyDescent="0.3">
      <c r="A582" s="1"/>
      <c r="B582" s="14"/>
      <c r="C582" s="6"/>
      <c r="D582" s="69"/>
      <c r="E582" s="6"/>
      <c r="F582" s="69"/>
      <c r="G582" s="6"/>
      <c r="H582" s="6"/>
      <c r="I582" s="6"/>
      <c r="J582" s="6"/>
      <c r="K582" s="6"/>
      <c r="L582" s="69"/>
      <c r="M582" s="6"/>
      <c r="N582" s="6"/>
      <c r="O582" s="6"/>
      <c r="P582" s="70"/>
    </row>
    <row r="583" spans="1:16" ht="15.75" customHeight="1" x14ac:dyDescent="0.3">
      <c r="A583" s="1"/>
      <c r="B583" s="14"/>
      <c r="C583" s="6"/>
      <c r="D583" s="69"/>
      <c r="E583" s="6"/>
      <c r="F583" s="69"/>
      <c r="G583" s="6"/>
      <c r="H583" s="6"/>
      <c r="I583" s="6"/>
      <c r="J583" s="6"/>
      <c r="K583" s="6"/>
      <c r="L583" s="69"/>
      <c r="M583" s="6"/>
      <c r="N583" s="6"/>
      <c r="O583" s="6"/>
      <c r="P583" s="70"/>
    </row>
    <row r="584" spans="1:16" ht="15.75" customHeight="1" x14ac:dyDescent="0.3">
      <c r="A584" s="1"/>
      <c r="B584" s="14"/>
      <c r="C584" s="6"/>
      <c r="D584" s="69"/>
      <c r="E584" s="6"/>
      <c r="F584" s="69"/>
      <c r="G584" s="6"/>
      <c r="H584" s="6"/>
      <c r="I584" s="6"/>
      <c r="J584" s="6"/>
      <c r="K584" s="6"/>
      <c r="L584" s="69"/>
      <c r="M584" s="6"/>
      <c r="N584" s="6"/>
      <c r="O584" s="6"/>
      <c r="P584" s="70"/>
    </row>
    <row r="585" spans="1:16" ht="15.75" customHeight="1" x14ac:dyDescent="0.3">
      <c r="A585" s="1"/>
      <c r="B585" s="14"/>
      <c r="C585" s="6"/>
      <c r="D585" s="69"/>
      <c r="E585" s="6"/>
      <c r="F585" s="69"/>
      <c r="G585" s="6"/>
      <c r="H585" s="6"/>
      <c r="I585" s="6"/>
      <c r="J585" s="6"/>
      <c r="K585" s="6"/>
      <c r="L585" s="69"/>
      <c r="M585" s="6"/>
      <c r="N585" s="6"/>
      <c r="O585" s="6"/>
      <c r="P585" s="70"/>
    </row>
    <row r="586" spans="1:16" ht="15.75" customHeight="1" x14ac:dyDescent="0.3">
      <c r="A586" s="1"/>
      <c r="B586" s="14"/>
      <c r="C586" s="6"/>
      <c r="D586" s="69"/>
      <c r="E586" s="6"/>
      <c r="F586" s="69"/>
      <c r="G586" s="6"/>
      <c r="H586" s="6"/>
      <c r="I586" s="6"/>
      <c r="J586" s="6"/>
      <c r="K586" s="6"/>
      <c r="L586" s="69"/>
      <c r="M586" s="6"/>
      <c r="N586" s="6"/>
      <c r="O586" s="6"/>
      <c r="P586" s="70"/>
    </row>
    <row r="587" spans="1:16" ht="15.75" customHeight="1" x14ac:dyDescent="0.3">
      <c r="A587" s="1"/>
      <c r="B587" s="14"/>
      <c r="C587" s="6"/>
      <c r="D587" s="69"/>
      <c r="E587" s="6"/>
      <c r="F587" s="69"/>
      <c r="G587" s="6"/>
      <c r="H587" s="6"/>
      <c r="I587" s="6"/>
      <c r="J587" s="6"/>
      <c r="K587" s="6"/>
      <c r="L587" s="69"/>
      <c r="M587" s="6"/>
      <c r="N587" s="6"/>
      <c r="O587" s="6"/>
      <c r="P587" s="70"/>
    </row>
    <row r="588" spans="1:16" ht="15.75" customHeight="1" x14ac:dyDescent="0.3">
      <c r="A588" s="1"/>
      <c r="B588" s="14"/>
      <c r="C588" s="6"/>
      <c r="D588" s="69"/>
      <c r="E588" s="6"/>
      <c r="F588" s="69"/>
      <c r="G588" s="6"/>
      <c r="H588" s="6"/>
      <c r="I588" s="6"/>
      <c r="J588" s="6"/>
      <c r="K588" s="6"/>
      <c r="L588" s="69"/>
      <c r="M588" s="6"/>
      <c r="N588" s="6"/>
      <c r="O588" s="6"/>
      <c r="P588" s="70"/>
    </row>
    <row r="589" spans="1:16" ht="15.75" customHeight="1" x14ac:dyDescent="0.3">
      <c r="A589" s="1"/>
      <c r="B589" s="14"/>
      <c r="C589" s="6"/>
      <c r="D589" s="69"/>
      <c r="E589" s="6"/>
      <c r="F589" s="69"/>
      <c r="G589" s="6"/>
      <c r="H589" s="6"/>
      <c r="I589" s="6"/>
      <c r="J589" s="6"/>
      <c r="K589" s="6"/>
      <c r="L589" s="69"/>
      <c r="M589" s="6"/>
      <c r="N589" s="6"/>
      <c r="O589" s="6"/>
      <c r="P589" s="70"/>
    </row>
    <row r="590" spans="1:16" ht="15.75" customHeight="1" x14ac:dyDescent="0.3">
      <c r="A590" s="1"/>
      <c r="B590" s="14"/>
      <c r="C590" s="6"/>
      <c r="D590" s="69"/>
      <c r="E590" s="6"/>
      <c r="F590" s="69"/>
      <c r="G590" s="6"/>
      <c r="H590" s="6"/>
      <c r="I590" s="6"/>
      <c r="J590" s="6"/>
      <c r="K590" s="6"/>
      <c r="L590" s="69"/>
      <c r="M590" s="6"/>
      <c r="N590" s="6"/>
      <c r="O590" s="6"/>
      <c r="P590" s="70"/>
    </row>
    <row r="591" spans="1:16" ht="15.75" customHeight="1" x14ac:dyDescent="0.3">
      <c r="A591" s="1"/>
      <c r="B591" s="14"/>
      <c r="C591" s="6"/>
      <c r="D591" s="69"/>
      <c r="E591" s="6"/>
      <c r="F591" s="69"/>
      <c r="G591" s="6"/>
      <c r="H591" s="6"/>
      <c r="I591" s="6"/>
      <c r="J591" s="6"/>
      <c r="K591" s="6"/>
      <c r="L591" s="69"/>
      <c r="M591" s="6"/>
      <c r="N591" s="6"/>
      <c r="O591" s="6"/>
      <c r="P591" s="70"/>
    </row>
    <row r="592" spans="1:16" ht="15.75" customHeight="1" x14ac:dyDescent="0.3">
      <c r="A592" s="1"/>
      <c r="B592" s="14"/>
      <c r="C592" s="6"/>
      <c r="D592" s="69"/>
      <c r="E592" s="6"/>
      <c r="F592" s="69"/>
      <c r="G592" s="6"/>
      <c r="H592" s="6"/>
      <c r="I592" s="6"/>
      <c r="J592" s="6"/>
      <c r="K592" s="6"/>
      <c r="L592" s="69"/>
      <c r="M592" s="6"/>
      <c r="N592" s="6"/>
      <c r="O592" s="6"/>
      <c r="P592" s="70"/>
    </row>
    <row r="593" spans="1:16" ht="15.75" customHeight="1" x14ac:dyDescent="0.3">
      <c r="A593" s="1"/>
      <c r="B593" s="14"/>
      <c r="C593" s="6"/>
      <c r="D593" s="69"/>
      <c r="E593" s="6"/>
      <c r="F593" s="69"/>
      <c r="G593" s="6"/>
      <c r="H593" s="6"/>
      <c r="I593" s="6"/>
      <c r="J593" s="6"/>
      <c r="K593" s="6"/>
      <c r="L593" s="69"/>
      <c r="M593" s="6"/>
      <c r="N593" s="6"/>
      <c r="O593" s="6"/>
      <c r="P593" s="70"/>
    </row>
    <row r="594" spans="1:16" ht="15.75" customHeight="1" x14ac:dyDescent="0.3">
      <c r="A594" s="1"/>
      <c r="B594" s="14"/>
      <c r="C594" s="6"/>
      <c r="D594" s="69"/>
      <c r="E594" s="6"/>
      <c r="F594" s="69"/>
      <c r="G594" s="6"/>
      <c r="H594" s="6"/>
      <c r="I594" s="6"/>
      <c r="J594" s="6"/>
      <c r="K594" s="6"/>
      <c r="L594" s="69"/>
      <c r="M594" s="6"/>
      <c r="N594" s="6"/>
      <c r="O594" s="6"/>
      <c r="P594" s="70"/>
    </row>
    <row r="595" spans="1:16" ht="15.75" customHeight="1" x14ac:dyDescent="0.3">
      <c r="A595" s="1"/>
      <c r="B595" s="14"/>
      <c r="C595" s="6"/>
      <c r="D595" s="69"/>
      <c r="E595" s="6"/>
      <c r="F595" s="69"/>
      <c r="G595" s="6"/>
      <c r="H595" s="6"/>
      <c r="I595" s="6"/>
      <c r="J595" s="6"/>
      <c r="K595" s="6"/>
      <c r="L595" s="69"/>
      <c r="M595" s="6"/>
      <c r="N595" s="6"/>
      <c r="O595" s="6"/>
      <c r="P595" s="70"/>
    </row>
    <row r="596" spans="1:16" ht="15.75" customHeight="1" x14ac:dyDescent="0.3">
      <c r="A596" s="1"/>
      <c r="B596" s="14"/>
      <c r="C596" s="6"/>
      <c r="D596" s="69"/>
      <c r="E596" s="6"/>
      <c r="F596" s="69"/>
      <c r="G596" s="6"/>
      <c r="H596" s="6"/>
      <c r="I596" s="6"/>
      <c r="J596" s="6"/>
      <c r="K596" s="6"/>
      <c r="L596" s="69"/>
      <c r="M596" s="6"/>
      <c r="N596" s="6"/>
      <c r="O596" s="6"/>
      <c r="P596" s="70"/>
    </row>
    <row r="597" spans="1:16" ht="15.75" customHeight="1" x14ac:dyDescent="0.3">
      <c r="A597" s="1"/>
      <c r="B597" s="14"/>
      <c r="C597" s="6"/>
      <c r="D597" s="69"/>
      <c r="E597" s="6"/>
      <c r="F597" s="69"/>
      <c r="G597" s="6"/>
      <c r="H597" s="6"/>
      <c r="I597" s="6"/>
      <c r="J597" s="6"/>
      <c r="K597" s="6"/>
      <c r="L597" s="69"/>
      <c r="M597" s="6"/>
      <c r="N597" s="6"/>
      <c r="O597" s="6"/>
      <c r="P597" s="70"/>
    </row>
    <row r="598" spans="1:16" ht="15.75" customHeight="1" x14ac:dyDescent="0.3">
      <c r="A598" s="1"/>
      <c r="B598" s="14"/>
      <c r="C598" s="6"/>
      <c r="D598" s="69"/>
      <c r="E598" s="6"/>
      <c r="F598" s="69"/>
      <c r="G598" s="6"/>
      <c r="H598" s="6"/>
      <c r="I598" s="6"/>
      <c r="J598" s="6"/>
      <c r="K598" s="6"/>
      <c r="L598" s="69"/>
      <c r="M598" s="6"/>
      <c r="N598" s="6"/>
      <c r="O598" s="6"/>
      <c r="P598" s="70"/>
    </row>
    <row r="599" spans="1:16" ht="15.75" customHeight="1" x14ac:dyDescent="0.3">
      <c r="A599" s="1"/>
      <c r="B599" s="14"/>
      <c r="C599" s="6"/>
      <c r="D599" s="69"/>
      <c r="E599" s="6"/>
      <c r="F599" s="69"/>
      <c r="G599" s="6"/>
      <c r="H599" s="6"/>
      <c r="I599" s="6"/>
      <c r="J599" s="6"/>
      <c r="K599" s="6"/>
      <c r="L599" s="69"/>
      <c r="M599" s="6"/>
      <c r="N599" s="6"/>
      <c r="O599" s="6"/>
      <c r="P599" s="70"/>
    </row>
    <row r="600" spans="1:16" ht="15.75" customHeight="1" x14ac:dyDescent="0.3">
      <c r="A600" s="1"/>
      <c r="B600" s="14"/>
      <c r="C600" s="6"/>
      <c r="D600" s="69"/>
      <c r="E600" s="6"/>
      <c r="F600" s="69"/>
      <c r="G600" s="6"/>
      <c r="H600" s="6"/>
      <c r="I600" s="6"/>
      <c r="J600" s="6"/>
      <c r="K600" s="6"/>
      <c r="L600" s="69"/>
      <c r="M600" s="6"/>
      <c r="N600" s="6"/>
      <c r="O600" s="6"/>
      <c r="P600" s="70"/>
    </row>
    <row r="601" spans="1:16" ht="15.75" customHeight="1" x14ac:dyDescent="0.3">
      <c r="A601" s="1"/>
      <c r="B601" s="14"/>
      <c r="C601" s="6"/>
      <c r="D601" s="69"/>
      <c r="E601" s="6"/>
      <c r="F601" s="69"/>
      <c r="G601" s="6"/>
      <c r="H601" s="6"/>
      <c r="I601" s="6"/>
      <c r="J601" s="6"/>
      <c r="K601" s="6"/>
      <c r="L601" s="69"/>
      <c r="M601" s="6"/>
      <c r="N601" s="6"/>
      <c r="O601" s="6"/>
      <c r="P601" s="70"/>
    </row>
    <row r="602" spans="1:16" ht="15.75" customHeight="1" x14ac:dyDescent="0.3">
      <c r="A602" s="1"/>
      <c r="B602" s="14"/>
      <c r="C602" s="6"/>
      <c r="D602" s="69"/>
      <c r="E602" s="6"/>
      <c r="F602" s="69"/>
      <c r="G602" s="6"/>
      <c r="H602" s="6"/>
      <c r="I602" s="6"/>
      <c r="J602" s="6"/>
      <c r="K602" s="6"/>
      <c r="L602" s="69"/>
      <c r="M602" s="6"/>
      <c r="N602" s="6"/>
      <c r="O602" s="6"/>
      <c r="P602" s="70"/>
    </row>
    <row r="603" spans="1:16" ht="15.75" customHeight="1" x14ac:dyDescent="0.3">
      <c r="A603" s="1"/>
      <c r="B603" s="14"/>
      <c r="C603" s="6"/>
      <c r="D603" s="69"/>
      <c r="E603" s="6"/>
      <c r="F603" s="69"/>
      <c r="G603" s="6"/>
      <c r="H603" s="6"/>
      <c r="I603" s="6"/>
      <c r="J603" s="6"/>
      <c r="K603" s="6"/>
      <c r="L603" s="69"/>
      <c r="M603" s="6"/>
      <c r="N603" s="6"/>
      <c r="O603" s="6"/>
      <c r="P603" s="70"/>
    </row>
    <row r="604" spans="1:16" ht="15.75" customHeight="1" x14ac:dyDescent="0.3">
      <c r="A604" s="1"/>
      <c r="B604" s="14"/>
      <c r="C604" s="6"/>
      <c r="D604" s="69"/>
      <c r="E604" s="6"/>
      <c r="F604" s="69"/>
      <c r="G604" s="6"/>
      <c r="H604" s="6"/>
      <c r="I604" s="6"/>
      <c r="J604" s="6"/>
      <c r="K604" s="6"/>
      <c r="L604" s="69"/>
      <c r="M604" s="6"/>
      <c r="N604" s="6"/>
      <c r="O604" s="6"/>
      <c r="P604" s="70"/>
    </row>
    <row r="605" spans="1:16" ht="15.75" customHeight="1" x14ac:dyDescent="0.3">
      <c r="A605" s="1"/>
      <c r="B605" s="14"/>
      <c r="C605" s="6"/>
      <c r="D605" s="69"/>
      <c r="E605" s="6"/>
      <c r="F605" s="69"/>
      <c r="G605" s="6"/>
      <c r="H605" s="6"/>
      <c r="I605" s="6"/>
      <c r="J605" s="6"/>
      <c r="K605" s="6"/>
      <c r="L605" s="69"/>
      <c r="M605" s="6"/>
      <c r="N605" s="6"/>
      <c r="O605" s="6"/>
      <c r="P605" s="70"/>
    </row>
    <row r="606" spans="1:16" ht="15.75" customHeight="1" x14ac:dyDescent="0.3">
      <c r="A606" s="1"/>
      <c r="B606" s="14"/>
      <c r="C606" s="6"/>
      <c r="D606" s="69"/>
      <c r="E606" s="6"/>
      <c r="F606" s="69"/>
      <c r="G606" s="6"/>
      <c r="H606" s="6"/>
      <c r="I606" s="6"/>
      <c r="J606" s="6"/>
      <c r="K606" s="6"/>
      <c r="L606" s="69"/>
      <c r="M606" s="6"/>
      <c r="N606" s="6"/>
      <c r="O606" s="6"/>
      <c r="P606" s="70"/>
    </row>
    <row r="607" spans="1:16" ht="15.75" customHeight="1" x14ac:dyDescent="0.3">
      <c r="A607" s="1"/>
      <c r="B607" s="14"/>
      <c r="C607" s="6"/>
      <c r="D607" s="69"/>
      <c r="E607" s="6"/>
      <c r="F607" s="69"/>
      <c r="G607" s="6"/>
      <c r="H607" s="6"/>
      <c r="I607" s="6"/>
      <c r="J607" s="6"/>
      <c r="K607" s="6"/>
      <c r="L607" s="69"/>
      <c r="M607" s="6"/>
      <c r="N607" s="6"/>
      <c r="O607" s="6"/>
      <c r="P607" s="70"/>
    </row>
    <row r="608" spans="1:16" ht="15.75" customHeight="1" x14ac:dyDescent="0.3">
      <c r="A608" s="1"/>
      <c r="B608" s="14"/>
      <c r="C608" s="6"/>
      <c r="D608" s="69"/>
      <c r="E608" s="6"/>
      <c r="F608" s="69"/>
      <c r="G608" s="6"/>
      <c r="H608" s="6"/>
      <c r="I608" s="6"/>
      <c r="J608" s="6"/>
      <c r="K608" s="6"/>
      <c r="L608" s="69"/>
      <c r="M608" s="6"/>
      <c r="N608" s="6"/>
      <c r="O608" s="6"/>
      <c r="P608" s="70"/>
    </row>
    <row r="609" spans="1:16" ht="15.75" customHeight="1" x14ac:dyDescent="0.3">
      <c r="A609" s="1"/>
      <c r="B609" s="14"/>
      <c r="C609" s="6"/>
      <c r="D609" s="69"/>
      <c r="E609" s="6"/>
      <c r="F609" s="69"/>
      <c r="G609" s="6"/>
      <c r="H609" s="6"/>
      <c r="I609" s="6"/>
      <c r="J609" s="6"/>
      <c r="K609" s="6"/>
      <c r="L609" s="69"/>
      <c r="M609" s="6"/>
      <c r="N609" s="6"/>
      <c r="O609" s="6"/>
      <c r="P609" s="70"/>
    </row>
    <row r="610" spans="1:16" ht="15.75" customHeight="1" x14ac:dyDescent="0.3">
      <c r="A610" s="1"/>
      <c r="B610" s="14"/>
      <c r="C610" s="6"/>
      <c r="D610" s="69"/>
      <c r="E610" s="6"/>
      <c r="F610" s="69"/>
      <c r="G610" s="6"/>
      <c r="H610" s="6"/>
      <c r="I610" s="6"/>
      <c r="J610" s="6"/>
      <c r="K610" s="6"/>
      <c r="L610" s="69"/>
      <c r="M610" s="6"/>
      <c r="N610" s="6"/>
      <c r="O610" s="6"/>
      <c r="P610" s="70"/>
    </row>
    <row r="611" spans="1:16" ht="15.75" customHeight="1" x14ac:dyDescent="0.3">
      <c r="A611" s="1"/>
      <c r="B611" s="14"/>
      <c r="C611" s="6"/>
      <c r="D611" s="69"/>
      <c r="E611" s="6"/>
      <c r="F611" s="69"/>
      <c r="G611" s="6"/>
      <c r="H611" s="6"/>
      <c r="I611" s="6"/>
      <c r="J611" s="6"/>
      <c r="K611" s="6"/>
      <c r="L611" s="69"/>
      <c r="M611" s="6"/>
      <c r="N611" s="6"/>
      <c r="O611" s="6"/>
      <c r="P611" s="70"/>
    </row>
    <row r="612" spans="1:16" ht="15.75" customHeight="1" x14ac:dyDescent="0.3">
      <c r="A612" s="1"/>
      <c r="B612" s="14"/>
      <c r="C612" s="6"/>
      <c r="D612" s="69"/>
      <c r="E612" s="6"/>
      <c r="F612" s="69"/>
      <c r="G612" s="6"/>
      <c r="H612" s="6"/>
      <c r="I612" s="6"/>
      <c r="J612" s="6"/>
      <c r="K612" s="6"/>
      <c r="L612" s="69"/>
      <c r="M612" s="6"/>
      <c r="N612" s="6"/>
      <c r="O612" s="6"/>
      <c r="P612" s="70"/>
    </row>
    <row r="613" spans="1:16" ht="15.75" customHeight="1" x14ac:dyDescent="0.3">
      <c r="A613" s="1"/>
      <c r="B613" s="14"/>
      <c r="C613" s="6"/>
      <c r="D613" s="69"/>
      <c r="E613" s="6"/>
      <c r="F613" s="69"/>
      <c r="G613" s="6"/>
      <c r="H613" s="6"/>
      <c r="I613" s="6"/>
      <c r="J613" s="6"/>
      <c r="K613" s="6"/>
      <c r="L613" s="69"/>
      <c r="M613" s="6"/>
      <c r="N613" s="6"/>
      <c r="O613" s="6"/>
      <c r="P613" s="70"/>
    </row>
    <row r="614" spans="1:16" ht="15.75" customHeight="1" x14ac:dyDescent="0.3">
      <c r="A614" s="1"/>
      <c r="B614" s="14"/>
      <c r="C614" s="6"/>
      <c r="D614" s="69"/>
      <c r="E614" s="6"/>
      <c r="F614" s="69"/>
      <c r="G614" s="6"/>
      <c r="H614" s="6"/>
      <c r="I614" s="6"/>
      <c r="J614" s="6"/>
      <c r="K614" s="6"/>
      <c r="L614" s="69"/>
      <c r="M614" s="6"/>
      <c r="N614" s="6"/>
      <c r="O614" s="6"/>
      <c r="P614" s="70"/>
    </row>
    <row r="615" spans="1:16" ht="15.75" customHeight="1" x14ac:dyDescent="0.3">
      <c r="A615" s="1"/>
      <c r="B615" s="14"/>
      <c r="C615" s="6"/>
      <c r="D615" s="69"/>
      <c r="E615" s="6"/>
      <c r="F615" s="69"/>
      <c r="G615" s="6"/>
      <c r="H615" s="6"/>
      <c r="I615" s="6"/>
      <c r="J615" s="6"/>
      <c r="K615" s="6"/>
      <c r="L615" s="69"/>
      <c r="M615" s="6"/>
      <c r="N615" s="6"/>
      <c r="O615" s="6"/>
      <c r="P615" s="70"/>
    </row>
    <row r="616" spans="1:16" ht="15.75" customHeight="1" x14ac:dyDescent="0.3">
      <c r="A616" s="1"/>
      <c r="B616" s="14"/>
      <c r="C616" s="6"/>
      <c r="D616" s="69"/>
      <c r="E616" s="6"/>
      <c r="F616" s="69"/>
      <c r="G616" s="6"/>
      <c r="H616" s="6"/>
      <c r="I616" s="6"/>
      <c r="J616" s="6"/>
      <c r="K616" s="6"/>
      <c r="L616" s="69"/>
      <c r="M616" s="6"/>
      <c r="N616" s="6"/>
      <c r="O616" s="6"/>
      <c r="P616" s="70"/>
    </row>
    <row r="617" spans="1:16" ht="15.75" customHeight="1" x14ac:dyDescent="0.3">
      <c r="A617" s="1"/>
      <c r="B617" s="14"/>
      <c r="C617" s="6"/>
      <c r="D617" s="69"/>
      <c r="E617" s="6"/>
      <c r="F617" s="69"/>
      <c r="G617" s="6"/>
      <c r="H617" s="6"/>
      <c r="I617" s="6"/>
      <c r="J617" s="6"/>
      <c r="K617" s="6"/>
      <c r="L617" s="69"/>
      <c r="M617" s="6"/>
      <c r="N617" s="6"/>
      <c r="O617" s="6"/>
      <c r="P617" s="70"/>
    </row>
    <row r="618" spans="1:16" ht="15.75" customHeight="1" x14ac:dyDescent="0.3">
      <c r="A618" s="1"/>
      <c r="B618" s="14"/>
      <c r="C618" s="6"/>
      <c r="D618" s="69"/>
      <c r="E618" s="6"/>
      <c r="F618" s="69"/>
      <c r="G618" s="6"/>
      <c r="H618" s="6"/>
      <c r="I618" s="6"/>
      <c r="J618" s="6"/>
      <c r="K618" s="6"/>
      <c r="L618" s="69"/>
      <c r="M618" s="6"/>
      <c r="N618" s="6"/>
      <c r="O618" s="6"/>
      <c r="P618" s="70"/>
    </row>
    <row r="619" spans="1:16" ht="15.75" customHeight="1" x14ac:dyDescent="0.3">
      <c r="A619" s="1"/>
      <c r="B619" s="14"/>
      <c r="C619" s="6"/>
      <c r="D619" s="69"/>
      <c r="E619" s="6"/>
      <c r="F619" s="69"/>
      <c r="G619" s="6"/>
      <c r="H619" s="6"/>
      <c r="I619" s="6"/>
      <c r="J619" s="6"/>
      <c r="K619" s="6"/>
      <c r="L619" s="69"/>
      <c r="M619" s="6"/>
      <c r="N619" s="6"/>
      <c r="O619" s="6"/>
      <c r="P619" s="70"/>
    </row>
    <row r="620" spans="1:16" ht="15.75" customHeight="1" x14ac:dyDescent="0.3">
      <c r="A620" s="1"/>
      <c r="B620" s="14"/>
      <c r="C620" s="6"/>
      <c r="D620" s="69"/>
      <c r="E620" s="6"/>
      <c r="F620" s="69"/>
      <c r="G620" s="6"/>
      <c r="H620" s="6"/>
      <c r="I620" s="6"/>
      <c r="J620" s="6"/>
      <c r="K620" s="6"/>
      <c r="L620" s="69"/>
      <c r="M620" s="6"/>
      <c r="N620" s="6"/>
      <c r="O620" s="6"/>
      <c r="P620" s="70"/>
    </row>
    <row r="621" spans="1:16" ht="15.75" customHeight="1" x14ac:dyDescent="0.3">
      <c r="A621" s="1"/>
      <c r="B621" s="14"/>
      <c r="C621" s="6"/>
      <c r="D621" s="69"/>
      <c r="E621" s="6"/>
      <c r="F621" s="69"/>
      <c r="G621" s="6"/>
      <c r="H621" s="6"/>
      <c r="I621" s="6"/>
      <c r="J621" s="6"/>
      <c r="K621" s="6"/>
      <c r="L621" s="69"/>
      <c r="M621" s="6"/>
      <c r="N621" s="6"/>
      <c r="O621" s="6"/>
      <c r="P621" s="70"/>
    </row>
    <row r="622" spans="1:16" ht="15.75" customHeight="1" x14ac:dyDescent="0.3">
      <c r="A622" s="1"/>
      <c r="B622" s="14"/>
      <c r="C622" s="6"/>
      <c r="D622" s="69"/>
      <c r="E622" s="6"/>
      <c r="F622" s="69"/>
      <c r="G622" s="6"/>
      <c r="H622" s="6"/>
      <c r="I622" s="6"/>
      <c r="J622" s="6"/>
      <c r="K622" s="6"/>
      <c r="L622" s="69"/>
      <c r="M622" s="6"/>
      <c r="N622" s="6"/>
      <c r="O622" s="6"/>
      <c r="P622" s="70"/>
    </row>
    <row r="623" spans="1:16" ht="15.75" customHeight="1" x14ac:dyDescent="0.3">
      <c r="A623" s="1"/>
      <c r="B623" s="14"/>
      <c r="C623" s="6"/>
      <c r="D623" s="69"/>
      <c r="E623" s="6"/>
      <c r="F623" s="69"/>
      <c r="G623" s="6"/>
      <c r="H623" s="6"/>
      <c r="I623" s="6"/>
      <c r="J623" s="6"/>
      <c r="K623" s="6"/>
      <c r="L623" s="69"/>
      <c r="M623" s="6"/>
      <c r="N623" s="6"/>
      <c r="O623" s="6"/>
      <c r="P623" s="70"/>
    </row>
    <row r="624" spans="1:16" ht="15.75" customHeight="1" x14ac:dyDescent="0.3">
      <c r="A624" s="1"/>
      <c r="B624" s="14"/>
      <c r="C624" s="6"/>
      <c r="D624" s="69"/>
      <c r="E624" s="6"/>
      <c r="F624" s="69"/>
      <c r="G624" s="6"/>
      <c r="H624" s="6"/>
      <c r="I624" s="6"/>
      <c r="J624" s="6"/>
      <c r="K624" s="6"/>
      <c r="L624" s="69"/>
      <c r="M624" s="6"/>
      <c r="N624" s="6"/>
      <c r="O624" s="6"/>
      <c r="P624" s="70"/>
    </row>
    <row r="625" spans="1:16" ht="15.75" customHeight="1" x14ac:dyDescent="0.3">
      <c r="A625" s="1"/>
      <c r="B625" s="14"/>
      <c r="C625" s="6"/>
      <c r="D625" s="69"/>
      <c r="E625" s="6"/>
      <c r="F625" s="69"/>
      <c r="G625" s="6"/>
      <c r="H625" s="6"/>
      <c r="I625" s="6"/>
      <c r="J625" s="6"/>
      <c r="K625" s="6"/>
      <c r="L625" s="69"/>
      <c r="M625" s="6"/>
      <c r="N625" s="6"/>
      <c r="O625" s="6"/>
      <c r="P625" s="70"/>
    </row>
    <row r="626" spans="1:16" ht="15.75" customHeight="1" x14ac:dyDescent="0.3">
      <c r="A626" s="1"/>
      <c r="B626" s="14"/>
      <c r="C626" s="6"/>
      <c r="D626" s="69"/>
      <c r="E626" s="6"/>
      <c r="F626" s="69"/>
      <c r="G626" s="6"/>
      <c r="H626" s="6"/>
      <c r="I626" s="6"/>
      <c r="J626" s="6"/>
      <c r="K626" s="6"/>
      <c r="L626" s="69"/>
      <c r="M626" s="6"/>
      <c r="N626" s="6"/>
      <c r="O626" s="6"/>
      <c r="P626" s="70"/>
    </row>
    <row r="627" spans="1:16" ht="15.75" customHeight="1" x14ac:dyDescent="0.3">
      <c r="A627" s="1"/>
      <c r="B627" s="14"/>
      <c r="C627" s="6"/>
      <c r="D627" s="69"/>
      <c r="E627" s="6"/>
      <c r="F627" s="69"/>
      <c r="G627" s="6"/>
      <c r="H627" s="6"/>
      <c r="I627" s="6"/>
      <c r="J627" s="6"/>
      <c r="K627" s="6"/>
      <c r="L627" s="69"/>
      <c r="M627" s="6"/>
      <c r="N627" s="6"/>
      <c r="O627" s="6"/>
      <c r="P627" s="70"/>
    </row>
    <row r="628" spans="1:16" ht="15.75" customHeight="1" x14ac:dyDescent="0.3">
      <c r="A628" s="1"/>
      <c r="B628" s="14"/>
      <c r="C628" s="6"/>
      <c r="D628" s="69"/>
      <c r="E628" s="6"/>
      <c r="F628" s="69"/>
      <c r="G628" s="6"/>
      <c r="H628" s="6"/>
      <c r="I628" s="6"/>
      <c r="J628" s="6"/>
      <c r="K628" s="6"/>
      <c r="L628" s="69"/>
      <c r="M628" s="6"/>
      <c r="N628" s="6"/>
      <c r="O628" s="6"/>
      <c r="P628" s="70"/>
    </row>
    <row r="629" spans="1:16" ht="15.75" customHeight="1" x14ac:dyDescent="0.3">
      <c r="A629" s="1"/>
      <c r="B629" s="14"/>
      <c r="C629" s="6"/>
      <c r="D629" s="69"/>
      <c r="E629" s="6"/>
      <c r="F629" s="69"/>
      <c r="G629" s="6"/>
      <c r="H629" s="6"/>
      <c r="I629" s="6"/>
      <c r="J629" s="6"/>
      <c r="K629" s="6"/>
      <c r="L629" s="69"/>
      <c r="M629" s="6"/>
      <c r="N629" s="6"/>
      <c r="O629" s="6"/>
      <c r="P629" s="70"/>
    </row>
    <row r="630" spans="1:16" ht="15.75" customHeight="1" x14ac:dyDescent="0.3">
      <c r="A630" s="1"/>
      <c r="B630" s="14"/>
      <c r="C630" s="6"/>
      <c r="D630" s="69"/>
      <c r="E630" s="6"/>
      <c r="F630" s="69"/>
      <c r="G630" s="6"/>
      <c r="H630" s="6"/>
      <c r="I630" s="6"/>
      <c r="J630" s="6"/>
      <c r="K630" s="6"/>
      <c r="L630" s="69"/>
      <c r="M630" s="6"/>
      <c r="N630" s="6"/>
      <c r="O630" s="6"/>
      <c r="P630" s="70"/>
    </row>
    <row r="631" spans="1:16" ht="15.75" customHeight="1" x14ac:dyDescent="0.3">
      <c r="A631" s="1"/>
      <c r="B631" s="14"/>
      <c r="C631" s="6"/>
      <c r="D631" s="69"/>
      <c r="E631" s="6"/>
      <c r="F631" s="69"/>
      <c r="G631" s="6"/>
      <c r="H631" s="6"/>
      <c r="I631" s="6"/>
      <c r="J631" s="6"/>
      <c r="K631" s="6"/>
      <c r="L631" s="69"/>
      <c r="M631" s="6"/>
      <c r="N631" s="6"/>
      <c r="O631" s="6"/>
      <c r="P631" s="70"/>
    </row>
    <row r="632" spans="1:16" ht="15.75" customHeight="1" x14ac:dyDescent="0.3">
      <c r="A632" s="1"/>
      <c r="B632" s="14"/>
      <c r="C632" s="6"/>
      <c r="D632" s="69"/>
      <c r="E632" s="6"/>
      <c r="F632" s="69"/>
      <c r="G632" s="6"/>
      <c r="H632" s="6"/>
      <c r="I632" s="6"/>
      <c r="J632" s="6"/>
      <c r="K632" s="6"/>
      <c r="L632" s="69"/>
      <c r="M632" s="6"/>
      <c r="N632" s="6"/>
      <c r="O632" s="6"/>
      <c r="P632" s="70"/>
    </row>
    <row r="633" spans="1:16" ht="15.75" customHeight="1" x14ac:dyDescent="0.3">
      <c r="A633" s="1"/>
      <c r="B633" s="14"/>
      <c r="C633" s="6"/>
      <c r="D633" s="69"/>
      <c r="E633" s="6"/>
      <c r="F633" s="69"/>
      <c r="G633" s="6"/>
      <c r="H633" s="6"/>
      <c r="I633" s="6"/>
      <c r="J633" s="6"/>
      <c r="K633" s="6"/>
      <c r="L633" s="69"/>
      <c r="M633" s="6"/>
      <c r="N633" s="6"/>
      <c r="O633" s="6"/>
      <c r="P633" s="70"/>
    </row>
    <row r="634" spans="1:16" ht="15.75" customHeight="1" x14ac:dyDescent="0.3">
      <c r="A634" s="1"/>
      <c r="B634" s="14"/>
      <c r="C634" s="6"/>
      <c r="D634" s="69"/>
      <c r="E634" s="6"/>
      <c r="F634" s="69"/>
      <c r="G634" s="6"/>
      <c r="H634" s="6"/>
      <c r="I634" s="6"/>
      <c r="J634" s="6"/>
      <c r="K634" s="6"/>
      <c r="L634" s="69"/>
      <c r="M634" s="6"/>
      <c r="N634" s="6"/>
      <c r="O634" s="6"/>
      <c r="P634" s="70"/>
    </row>
    <row r="635" spans="1:16" ht="15.75" customHeight="1" x14ac:dyDescent="0.3">
      <c r="A635" s="1"/>
      <c r="B635" s="14"/>
      <c r="C635" s="6"/>
      <c r="D635" s="69"/>
      <c r="E635" s="6"/>
      <c r="F635" s="69"/>
      <c r="G635" s="6"/>
      <c r="H635" s="6"/>
      <c r="I635" s="6"/>
      <c r="J635" s="6"/>
      <c r="K635" s="6"/>
      <c r="L635" s="69"/>
      <c r="M635" s="6"/>
      <c r="N635" s="6"/>
      <c r="O635" s="6"/>
      <c r="P635" s="70"/>
    </row>
    <row r="636" spans="1:16" ht="15.75" customHeight="1" x14ac:dyDescent="0.3">
      <c r="A636" s="1"/>
      <c r="B636" s="14"/>
      <c r="C636" s="6"/>
      <c r="D636" s="69"/>
      <c r="E636" s="6"/>
      <c r="F636" s="69"/>
      <c r="G636" s="6"/>
      <c r="H636" s="6"/>
      <c r="I636" s="6"/>
      <c r="J636" s="6"/>
      <c r="K636" s="6"/>
      <c r="L636" s="69"/>
      <c r="M636" s="6"/>
      <c r="N636" s="6"/>
      <c r="O636" s="6"/>
      <c r="P636" s="70"/>
    </row>
    <row r="637" spans="1:16" ht="15.75" customHeight="1" x14ac:dyDescent="0.3">
      <c r="A637" s="1"/>
      <c r="B637" s="14"/>
      <c r="C637" s="6"/>
      <c r="D637" s="69"/>
      <c r="E637" s="6"/>
      <c r="F637" s="69"/>
      <c r="G637" s="6"/>
      <c r="H637" s="6"/>
      <c r="I637" s="6"/>
      <c r="J637" s="6"/>
      <c r="K637" s="6"/>
      <c r="L637" s="69"/>
      <c r="M637" s="6"/>
      <c r="N637" s="6"/>
      <c r="O637" s="6"/>
      <c r="P637" s="70"/>
    </row>
    <row r="638" spans="1:16" ht="15.75" customHeight="1" x14ac:dyDescent="0.3">
      <c r="A638" s="1"/>
      <c r="B638" s="14"/>
      <c r="C638" s="6"/>
      <c r="D638" s="69"/>
      <c r="E638" s="6"/>
      <c r="F638" s="69"/>
      <c r="G638" s="6"/>
      <c r="H638" s="6"/>
      <c r="I638" s="6"/>
      <c r="J638" s="6"/>
      <c r="K638" s="6"/>
      <c r="L638" s="69"/>
      <c r="M638" s="6"/>
      <c r="N638" s="6"/>
      <c r="O638" s="6"/>
      <c r="P638" s="70"/>
    </row>
    <row r="639" spans="1:16" ht="15.75" customHeight="1" x14ac:dyDescent="0.3">
      <c r="A639" s="1"/>
      <c r="B639" s="14"/>
      <c r="C639" s="6"/>
      <c r="D639" s="69"/>
      <c r="E639" s="6"/>
      <c r="F639" s="69"/>
      <c r="G639" s="6"/>
      <c r="H639" s="6"/>
      <c r="I639" s="6"/>
      <c r="J639" s="6"/>
      <c r="K639" s="6"/>
      <c r="L639" s="69"/>
      <c r="M639" s="6"/>
      <c r="N639" s="6"/>
      <c r="O639" s="6"/>
      <c r="P639" s="70"/>
    </row>
    <row r="640" spans="1:16" ht="15.75" customHeight="1" x14ac:dyDescent="0.3">
      <c r="A640" s="1"/>
      <c r="B640" s="14"/>
      <c r="C640" s="6"/>
      <c r="D640" s="69"/>
      <c r="E640" s="6"/>
      <c r="F640" s="69"/>
      <c r="G640" s="6"/>
      <c r="H640" s="6"/>
      <c r="I640" s="6"/>
      <c r="J640" s="6"/>
      <c r="K640" s="6"/>
      <c r="L640" s="69"/>
      <c r="M640" s="6"/>
      <c r="N640" s="6"/>
      <c r="O640" s="6"/>
      <c r="P640" s="70"/>
    </row>
    <row r="641" spans="1:16" ht="15.75" customHeight="1" x14ac:dyDescent="0.3">
      <c r="A641" s="1"/>
      <c r="B641" s="14"/>
      <c r="C641" s="6"/>
      <c r="D641" s="69"/>
      <c r="E641" s="6"/>
      <c r="F641" s="69"/>
      <c r="G641" s="6"/>
      <c r="H641" s="6"/>
      <c r="I641" s="6"/>
      <c r="J641" s="6"/>
      <c r="K641" s="6"/>
      <c r="L641" s="69"/>
      <c r="M641" s="6"/>
      <c r="N641" s="6"/>
      <c r="O641" s="6"/>
      <c r="P641" s="70"/>
    </row>
    <row r="642" spans="1:16" ht="15.75" customHeight="1" x14ac:dyDescent="0.3">
      <c r="A642" s="1"/>
      <c r="B642" s="14"/>
      <c r="C642" s="6"/>
      <c r="D642" s="69"/>
      <c r="E642" s="6"/>
      <c r="F642" s="69"/>
      <c r="G642" s="6"/>
      <c r="H642" s="6"/>
      <c r="I642" s="6"/>
      <c r="J642" s="6"/>
      <c r="K642" s="6"/>
      <c r="L642" s="69"/>
      <c r="M642" s="6"/>
      <c r="N642" s="6"/>
      <c r="O642" s="6"/>
      <c r="P642" s="70"/>
    </row>
    <row r="643" spans="1:16" ht="15.75" customHeight="1" x14ac:dyDescent="0.3">
      <c r="A643" s="1"/>
      <c r="B643" s="14"/>
      <c r="C643" s="6"/>
      <c r="D643" s="69"/>
      <c r="E643" s="6"/>
      <c r="F643" s="69"/>
      <c r="G643" s="6"/>
      <c r="H643" s="6"/>
      <c r="I643" s="6"/>
      <c r="J643" s="6"/>
      <c r="K643" s="6"/>
      <c r="L643" s="69"/>
      <c r="M643" s="6"/>
      <c r="N643" s="6"/>
      <c r="O643" s="6"/>
      <c r="P643" s="70"/>
    </row>
    <row r="644" spans="1:16" ht="15.75" customHeight="1" x14ac:dyDescent="0.3">
      <c r="A644" s="1"/>
      <c r="B644" s="14"/>
      <c r="C644" s="6"/>
      <c r="D644" s="69"/>
      <c r="E644" s="6"/>
      <c r="F644" s="69"/>
      <c r="G644" s="6"/>
      <c r="H644" s="6"/>
      <c r="I644" s="6"/>
      <c r="J644" s="6"/>
      <c r="K644" s="6"/>
      <c r="L644" s="69"/>
      <c r="M644" s="6"/>
      <c r="N644" s="6"/>
      <c r="O644" s="6"/>
      <c r="P644" s="70"/>
    </row>
    <row r="645" spans="1:16" ht="15.75" customHeight="1" x14ac:dyDescent="0.3">
      <c r="A645" s="1"/>
      <c r="B645" s="14"/>
      <c r="C645" s="6"/>
      <c r="D645" s="69"/>
      <c r="E645" s="6"/>
      <c r="F645" s="69"/>
      <c r="G645" s="6"/>
      <c r="H645" s="6"/>
      <c r="I645" s="6"/>
      <c r="J645" s="6"/>
      <c r="K645" s="6"/>
      <c r="L645" s="69"/>
      <c r="M645" s="6"/>
      <c r="N645" s="6"/>
      <c r="O645" s="6"/>
      <c r="P645" s="70"/>
    </row>
    <row r="646" spans="1:16" ht="15.75" customHeight="1" x14ac:dyDescent="0.3">
      <c r="A646" s="1"/>
      <c r="B646" s="14"/>
      <c r="C646" s="6"/>
      <c r="D646" s="69"/>
      <c r="E646" s="6"/>
      <c r="F646" s="69"/>
      <c r="G646" s="6"/>
      <c r="H646" s="6"/>
      <c r="I646" s="6"/>
      <c r="J646" s="6"/>
      <c r="K646" s="6"/>
      <c r="L646" s="69"/>
      <c r="M646" s="6"/>
      <c r="N646" s="6"/>
      <c r="O646" s="6"/>
      <c r="P646" s="70"/>
    </row>
    <row r="647" spans="1:16" ht="15.75" customHeight="1" x14ac:dyDescent="0.3">
      <c r="A647" s="1"/>
      <c r="B647" s="14"/>
      <c r="C647" s="6"/>
      <c r="D647" s="69"/>
      <c r="E647" s="6"/>
      <c r="F647" s="69"/>
      <c r="G647" s="6"/>
      <c r="H647" s="6"/>
      <c r="I647" s="6"/>
      <c r="J647" s="6"/>
      <c r="K647" s="6"/>
      <c r="L647" s="69"/>
      <c r="M647" s="6"/>
      <c r="N647" s="6"/>
      <c r="O647" s="6"/>
      <c r="P647" s="70"/>
    </row>
    <row r="648" spans="1:16" ht="15.75" customHeight="1" x14ac:dyDescent="0.3">
      <c r="A648" s="1"/>
      <c r="B648" s="14"/>
      <c r="C648" s="6"/>
      <c r="D648" s="69"/>
      <c r="E648" s="6"/>
      <c r="F648" s="69"/>
      <c r="G648" s="6"/>
      <c r="H648" s="6"/>
      <c r="I648" s="6"/>
      <c r="J648" s="6"/>
      <c r="K648" s="6"/>
      <c r="L648" s="69"/>
      <c r="M648" s="6"/>
      <c r="N648" s="6"/>
      <c r="O648" s="6"/>
      <c r="P648" s="70"/>
    </row>
    <row r="649" spans="1:16" ht="15.75" customHeight="1" x14ac:dyDescent="0.3">
      <c r="A649" s="1"/>
      <c r="B649" s="14"/>
      <c r="C649" s="6"/>
      <c r="D649" s="69"/>
      <c r="E649" s="6"/>
      <c r="F649" s="69"/>
      <c r="G649" s="6"/>
      <c r="H649" s="6"/>
      <c r="I649" s="6"/>
      <c r="J649" s="6"/>
      <c r="K649" s="6"/>
      <c r="L649" s="69"/>
      <c r="M649" s="6"/>
      <c r="N649" s="6"/>
      <c r="O649" s="6"/>
      <c r="P649" s="70"/>
    </row>
    <row r="650" spans="1:16" ht="15.75" customHeight="1" x14ac:dyDescent="0.3">
      <c r="A650" s="1"/>
      <c r="B650" s="14"/>
      <c r="C650" s="6"/>
      <c r="D650" s="69"/>
      <c r="E650" s="6"/>
      <c r="F650" s="69"/>
      <c r="G650" s="6"/>
      <c r="H650" s="6"/>
      <c r="I650" s="6"/>
      <c r="J650" s="6"/>
      <c r="K650" s="6"/>
      <c r="L650" s="69"/>
      <c r="M650" s="6"/>
      <c r="N650" s="6"/>
      <c r="O650" s="6"/>
      <c r="P650" s="70"/>
    </row>
    <row r="651" spans="1:16" ht="15.75" customHeight="1" x14ac:dyDescent="0.3">
      <c r="A651" s="1"/>
      <c r="B651" s="14"/>
      <c r="C651" s="6"/>
      <c r="D651" s="69"/>
      <c r="E651" s="6"/>
      <c r="F651" s="69"/>
      <c r="G651" s="6"/>
      <c r="H651" s="6"/>
      <c r="I651" s="6"/>
      <c r="J651" s="6"/>
      <c r="K651" s="6"/>
      <c r="L651" s="69"/>
      <c r="M651" s="6"/>
      <c r="N651" s="6"/>
      <c r="O651" s="6"/>
      <c r="P651" s="70"/>
    </row>
    <row r="652" spans="1:16" ht="15.75" customHeight="1" x14ac:dyDescent="0.3">
      <c r="A652" s="1"/>
      <c r="B652" s="14"/>
      <c r="C652" s="6"/>
      <c r="D652" s="69"/>
      <c r="E652" s="6"/>
      <c r="F652" s="69"/>
      <c r="G652" s="6"/>
      <c r="H652" s="6"/>
      <c r="I652" s="6"/>
      <c r="J652" s="6"/>
      <c r="K652" s="6"/>
      <c r="L652" s="69"/>
      <c r="M652" s="6"/>
      <c r="N652" s="6"/>
      <c r="O652" s="6"/>
      <c r="P652" s="70"/>
    </row>
    <row r="653" spans="1:16" ht="15.75" customHeight="1" x14ac:dyDescent="0.3">
      <c r="A653" s="1"/>
      <c r="B653" s="14"/>
      <c r="C653" s="6"/>
      <c r="D653" s="69"/>
      <c r="E653" s="6"/>
      <c r="F653" s="69"/>
      <c r="G653" s="6"/>
      <c r="H653" s="6"/>
      <c r="I653" s="6"/>
      <c r="J653" s="6"/>
      <c r="K653" s="6"/>
      <c r="L653" s="69"/>
      <c r="M653" s="6"/>
      <c r="N653" s="6"/>
      <c r="O653" s="6"/>
      <c r="P653" s="70"/>
    </row>
    <row r="654" spans="1:16" ht="15.75" customHeight="1" x14ac:dyDescent="0.3">
      <c r="A654" s="1"/>
      <c r="B654" s="14"/>
      <c r="C654" s="6"/>
      <c r="D654" s="69"/>
      <c r="E654" s="6"/>
      <c r="F654" s="69"/>
      <c r="G654" s="6"/>
      <c r="H654" s="6"/>
      <c r="I654" s="6"/>
      <c r="J654" s="6"/>
      <c r="K654" s="6"/>
      <c r="L654" s="69"/>
      <c r="M654" s="6"/>
      <c r="N654" s="6"/>
      <c r="O654" s="6"/>
      <c r="P654" s="70"/>
    </row>
    <row r="655" spans="1:16" ht="15.75" customHeight="1" x14ac:dyDescent="0.3">
      <c r="A655" s="1"/>
      <c r="B655" s="14"/>
      <c r="C655" s="6"/>
      <c r="D655" s="69"/>
      <c r="E655" s="6"/>
      <c r="F655" s="69"/>
      <c r="G655" s="6"/>
      <c r="H655" s="6"/>
      <c r="I655" s="6"/>
      <c r="J655" s="6"/>
      <c r="K655" s="6"/>
      <c r="L655" s="69"/>
      <c r="M655" s="6"/>
      <c r="N655" s="6"/>
      <c r="O655" s="6"/>
      <c r="P655" s="70"/>
    </row>
    <row r="656" spans="1:16" ht="15.75" customHeight="1" x14ac:dyDescent="0.3">
      <c r="A656" s="1"/>
      <c r="B656" s="14"/>
      <c r="C656" s="6"/>
      <c r="D656" s="69"/>
      <c r="E656" s="6"/>
      <c r="F656" s="69"/>
      <c r="G656" s="6"/>
      <c r="H656" s="6"/>
      <c r="I656" s="6"/>
      <c r="J656" s="6"/>
      <c r="K656" s="6"/>
      <c r="L656" s="69"/>
      <c r="M656" s="6"/>
      <c r="N656" s="6"/>
      <c r="O656" s="6"/>
      <c r="P656" s="70"/>
    </row>
    <row r="657" spans="1:16" ht="15.75" customHeight="1" x14ac:dyDescent="0.3">
      <c r="A657" s="1"/>
      <c r="B657" s="14"/>
      <c r="C657" s="6"/>
      <c r="D657" s="69"/>
      <c r="E657" s="6"/>
      <c r="F657" s="69"/>
      <c r="G657" s="6"/>
      <c r="H657" s="6"/>
      <c r="I657" s="6"/>
      <c r="J657" s="6"/>
      <c r="K657" s="6"/>
      <c r="L657" s="69"/>
      <c r="M657" s="6"/>
      <c r="N657" s="6"/>
      <c r="O657" s="6"/>
      <c r="P657" s="70"/>
    </row>
    <row r="658" spans="1:16" ht="15.75" customHeight="1" x14ac:dyDescent="0.3">
      <c r="A658" s="1"/>
      <c r="B658" s="14"/>
      <c r="C658" s="6"/>
      <c r="D658" s="69"/>
      <c r="E658" s="6"/>
      <c r="F658" s="69"/>
      <c r="G658" s="6"/>
      <c r="H658" s="6"/>
      <c r="I658" s="6"/>
      <c r="J658" s="6"/>
      <c r="K658" s="6"/>
      <c r="L658" s="69"/>
      <c r="M658" s="6"/>
      <c r="N658" s="6"/>
      <c r="O658" s="6"/>
      <c r="P658" s="70"/>
    </row>
    <row r="659" spans="1:16" ht="15.75" customHeight="1" x14ac:dyDescent="0.3">
      <c r="A659" s="1"/>
      <c r="B659" s="14"/>
      <c r="C659" s="6"/>
      <c r="D659" s="69"/>
      <c r="E659" s="6"/>
      <c r="F659" s="69"/>
      <c r="G659" s="6"/>
      <c r="H659" s="6"/>
      <c r="I659" s="6"/>
      <c r="J659" s="6"/>
      <c r="K659" s="6"/>
      <c r="L659" s="69"/>
      <c r="M659" s="6"/>
      <c r="N659" s="6"/>
      <c r="O659" s="6"/>
      <c r="P659" s="70"/>
    </row>
    <row r="660" spans="1:16" ht="15.75" customHeight="1" x14ac:dyDescent="0.3">
      <c r="A660" s="1"/>
      <c r="B660" s="14"/>
      <c r="C660" s="6"/>
      <c r="D660" s="69"/>
      <c r="E660" s="6"/>
      <c r="F660" s="69"/>
      <c r="G660" s="6"/>
      <c r="H660" s="6"/>
      <c r="I660" s="6"/>
      <c r="J660" s="6"/>
      <c r="K660" s="6"/>
      <c r="L660" s="69"/>
      <c r="M660" s="6"/>
      <c r="N660" s="6"/>
      <c r="O660" s="6"/>
      <c r="P660" s="70"/>
    </row>
    <row r="661" spans="1:16" ht="15.75" customHeight="1" x14ac:dyDescent="0.3">
      <c r="A661" s="1"/>
      <c r="B661" s="14"/>
      <c r="C661" s="6"/>
      <c r="D661" s="69"/>
      <c r="E661" s="6"/>
      <c r="F661" s="69"/>
      <c r="G661" s="6"/>
      <c r="H661" s="6"/>
      <c r="I661" s="6"/>
      <c r="J661" s="6"/>
      <c r="K661" s="6"/>
      <c r="L661" s="69"/>
      <c r="M661" s="6"/>
      <c r="N661" s="6"/>
      <c r="O661" s="6"/>
      <c r="P661" s="70"/>
    </row>
    <row r="662" spans="1:16" ht="15.75" customHeight="1" x14ac:dyDescent="0.3">
      <c r="A662" s="1"/>
      <c r="B662" s="14"/>
      <c r="C662" s="6"/>
      <c r="D662" s="69"/>
      <c r="E662" s="6"/>
      <c r="F662" s="69"/>
      <c r="G662" s="6"/>
      <c r="H662" s="6"/>
      <c r="I662" s="6"/>
      <c r="J662" s="6"/>
      <c r="K662" s="6"/>
      <c r="L662" s="69"/>
      <c r="M662" s="6"/>
      <c r="N662" s="6"/>
      <c r="O662" s="6"/>
      <c r="P662" s="70"/>
    </row>
    <row r="663" spans="1:16" ht="15.75" customHeight="1" x14ac:dyDescent="0.3">
      <c r="A663" s="1"/>
      <c r="B663" s="14"/>
      <c r="C663" s="6"/>
      <c r="D663" s="69"/>
      <c r="E663" s="6"/>
      <c r="F663" s="69"/>
      <c r="G663" s="6"/>
      <c r="H663" s="6"/>
      <c r="I663" s="6"/>
      <c r="J663" s="6"/>
      <c r="K663" s="6"/>
      <c r="L663" s="69"/>
      <c r="M663" s="6"/>
      <c r="N663" s="6"/>
      <c r="O663" s="6"/>
      <c r="P663" s="70"/>
    </row>
    <row r="664" spans="1:16" ht="15.75" customHeight="1" x14ac:dyDescent="0.3">
      <c r="A664" s="1"/>
      <c r="B664" s="14"/>
      <c r="C664" s="6"/>
      <c r="D664" s="69"/>
      <c r="E664" s="6"/>
      <c r="F664" s="69"/>
      <c r="G664" s="6"/>
      <c r="H664" s="6"/>
      <c r="I664" s="6"/>
      <c r="J664" s="6"/>
      <c r="K664" s="6"/>
      <c r="L664" s="69"/>
      <c r="M664" s="6"/>
      <c r="N664" s="6"/>
      <c r="O664" s="6"/>
      <c r="P664" s="70"/>
    </row>
    <row r="665" spans="1:16" ht="15.75" customHeight="1" x14ac:dyDescent="0.3">
      <c r="A665" s="1"/>
      <c r="B665" s="14"/>
      <c r="C665" s="6"/>
      <c r="D665" s="69"/>
      <c r="E665" s="6"/>
      <c r="F665" s="69"/>
      <c r="G665" s="6"/>
      <c r="H665" s="6"/>
      <c r="I665" s="6"/>
      <c r="J665" s="6"/>
      <c r="K665" s="6"/>
      <c r="L665" s="69"/>
      <c r="M665" s="6"/>
      <c r="N665" s="6"/>
      <c r="O665" s="6"/>
      <c r="P665" s="70"/>
    </row>
    <row r="666" spans="1:16" ht="15.75" customHeight="1" x14ac:dyDescent="0.3">
      <c r="A666" s="1"/>
      <c r="B666" s="14"/>
      <c r="C666" s="6"/>
      <c r="D666" s="69"/>
      <c r="E666" s="6"/>
      <c r="F666" s="69"/>
      <c r="G666" s="6"/>
      <c r="H666" s="6"/>
      <c r="I666" s="6"/>
      <c r="J666" s="6"/>
      <c r="K666" s="6"/>
      <c r="L666" s="69"/>
      <c r="M666" s="6"/>
      <c r="N666" s="6"/>
      <c r="O666" s="6"/>
      <c r="P666" s="70"/>
    </row>
    <row r="667" spans="1:16" ht="15.75" customHeight="1" x14ac:dyDescent="0.3">
      <c r="A667" s="1"/>
      <c r="B667" s="14"/>
      <c r="C667" s="6"/>
      <c r="D667" s="69"/>
      <c r="E667" s="6"/>
      <c r="F667" s="69"/>
      <c r="G667" s="6"/>
      <c r="H667" s="6"/>
      <c r="I667" s="6"/>
      <c r="J667" s="6"/>
      <c r="K667" s="6"/>
      <c r="L667" s="69"/>
      <c r="M667" s="6"/>
      <c r="N667" s="6"/>
      <c r="O667" s="6"/>
      <c r="P667" s="70"/>
    </row>
    <row r="668" spans="1:16" ht="15.75" customHeight="1" x14ac:dyDescent="0.3">
      <c r="A668" s="1"/>
      <c r="B668" s="14"/>
      <c r="C668" s="6"/>
      <c r="D668" s="69"/>
      <c r="E668" s="6"/>
      <c r="F668" s="69"/>
      <c r="G668" s="6"/>
      <c r="H668" s="6"/>
      <c r="I668" s="6"/>
      <c r="J668" s="6"/>
      <c r="K668" s="6"/>
      <c r="L668" s="69"/>
      <c r="M668" s="6"/>
      <c r="N668" s="6"/>
      <c r="O668" s="6"/>
      <c r="P668" s="70"/>
    </row>
    <row r="669" spans="1:16" ht="15.75" customHeight="1" x14ac:dyDescent="0.3">
      <c r="A669" s="1"/>
      <c r="B669" s="14"/>
      <c r="C669" s="6"/>
      <c r="D669" s="69"/>
      <c r="E669" s="6"/>
      <c r="F669" s="69"/>
      <c r="G669" s="6"/>
      <c r="H669" s="6"/>
      <c r="I669" s="6"/>
      <c r="J669" s="6"/>
      <c r="K669" s="6"/>
      <c r="L669" s="69"/>
      <c r="M669" s="6"/>
      <c r="N669" s="6"/>
      <c r="O669" s="6"/>
      <c r="P669" s="70"/>
    </row>
    <row r="670" spans="1:16" ht="15.75" customHeight="1" x14ac:dyDescent="0.3">
      <c r="A670" s="1"/>
      <c r="B670" s="14"/>
      <c r="C670" s="6"/>
      <c r="D670" s="69"/>
      <c r="E670" s="6"/>
      <c r="F670" s="69"/>
      <c r="G670" s="6"/>
      <c r="H670" s="6"/>
      <c r="I670" s="6"/>
      <c r="J670" s="6"/>
      <c r="K670" s="6"/>
      <c r="L670" s="69"/>
      <c r="M670" s="6"/>
      <c r="N670" s="6"/>
      <c r="O670" s="6"/>
      <c r="P670" s="70"/>
    </row>
    <row r="671" spans="1:16" ht="15.75" customHeight="1" x14ac:dyDescent="0.3">
      <c r="A671" s="1"/>
      <c r="B671" s="14"/>
      <c r="C671" s="6"/>
      <c r="D671" s="69"/>
      <c r="E671" s="6"/>
      <c r="F671" s="69"/>
      <c r="G671" s="6"/>
      <c r="H671" s="6"/>
      <c r="I671" s="6"/>
      <c r="J671" s="6"/>
      <c r="K671" s="6"/>
      <c r="L671" s="69"/>
      <c r="M671" s="6"/>
      <c r="N671" s="6"/>
      <c r="O671" s="6"/>
      <c r="P671" s="70"/>
    </row>
    <row r="672" spans="1:16" ht="15.75" customHeight="1" x14ac:dyDescent="0.3">
      <c r="A672" s="1"/>
      <c r="B672" s="14"/>
      <c r="C672" s="6"/>
      <c r="D672" s="69"/>
      <c r="E672" s="6"/>
      <c r="F672" s="69"/>
      <c r="G672" s="6"/>
      <c r="H672" s="6"/>
      <c r="I672" s="6"/>
      <c r="J672" s="6"/>
      <c r="K672" s="6"/>
      <c r="L672" s="69"/>
      <c r="M672" s="6"/>
      <c r="N672" s="6"/>
      <c r="O672" s="6"/>
      <c r="P672" s="70"/>
    </row>
    <row r="673" spans="1:16" ht="15.75" customHeight="1" x14ac:dyDescent="0.3">
      <c r="A673" s="1"/>
      <c r="B673" s="14"/>
      <c r="C673" s="6"/>
      <c r="D673" s="69"/>
      <c r="E673" s="6"/>
      <c r="F673" s="69"/>
      <c r="G673" s="6"/>
      <c r="H673" s="6"/>
      <c r="I673" s="6"/>
      <c r="J673" s="6"/>
      <c r="K673" s="6"/>
      <c r="L673" s="69"/>
      <c r="M673" s="6"/>
      <c r="N673" s="6"/>
      <c r="O673" s="6"/>
      <c r="P673" s="70"/>
    </row>
    <row r="674" spans="1:16" ht="15.75" customHeight="1" x14ac:dyDescent="0.3">
      <c r="A674" s="1"/>
      <c r="B674" s="14"/>
      <c r="C674" s="6"/>
      <c r="D674" s="69"/>
      <c r="E674" s="6"/>
      <c r="F674" s="69"/>
      <c r="G674" s="6"/>
      <c r="H674" s="6"/>
      <c r="I674" s="6"/>
      <c r="J674" s="6"/>
      <c r="K674" s="6"/>
      <c r="L674" s="69"/>
      <c r="M674" s="6"/>
      <c r="N674" s="6"/>
      <c r="O674" s="6"/>
      <c r="P674" s="70"/>
    </row>
    <row r="675" spans="1:16" ht="15.75" customHeight="1" x14ac:dyDescent="0.3">
      <c r="A675" s="1"/>
      <c r="B675" s="14"/>
      <c r="C675" s="6"/>
      <c r="D675" s="69"/>
      <c r="E675" s="6"/>
      <c r="F675" s="69"/>
      <c r="G675" s="6"/>
      <c r="H675" s="6"/>
      <c r="I675" s="6"/>
      <c r="J675" s="6"/>
      <c r="K675" s="6"/>
      <c r="L675" s="69"/>
      <c r="M675" s="6"/>
      <c r="N675" s="6"/>
      <c r="O675" s="6"/>
      <c r="P675" s="70"/>
    </row>
    <row r="676" spans="1:16" ht="15.75" customHeight="1" x14ac:dyDescent="0.3">
      <c r="A676" s="1"/>
      <c r="B676" s="14"/>
      <c r="C676" s="6"/>
      <c r="D676" s="69"/>
      <c r="E676" s="6"/>
      <c r="F676" s="69"/>
      <c r="G676" s="6"/>
      <c r="H676" s="6"/>
      <c r="I676" s="6"/>
      <c r="J676" s="6"/>
      <c r="K676" s="6"/>
      <c r="L676" s="69"/>
      <c r="M676" s="6"/>
      <c r="N676" s="6"/>
      <c r="O676" s="6"/>
      <c r="P676" s="70"/>
    </row>
    <row r="677" spans="1:16" ht="15.75" customHeight="1" x14ac:dyDescent="0.3">
      <c r="A677" s="1"/>
      <c r="B677" s="14"/>
      <c r="C677" s="6"/>
      <c r="D677" s="69"/>
      <c r="E677" s="6"/>
      <c r="F677" s="69"/>
      <c r="G677" s="6"/>
      <c r="H677" s="6"/>
      <c r="I677" s="6"/>
      <c r="J677" s="6"/>
      <c r="K677" s="6"/>
      <c r="L677" s="69"/>
      <c r="M677" s="6"/>
      <c r="N677" s="6"/>
      <c r="O677" s="6"/>
      <c r="P677" s="70"/>
    </row>
    <row r="678" spans="1:16" ht="15.75" customHeight="1" x14ac:dyDescent="0.3">
      <c r="A678" s="1"/>
      <c r="B678" s="14"/>
      <c r="C678" s="6"/>
      <c r="D678" s="69"/>
      <c r="E678" s="6"/>
      <c r="F678" s="69"/>
      <c r="G678" s="6"/>
      <c r="H678" s="6"/>
      <c r="I678" s="6"/>
      <c r="J678" s="6"/>
      <c r="K678" s="6"/>
      <c r="L678" s="69"/>
      <c r="M678" s="6"/>
      <c r="N678" s="6"/>
      <c r="O678" s="6"/>
      <c r="P678" s="70"/>
    </row>
    <row r="679" spans="1:16" ht="15.75" customHeight="1" x14ac:dyDescent="0.3">
      <c r="A679" s="1"/>
      <c r="B679" s="14"/>
      <c r="C679" s="6"/>
      <c r="D679" s="69"/>
      <c r="E679" s="6"/>
      <c r="F679" s="69"/>
      <c r="G679" s="6"/>
      <c r="H679" s="6"/>
      <c r="I679" s="6"/>
      <c r="J679" s="6"/>
      <c r="K679" s="6"/>
      <c r="L679" s="69"/>
      <c r="M679" s="6"/>
      <c r="N679" s="6"/>
      <c r="O679" s="6"/>
      <c r="P679" s="70"/>
    </row>
    <row r="680" spans="1:16" ht="15.75" customHeight="1" x14ac:dyDescent="0.3">
      <c r="A680" s="1"/>
      <c r="B680" s="14"/>
      <c r="C680" s="6"/>
      <c r="D680" s="69"/>
      <c r="E680" s="6"/>
      <c r="F680" s="69"/>
      <c r="G680" s="6"/>
      <c r="H680" s="6"/>
      <c r="I680" s="6"/>
      <c r="J680" s="6"/>
      <c r="K680" s="6"/>
      <c r="L680" s="69"/>
      <c r="M680" s="6"/>
      <c r="N680" s="6"/>
      <c r="O680" s="6"/>
      <c r="P680" s="70"/>
    </row>
    <row r="681" spans="1:16" ht="15.75" customHeight="1" x14ac:dyDescent="0.3">
      <c r="A681" s="1"/>
      <c r="B681" s="14"/>
      <c r="C681" s="6"/>
      <c r="D681" s="69"/>
      <c r="E681" s="6"/>
      <c r="F681" s="69"/>
      <c r="G681" s="6"/>
      <c r="H681" s="6"/>
      <c r="I681" s="6"/>
      <c r="J681" s="6"/>
      <c r="K681" s="6"/>
      <c r="L681" s="69"/>
      <c r="M681" s="6"/>
      <c r="N681" s="6"/>
      <c r="O681" s="6"/>
      <c r="P681" s="70"/>
    </row>
    <row r="682" spans="1:16" ht="15.75" customHeight="1" x14ac:dyDescent="0.3">
      <c r="A682" s="1"/>
      <c r="B682" s="14"/>
      <c r="C682" s="6"/>
      <c r="D682" s="69"/>
      <c r="E682" s="6"/>
      <c r="F682" s="69"/>
      <c r="G682" s="6"/>
      <c r="H682" s="6"/>
      <c r="I682" s="6"/>
      <c r="J682" s="6"/>
      <c r="K682" s="6"/>
      <c r="L682" s="69"/>
      <c r="M682" s="6"/>
      <c r="N682" s="6"/>
      <c r="O682" s="6"/>
      <c r="P682" s="70"/>
    </row>
    <row r="683" spans="1:16" ht="15.75" customHeight="1" x14ac:dyDescent="0.3">
      <c r="A683" s="1"/>
      <c r="B683" s="14"/>
      <c r="C683" s="6"/>
      <c r="D683" s="69"/>
      <c r="E683" s="6"/>
      <c r="F683" s="69"/>
      <c r="G683" s="6"/>
      <c r="H683" s="6"/>
      <c r="I683" s="6"/>
      <c r="J683" s="6"/>
      <c r="K683" s="6"/>
      <c r="L683" s="69"/>
      <c r="M683" s="6"/>
      <c r="N683" s="6"/>
      <c r="O683" s="6"/>
      <c r="P683" s="70"/>
    </row>
    <row r="684" spans="1:16" ht="15.75" customHeight="1" x14ac:dyDescent="0.3">
      <c r="A684" s="1"/>
      <c r="B684" s="14"/>
      <c r="C684" s="6"/>
      <c r="D684" s="69"/>
      <c r="E684" s="6"/>
      <c r="F684" s="69"/>
      <c r="G684" s="6"/>
      <c r="H684" s="6"/>
      <c r="I684" s="6"/>
      <c r="J684" s="6"/>
      <c r="K684" s="6"/>
      <c r="L684" s="69"/>
      <c r="M684" s="6"/>
      <c r="N684" s="6"/>
      <c r="O684" s="6"/>
      <c r="P684" s="70"/>
    </row>
    <row r="685" spans="1:16" ht="15.75" customHeight="1" x14ac:dyDescent="0.3">
      <c r="A685" s="1"/>
      <c r="B685" s="14"/>
      <c r="C685" s="6"/>
      <c r="D685" s="69"/>
      <c r="E685" s="6"/>
      <c r="F685" s="69"/>
      <c r="G685" s="6"/>
      <c r="H685" s="6"/>
      <c r="I685" s="6"/>
      <c r="J685" s="6"/>
      <c r="K685" s="6"/>
      <c r="L685" s="69"/>
      <c r="M685" s="6"/>
      <c r="N685" s="6"/>
      <c r="O685" s="6"/>
      <c r="P685" s="70"/>
    </row>
    <row r="686" spans="1:16" ht="15.75" customHeight="1" x14ac:dyDescent="0.3">
      <c r="A686" s="1"/>
      <c r="B686" s="14"/>
      <c r="C686" s="6"/>
      <c r="D686" s="69"/>
      <c r="E686" s="6"/>
      <c r="F686" s="69"/>
      <c r="G686" s="6"/>
      <c r="H686" s="6"/>
      <c r="I686" s="6"/>
      <c r="J686" s="6"/>
      <c r="K686" s="6"/>
      <c r="L686" s="69"/>
      <c r="M686" s="6"/>
      <c r="N686" s="6"/>
      <c r="O686" s="6"/>
      <c r="P686" s="70"/>
    </row>
    <row r="687" spans="1:16" ht="15.75" customHeight="1" x14ac:dyDescent="0.3">
      <c r="A687" s="1"/>
      <c r="B687" s="14"/>
      <c r="C687" s="6"/>
      <c r="D687" s="69"/>
      <c r="E687" s="6"/>
      <c r="F687" s="69"/>
      <c r="G687" s="6"/>
      <c r="H687" s="6"/>
      <c r="I687" s="6"/>
      <c r="J687" s="6"/>
      <c r="K687" s="6"/>
      <c r="L687" s="69"/>
      <c r="M687" s="6"/>
      <c r="N687" s="6"/>
      <c r="O687" s="6"/>
      <c r="P687" s="70"/>
    </row>
    <row r="688" spans="1:16" ht="15.75" customHeight="1" x14ac:dyDescent="0.3">
      <c r="A688" s="1"/>
      <c r="B688" s="14"/>
      <c r="C688" s="6"/>
      <c r="D688" s="69"/>
      <c r="E688" s="6"/>
      <c r="F688" s="69"/>
      <c r="G688" s="6"/>
      <c r="H688" s="6"/>
      <c r="I688" s="6"/>
      <c r="J688" s="6"/>
      <c r="K688" s="6"/>
      <c r="L688" s="69"/>
      <c r="M688" s="6"/>
      <c r="N688" s="6"/>
      <c r="O688" s="6"/>
      <c r="P688" s="70"/>
    </row>
    <row r="689" spans="1:16" ht="15.75" customHeight="1" x14ac:dyDescent="0.3">
      <c r="A689" s="1"/>
      <c r="B689" s="14"/>
      <c r="C689" s="6"/>
      <c r="D689" s="69"/>
      <c r="E689" s="6"/>
      <c r="F689" s="69"/>
      <c r="G689" s="6"/>
      <c r="H689" s="6"/>
      <c r="I689" s="6"/>
      <c r="J689" s="6"/>
      <c r="K689" s="6"/>
      <c r="L689" s="69"/>
      <c r="M689" s="6"/>
      <c r="N689" s="6"/>
      <c r="O689" s="6"/>
      <c r="P689" s="70"/>
    </row>
    <row r="690" spans="1:16" ht="15.75" customHeight="1" x14ac:dyDescent="0.3">
      <c r="A690" s="1"/>
      <c r="B690" s="14"/>
      <c r="C690" s="6"/>
      <c r="D690" s="69"/>
      <c r="E690" s="6"/>
      <c r="F690" s="69"/>
      <c r="G690" s="6"/>
      <c r="H690" s="6"/>
      <c r="I690" s="6"/>
      <c r="J690" s="6"/>
      <c r="K690" s="6"/>
      <c r="L690" s="69"/>
      <c r="M690" s="6"/>
      <c r="N690" s="6"/>
      <c r="O690" s="6"/>
      <c r="P690" s="70"/>
    </row>
    <row r="691" spans="1:16" ht="15.75" customHeight="1" x14ac:dyDescent="0.3">
      <c r="A691" s="1"/>
      <c r="B691" s="14"/>
      <c r="C691" s="6"/>
      <c r="D691" s="69"/>
      <c r="E691" s="6"/>
      <c r="F691" s="69"/>
      <c r="G691" s="6"/>
      <c r="H691" s="6"/>
      <c r="I691" s="6"/>
      <c r="J691" s="6"/>
      <c r="K691" s="6"/>
      <c r="L691" s="69"/>
      <c r="M691" s="6"/>
      <c r="N691" s="6"/>
      <c r="O691" s="6"/>
      <c r="P691" s="70"/>
    </row>
    <row r="692" spans="1:16" ht="15.75" customHeight="1" x14ac:dyDescent="0.3">
      <c r="A692" s="1"/>
      <c r="B692" s="14"/>
      <c r="C692" s="6"/>
      <c r="D692" s="69"/>
      <c r="E692" s="6"/>
      <c r="F692" s="69"/>
      <c r="G692" s="6"/>
      <c r="H692" s="6"/>
      <c r="I692" s="6"/>
      <c r="J692" s="6"/>
      <c r="K692" s="6"/>
      <c r="L692" s="69"/>
      <c r="M692" s="6"/>
      <c r="N692" s="6"/>
      <c r="O692" s="6"/>
      <c r="P692" s="70"/>
    </row>
    <row r="693" spans="1:16" ht="15.75" customHeight="1" x14ac:dyDescent="0.3">
      <c r="A693" s="1"/>
      <c r="B693" s="14"/>
      <c r="C693" s="6"/>
      <c r="D693" s="69"/>
      <c r="E693" s="6"/>
      <c r="F693" s="69"/>
      <c r="G693" s="6"/>
      <c r="H693" s="6"/>
      <c r="I693" s="6"/>
      <c r="J693" s="6"/>
      <c r="K693" s="6"/>
      <c r="L693" s="69"/>
      <c r="M693" s="6"/>
      <c r="N693" s="6"/>
      <c r="O693" s="6"/>
      <c r="P693" s="70"/>
    </row>
    <row r="694" spans="1:16" ht="15.75" customHeight="1" x14ac:dyDescent="0.3">
      <c r="A694" s="1"/>
      <c r="B694" s="14"/>
      <c r="C694" s="6"/>
      <c r="D694" s="69"/>
      <c r="E694" s="6"/>
      <c r="F694" s="69"/>
      <c r="G694" s="6"/>
      <c r="H694" s="6"/>
      <c r="I694" s="6"/>
      <c r="J694" s="6"/>
      <c r="K694" s="6"/>
      <c r="L694" s="69"/>
      <c r="M694" s="6"/>
      <c r="N694" s="6"/>
      <c r="O694" s="6"/>
      <c r="P694" s="70"/>
    </row>
    <row r="695" spans="1:16" ht="15.75" customHeight="1" x14ac:dyDescent="0.3">
      <c r="A695" s="1"/>
      <c r="B695" s="14"/>
      <c r="C695" s="6"/>
      <c r="D695" s="69"/>
      <c r="E695" s="6"/>
      <c r="F695" s="69"/>
      <c r="G695" s="6"/>
      <c r="H695" s="6"/>
      <c r="I695" s="6"/>
      <c r="J695" s="6"/>
      <c r="K695" s="6"/>
      <c r="L695" s="69"/>
      <c r="M695" s="6"/>
      <c r="N695" s="6"/>
      <c r="O695" s="6"/>
      <c r="P695" s="70"/>
    </row>
    <row r="696" spans="1:16" ht="15.75" customHeight="1" x14ac:dyDescent="0.3">
      <c r="A696" s="1"/>
      <c r="B696" s="14"/>
      <c r="C696" s="6"/>
      <c r="D696" s="69"/>
      <c r="E696" s="6"/>
      <c r="F696" s="69"/>
      <c r="G696" s="6"/>
      <c r="H696" s="6"/>
      <c r="I696" s="6"/>
      <c r="J696" s="6"/>
      <c r="K696" s="6"/>
      <c r="L696" s="69"/>
      <c r="M696" s="6"/>
      <c r="N696" s="6"/>
      <c r="O696" s="6"/>
      <c r="P696" s="70"/>
    </row>
    <row r="697" spans="1:16" ht="15.75" customHeight="1" x14ac:dyDescent="0.3">
      <c r="A697" s="1"/>
      <c r="B697" s="14"/>
      <c r="C697" s="6"/>
      <c r="D697" s="69"/>
      <c r="E697" s="6"/>
      <c r="F697" s="69"/>
      <c r="G697" s="6"/>
      <c r="H697" s="6"/>
      <c r="I697" s="6"/>
      <c r="J697" s="6"/>
      <c r="K697" s="6"/>
      <c r="L697" s="69"/>
      <c r="M697" s="6"/>
      <c r="N697" s="6"/>
      <c r="O697" s="6"/>
      <c r="P697" s="70"/>
    </row>
    <row r="698" spans="1:16" ht="15.75" customHeight="1" x14ac:dyDescent="0.3">
      <c r="A698" s="1"/>
      <c r="B698" s="14"/>
      <c r="C698" s="6"/>
      <c r="D698" s="69"/>
      <c r="E698" s="6"/>
      <c r="F698" s="69"/>
      <c r="G698" s="6"/>
      <c r="H698" s="6"/>
      <c r="I698" s="6"/>
      <c r="J698" s="6"/>
      <c r="K698" s="6"/>
      <c r="L698" s="69"/>
      <c r="M698" s="6"/>
      <c r="N698" s="6"/>
      <c r="O698" s="6"/>
      <c r="P698" s="70"/>
    </row>
    <row r="699" spans="1:16" ht="15.75" customHeight="1" x14ac:dyDescent="0.3">
      <c r="A699" s="1"/>
      <c r="B699" s="14"/>
      <c r="C699" s="6"/>
      <c r="D699" s="69"/>
      <c r="E699" s="6"/>
      <c r="F699" s="69"/>
      <c r="G699" s="6"/>
      <c r="H699" s="6"/>
      <c r="I699" s="6"/>
      <c r="J699" s="6"/>
      <c r="K699" s="6"/>
      <c r="L699" s="69"/>
      <c r="M699" s="6"/>
      <c r="N699" s="6"/>
      <c r="O699" s="6"/>
      <c r="P699" s="70"/>
    </row>
    <row r="700" spans="1:16" ht="15.75" customHeight="1" x14ac:dyDescent="0.3">
      <c r="A700" s="1"/>
      <c r="B700" s="14"/>
      <c r="C700" s="6"/>
      <c r="D700" s="69"/>
      <c r="E700" s="6"/>
      <c r="F700" s="69"/>
      <c r="G700" s="6"/>
      <c r="H700" s="6"/>
      <c r="I700" s="6"/>
      <c r="J700" s="6"/>
      <c r="K700" s="6"/>
      <c r="L700" s="69"/>
      <c r="M700" s="6"/>
      <c r="N700" s="6"/>
      <c r="O700" s="6"/>
      <c r="P700" s="70"/>
    </row>
    <row r="701" spans="1:16" ht="15.75" customHeight="1" x14ac:dyDescent="0.3">
      <c r="A701" s="1"/>
      <c r="B701" s="14"/>
      <c r="C701" s="6"/>
      <c r="D701" s="69"/>
      <c r="E701" s="6"/>
      <c r="F701" s="69"/>
      <c r="G701" s="6"/>
      <c r="H701" s="6"/>
      <c r="I701" s="6"/>
      <c r="J701" s="6"/>
      <c r="K701" s="6"/>
      <c r="L701" s="69"/>
      <c r="M701" s="6"/>
      <c r="N701" s="6"/>
      <c r="O701" s="6"/>
      <c r="P701" s="70"/>
    </row>
    <row r="702" spans="1:16" ht="15.75" customHeight="1" x14ac:dyDescent="0.3">
      <c r="A702" s="1"/>
      <c r="B702" s="14"/>
      <c r="C702" s="6"/>
      <c r="D702" s="69"/>
      <c r="E702" s="6"/>
      <c r="F702" s="69"/>
      <c r="G702" s="6"/>
      <c r="H702" s="6"/>
      <c r="I702" s="6"/>
      <c r="J702" s="6"/>
      <c r="K702" s="6"/>
      <c r="L702" s="69"/>
      <c r="M702" s="6"/>
      <c r="N702" s="6"/>
      <c r="O702" s="6"/>
      <c r="P702" s="70"/>
    </row>
    <row r="703" spans="1:16" ht="15.75" customHeight="1" x14ac:dyDescent="0.3">
      <c r="A703" s="1"/>
      <c r="B703" s="14"/>
      <c r="C703" s="6"/>
      <c r="D703" s="69"/>
      <c r="E703" s="6"/>
      <c r="F703" s="69"/>
      <c r="G703" s="6"/>
      <c r="H703" s="6"/>
      <c r="I703" s="6"/>
      <c r="J703" s="6"/>
      <c r="K703" s="6"/>
      <c r="L703" s="69"/>
      <c r="M703" s="6"/>
      <c r="N703" s="6"/>
      <c r="O703" s="6"/>
      <c r="P703" s="70"/>
    </row>
    <row r="704" spans="1:16" ht="15.75" customHeight="1" x14ac:dyDescent="0.3">
      <c r="A704" s="1"/>
      <c r="B704" s="14"/>
      <c r="C704" s="6"/>
      <c r="D704" s="69"/>
      <c r="E704" s="6"/>
      <c r="F704" s="69"/>
      <c r="G704" s="6"/>
      <c r="H704" s="6"/>
      <c r="I704" s="6"/>
      <c r="J704" s="6"/>
      <c r="K704" s="6"/>
      <c r="L704" s="69"/>
      <c r="M704" s="6"/>
      <c r="N704" s="6"/>
      <c r="O704" s="6"/>
      <c r="P704" s="70"/>
    </row>
    <row r="705" spans="1:16" ht="15.75" customHeight="1" x14ac:dyDescent="0.3">
      <c r="A705" s="1"/>
      <c r="B705" s="14"/>
      <c r="C705" s="6"/>
      <c r="D705" s="69"/>
      <c r="E705" s="6"/>
      <c r="F705" s="69"/>
      <c r="G705" s="6"/>
      <c r="H705" s="6"/>
      <c r="I705" s="6"/>
      <c r="J705" s="6"/>
      <c r="K705" s="6"/>
      <c r="L705" s="69"/>
      <c r="M705" s="6"/>
      <c r="N705" s="6"/>
      <c r="O705" s="6"/>
      <c r="P705" s="70"/>
    </row>
    <row r="706" spans="1:16" ht="15.75" customHeight="1" x14ac:dyDescent="0.3">
      <c r="A706" s="1"/>
      <c r="B706" s="14"/>
      <c r="C706" s="6"/>
      <c r="D706" s="69"/>
      <c r="E706" s="6"/>
      <c r="F706" s="69"/>
      <c r="G706" s="6"/>
      <c r="H706" s="6"/>
      <c r="I706" s="6"/>
      <c r="J706" s="6"/>
      <c r="K706" s="6"/>
      <c r="L706" s="69"/>
      <c r="M706" s="6"/>
      <c r="N706" s="6"/>
      <c r="O706" s="6"/>
      <c r="P706" s="70"/>
    </row>
    <row r="707" spans="1:16" ht="15.75" customHeight="1" x14ac:dyDescent="0.3">
      <c r="A707" s="1"/>
      <c r="B707" s="14"/>
      <c r="C707" s="6"/>
      <c r="D707" s="69"/>
      <c r="E707" s="6"/>
      <c r="F707" s="69"/>
      <c r="G707" s="6"/>
      <c r="H707" s="6"/>
      <c r="I707" s="6"/>
      <c r="J707" s="6"/>
      <c r="K707" s="6"/>
      <c r="L707" s="69"/>
      <c r="M707" s="6"/>
      <c r="N707" s="6"/>
      <c r="O707" s="6"/>
      <c r="P707" s="70"/>
    </row>
    <row r="708" spans="1:16" ht="15.75" customHeight="1" x14ac:dyDescent="0.3">
      <c r="A708" s="1"/>
      <c r="B708" s="14"/>
      <c r="C708" s="6"/>
      <c r="D708" s="69"/>
      <c r="E708" s="6"/>
      <c r="F708" s="69"/>
      <c r="G708" s="6"/>
      <c r="H708" s="6"/>
      <c r="I708" s="6"/>
      <c r="J708" s="6"/>
      <c r="K708" s="6"/>
      <c r="L708" s="69"/>
      <c r="M708" s="6"/>
      <c r="N708" s="6"/>
      <c r="O708" s="6"/>
      <c r="P708" s="70"/>
    </row>
    <row r="709" spans="1:16" ht="15.75" customHeight="1" x14ac:dyDescent="0.3">
      <c r="A709" s="1"/>
      <c r="B709" s="14"/>
      <c r="C709" s="6"/>
      <c r="D709" s="69"/>
      <c r="E709" s="6"/>
      <c r="F709" s="69"/>
      <c r="G709" s="6"/>
      <c r="H709" s="6"/>
      <c r="I709" s="6"/>
      <c r="J709" s="6"/>
      <c r="K709" s="6"/>
      <c r="L709" s="69"/>
      <c r="M709" s="6"/>
      <c r="N709" s="6"/>
      <c r="O709" s="6"/>
      <c r="P709" s="70"/>
    </row>
    <row r="710" spans="1:16" ht="15.75" customHeight="1" x14ac:dyDescent="0.3">
      <c r="A710" s="1"/>
      <c r="B710" s="14"/>
      <c r="C710" s="6"/>
      <c r="D710" s="69"/>
      <c r="E710" s="6"/>
      <c r="F710" s="69"/>
      <c r="G710" s="6"/>
      <c r="H710" s="6"/>
      <c r="I710" s="6"/>
      <c r="J710" s="6"/>
      <c r="K710" s="6"/>
      <c r="L710" s="69"/>
      <c r="M710" s="6"/>
      <c r="N710" s="6"/>
      <c r="O710" s="6"/>
      <c r="P710" s="70"/>
    </row>
    <row r="711" spans="1:16" ht="15.75" customHeight="1" x14ac:dyDescent="0.3">
      <c r="A711" s="1"/>
      <c r="B711" s="14"/>
      <c r="C711" s="6"/>
      <c r="D711" s="69"/>
      <c r="E711" s="6"/>
      <c r="F711" s="69"/>
      <c r="G711" s="6"/>
      <c r="H711" s="6"/>
      <c r="I711" s="6"/>
      <c r="J711" s="6"/>
      <c r="K711" s="6"/>
      <c r="L711" s="69"/>
      <c r="M711" s="6"/>
      <c r="N711" s="6"/>
      <c r="O711" s="6"/>
      <c r="P711" s="70"/>
    </row>
    <row r="712" spans="1:16" ht="15.75" customHeight="1" x14ac:dyDescent="0.3">
      <c r="A712" s="1"/>
      <c r="B712" s="14"/>
      <c r="C712" s="6"/>
      <c r="D712" s="69"/>
      <c r="E712" s="6"/>
      <c r="F712" s="69"/>
      <c r="G712" s="6"/>
      <c r="H712" s="6"/>
      <c r="I712" s="6"/>
      <c r="J712" s="6"/>
      <c r="K712" s="6"/>
      <c r="L712" s="69"/>
      <c r="M712" s="6"/>
      <c r="N712" s="6"/>
      <c r="O712" s="6"/>
      <c r="P712" s="70"/>
    </row>
    <row r="713" spans="1:16" ht="15.75" customHeight="1" x14ac:dyDescent="0.3">
      <c r="A713" s="1"/>
      <c r="B713" s="14"/>
      <c r="C713" s="6"/>
      <c r="D713" s="69"/>
      <c r="E713" s="6"/>
      <c r="F713" s="69"/>
      <c r="G713" s="6"/>
      <c r="H713" s="6"/>
      <c r="I713" s="6"/>
      <c r="J713" s="6"/>
      <c r="K713" s="6"/>
      <c r="L713" s="69"/>
      <c r="M713" s="6"/>
      <c r="N713" s="6"/>
      <c r="O713" s="6"/>
      <c r="P713" s="70"/>
    </row>
    <row r="714" spans="1:16" ht="15.75" customHeight="1" x14ac:dyDescent="0.3">
      <c r="A714" s="1"/>
      <c r="B714" s="14"/>
      <c r="C714" s="6"/>
      <c r="D714" s="69"/>
      <c r="E714" s="6"/>
      <c r="F714" s="69"/>
      <c r="G714" s="6"/>
      <c r="H714" s="6"/>
      <c r="I714" s="6"/>
      <c r="J714" s="6"/>
      <c r="K714" s="6"/>
      <c r="L714" s="69"/>
      <c r="M714" s="6"/>
      <c r="N714" s="6"/>
      <c r="O714" s="6"/>
      <c r="P714" s="70"/>
    </row>
    <row r="715" spans="1:16" ht="15.75" customHeight="1" x14ac:dyDescent="0.3">
      <c r="A715" s="1"/>
      <c r="B715" s="14"/>
      <c r="C715" s="6"/>
      <c r="D715" s="69"/>
      <c r="E715" s="6"/>
      <c r="F715" s="69"/>
      <c r="G715" s="6"/>
      <c r="H715" s="6"/>
      <c r="I715" s="6"/>
      <c r="J715" s="6"/>
      <c r="K715" s="6"/>
      <c r="L715" s="69"/>
      <c r="M715" s="6"/>
      <c r="N715" s="6"/>
      <c r="O715" s="6"/>
      <c r="P715" s="70"/>
    </row>
    <row r="716" spans="1:16" ht="15.75" customHeight="1" x14ac:dyDescent="0.3">
      <c r="A716" s="1"/>
      <c r="B716" s="14"/>
      <c r="C716" s="6"/>
      <c r="D716" s="69"/>
      <c r="E716" s="6"/>
      <c r="F716" s="69"/>
      <c r="G716" s="6"/>
      <c r="H716" s="6"/>
      <c r="I716" s="6"/>
      <c r="J716" s="6"/>
      <c r="K716" s="6"/>
      <c r="L716" s="69"/>
      <c r="M716" s="6"/>
      <c r="N716" s="6"/>
      <c r="O716" s="6"/>
      <c r="P716" s="70"/>
    </row>
    <row r="717" spans="1:16" ht="15.75" customHeight="1" x14ac:dyDescent="0.3">
      <c r="A717" s="1"/>
      <c r="B717" s="14"/>
      <c r="C717" s="6"/>
      <c r="D717" s="69"/>
      <c r="E717" s="6"/>
      <c r="F717" s="69"/>
      <c r="G717" s="6"/>
      <c r="H717" s="6"/>
      <c r="I717" s="6"/>
      <c r="J717" s="6"/>
      <c r="K717" s="6"/>
      <c r="L717" s="69"/>
      <c r="M717" s="6"/>
      <c r="N717" s="6"/>
      <c r="O717" s="6"/>
      <c r="P717" s="70"/>
    </row>
    <row r="718" spans="1:16" ht="15.75" customHeight="1" x14ac:dyDescent="0.3">
      <c r="A718" s="1"/>
      <c r="B718" s="14"/>
      <c r="C718" s="6"/>
      <c r="D718" s="69"/>
      <c r="E718" s="6"/>
      <c r="F718" s="69"/>
      <c r="G718" s="6"/>
      <c r="H718" s="6"/>
      <c r="I718" s="6"/>
      <c r="J718" s="6"/>
      <c r="K718" s="6"/>
      <c r="L718" s="69"/>
      <c r="M718" s="6"/>
      <c r="N718" s="6"/>
      <c r="O718" s="6"/>
      <c r="P718" s="70"/>
    </row>
    <row r="719" spans="1:16" ht="15.75" customHeight="1" x14ac:dyDescent="0.3">
      <c r="A719" s="1"/>
      <c r="B719" s="14"/>
      <c r="C719" s="6"/>
      <c r="D719" s="69"/>
      <c r="E719" s="6"/>
      <c r="F719" s="69"/>
      <c r="G719" s="6"/>
      <c r="H719" s="6"/>
      <c r="I719" s="6"/>
      <c r="J719" s="6"/>
      <c r="K719" s="6"/>
      <c r="L719" s="69"/>
      <c r="M719" s="6"/>
      <c r="N719" s="6"/>
      <c r="O719" s="6"/>
      <c r="P719" s="70"/>
    </row>
    <row r="720" spans="1:16" ht="15.75" customHeight="1" x14ac:dyDescent="0.3">
      <c r="A720" s="1"/>
      <c r="B720" s="14"/>
      <c r="C720" s="6"/>
      <c r="D720" s="69"/>
      <c r="E720" s="6"/>
      <c r="F720" s="69"/>
      <c r="G720" s="6"/>
      <c r="H720" s="6"/>
      <c r="I720" s="6"/>
      <c r="J720" s="6"/>
      <c r="K720" s="6"/>
      <c r="L720" s="69"/>
      <c r="M720" s="6"/>
      <c r="N720" s="6"/>
      <c r="O720" s="6"/>
      <c r="P720" s="70"/>
    </row>
    <row r="721" spans="1:16" ht="15.75" customHeight="1" x14ac:dyDescent="0.3">
      <c r="A721" s="1"/>
      <c r="B721" s="14"/>
      <c r="C721" s="6"/>
      <c r="D721" s="69"/>
      <c r="E721" s="6"/>
      <c r="F721" s="69"/>
      <c r="G721" s="6"/>
      <c r="H721" s="6"/>
      <c r="I721" s="6"/>
      <c r="J721" s="6"/>
      <c r="K721" s="6"/>
      <c r="L721" s="69"/>
      <c r="M721" s="6"/>
      <c r="N721" s="6"/>
      <c r="O721" s="6"/>
      <c r="P721" s="70"/>
    </row>
    <row r="722" spans="1:16" ht="15.75" customHeight="1" x14ac:dyDescent="0.3">
      <c r="A722" s="1"/>
      <c r="B722" s="14"/>
      <c r="C722" s="6"/>
      <c r="D722" s="69"/>
      <c r="E722" s="6"/>
      <c r="F722" s="69"/>
      <c r="G722" s="6"/>
      <c r="H722" s="6"/>
      <c r="I722" s="6"/>
      <c r="J722" s="6"/>
      <c r="K722" s="6"/>
      <c r="L722" s="69"/>
      <c r="M722" s="6"/>
      <c r="N722" s="6"/>
      <c r="O722" s="6"/>
      <c r="P722" s="70"/>
    </row>
    <row r="723" spans="1:16" ht="15.75" customHeight="1" x14ac:dyDescent="0.3">
      <c r="A723" s="1"/>
      <c r="B723" s="14"/>
      <c r="C723" s="6"/>
      <c r="D723" s="69"/>
      <c r="E723" s="6"/>
      <c r="F723" s="69"/>
      <c r="G723" s="6"/>
      <c r="H723" s="6"/>
      <c r="I723" s="6"/>
      <c r="J723" s="6"/>
      <c r="K723" s="6"/>
      <c r="L723" s="69"/>
      <c r="M723" s="6"/>
      <c r="N723" s="6"/>
      <c r="O723" s="6"/>
      <c r="P723" s="70"/>
    </row>
    <row r="724" spans="1:16" ht="15.75" customHeight="1" x14ac:dyDescent="0.3">
      <c r="A724" s="1"/>
      <c r="B724" s="14"/>
      <c r="C724" s="6"/>
      <c r="D724" s="69"/>
      <c r="E724" s="6"/>
      <c r="F724" s="69"/>
      <c r="G724" s="6"/>
      <c r="H724" s="6"/>
      <c r="I724" s="6"/>
      <c r="J724" s="6"/>
      <c r="K724" s="6"/>
      <c r="L724" s="69"/>
      <c r="M724" s="6"/>
      <c r="N724" s="6"/>
      <c r="O724" s="6"/>
      <c r="P724" s="70"/>
    </row>
    <row r="725" spans="1:16" ht="15.75" customHeight="1" x14ac:dyDescent="0.3">
      <c r="A725" s="1"/>
      <c r="B725" s="14"/>
      <c r="C725" s="6"/>
      <c r="D725" s="69"/>
      <c r="E725" s="6"/>
      <c r="F725" s="69"/>
      <c r="G725" s="6"/>
      <c r="H725" s="6"/>
      <c r="I725" s="6"/>
      <c r="J725" s="6"/>
      <c r="K725" s="6"/>
      <c r="L725" s="69"/>
      <c r="M725" s="6"/>
      <c r="N725" s="6"/>
      <c r="O725" s="6"/>
      <c r="P725" s="70"/>
    </row>
    <row r="726" spans="1:16" ht="15.75" customHeight="1" x14ac:dyDescent="0.3">
      <c r="A726" s="1"/>
      <c r="B726" s="14"/>
      <c r="C726" s="6"/>
      <c r="D726" s="69"/>
      <c r="E726" s="6"/>
      <c r="F726" s="69"/>
      <c r="G726" s="6"/>
      <c r="H726" s="6"/>
      <c r="I726" s="6"/>
      <c r="J726" s="6"/>
      <c r="K726" s="6"/>
      <c r="L726" s="69"/>
      <c r="M726" s="6"/>
      <c r="N726" s="6"/>
      <c r="O726" s="6"/>
      <c r="P726" s="70"/>
    </row>
    <row r="727" spans="1:16" ht="15.75" customHeight="1" x14ac:dyDescent="0.3">
      <c r="A727" s="1"/>
      <c r="B727" s="14"/>
      <c r="C727" s="6"/>
      <c r="D727" s="69"/>
      <c r="E727" s="6"/>
      <c r="F727" s="69"/>
      <c r="G727" s="6"/>
      <c r="H727" s="6"/>
      <c r="I727" s="6"/>
      <c r="J727" s="6"/>
      <c r="K727" s="6"/>
      <c r="L727" s="69"/>
      <c r="M727" s="6"/>
      <c r="N727" s="6"/>
      <c r="O727" s="6"/>
      <c r="P727" s="70"/>
    </row>
    <row r="728" spans="1:16" ht="15.75" customHeight="1" x14ac:dyDescent="0.3">
      <c r="A728" s="1"/>
      <c r="B728" s="14"/>
      <c r="C728" s="6"/>
      <c r="D728" s="69"/>
      <c r="E728" s="6"/>
      <c r="F728" s="69"/>
      <c r="G728" s="6"/>
      <c r="H728" s="6"/>
      <c r="I728" s="6"/>
      <c r="J728" s="6"/>
      <c r="K728" s="6"/>
      <c r="L728" s="69"/>
      <c r="M728" s="6"/>
      <c r="N728" s="6"/>
      <c r="O728" s="6"/>
      <c r="P728" s="70"/>
    </row>
    <row r="729" spans="1:16" ht="15.75" customHeight="1" x14ac:dyDescent="0.3">
      <c r="A729" s="1"/>
      <c r="B729" s="14"/>
      <c r="C729" s="6"/>
      <c r="D729" s="69"/>
      <c r="E729" s="6"/>
      <c r="F729" s="69"/>
      <c r="G729" s="6"/>
      <c r="H729" s="6"/>
      <c r="I729" s="6"/>
      <c r="J729" s="6"/>
      <c r="K729" s="6"/>
      <c r="L729" s="69"/>
      <c r="M729" s="6"/>
      <c r="N729" s="6"/>
      <c r="O729" s="6"/>
      <c r="P729" s="70"/>
    </row>
    <row r="730" spans="1:16" ht="15.75" customHeight="1" x14ac:dyDescent="0.3">
      <c r="A730" s="1"/>
      <c r="B730" s="14"/>
      <c r="C730" s="6"/>
      <c r="D730" s="69"/>
      <c r="E730" s="6"/>
      <c r="F730" s="69"/>
      <c r="G730" s="6"/>
      <c r="H730" s="6"/>
      <c r="I730" s="6"/>
      <c r="J730" s="6"/>
      <c r="K730" s="6"/>
      <c r="L730" s="69"/>
      <c r="M730" s="6"/>
      <c r="N730" s="6"/>
      <c r="O730" s="6"/>
      <c r="P730" s="70"/>
    </row>
    <row r="731" spans="1:16" ht="15.75" customHeight="1" x14ac:dyDescent="0.3">
      <c r="A731" s="1"/>
      <c r="B731" s="14"/>
      <c r="C731" s="6"/>
      <c r="D731" s="69"/>
      <c r="E731" s="6"/>
      <c r="F731" s="69"/>
      <c r="G731" s="6"/>
      <c r="H731" s="6"/>
      <c r="I731" s="6"/>
      <c r="J731" s="6"/>
      <c r="K731" s="6"/>
      <c r="L731" s="69"/>
      <c r="M731" s="6"/>
      <c r="N731" s="6"/>
      <c r="O731" s="6"/>
      <c r="P731" s="70"/>
    </row>
    <row r="732" spans="1:16" ht="15.75" customHeight="1" x14ac:dyDescent="0.3">
      <c r="A732" s="1"/>
      <c r="B732" s="14"/>
      <c r="C732" s="6"/>
      <c r="D732" s="69"/>
      <c r="E732" s="6"/>
      <c r="F732" s="69"/>
      <c r="G732" s="6"/>
      <c r="H732" s="6"/>
      <c r="I732" s="6"/>
      <c r="J732" s="6"/>
      <c r="K732" s="6"/>
      <c r="L732" s="69"/>
      <c r="M732" s="6"/>
      <c r="N732" s="6"/>
      <c r="O732" s="6"/>
      <c r="P732" s="70"/>
    </row>
    <row r="733" spans="1:16" ht="15.75" customHeight="1" x14ac:dyDescent="0.3">
      <c r="A733" s="1"/>
      <c r="B733" s="14"/>
      <c r="C733" s="6"/>
      <c r="D733" s="69"/>
      <c r="E733" s="6"/>
      <c r="F733" s="69"/>
      <c r="G733" s="6"/>
      <c r="H733" s="6"/>
      <c r="I733" s="6"/>
      <c r="J733" s="6"/>
      <c r="K733" s="6"/>
      <c r="L733" s="69"/>
      <c r="M733" s="6"/>
      <c r="N733" s="6"/>
      <c r="O733" s="6"/>
      <c r="P733" s="70"/>
    </row>
    <row r="734" spans="1:16" ht="15.75" customHeight="1" x14ac:dyDescent="0.3">
      <c r="A734" s="1"/>
      <c r="B734" s="14"/>
      <c r="C734" s="6"/>
      <c r="D734" s="69"/>
      <c r="E734" s="6"/>
      <c r="F734" s="69"/>
      <c r="G734" s="6"/>
      <c r="H734" s="6"/>
      <c r="I734" s="6"/>
      <c r="J734" s="6"/>
      <c r="K734" s="6"/>
      <c r="L734" s="69"/>
      <c r="M734" s="6"/>
      <c r="N734" s="6"/>
      <c r="O734" s="6"/>
      <c r="P734" s="70"/>
    </row>
    <row r="735" spans="1:16" ht="15.75" customHeight="1" x14ac:dyDescent="0.3">
      <c r="A735" s="1"/>
      <c r="B735" s="14"/>
      <c r="C735" s="6"/>
      <c r="D735" s="69"/>
      <c r="E735" s="6"/>
      <c r="F735" s="69"/>
      <c r="G735" s="6"/>
      <c r="H735" s="6"/>
      <c r="I735" s="6"/>
      <c r="J735" s="6"/>
      <c r="K735" s="6"/>
      <c r="L735" s="69"/>
      <c r="M735" s="6"/>
      <c r="N735" s="6"/>
      <c r="O735" s="6"/>
      <c r="P735" s="70"/>
    </row>
    <row r="736" spans="1:16" ht="15.75" customHeight="1" x14ac:dyDescent="0.3">
      <c r="A736" s="1"/>
      <c r="B736" s="14"/>
      <c r="C736" s="6"/>
      <c r="D736" s="69"/>
      <c r="E736" s="6"/>
      <c r="F736" s="69"/>
      <c r="G736" s="6"/>
      <c r="H736" s="6"/>
      <c r="I736" s="6"/>
      <c r="J736" s="6"/>
      <c r="K736" s="6"/>
      <c r="L736" s="69"/>
      <c r="M736" s="6"/>
      <c r="N736" s="6"/>
      <c r="O736" s="6"/>
      <c r="P736" s="70"/>
    </row>
    <row r="737" spans="1:16" ht="15.75" customHeight="1" x14ac:dyDescent="0.3">
      <c r="A737" s="1"/>
      <c r="B737" s="14"/>
      <c r="C737" s="6"/>
      <c r="D737" s="69"/>
      <c r="E737" s="6"/>
      <c r="F737" s="69"/>
      <c r="G737" s="6"/>
      <c r="H737" s="6"/>
      <c r="I737" s="6"/>
      <c r="J737" s="6"/>
      <c r="K737" s="6"/>
      <c r="L737" s="69"/>
      <c r="M737" s="6"/>
      <c r="N737" s="6"/>
      <c r="O737" s="6"/>
      <c r="P737" s="70"/>
    </row>
    <row r="738" spans="1:16" ht="15.75" customHeight="1" x14ac:dyDescent="0.3">
      <c r="A738" s="1"/>
      <c r="B738" s="14"/>
      <c r="C738" s="6"/>
      <c r="D738" s="69"/>
      <c r="E738" s="6"/>
      <c r="F738" s="69"/>
      <c r="G738" s="6"/>
      <c r="H738" s="6"/>
      <c r="I738" s="6"/>
      <c r="J738" s="6"/>
      <c r="K738" s="6"/>
      <c r="L738" s="69"/>
      <c r="M738" s="6"/>
      <c r="N738" s="6"/>
      <c r="O738" s="6"/>
      <c r="P738" s="70"/>
    </row>
    <row r="739" spans="1:16" ht="15.75" customHeight="1" x14ac:dyDescent="0.3">
      <c r="A739" s="1"/>
      <c r="B739" s="14"/>
      <c r="C739" s="6"/>
      <c r="D739" s="69"/>
      <c r="E739" s="6"/>
      <c r="F739" s="69"/>
      <c r="G739" s="6"/>
      <c r="H739" s="6"/>
      <c r="I739" s="6"/>
      <c r="J739" s="6"/>
      <c r="K739" s="6"/>
      <c r="L739" s="69"/>
      <c r="M739" s="6"/>
      <c r="N739" s="6"/>
      <c r="O739" s="6"/>
      <c r="P739" s="70"/>
    </row>
    <row r="740" spans="1:16" ht="15.75" customHeight="1" x14ac:dyDescent="0.3">
      <c r="A740" s="1"/>
      <c r="B740" s="14"/>
      <c r="C740" s="6"/>
      <c r="D740" s="69"/>
      <c r="E740" s="6"/>
      <c r="F740" s="69"/>
      <c r="G740" s="6"/>
      <c r="H740" s="6"/>
      <c r="I740" s="6"/>
      <c r="J740" s="6"/>
      <c r="K740" s="6"/>
      <c r="L740" s="69"/>
      <c r="M740" s="6"/>
      <c r="N740" s="6"/>
      <c r="O740" s="6"/>
      <c r="P740" s="70"/>
    </row>
    <row r="741" spans="1:16" ht="15.75" customHeight="1" x14ac:dyDescent="0.3">
      <c r="A741" s="1"/>
      <c r="B741" s="14"/>
      <c r="C741" s="6"/>
      <c r="D741" s="69"/>
      <c r="E741" s="6"/>
      <c r="F741" s="69"/>
      <c r="G741" s="6"/>
      <c r="H741" s="6"/>
      <c r="I741" s="6"/>
      <c r="J741" s="6"/>
      <c r="K741" s="6"/>
      <c r="L741" s="69"/>
      <c r="M741" s="6"/>
      <c r="N741" s="6"/>
      <c r="O741" s="6"/>
      <c r="P741" s="70"/>
    </row>
    <row r="742" spans="1:16" ht="15.75" customHeight="1" x14ac:dyDescent="0.3">
      <c r="A742" s="1"/>
      <c r="B742" s="14"/>
      <c r="C742" s="6"/>
      <c r="D742" s="69"/>
      <c r="E742" s="6"/>
      <c r="F742" s="69"/>
      <c r="G742" s="6"/>
      <c r="H742" s="6"/>
      <c r="I742" s="6"/>
      <c r="J742" s="6"/>
      <c r="K742" s="6"/>
      <c r="L742" s="69"/>
      <c r="M742" s="6"/>
      <c r="N742" s="6"/>
      <c r="O742" s="6"/>
      <c r="P742" s="70"/>
    </row>
    <row r="743" spans="1:16" ht="15.75" customHeight="1" x14ac:dyDescent="0.3">
      <c r="A743" s="1"/>
      <c r="B743" s="14"/>
      <c r="C743" s="6"/>
      <c r="D743" s="69"/>
      <c r="E743" s="6"/>
      <c r="F743" s="69"/>
      <c r="G743" s="6"/>
      <c r="H743" s="6"/>
      <c r="I743" s="6"/>
      <c r="J743" s="6"/>
      <c r="K743" s="6"/>
      <c r="L743" s="69"/>
      <c r="M743" s="6"/>
      <c r="N743" s="6"/>
      <c r="O743" s="6"/>
      <c r="P743" s="70"/>
    </row>
    <row r="744" spans="1:16" ht="15.75" customHeight="1" x14ac:dyDescent="0.3">
      <c r="A744" s="1"/>
      <c r="B744" s="14"/>
      <c r="C744" s="6"/>
      <c r="D744" s="69"/>
      <c r="E744" s="6"/>
      <c r="F744" s="69"/>
      <c r="G744" s="6"/>
      <c r="H744" s="6"/>
      <c r="I744" s="6"/>
      <c r="J744" s="6"/>
      <c r="K744" s="6"/>
      <c r="L744" s="69"/>
      <c r="M744" s="6"/>
      <c r="N744" s="6"/>
      <c r="O744" s="6"/>
      <c r="P744" s="70"/>
    </row>
    <row r="745" spans="1:16" ht="15.75" customHeight="1" x14ac:dyDescent="0.3">
      <c r="A745" s="1"/>
      <c r="B745" s="14"/>
      <c r="C745" s="6"/>
      <c r="D745" s="69"/>
      <c r="E745" s="6"/>
      <c r="F745" s="69"/>
      <c r="G745" s="6"/>
      <c r="H745" s="6"/>
      <c r="I745" s="6"/>
      <c r="J745" s="6"/>
      <c r="K745" s="6"/>
      <c r="L745" s="69"/>
      <c r="M745" s="6"/>
      <c r="N745" s="6"/>
      <c r="O745" s="6"/>
      <c r="P745" s="70"/>
    </row>
    <row r="746" spans="1:16" ht="15.75" customHeight="1" x14ac:dyDescent="0.3">
      <c r="A746" s="1"/>
      <c r="B746" s="14"/>
      <c r="C746" s="6"/>
      <c r="D746" s="69"/>
      <c r="E746" s="6"/>
      <c r="F746" s="69"/>
      <c r="G746" s="6"/>
      <c r="H746" s="6"/>
      <c r="I746" s="6"/>
      <c r="J746" s="6"/>
      <c r="K746" s="6"/>
      <c r="L746" s="69"/>
      <c r="M746" s="6"/>
      <c r="N746" s="6"/>
      <c r="O746" s="6"/>
      <c r="P746" s="70"/>
    </row>
    <row r="747" spans="1:16" ht="15.75" customHeight="1" x14ac:dyDescent="0.3">
      <c r="A747" s="1"/>
      <c r="B747" s="14"/>
      <c r="C747" s="6"/>
      <c r="D747" s="69"/>
      <c r="E747" s="6"/>
      <c r="F747" s="69"/>
      <c r="G747" s="6"/>
      <c r="H747" s="6"/>
      <c r="I747" s="6"/>
      <c r="J747" s="6"/>
      <c r="K747" s="6"/>
      <c r="L747" s="69"/>
      <c r="M747" s="6"/>
      <c r="N747" s="6"/>
      <c r="O747" s="6"/>
      <c r="P747" s="70"/>
    </row>
    <row r="748" spans="1:16" ht="15.75" customHeight="1" x14ac:dyDescent="0.3">
      <c r="A748" s="1"/>
      <c r="B748" s="14"/>
      <c r="C748" s="6"/>
      <c r="D748" s="69"/>
      <c r="E748" s="6"/>
      <c r="F748" s="69"/>
      <c r="G748" s="6"/>
      <c r="H748" s="6"/>
      <c r="I748" s="6"/>
      <c r="J748" s="6"/>
      <c r="K748" s="6"/>
      <c r="L748" s="69"/>
      <c r="M748" s="6"/>
      <c r="N748" s="6"/>
      <c r="O748" s="6"/>
      <c r="P748" s="70"/>
    </row>
    <row r="749" spans="1:16" ht="15.75" customHeight="1" x14ac:dyDescent="0.3">
      <c r="A749" s="1"/>
      <c r="B749" s="14"/>
      <c r="C749" s="6"/>
      <c r="D749" s="69"/>
      <c r="E749" s="6"/>
      <c r="F749" s="69"/>
      <c r="G749" s="6"/>
      <c r="H749" s="6"/>
      <c r="I749" s="6"/>
      <c r="J749" s="6"/>
      <c r="K749" s="6"/>
      <c r="L749" s="69"/>
      <c r="M749" s="6"/>
      <c r="N749" s="6"/>
      <c r="O749" s="6"/>
      <c r="P749" s="70"/>
    </row>
    <row r="750" spans="1:16" ht="15.75" customHeight="1" x14ac:dyDescent="0.3">
      <c r="A750" s="1"/>
      <c r="B750" s="14"/>
      <c r="C750" s="6"/>
      <c r="D750" s="69"/>
      <c r="E750" s="6"/>
      <c r="F750" s="69"/>
      <c r="G750" s="6"/>
      <c r="H750" s="6"/>
      <c r="I750" s="6"/>
      <c r="J750" s="6"/>
      <c r="K750" s="6"/>
      <c r="L750" s="69"/>
      <c r="M750" s="6"/>
      <c r="N750" s="6"/>
      <c r="O750" s="6"/>
      <c r="P750" s="70"/>
    </row>
    <row r="751" spans="1:16" ht="15.75" customHeight="1" x14ac:dyDescent="0.3">
      <c r="A751" s="1"/>
      <c r="B751" s="14"/>
      <c r="C751" s="6"/>
      <c r="D751" s="69"/>
      <c r="E751" s="6"/>
      <c r="F751" s="69"/>
      <c r="G751" s="6"/>
      <c r="H751" s="6"/>
      <c r="I751" s="6"/>
      <c r="J751" s="6"/>
      <c r="K751" s="6"/>
      <c r="L751" s="69"/>
      <c r="M751" s="6"/>
      <c r="N751" s="6"/>
      <c r="O751" s="6"/>
      <c r="P751" s="70"/>
    </row>
    <row r="752" spans="1:16" ht="15.75" customHeight="1" x14ac:dyDescent="0.3">
      <c r="A752" s="1"/>
      <c r="B752" s="14"/>
      <c r="C752" s="6"/>
      <c r="D752" s="69"/>
      <c r="E752" s="6"/>
      <c r="F752" s="69"/>
      <c r="G752" s="6"/>
      <c r="H752" s="6"/>
      <c r="I752" s="6"/>
      <c r="J752" s="6"/>
      <c r="K752" s="6"/>
      <c r="L752" s="69"/>
      <c r="M752" s="6"/>
      <c r="N752" s="6"/>
      <c r="O752" s="6"/>
      <c r="P752" s="70"/>
    </row>
    <row r="753" spans="1:16" ht="15.75" customHeight="1" x14ac:dyDescent="0.3">
      <c r="A753" s="1"/>
      <c r="B753" s="14"/>
      <c r="C753" s="6"/>
      <c r="D753" s="69"/>
      <c r="E753" s="6"/>
      <c r="F753" s="69"/>
      <c r="G753" s="6"/>
      <c r="H753" s="6"/>
      <c r="I753" s="6"/>
      <c r="J753" s="6"/>
      <c r="K753" s="6"/>
      <c r="L753" s="69"/>
      <c r="M753" s="6"/>
      <c r="N753" s="6"/>
      <c r="O753" s="6"/>
      <c r="P753" s="70"/>
    </row>
    <row r="754" spans="1:16" ht="15.75" customHeight="1" x14ac:dyDescent="0.3">
      <c r="A754" s="1"/>
      <c r="B754" s="14"/>
      <c r="C754" s="6"/>
      <c r="D754" s="69"/>
      <c r="E754" s="6"/>
      <c r="F754" s="69"/>
      <c r="G754" s="6"/>
      <c r="H754" s="6"/>
      <c r="I754" s="6"/>
      <c r="J754" s="6"/>
      <c r="K754" s="6"/>
      <c r="L754" s="69"/>
      <c r="M754" s="6"/>
      <c r="N754" s="6"/>
      <c r="O754" s="6"/>
      <c r="P754" s="70"/>
    </row>
    <row r="755" spans="1:16" ht="15.75" customHeight="1" x14ac:dyDescent="0.3">
      <c r="A755" s="1"/>
      <c r="B755" s="14"/>
      <c r="C755" s="6"/>
      <c r="D755" s="69"/>
      <c r="E755" s="6"/>
      <c r="F755" s="69"/>
      <c r="G755" s="6"/>
      <c r="H755" s="6"/>
      <c r="I755" s="6"/>
      <c r="J755" s="6"/>
      <c r="K755" s="6"/>
      <c r="L755" s="69"/>
      <c r="M755" s="6"/>
      <c r="N755" s="6"/>
      <c r="O755" s="6"/>
      <c r="P755" s="70"/>
    </row>
    <row r="756" spans="1:16" ht="15.75" customHeight="1" x14ac:dyDescent="0.3">
      <c r="A756" s="1"/>
      <c r="B756" s="14"/>
      <c r="C756" s="6"/>
      <c r="D756" s="69"/>
      <c r="E756" s="6"/>
      <c r="F756" s="69"/>
      <c r="G756" s="6"/>
      <c r="H756" s="6"/>
      <c r="I756" s="6"/>
      <c r="J756" s="6"/>
      <c r="K756" s="6"/>
      <c r="L756" s="69"/>
      <c r="M756" s="6"/>
      <c r="N756" s="6"/>
      <c r="O756" s="6"/>
      <c r="P756" s="70"/>
    </row>
    <row r="757" spans="1:16" ht="15.75" customHeight="1" x14ac:dyDescent="0.3">
      <c r="A757" s="1"/>
      <c r="B757" s="14"/>
      <c r="C757" s="6"/>
      <c r="D757" s="69"/>
      <c r="E757" s="6"/>
      <c r="F757" s="69"/>
      <c r="G757" s="6"/>
      <c r="H757" s="6"/>
      <c r="I757" s="6"/>
      <c r="J757" s="6"/>
      <c r="K757" s="6"/>
      <c r="L757" s="69"/>
      <c r="M757" s="6"/>
      <c r="N757" s="6"/>
      <c r="O757" s="6"/>
      <c r="P757" s="70"/>
    </row>
    <row r="758" spans="1:16" ht="15.75" customHeight="1" x14ac:dyDescent="0.3">
      <c r="A758" s="1"/>
      <c r="B758" s="14"/>
      <c r="C758" s="6"/>
      <c r="D758" s="69"/>
      <c r="E758" s="6"/>
      <c r="F758" s="69"/>
      <c r="G758" s="6"/>
      <c r="H758" s="6"/>
      <c r="I758" s="6"/>
      <c r="J758" s="6"/>
      <c r="K758" s="6"/>
      <c r="L758" s="69"/>
      <c r="M758" s="6"/>
      <c r="N758" s="6"/>
      <c r="O758" s="6"/>
      <c r="P758" s="70"/>
    </row>
    <row r="759" spans="1:16" ht="15.75" customHeight="1" x14ac:dyDescent="0.3">
      <c r="A759" s="1"/>
      <c r="B759" s="14"/>
      <c r="C759" s="6"/>
      <c r="D759" s="69"/>
      <c r="E759" s="6"/>
      <c r="F759" s="69"/>
      <c r="G759" s="6"/>
      <c r="H759" s="6"/>
      <c r="I759" s="6"/>
      <c r="J759" s="6"/>
      <c r="K759" s="6"/>
      <c r="L759" s="69"/>
      <c r="M759" s="6"/>
      <c r="N759" s="6"/>
      <c r="O759" s="6"/>
      <c r="P759" s="70"/>
    </row>
    <row r="760" spans="1:16" ht="15.75" customHeight="1" x14ac:dyDescent="0.3">
      <c r="A760" s="1"/>
      <c r="B760" s="14"/>
      <c r="C760" s="6"/>
      <c r="D760" s="69"/>
      <c r="E760" s="6"/>
      <c r="F760" s="69"/>
      <c r="G760" s="6"/>
      <c r="H760" s="6"/>
      <c r="I760" s="6"/>
      <c r="J760" s="6"/>
      <c r="K760" s="6"/>
      <c r="L760" s="69"/>
      <c r="M760" s="6"/>
      <c r="N760" s="6"/>
      <c r="O760" s="6"/>
      <c r="P760" s="70"/>
    </row>
    <row r="761" spans="1:16" ht="15.75" customHeight="1" x14ac:dyDescent="0.3">
      <c r="A761" s="1"/>
      <c r="B761" s="14"/>
      <c r="C761" s="6"/>
      <c r="D761" s="69"/>
      <c r="E761" s="6"/>
      <c r="F761" s="69"/>
      <c r="G761" s="6"/>
      <c r="H761" s="6"/>
      <c r="I761" s="6"/>
      <c r="J761" s="6"/>
      <c r="K761" s="6"/>
      <c r="L761" s="69"/>
      <c r="M761" s="6"/>
      <c r="N761" s="6"/>
      <c r="O761" s="6"/>
      <c r="P761" s="70"/>
    </row>
    <row r="762" spans="1:16" ht="15.75" customHeight="1" x14ac:dyDescent="0.3">
      <c r="A762" s="1"/>
      <c r="B762" s="14"/>
      <c r="C762" s="6"/>
      <c r="D762" s="69"/>
      <c r="E762" s="6"/>
      <c r="F762" s="69"/>
      <c r="G762" s="6"/>
      <c r="H762" s="6"/>
      <c r="I762" s="6"/>
      <c r="J762" s="6"/>
      <c r="K762" s="6"/>
      <c r="L762" s="69"/>
      <c r="M762" s="6"/>
      <c r="N762" s="6"/>
      <c r="O762" s="6"/>
      <c r="P762" s="70"/>
    </row>
    <row r="763" spans="1:16" ht="15.75" customHeight="1" x14ac:dyDescent="0.3">
      <c r="A763" s="1"/>
      <c r="B763" s="14"/>
      <c r="C763" s="6"/>
      <c r="D763" s="69"/>
      <c r="E763" s="6"/>
      <c r="F763" s="69"/>
      <c r="G763" s="6"/>
      <c r="H763" s="6"/>
      <c r="I763" s="6"/>
      <c r="J763" s="6"/>
      <c r="K763" s="6"/>
      <c r="L763" s="69"/>
      <c r="M763" s="6"/>
      <c r="N763" s="6"/>
      <c r="O763" s="6"/>
      <c r="P763" s="70"/>
    </row>
    <row r="764" spans="1:16" ht="15.75" customHeight="1" x14ac:dyDescent="0.3">
      <c r="A764" s="1"/>
      <c r="B764" s="14"/>
      <c r="C764" s="6"/>
      <c r="D764" s="69"/>
      <c r="E764" s="6"/>
      <c r="F764" s="69"/>
      <c r="G764" s="6"/>
      <c r="H764" s="6"/>
      <c r="I764" s="6"/>
      <c r="J764" s="6"/>
      <c r="K764" s="6"/>
      <c r="L764" s="69"/>
      <c r="M764" s="6"/>
      <c r="N764" s="6"/>
      <c r="O764" s="6"/>
      <c r="P764" s="70"/>
    </row>
    <row r="765" spans="1:16" ht="15.75" customHeight="1" x14ac:dyDescent="0.3">
      <c r="A765" s="1"/>
      <c r="B765" s="14"/>
      <c r="C765" s="6"/>
      <c r="D765" s="69"/>
      <c r="E765" s="6"/>
      <c r="F765" s="69"/>
      <c r="G765" s="6"/>
      <c r="H765" s="6"/>
      <c r="I765" s="6"/>
      <c r="J765" s="6"/>
      <c r="K765" s="6"/>
      <c r="L765" s="69"/>
      <c r="M765" s="6"/>
      <c r="N765" s="6"/>
      <c r="O765" s="6"/>
      <c r="P765" s="70"/>
    </row>
    <row r="766" spans="1:16" ht="15.75" customHeight="1" x14ac:dyDescent="0.3">
      <c r="A766" s="1"/>
      <c r="B766" s="14"/>
      <c r="C766" s="6"/>
      <c r="D766" s="69"/>
      <c r="E766" s="6"/>
      <c r="F766" s="69"/>
      <c r="G766" s="6"/>
      <c r="H766" s="6"/>
      <c r="I766" s="6"/>
      <c r="J766" s="6"/>
      <c r="K766" s="6"/>
      <c r="L766" s="69"/>
      <c r="M766" s="6"/>
      <c r="N766" s="6"/>
      <c r="O766" s="6"/>
      <c r="P766" s="70"/>
    </row>
    <row r="767" spans="1:16" ht="15.75" customHeight="1" x14ac:dyDescent="0.3">
      <c r="A767" s="1"/>
      <c r="B767" s="14"/>
      <c r="C767" s="6"/>
      <c r="D767" s="69"/>
      <c r="E767" s="6"/>
      <c r="F767" s="69"/>
      <c r="G767" s="6"/>
      <c r="H767" s="6"/>
      <c r="I767" s="6"/>
      <c r="J767" s="6"/>
      <c r="K767" s="6"/>
      <c r="L767" s="69"/>
      <c r="M767" s="6"/>
      <c r="N767" s="6"/>
      <c r="O767" s="6"/>
      <c r="P767" s="70"/>
    </row>
    <row r="768" spans="1:16" ht="15.75" customHeight="1" x14ac:dyDescent="0.3">
      <c r="A768" s="1"/>
      <c r="B768" s="14"/>
      <c r="C768" s="6"/>
      <c r="D768" s="69"/>
      <c r="E768" s="6"/>
      <c r="F768" s="69"/>
      <c r="G768" s="6"/>
      <c r="H768" s="6"/>
      <c r="I768" s="6"/>
      <c r="J768" s="6"/>
      <c r="K768" s="6"/>
      <c r="L768" s="69"/>
      <c r="M768" s="6"/>
      <c r="N768" s="6"/>
      <c r="O768" s="6"/>
      <c r="P768" s="70"/>
    </row>
    <row r="769" spans="1:16" ht="15.75" customHeight="1" x14ac:dyDescent="0.3">
      <c r="A769" s="1"/>
      <c r="B769" s="14"/>
      <c r="C769" s="6"/>
      <c r="D769" s="69"/>
      <c r="E769" s="6"/>
      <c r="F769" s="69"/>
      <c r="G769" s="6"/>
      <c r="H769" s="6"/>
      <c r="I769" s="6"/>
      <c r="J769" s="6"/>
      <c r="K769" s="6"/>
      <c r="L769" s="69"/>
      <c r="M769" s="6"/>
      <c r="N769" s="6"/>
      <c r="O769" s="6"/>
      <c r="P769" s="70"/>
    </row>
    <row r="770" spans="1:16" ht="15.75" customHeight="1" x14ac:dyDescent="0.3">
      <c r="A770" s="1"/>
      <c r="B770" s="14"/>
      <c r="C770" s="6"/>
      <c r="D770" s="69"/>
      <c r="E770" s="6"/>
      <c r="F770" s="69"/>
      <c r="G770" s="6"/>
      <c r="H770" s="6"/>
      <c r="I770" s="6"/>
      <c r="J770" s="6"/>
      <c r="K770" s="6"/>
      <c r="L770" s="69"/>
      <c r="M770" s="6"/>
      <c r="N770" s="6"/>
      <c r="O770" s="6"/>
      <c r="P770" s="70"/>
    </row>
    <row r="771" spans="1:16" ht="15.75" customHeight="1" x14ac:dyDescent="0.3">
      <c r="A771" s="1"/>
      <c r="B771" s="14"/>
      <c r="C771" s="6"/>
      <c r="D771" s="69"/>
      <c r="E771" s="6"/>
      <c r="F771" s="69"/>
      <c r="G771" s="6"/>
      <c r="H771" s="6"/>
      <c r="I771" s="6"/>
      <c r="J771" s="6"/>
      <c r="K771" s="6"/>
      <c r="L771" s="69"/>
      <c r="M771" s="6"/>
      <c r="N771" s="6"/>
      <c r="O771" s="6"/>
      <c r="P771" s="70"/>
    </row>
    <row r="772" spans="1:16" ht="15.75" customHeight="1" x14ac:dyDescent="0.3">
      <c r="A772" s="1"/>
      <c r="B772" s="14"/>
      <c r="C772" s="6"/>
      <c r="D772" s="69"/>
      <c r="E772" s="6"/>
      <c r="F772" s="69"/>
      <c r="G772" s="6"/>
      <c r="H772" s="6"/>
      <c r="I772" s="6"/>
      <c r="J772" s="6"/>
      <c r="K772" s="6"/>
      <c r="L772" s="69"/>
      <c r="M772" s="6"/>
      <c r="N772" s="6"/>
      <c r="O772" s="6"/>
      <c r="P772" s="70"/>
    </row>
    <row r="773" spans="1:16" ht="15.75" customHeight="1" x14ac:dyDescent="0.3">
      <c r="A773" s="1"/>
      <c r="B773" s="14"/>
      <c r="C773" s="6"/>
      <c r="D773" s="69"/>
      <c r="E773" s="6"/>
      <c r="F773" s="69"/>
      <c r="G773" s="6"/>
      <c r="H773" s="6"/>
      <c r="I773" s="6"/>
      <c r="J773" s="6"/>
      <c r="K773" s="6"/>
      <c r="L773" s="69"/>
      <c r="M773" s="6"/>
      <c r="N773" s="6"/>
      <c r="O773" s="6"/>
      <c r="P773" s="70"/>
    </row>
    <row r="774" spans="1:16" ht="15.75" customHeight="1" x14ac:dyDescent="0.3">
      <c r="A774" s="1"/>
      <c r="B774" s="14"/>
      <c r="C774" s="6"/>
      <c r="D774" s="69"/>
      <c r="E774" s="6"/>
      <c r="F774" s="69"/>
      <c r="G774" s="6"/>
      <c r="H774" s="6"/>
      <c r="I774" s="6"/>
      <c r="J774" s="6"/>
      <c r="K774" s="6"/>
      <c r="L774" s="69"/>
      <c r="M774" s="6"/>
      <c r="N774" s="6"/>
      <c r="O774" s="6"/>
      <c r="P774" s="70"/>
    </row>
    <row r="775" spans="1:16" ht="15.75" customHeight="1" x14ac:dyDescent="0.3">
      <c r="A775" s="1"/>
      <c r="B775" s="14"/>
      <c r="C775" s="6"/>
      <c r="D775" s="69"/>
      <c r="E775" s="6"/>
      <c r="F775" s="69"/>
      <c r="G775" s="6"/>
      <c r="H775" s="6"/>
      <c r="I775" s="6"/>
      <c r="J775" s="6"/>
      <c r="K775" s="6"/>
      <c r="L775" s="69"/>
      <c r="M775" s="6"/>
      <c r="N775" s="6"/>
      <c r="O775" s="6"/>
      <c r="P775" s="70"/>
    </row>
    <row r="776" spans="1:16" ht="15.75" customHeight="1" x14ac:dyDescent="0.3">
      <c r="A776" s="1"/>
      <c r="B776" s="14"/>
      <c r="C776" s="6"/>
      <c r="D776" s="69"/>
      <c r="E776" s="6"/>
      <c r="F776" s="69"/>
      <c r="G776" s="6"/>
      <c r="H776" s="6"/>
      <c r="I776" s="6"/>
      <c r="J776" s="6"/>
      <c r="K776" s="6"/>
      <c r="L776" s="69"/>
      <c r="M776" s="6"/>
      <c r="N776" s="6"/>
      <c r="O776" s="6"/>
      <c r="P776" s="70"/>
    </row>
    <row r="777" spans="1:16" ht="15.75" customHeight="1" x14ac:dyDescent="0.3">
      <c r="A777" s="1"/>
      <c r="B777" s="14"/>
      <c r="C777" s="6"/>
      <c r="D777" s="69"/>
      <c r="E777" s="6"/>
      <c r="F777" s="69"/>
      <c r="G777" s="6"/>
      <c r="H777" s="6"/>
      <c r="I777" s="6"/>
      <c r="J777" s="6"/>
      <c r="K777" s="6"/>
      <c r="L777" s="69"/>
      <c r="M777" s="6"/>
      <c r="N777" s="6"/>
      <c r="O777" s="6"/>
      <c r="P777" s="70"/>
    </row>
    <row r="778" spans="1:16" ht="15.75" customHeight="1" x14ac:dyDescent="0.3">
      <c r="A778" s="1"/>
      <c r="B778" s="14"/>
      <c r="C778" s="6"/>
      <c r="D778" s="69"/>
      <c r="E778" s="6"/>
      <c r="F778" s="69"/>
      <c r="G778" s="6"/>
      <c r="H778" s="6"/>
      <c r="I778" s="6"/>
      <c r="J778" s="6"/>
      <c r="K778" s="6"/>
      <c r="L778" s="69"/>
      <c r="M778" s="6"/>
      <c r="N778" s="6"/>
      <c r="O778" s="6"/>
      <c r="P778" s="70"/>
    </row>
    <row r="779" spans="1:16" ht="15.75" customHeight="1" x14ac:dyDescent="0.3">
      <c r="A779" s="1"/>
      <c r="B779" s="14"/>
      <c r="C779" s="6"/>
      <c r="D779" s="69"/>
      <c r="E779" s="6"/>
      <c r="F779" s="69"/>
      <c r="G779" s="6"/>
      <c r="H779" s="6"/>
      <c r="I779" s="6"/>
      <c r="J779" s="6"/>
      <c r="K779" s="6"/>
      <c r="L779" s="69"/>
      <c r="M779" s="6"/>
      <c r="N779" s="6"/>
      <c r="O779" s="6"/>
      <c r="P779" s="70"/>
    </row>
    <row r="780" spans="1:16" ht="15.75" customHeight="1" x14ac:dyDescent="0.3">
      <c r="A780" s="1"/>
      <c r="B780" s="14"/>
      <c r="C780" s="6"/>
      <c r="D780" s="69"/>
      <c r="E780" s="6"/>
      <c r="F780" s="69"/>
      <c r="G780" s="6"/>
      <c r="H780" s="6"/>
      <c r="I780" s="6"/>
      <c r="J780" s="6"/>
      <c r="K780" s="6"/>
      <c r="L780" s="69"/>
      <c r="M780" s="6"/>
      <c r="N780" s="6"/>
      <c r="O780" s="6"/>
      <c r="P780" s="70"/>
    </row>
    <row r="781" spans="1:16" ht="15.75" customHeight="1" x14ac:dyDescent="0.3">
      <c r="A781" s="1"/>
      <c r="B781" s="14"/>
      <c r="C781" s="6"/>
      <c r="D781" s="69"/>
      <c r="E781" s="6"/>
      <c r="F781" s="69"/>
      <c r="G781" s="6"/>
      <c r="H781" s="6"/>
      <c r="I781" s="6"/>
      <c r="J781" s="6"/>
      <c r="K781" s="6"/>
      <c r="L781" s="69"/>
      <c r="M781" s="6"/>
      <c r="N781" s="6"/>
      <c r="O781" s="6"/>
      <c r="P781" s="70"/>
    </row>
    <row r="782" spans="1:16" ht="15.75" customHeight="1" x14ac:dyDescent="0.3">
      <c r="A782" s="1"/>
      <c r="B782" s="14"/>
      <c r="C782" s="6"/>
      <c r="D782" s="69"/>
      <c r="E782" s="6"/>
      <c r="F782" s="69"/>
      <c r="G782" s="6"/>
      <c r="H782" s="6"/>
      <c r="I782" s="6"/>
      <c r="J782" s="6"/>
      <c r="K782" s="6"/>
      <c r="L782" s="69"/>
      <c r="M782" s="6"/>
      <c r="N782" s="6"/>
      <c r="O782" s="6"/>
      <c r="P782" s="70"/>
    </row>
    <row r="783" spans="1:16" ht="15.75" customHeight="1" x14ac:dyDescent="0.3">
      <c r="A783" s="1"/>
      <c r="B783" s="14"/>
      <c r="C783" s="6"/>
      <c r="D783" s="69"/>
      <c r="E783" s="6"/>
      <c r="F783" s="69"/>
      <c r="G783" s="6"/>
      <c r="H783" s="6"/>
      <c r="I783" s="6"/>
      <c r="J783" s="6"/>
      <c r="K783" s="6"/>
      <c r="L783" s="69"/>
      <c r="M783" s="6"/>
      <c r="N783" s="6"/>
      <c r="O783" s="6"/>
      <c r="P783" s="70"/>
    </row>
    <row r="784" spans="1:16" ht="15.75" customHeight="1" x14ac:dyDescent="0.3">
      <c r="A784" s="1"/>
      <c r="B784" s="14"/>
      <c r="C784" s="6"/>
      <c r="D784" s="69"/>
      <c r="E784" s="6"/>
      <c r="F784" s="69"/>
      <c r="G784" s="6"/>
      <c r="H784" s="6"/>
      <c r="I784" s="6"/>
      <c r="J784" s="6"/>
      <c r="K784" s="6"/>
      <c r="L784" s="69"/>
      <c r="M784" s="6"/>
      <c r="N784" s="6"/>
      <c r="O784" s="6"/>
      <c r="P784" s="70"/>
    </row>
    <row r="785" spans="1:16" ht="15.75" customHeight="1" x14ac:dyDescent="0.3">
      <c r="A785" s="1"/>
      <c r="B785" s="14"/>
      <c r="C785" s="6"/>
      <c r="D785" s="69"/>
      <c r="E785" s="6"/>
      <c r="F785" s="69"/>
      <c r="G785" s="6"/>
      <c r="H785" s="6"/>
      <c r="I785" s="6"/>
      <c r="J785" s="6"/>
      <c r="K785" s="6"/>
      <c r="L785" s="69"/>
      <c r="M785" s="6"/>
      <c r="N785" s="6"/>
      <c r="O785" s="6"/>
      <c r="P785" s="70"/>
    </row>
    <row r="786" spans="1:16" ht="15.75" customHeight="1" x14ac:dyDescent="0.3">
      <c r="A786" s="1"/>
      <c r="B786" s="14"/>
      <c r="C786" s="6"/>
      <c r="D786" s="69"/>
      <c r="E786" s="6"/>
      <c r="F786" s="69"/>
      <c r="G786" s="6"/>
      <c r="H786" s="6"/>
      <c r="I786" s="6"/>
      <c r="J786" s="6"/>
      <c r="K786" s="6"/>
      <c r="L786" s="69"/>
      <c r="M786" s="6"/>
      <c r="N786" s="6"/>
      <c r="O786" s="6"/>
      <c r="P786" s="70"/>
    </row>
    <row r="787" spans="1:16" ht="15.75" customHeight="1" x14ac:dyDescent="0.3">
      <c r="A787" s="1"/>
      <c r="B787" s="14"/>
      <c r="C787" s="6"/>
      <c r="D787" s="69"/>
      <c r="E787" s="6"/>
      <c r="F787" s="69"/>
      <c r="G787" s="6"/>
      <c r="H787" s="6"/>
      <c r="I787" s="6"/>
      <c r="J787" s="6"/>
      <c r="K787" s="6"/>
      <c r="L787" s="69"/>
      <c r="M787" s="6"/>
      <c r="N787" s="6"/>
      <c r="O787" s="6"/>
      <c r="P787" s="70"/>
    </row>
    <row r="788" spans="1:16" ht="15.75" customHeight="1" x14ac:dyDescent="0.3">
      <c r="A788" s="1"/>
      <c r="B788" s="14"/>
      <c r="C788" s="6"/>
      <c r="D788" s="69"/>
      <c r="E788" s="6"/>
      <c r="F788" s="69"/>
      <c r="G788" s="6"/>
      <c r="H788" s="6"/>
      <c r="I788" s="6"/>
      <c r="J788" s="6"/>
      <c r="K788" s="6"/>
      <c r="L788" s="69"/>
      <c r="M788" s="6"/>
      <c r="N788" s="6"/>
      <c r="O788" s="6"/>
      <c r="P788" s="70"/>
    </row>
    <row r="789" spans="1:16" ht="15.75" customHeight="1" x14ac:dyDescent="0.3">
      <c r="A789" s="1"/>
      <c r="B789" s="14"/>
      <c r="C789" s="6"/>
      <c r="D789" s="69"/>
      <c r="E789" s="6"/>
      <c r="F789" s="69"/>
      <c r="G789" s="6"/>
      <c r="H789" s="6"/>
      <c r="I789" s="6"/>
      <c r="J789" s="6"/>
      <c r="K789" s="6"/>
      <c r="L789" s="69"/>
      <c r="M789" s="6"/>
      <c r="N789" s="6"/>
      <c r="O789" s="6"/>
      <c r="P789" s="70"/>
    </row>
    <row r="790" spans="1:16" ht="15.75" customHeight="1" x14ac:dyDescent="0.3">
      <c r="A790" s="1"/>
      <c r="B790" s="14"/>
      <c r="C790" s="6"/>
      <c r="D790" s="69"/>
      <c r="E790" s="6"/>
      <c r="F790" s="69"/>
      <c r="G790" s="6"/>
      <c r="H790" s="6"/>
      <c r="I790" s="6"/>
      <c r="J790" s="6"/>
      <c r="K790" s="6"/>
      <c r="L790" s="69"/>
      <c r="M790" s="6"/>
      <c r="N790" s="6"/>
      <c r="O790" s="6"/>
      <c r="P790" s="70"/>
    </row>
    <row r="791" spans="1:16" ht="15.75" customHeight="1" x14ac:dyDescent="0.3">
      <c r="A791" s="1"/>
      <c r="B791" s="14"/>
      <c r="C791" s="6"/>
      <c r="D791" s="69"/>
      <c r="E791" s="6"/>
      <c r="F791" s="69"/>
      <c r="G791" s="6"/>
      <c r="H791" s="6"/>
      <c r="I791" s="6"/>
      <c r="J791" s="6"/>
      <c r="K791" s="6"/>
      <c r="L791" s="69"/>
      <c r="M791" s="6"/>
      <c r="N791" s="6"/>
      <c r="O791" s="6"/>
      <c r="P791" s="70"/>
    </row>
    <row r="792" spans="1:16" ht="15.75" customHeight="1" x14ac:dyDescent="0.3">
      <c r="A792" s="1"/>
      <c r="B792" s="14"/>
      <c r="C792" s="6"/>
      <c r="D792" s="69"/>
      <c r="E792" s="6"/>
      <c r="F792" s="69"/>
      <c r="G792" s="6"/>
      <c r="H792" s="6"/>
      <c r="I792" s="6"/>
      <c r="J792" s="6"/>
      <c r="K792" s="6"/>
      <c r="L792" s="69"/>
      <c r="M792" s="6"/>
      <c r="N792" s="6"/>
      <c r="O792" s="6"/>
      <c r="P792" s="70"/>
    </row>
    <row r="793" spans="1:16" ht="15.75" customHeight="1" x14ac:dyDescent="0.3">
      <c r="A793" s="1"/>
      <c r="B793" s="14"/>
      <c r="C793" s="6"/>
      <c r="D793" s="69"/>
      <c r="E793" s="6"/>
      <c r="F793" s="69"/>
      <c r="G793" s="6"/>
      <c r="H793" s="6"/>
      <c r="I793" s="6"/>
      <c r="J793" s="6"/>
      <c r="K793" s="6"/>
      <c r="L793" s="69"/>
      <c r="M793" s="6"/>
      <c r="N793" s="6"/>
      <c r="O793" s="6"/>
      <c r="P793" s="70"/>
    </row>
    <row r="794" spans="1:16" ht="15.75" customHeight="1" x14ac:dyDescent="0.3">
      <c r="A794" s="1"/>
      <c r="B794" s="14"/>
      <c r="C794" s="6"/>
      <c r="D794" s="69"/>
      <c r="E794" s="6"/>
      <c r="F794" s="69"/>
      <c r="G794" s="6"/>
      <c r="H794" s="6"/>
      <c r="I794" s="6"/>
      <c r="J794" s="6"/>
      <c r="K794" s="6"/>
      <c r="L794" s="69"/>
      <c r="M794" s="6"/>
      <c r="N794" s="6"/>
      <c r="O794" s="6"/>
      <c r="P794" s="70"/>
    </row>
    <row r="795" spans="1:16" ht="15.75" customHeight="1" x14ac:dyDescent="0.3">
      <c r="A795" s="1"/>
      <c r="B795" s="14"/>
      <c r="C795" s="6"/>
      <c r="D795" s="69"/>
      <c r="E795" s="6"/>
      <c r="F795" s="69"/>
      <c r="G795" s="6"/>
      <c r="H795" s="6"/>
      <c r="I795" s="6"/>
      <c r="J795" s="6"/>
      <c r="K795" s="6"/>
      <c r="L795" s="69"/>
      <c r="M795" s="6"/>
      <c r="N795" s="6"/>
      <c r="O795" s="6"/>
      <c r="P795" s="70"/>
    </row>
    <row r="796" spans="1:16" ht="15.75" customHeight="1" x14ac:dyDescent="0.3">
      <c r="A796" s="1"/>
      <c r="B796" s="14"/>
      <c r="C796" s="6"/>
      <c r="D796" s="69"/>
      <c r="E796" s="6"/>
      <c r="F796" s="69"/>
      <c r="G796" s="6"/>
      <c r="H796" s="6"/>
      <c r="I796" s="6"/>
      <c r="J796" s="6"/>
      <c r="K796" s="6"/>
      <c r="L796" s="69"/>
      <c r="M796" s="6"/>
      <c r="N796" s="6"/>
      <c r="O796" s="6"/>
      <c r="P796" s="70"/>
    </row>
    <row r="797" spans="1:16" ht="15.75" customHeight="1" x14ac:dyDescent="0.3">
      <c r="A797" s="1"/>
      <c r="B797" s="14"/>
      <c r="C797" s="6"/>
      <c r="D797" s="69"/>
      <c r="E797" s="6"/>
      <c r="F797" s="69"/>
      <c r="G797" s="6"/>
      <c r="H797" s="6"/>
      <c r="I797" s="6"/>
      <c r="J797" s="6"/>
      <c r="K797" s="6"/>
      <c r="L797" s="69"/>
      <c r="M797" s="6"/>
      <c r="N797" s="6"/>
      <c r="O797" s="6"/>
      <c r="P797" s="70"/>
    </row>
    <row r="798" spans="1:16" ht="15.75" customHeight="1" x14ac:dyDescent="0.3">
      <c r="A798" s="1"/>
      <c r="B798" s="14"/>
      <c r="C798" s="6"/>
      <c r="D798" s="69"/>
      <c r="E798" s="6"/>
      <c r="F798" s="69"/>
      <c r="G798" s="6"/>
      <c r="H798" s="6"/>
      <c r="I798" s="6"/>
      <c r="J798" s="6"/>
      <c r="K798" s="6"/>
      <c r="L798" s="69"/>
      <c r="M798" s="6"/>
      <c r="N798" s="6"/>
      <c r="O798" s="6"/>
      <c r="P798" s="70"/>
    </row>
    <row r="799" spans="1:16" ht="15.75" customHeight="1" x14ac:dyDescent="0.3">
      <c r="A799" s="1"/>
      <c r="B799" s="14"/>
      <c r="C799" s="6"/>
      <c r="D799" s="69"/>
      <c r="E799" s="6"/>
      <c r="F799" s="69"/>
      <c r="G799" s="6"/>
      <c r="H799" s="6"/>
      <c r="I799" s="6"/>
      <c r="J799" s="6"/>
      <c r="K799" s="6"/>
      <c r="L799" s="69"/>
      <c r="M799" s="6"/>
      <c r="N799" s="6"/>
      <c r="O799" s="6"/>
      <c r="P799" s="70"/>
    </row>
    <row r="800" spans="1:16" ht="15.75" customHeight="1" x14ac:dyDescent="0.3">
      <c r="A800" s="1"/>
      <c r="B800" s="14"/>
      <c r="C800" s="6"/>
      <c r="D800" s="69"/>
      <c r="E800" s="6"/>
      <c r="F800" s="69"/>
      <c r="G800" s="6"/>
      <c r="H800" s="6"/>
      <c r="I800" s="6"/>
      <c r="J800" s="6"/>
      <c r="K800" s="6"/>
      <c r="L800" s="69"/>
      <c r="M800" s="6"/>
      <c r="N800" s="6"/>
      <c r="O800" s="6"/>
      <c r="P800" s="70"/>
    </row>
    <row r="801" spans="1:16" ht="15.75" customHeight="1" x14ac:dyDescent="0.3">
      <c r="A801" s="1"/>
      <c r="B801" s="14"/>
      <c r="C801" s="6"/>
      <c r="D801" s="69"/>
      <c r="E801" s="6"/>
      <c r="F801" s="69"/>
      <c r="G801" s="6"/>
      <c r="H801" s="6"/>
      <c r="I801" s="6"/>
      <c r="J801" s="6"/>
      <c r="K801" s="6"/>
      <c r="L801" s="69"/>
      <c r="M801" s="6"/>
      <c r="N801" s="6"/>
      <c r="O801" s="6"/>
      <c r="P801" s="70"/>
    </row>
    <row r="802" spans="1:16" ht="15.75" customHeight="1" x14ac:dyDescent="0.3">
      <c r="A802" s="1"/>
      <c r="B802" s="14"/>
      <c r="C802" s="6"/>
      <c r="D802" s="69"/>
      <c r="E802" s="6"/>
      <c r="F802" s="69"/>
      <c r="G802" s="6"/>
      <c r="H802" s="6"/>
      <c r="I802" s="6"/>
      <c r="J802" s="6"/>
      <c r="K802" s="6"/>
      <c r="L802" s="69"/>
      <c r="M802" s="6"/>
      <c r="N802" s="6"/>
      <c r="O802" s="6"/>
      <c r="P802" s="70"/>
    </row>
    <row r="803" spans="1:16" ht="15.75" customHeight="1" x14ac:dyDescent="0.3">
      <c r="A803" s="1"/>
      <c r="B803" s="14"/>
      <c r="C803" s="6"/>
      <c r="D803" s="69"/>
      <c r="E803" s="6"/>
      <c r="F803" s="69"/>
      <c r="G803" s="6"/>
      <c r="H803" s="6"/>
      <c r="I803" s="6"/>
      <c r="J803" s="6"/>
      <c r="K803" s="6"/>
      <c r="L803" s="69"/>
      <c r="M803" s="6"/>
      <c r="N803" s="6"/>
      <c r="O803" s="6"/>
      <c r="P803" s="70"/>
    </row>
    <row r="804" spans="1:16" ht="15.75" customHeight="1" x14ac:dyDescent="0.3">
      <c r="A804" s="1"/>
      <c r="B804" s="14"/>
      <c r="C804" s="6"/>
      <c r="D804" s="69"/>
      <c r="E804" s="6"/>
      <c r="F804" s="69"/>
      <c r="G804" s="6"/>
      <c r="H804" s="6"/>
      <c r="I804" s="6"/>
      <c r="J804" s="6"/>
      <c r="K804" s="6"/>
      <c r="L804" s="69"/>
      <c r="M804" s="6"/>
      <c r="N804" s="6"/>
      <c r="O804" s="6"/>
      <c r="P804" s="70"/>
    </row>
    <row r="805" spans="1:16" ht="15.75" customHeight="1" x14ac:dyDescent="0.3">
      <c r="A805" s="1"/>
      <c r="B805" s="14"/>
      <c r="C805" s="6"/>
      <c r="D805" s="69"/>
      <c r="E805" s="6"/>
      <c r="F805" s="69"/>
      <c r="G805" s="6"/>
      <c r="H805" s="6"/>
      <c r="I805" s="6"/>
      <c r="J805" s="6"/>
      <c r="K805" s="6"/>
      <c r="L805" s="69"/>
      <c r="M805" s="6"/>
      <c r="N805" s="6"/>
      <c r="O805" s="6"/>
      <c r="P805" s="70"/>
    </row>
    <row r="806" spans="1:16" ht="15.75" customHeight="1" x14ac:dyDescent="0.3">
      <c r="A806" s="1"/>
      <c r="B806" s="14"/>
      <c r="C806" s="6"/>
      <c r="D806" s="69"/>
      <c r="E806" s="6"/>
      <c r="F806" s="69"/>
      <c r="G806" s="6"/>
      <c r="H806" s="6"/>
      <c r="I806" s="6"/>
      <c r="J806" s="6"/>
      <c r="K806" s="6"/>
      <c r="L806" s="69"/>
      <c r="M806" s="6"/>
      <c r="N806" s="6"/>
      <c r="O806" s="6"/>
      <c r="P806" s="70"/>
    </row>
    <row r="807" spans="1:16" ht="15.75" customHeight="1" x14ac:dyDescent="0.3">
      <c r="A807" s="1"/>
      <c r="B807" s="14"/>
      <c r="C807" s="6"/>
      <c r="D807" s="69"/>
      <c r="E807" s="6"/>
      <c r="F807" s="69"/>
      <c r="G807" s="6"/>
      <c r="H807" s="6"/>
      <c r="I807" s="6"/>
      <c r="J807" s="6"/>
      <c r="K807" s="6"/>
      <c r="L807" s="69"/>
      <c r="M807" s="6"/>
      <c r="N807" s="6"/>
      <c r="O807" s="6"/>
      <c r="P807" s="70"/>
    </row>
    <row r="808" spans="1:16" ht="15.75" customHeight="1" x14ac:dyDescent="0.3">
      <c r="A808" s="1"/>
      <c r="B808" s="14"/>
      <c r="C808" s="6"/>
      <c r="D808" s="69"/>
      <c r="E808" s="6"/>
      <c r="F808" s="69"/>
      <c r="G808" s="6"/>
      <c r="H808" s="6"/>
      <c r="I808" s="6"/>
      <c r="J808" s="6"/>
      <c r="K808" s="6"/>
      <c r="L808" s="69"/>
      <c r="M808" s="6"/>
      <c r="N808" s="6"/>
      <c r="O808" s="6"/>
      <c r="P808" s="70"/>
    </row>
    <row r="809" spans="1:16" ht="15.75" customHeight="1" x14ac:dyDescent="0.3">
      <c r="A809" s="1"/>
      <c r="B809" s="14"/>
      <c r="C809" s="6"/>
      <c r="D809" s="69"/>
      <c r="E809" s="6"/>
      <c r="F809" s="69"/>
      <c r="G809" s="6"/>
      <c r="H809" s="6"/>
      <c r="I809" s="6"/>
      <c r="J809" s="6"/>
      <c r="K809" s="6"/>
      <c r="L809" s="69"/>
      <c r="M809" s="6"/>
      <c r="N809" s="6"/>
      <c r="O809" s="6"/>
      <c r="P809" s="70"/>
    </row>
    <row r="810" spans="1:16" ht="15.75" customHeight="1" x14ac:dyDescent="0.3">
      <c r="A810" s="1"/>
      <c r="B810" s="14"/>
      <c r="C810" s="6"/>
      <c r="D810" s="69"/>
      <c r="E810" s="6"/>
      <c r="F810" s="69"/>
      <c r="G810" s="6"/>
      <c r="H810" s="6"/>
      <c r="I810" s="6"/>
      <c r="J810" s="6"/>
      <c r="K810" s="6"/>
      <c r="L810" s="69"/>
      <c r="M810" s="6"/>
      <c r="N810" s="6"/>
      <c r="O810" s="6"/>
      <c r="P810" s="70"/>
    </row>
    <row r="811" spans="1:16" ht="15.75" customHeight="1" x14ac:dyDescent="0.3">
      <c r="A811" s="1"/>
      <c r="B811" s="14"/>
      <c r="C811" s="6"/>
      <c r="D811" s="69"/>
      <c r="E811" s="6"/>
      <c r="F811" s="69"/>
      <c r="G811" s="6"/>
      <c r="H811" s="6"/>
      <c r="I811" s="6"/>
      <c r="J811" s="6"/>
      <c r="K811" s="6"/>
      <c r="L811" s="69"/>
      <c r="M811" s="6"/>
      <c r="N811" s="6"/>
      <c r="O811" s="6"/>
      <c r="P811" s="70"/>
    </row>
    <row r="812" spans="1:16" ht="15.75" customHeight="1" x14ac:dyDescent="0.3">
      <c r="A812" s="1"/>
      <c r="B812" s="14"/>
      <c r="C812" s="6"/>
      <c r="D812" s="69"/>
      <c r="E812" s="6"/>
      <c r="F812" s="69"/>
      <c r="G812" s="6"/>
      <c r="H812" s="6"/>
      <c r="I812" s="6"/>
      <c r="J812" s="6"/>
      <c r="K812" s="6"/>
      <c r="L812" s="69"/>
      <c r="M812" s="6"/>
      <c r="N812" s="6"/>
      <c r="O812" s="6"/>
      <c r="P812" s="70"/>
    </row>
    <row r="813" spans="1:16" ht="15.75" customHeight="1" x14ac:dyDescent="0.3">
      <c r="A813" s="1"/>
      <c r="B813" s="14"/>
      <c r="C813" s="6"/>
      <c r="D813" s="69"/>
      <c r="E813" s="6"/>
      <c r="F813" s="69"/>
      <c r="G813" s="6"/>
      <c r="H813" s="6"/>
      <c r="I813" s="6"/>
      <c r="J813" s="6"/>
      <c r="K813" s="6"/>
      <c r="L813" s="69"/>
      <c r="M813" s="6"/>
      <c r="N813" s="6"/>
      <c r="O813" s="6"/>
      <c r="P813" s="70"/>
    </row>
    <row r="814" spans="1:16" ht="15.75" customHeight="1" x14ac:dyDescent="0.3">
      <c r="A814" s="1"/>
      <c r="B814" s="14"/>
      <c r="C814" s="6"/>
      <c r="D814" s="69"/>
      <c r="E814" s="6"/>
      <c r="F814" s="69"/>
      <c r="G814" s="6"/>
      <c r="H814" s="6"/>
      <c r="I814" s="6"/>
      <c r="J814" s="6"/>
      <c r="K814" s="6"/>
      <c r="L814" s="69"/>
      <c r="M814" s="6"/>
      <c r="N814" s="6"/>
      <c r="O814" s="6"/>
      <c r="P814" s="70"/>
    </row>
    <row r="815" spans="1:16" ht="15.75" customHeight="1" x14ac:dyDescent="0.3">
      <c r="A815" s="1"/>
      <c r="B815" s="14"/>
      <c r="C815" s="6"/>
      <c r="D815" s="69"/>
      <c r="E815" s="6"/>
      <c r="F815" s="69"/>
      <c r="G815" s="6"/>
      <c r="H815" s="6"/>
      <c r="I815" s="6"/>
      <c r="J815" s="6"/>
      <c r="K815" s="6"/>
      <c r="L815" s="69"/>
      <c r="M815" s="6"/>
      <c r="N815" s="6"/>
      <c r="O815" s="6"/>
      <c r="P815" s="70"/>
    </row>
    <row r="816" spans="1:16" ht="15.75" customHeight="1" x14ac:dyDescent="0.3">
      <c r="A816" s="1"/>
      <c r="B816" s="14"/>
      <c r="C816" s="6"/>
      <c r="D816" s="69"/>
      <c r="E816" s="6"/>
      <c r="F816" s="69"/>
      <c r="G816" s="6"/>
      <c r="H816" s="6"/>
      <c r="I816" s="6"/>
      <c r="J816" s="6"/>
      <c r="K816" s="6"/>
      <c r="L816" s="69"/>
      <c r="M816" s="6"/>
      <c r="N816" s="6"/>
      <c r="O816" s="6"/>
      <c r="P816" s="70"/>
    </row>
    <row r="817" spans="1:16" ht="15.75" customHeight="1" x14ac:dyDescent="0.3">
      <c r="A817" s="1"/>
      <c r="B817" s="14"/>
      <c r="C817" s="6"/>
      <c r="D817" s="69"/>
      <c r="E817" s="6"/>
      <c r="F817" s="69"/>
      <c r="G817" s="6"/>
      <c r="H817" s="6"/>
      <c r="I817" s="6"/>
      <c r="J817" s="6"/>
      <c r="K817" s="6"/>
      <c r="L817" s="69"/>
      <c r="M817" s="6"/>
      <c r="N817" s="6"/>
      <c r="O817" s="6"/>
      <c r="P817" s="70"/>
    </row>
    <row r="818" spans="1:16" ht="15.75" customHeight="1" x14ac:dyDescent="0.3">
      <c r="A818" s="1"/>
      <c r="B818" s="14"/>
      <c r="C818" s="6"/>
      <c r="D818" s="69"/>
      <c r="E818" s="6"/>
      <c r="F818" s="69"/>
      <c r="G818" s="6"/>
      <c r="H818" s="6"/>
      <c r="I818" s="6"/>
      <c r="J818" s="6"/>
      <c r="K818" s="6"/>
      <c r="L818" s="69"/>
      <c r="M818" s="6"/>
      <c r="N818" s="6"/>
      <c r="O818" s="6"/>
      <c r="P818" s="70"/>
    </row>
    <row r="819" spans="1:16" ht="15.75" customHeight="1" x14ac:dyDescent="0.3">
      <c r="A819" s="1"/>
      <c r="B819" s="14"/>
      <c r="C819" s="6"/>
      <c r="D819" s="69"/>
      <c r="E819" s="6"/>
      <c r="F819" s="69"/>
      <c r="G819" s="6"/>
      <c r="H819" s="6"/>
      <c r="I819" s="6"/>
      <c r="J819" s="6"/>
      <c r="K819" s="6"/>
      <c r="L819" s="69"/>
      <c r="M819" s="6"/>
      <c r="N819" s="6"/>
      <c r="O819" s="6"/>
      <c r="P819" s="70"/>
    </row>
    <row r="820" spans="1:16" ht="15.75" customHeight="1" x14ac:dyDescent="0.3">
      <c r="A820" s="1"/>
      <c r="B820" s="14"/>
      <c r="C820" s="6"/>
      <c r="D820" s="69"/>
      <c r="E820" s="6"/>
      <c r="F820" s="69"/>
      <c r="G820" s="6"/>
      <c r="H820" s="6"/>
      <c r="I820" s="6"/>
      <c r="J820" s="6"/>
      <c r="K820" s="6"/>
      <c r="L820" s="69"/>
      <c r="M820" s="6"/>
      <c r="N820" s="6"/>
      <c r="O820" s="6"/>
      <c r="P820" s="70"/>
    </row>
    <row r="821" spans="1:16" ht="15.75" customHeight="1" x14ac:dyDescent="0.3">
      <c r="A821" s="1"/>
      <c r="B821" s="14"/>
      <c r="C821" s="6"/>
      <c r="D821" s="69"/>
      <c r="E821" s="6"/>
      <c r="F821" s="69"/>
      <c r="G821" s="6"/>
      <c r="H821" s="6"/>
      <c r="I821" s="6"/>
      <c r="J821" s="6"/>
      <c r="K821" s="6"/>
      <c r="L821" s="69"/>
      <c r="M821" s="6"/>
      <c r="N821" s="6"/>
      <c r="O821" s="6"/>
      <c r="P821" s="70"/>
    </row>
    <row r="822" spans="1:16" ht="15.75" customHeight="1" x14ac:dyDescent="0.3">
      <c r="A822" s="1"/>
      <c r="B822" s="14"/>
      <c r="C822" s="6"/>
      <c r="D822" s="69"/>
      <c r="E822" s="6"/>
      <c r="F822" s="69"/>
      <c r="G822" s="6"/>
      <c r="H822" s="6"/>
      <c r="I822" s="6"/>
      <c r="J822" s="6"/>
      <c r="K822" s="6"/>
      <c r="L822" s="69"/>
      <c r="M822" s="6"/>
      <c r="N822" s="6"/>
      <c r="O822" s="6"/>
      <c r="P822" s="70"/>
    </row>
    <row r="823" spans="1:16" ht="15.75" customHeight="1" x14ac:dyDescent="0.3">
      <c r="A823" s="1"/>
      <c r="B823" s="14"/>
      <c r="C823" s="6"/>
      <c r="D823" s="69"/>
      <c r="E823" s="6"/>
      <c r="F823" s="69"/>
      <c r="G823" s="6"/>
      <c r="H823" s="6"/>
      <c r="I823" s="6"/>
      <c r="J823" s="6"/>
      <c r="K823" s="6"/>
      <c r="L823" s="69"/>
      <c r="M823" s="6"/>
      <c r="N823" s="6"/>
      <c r="O823" s="6"/>
      <c r="P823" s="70"/>
    </row>
    <row r="824" spans="1:16" ht="15.75" customHeight="1" x14ac:dyDescent="0.3">
      <c r="A824" s="1"/>
      <c r="B824" s="14"/>
      <c r="C824" s="6"/>
      <c r="D824" s="69"/>
      <c r="E824" s="6"/>
      <c r="F824" s="69"/>
      <c r="G824" s="6"/>
      <c r="H824" s="6"/>
      <c r="I824" s="6"/>
      <c r="J824" s="6"/>
      <c r="K824" s="6"/>
      <c r="L824" s="69"/>
      <c r="M824" s="6"/>
      <c r="N824" s="6"/>
      <c r="O824" s="6"/>
      <c r="P824" s="70"/>
    </row>
    <row r="825" spans="1:16" ht="15.75" customHeight="1" x14ac:dyDescent="0.3">
      <c r="A825" s="1"/>
      <c r="B825" s="14"/>
      <c r="C825" s="6"/>
      <c r="D825" s="69"/>
      <c r="E825" s="6"/>
      <c r="F825" s="69"/>
      <c r="G825" s="6"/>
      <c r="H825" s="6"/>
      <c r="I825" s="6"/>
      <c r="J825" s="6"/>
      <c r="K825" s="6"/>
      <c r="L825" s="69"/>
      <c r="M825" s="6"/>
      <c r="N825" s="6"/>
      <c r="O825" s="6"/>
      <c r="P825" s="70"/>
    </row>
    <row r="826" spans="1:16" ht="15.75" customHeight="1" x14ac:dyDescent="0.3">
      <c r="A826" s="1"/>
      <c r="B826" s="14"/>
      <c r="C826" s="6"/>
      <c r="D826" s="69"/>
      <c r="E826" s="6"/>
      <c r="F826" s="69"/>
      <c r="G826" s="6"/>
      <c r="H826" s="6"/>
      <c r="I826" s="6"/>
      <c r="J826" s="6"/>
      <c r="K826" s="6"/>
      <c r="L826" s="69"/>
      <c r="M826" s="6"/>
      <c r="N826" s="6"/>
      <c r="O826" s="6"/>
      <c r="P826" s="70"/>
    </row>
    <row r="827" spans="1:16" ht="15.75" customHeight="1" x14ac:dyDescent="0.3">
      <c r="A827" s="1"/>
      <c r="B827" s="14"/>
      <c r="C827" s="6"/>
      <c r="D827" s="69"/>
      <c r="E827" s="6"/>
      <c r="F827" s="69"/>
      <c r="G827" s="6"/>
      <c r="H827" s="6"/>
      <c r="I827" s="6"/>
      <c r="J827" s="6"/>
      <c r="K827" s="6"/>
      <c r="L827" s="69"/>
      <c r="M827" s="6"/>
      <c r="N827" s="6"/>
      <c r="O827" s="6"/>
      <c r="P827" s="70"/>
    </row>
    <row r="828" spans="1:16" ht="15.75" customHeight="1" x14ac:dyDescent="0.3">
      <c r="A828" s="1"/>
      <c r="B828" s="14"/>
      <c r="C828" s="6"/>
      <c r="D828" s="69"/>
      <c r="E828" s="6"/>
      <c r="F828" s="69"/>
      <c r="G828" s="6"/>
      <c r="H828" s="6"/>
      <c r="I828" s="6"/>
      <c r="J828" s="6"/>
      <c r="K828" s="6"/>
      <c r="L828" s="69"/>
      <c r="M828" s="6"/>
      <c r="N828" s="6"/>
      <c r="O828" s="6"/>
      <c r="P828" s="70"/>
    </row>
    <row r="829" spans="1:16" ht="15.75" customHeight="1" x14ac:dyDescent="0.3">
      <c r="A829" s="1"/>
      <c r="B829" s="14"/>
      <c r="C829" s="6"/>
      <c r="D829" s="69"/>
      <c r="E829" s="6"/>
      <c r="F829" s="69"/>
      <c r="G829" s="6"/>
      <c r="H829" s="6"/>
      <c r="I829" s="6"/>
      <c r="J829" s="6"/>
      <c r="K829" s="6"/>
      <c r="L829" s="69"/>
      <c r="M829" s="6"/>
      <c r="N829" s="6"/>
      <c r="O829" s="6"/>
      <c r="P829" s="70"/>
    </row>
    <row r="830" spans="1:16" ht="15.75" customHeight="1" x14ac:dyDescent="0.3">
      <c r="A830" s="1"/>
      <c r="B830" s="14"/>
      <c r="C830" s="6"/>
      <c r="D830" s="69"/>
      <c r="E830" s="6"/>
      <c r="F830" s="69"/>
      <c r="G830" s="6"/>
      <c r="H830" s="6"/>
      <c r="I830" s="6"/>
      <c r="J830" s="6"/>
      <c r="K830" s="6"/>
      <c r="L830" s="69"/>
      <c r="M830" s="6"/>
      <c r="N830" s="6"/>
      <c r="O830" s="6"/>
      <c r="P830" s="70"/>
    </row>
    <row r="831" spans="1:16" ht="15.75" customHeight="1" x14ac:dyDescent="0.3">
      <c r="A831" s="1"/>
      <c r="B831" s="14"/>
      <c r="C831" s="6"/>
      <c r="D831" s="69"/>
      <c r="E831" s="6"/>
      <c r="F831" s="69"/>
      <c r="G831" s="6"/>
      <c r="H831" s="6"/>
      <c r="I831" s="6"/>
      <c r="J831" s="6"/>
      <c r="K831" s="6"/>
      <c r="L831" s="69"/>
      <c r="M831" s="6"/>
      <c r="N831" s="6"/>
      <c r="O831" s="6"/>
      <c r="P831" s="70"/>
    </row>
    <row r="832" spans="1:16" ht="15.75" customHeight="1" x14ac:dyDescent="0.3">
      <c r="A832" s="1"/>
      <c r="B832" s="14"/>
      <c r="C832" s="6"/>
      <c r="D832" s="69"/>
      <c r="E832" s="6"/>
      <c r="F832" s="69"/>
      <c r="G832" s="6"/>
      <c r="H832" s="6"/>
      <c r="I832" s="6"/>
      <c r="J832" s="6"/>
      <c r="K832" s="6"/>
      <c r="L832" s="69"/>
      <c r="M832" s="6"/>
      <c r="N832" s="6"/>
      <c r="O832" s="6"/>
      <c r="P832" s="70"/>
    </row>
    <row r="833" spans="1:16" ht="15.75" customHeight="1" x14ac:dyDescent="0.3">
      <c r="A833" s="1"/>
      <c r="B833" s="14"/>
      <c r="C833" s="6"/>
      <c r="D833" s="69"/>
      <c r="E833" s="6"/>
      <c r="F833" s="69"/>
      <c r="G833" s="6"/>
      <c r="H833" s="6"/>
      <c r="I833" s="6"/>
      <c r="J833" s="6"/>
      <c r="K833" s="6"/>
      <c r="L833" s="69"/>
      <c r="M833" s="6"/>
      <c r="N833" s="6"/>
      <c r="O833" s="6"/>
      <c r="P833" s="70"/>
    </row>
    <row r="834" spans="1:16" ht="15.75" customHeight="1" x14ac:dyDescent="0.3">
      <c r="A834" s="1"/>
      <c r="B834" s="14"/>
      <c r="C834" s="6"/>
      <c r="D834" s="69"/>
      <c r="E834" s="6"/>
      <c r="F834" s="69"/>
      <c r="G834" s="6"/>
      <c r="H834" s="6"/>
      <c r="I834" s="6"/>
      <c r="J834" s="6"/>
      <c r="K834" s="6"/>
      <c r="L834" s="69"/>
      <c r="M834" s="6"/>
      <c r="N834" s="6"/>
      <c r="O834" s="6"/>
      <c r="P834" s="70"/>
    </row>
    <row r="835" spans="1:16" ht="15.75" customHeight="1" x14ac:dyDescent="0.3">
      <c r="A835" s="1"/>
      <c r="B835" s="14"/>
      <c r="C835" s="6"/>
      <c r="D835" s="69"/>
      <c r="E835" s="6"/>
      <c r="F835" s="69"/>
      <c r="G835" s="6"/>
      <c r="H835" s="6"/>
      <c r="I835" s="6"/>
      <c r="J835" s="6"/>
      <c r="K835" s="6"/>
      <c r="L835" s="69"/>
      <c r="M835" s="6"/>
      <c r="N835" s="6"/>
      <c r="O835" s="6"/>
      <c r="P835" s="70"/>
    </row>
    <row r="836" spans="1:16" ht="15.75" customHeight="1" x14ac:dyDescent="0.3">
      <c r="A836" s="1"/>
      <c r="B836" s="14"/>
      <c r="C836" s="6"/>
      <c r="D836" s="69"/>
      <c r="E836" s="6"/>
      <c r="F836" s="69"/>
      <c r="G836" s="6"/>
      <c r="H836" s="6"/>
      <c r="I836" s="6"/>
      <c r="J836" s="6"/>
      <c r="K836" s="6"/>
      <c r="L836" s="69"/>
      <c r="M836" s="6"/>
      <c r="N836" s="6"/>
      <c r="O836" s="6"/>
      <c r="P836" s="70"/>
    </row>
    <row r="837" spans="1:16" ht="15.75" customHeight="1" x14ac:dyDescent="0.3">
      <c r="A837" s="1"/>
      <c r="B837" s="14"/>
      <c r="C837" s="6"/>
      <c r="D837" s="69"/>
      <c r="E837" s="6"/>
      <c r="F837" s="69"/>
      <c r="G837" s="6"/>
      <c r="H837" s="6"/>
      <c r="I837" s="6"/>
      <c r="J837" s="6"/>
      <c r="K837" s="6"/>
      <c r="L837" s="69"/>
      <c r="M837" s="6"/>
      <c r="N837" s="6"/>
      <c r="O837" s="6"/>
      <c r="P837" s="70"/>
    </row>
    <row r="838" spans="1:16" ht="15.75" customHeight="1" x14ac:dyDescent="0.3">
      <c r="A838" s="1"/>
      <c r="B838" s="14"/>
      <c r="C838" s="6"/>
      <c r="D838" s="69"/>
      <c r="E838" s="6"/>
      <c r="F838" s="69"/>
      <c r="G838" s="6"/>
      <c r="H838" s="6"/>
      <c r="I838" s="6"/>
      <c r="J838" s="6"/>
      <c r="K838" s="6"/>
      <c r="L838" s="69"/>
      <c r="M838" s="6"/>
      <c r="N838" s="6"/>
      <c r="O838" s="6"/>
      <c r="P838" s="70"/>
    </row>
    <row r="839" spans="1:16" ht="15.75" customHeight="1" x14ac:dyDescent="0.3">
      <c r="A839" s="1"/>
      <c r="B839" s="14"/>
      <c r="C839" s="6"/>
      <c r="D839" s="69"/>
      <c r="E839" s="6"/>
      <c r="F839" s="69"/>
      <c r="G839" s="6"/>
      <c r="H839" s="6"/>
      <c r="I839" s="6"/>
      <c r="J839" s="6"/>
      <c r="K839" s="6"/>
      <c r="L839" s="69"/>
      <c r="M839" s="6"/>
      <c r="N839" s="6"/>
      <c r="O839" s="6"/>
      <c r="P839" s="70"/>
    </row>
    <row r="840" spans="1:16" ht="15.75" customHeight="1" x14ac:dyDescent="0.3">
      <c r="A840" s="1"/>
      <c r="B840" s="14"/>
      <c r="C840" s="6"/>
      <c r="D840" s="69"/>
      <c r="E840" s="6"/>
      <c r="F840" s="69"/>
      <c r="G840" s="6"/>
      <c r="H840" s="6"/>
      <c r="I840" s="6"/>
      <c r="J840" s="6"/>
      <c r="K840" s="6"/>
      <c r="L840" s="69"/>
      <c r="M840" s="6"/>
      <c r="N840" s="6"/>
      <c r="O840" s="6"/>
      <c r="P840" s="70"/>
    </row>
    <row r="841" spans="1:16" ht="15.75" customHeight="1" x14ac:dyDescent="0.3">
      <c r="A841" s="1"/>
      <c r="B841" s="14"/>
      <c r="C841" s="6"/>
      <c r="D841" s="69"/>
      <c r="E841" s="6"/>
      <c r="F841" s="69"/>
      <c r="G841" s="6"/>
      <c r="H841" s="6"/>
      <c r="I841" s="6"/>
      <c r="J841" s="6"/>
      <c r="K841" s="6"/>
      <c r="L841" s="69"/>
      <c r="M841" s="6"/>
      <c r="N841" s="6"/>
      <c r="O841" s="6"/>
      <c r="P841" s="70"/>
    </row>
    <row r="842" spans="1:16" ht="15.75" customHeight="1" x14ac:dyDescent="0.3">
      <c r="A842" s="1"/>
      <c r="B842" s="14"/>
      <c r="C842" s="6"/>
      <c r="D842" s="69"/>
      <c r="E842" s="6"/>
      <c r="F842" s="69"/>
      <c r="G842" s="6"/>
      <c r="H842" s="6"/>
      <c r="I842" s="6"/>
      <c r="J842" s="6"/>
      <c r="K842" s="6"/>
      <c r="L842" s="69"/>
      <c r="M842" s="6"/>
      <c r="N842" s="6"/>
      <c r="O842" s="6"/>
      <c r="P842" s="70"/>
    </row>
    <row r="843" spans="1:16" ht="15.75" customHeight="1" x14ac:dyDescent="0.3">
      <c r="A843" s="1"/>
      <c r="B843" s="14"/>
      <c r="C843" s="6"/>
      <c r="D843" s="69"/>
      <c r="E843" s="6"/>
      <c r="F843" s="69"/>
      <c r="G843" s="6"/>
      <c r="H843" s="6"/>
      <c r="I843" s="6"/>
      <c r="J843" s="6"/>
      <c r="K843" s="6"/>
      <c r="L843" s="69"/>
      <c r="M843" s="6"/>
      <c r="N843" s="6"/>
      <c r="O843" s="6"/>
      <c r="P843" s="70"/>
    </row>
    <row r="844" spans="1:16" ht="15.75" customHeight="1" x14ac:dyDescent="0.3">
      <c r="A844" s="1"/>
      <c r="B844" s="14"/>
      <c r="C844" s="6"/>
      <c r="D844" s="69"/>
      <c r="E844" s="6"/>
      <c r="F844" s="69"/>
      <c r="G844" s="6"/>
      <c r="H844" s="6"/>
      <c r="I844" s="6"/>
      <c r="J844" s="6"/>
      <c r="K844" s="6"/>
      <c r="L844" s="69"/>
      <c r="M844" s="6"/>
      <c r="N844" s="6"/>
      <c r="O844" s="6"/>
      <c r="P844" s="70"/>
    </row>
    <row r="845" spans="1:16" ht="15.75" customHeight="1" x14ac:dyDescent="0.3">
      <c r="A845" s="1"/>
      <c r="B845" s="14"/>
      <c r="C845" s="6"/>
      <c r="D845" s="69"/>
      <c r="E845" s="6"/>
      <c r="F845" s="69"/>
      <c r="G845" s="6"/>
      <c r="H845" s="6"/>
      <c r="I845" s="6"/>
      <c r="J845" s="6"/>
      <c r="K845" s="6"/>
      <c r="L845" s="69"/>
      <c r="M845" s="6"/>
      <c r="N845" s="6"/>
      <c r="O845" s="6"/>
      <c r="P845" s="70"/>
    </row>
    <row r="846" spans="1:16" ht="15.75" customHeight="1" x14ac:dyDescent="0.3">
      <c r="A846" s="1"/>
      <c r="B846" s="14"/>
      <c r="C846" s="6"/>
      <c r="D846" s="69"/>
      <c r="E846" s="6"/>
      <c r="F846" s="69"/>
      <c r="G846" s="6"/>
      <c r="H846" s="6"/>
      <c r="I846" s="6"/>
      <c r="J846" s="6"/>
      <c r="K846" s="6"/>
      <c r="L846" s="69"/>
      <c r="M846" s="6"/>
      <c r="N846" s="6"/>
      <c r="O846" s="6"/>
      <c r="P846" s="70"/>
    </row>
    <row r="847" spans="1:16" ht="15.75" customHeight="1" x14ac:dyDescent="0.3">
      <c r="A847" s="1"/>
      <c r="B847" s="14"/>
      <c r="C847" s="6"/>
      <c r="D847" s="69"/>
      <c r="E847" s="6"/>
      <c r="F847" s="69"/>
      <c r="G847" s="6"/>
      <c r="H847" s="6"/>
      <c r="I847" s="6"/>
      <c r="J847" s="6"/>
      <c r="K847" s="6"/>
      <c r="L847" s="69"/>
      <c r="M847" s="6"/>
      <c r="N847" s="6"/>
      <c r="O847" s="6"/>
      <c r="P847" s="70"/>
    </row>
    <row r="848" spans="1:16" ht="15.75" customHeight="1" x14ac:dyDescent="0.3">
      <c r="A848" s="1"/>
      <c r="B848" s="14"/>
      <c r="C848" s="6"/>
      <c r="D848" s="69"/>
      <c r="E848" s="6"/>
      <c r="F848" s="69"/>
      <c r="G848" s="6"/>
      <c r="H848" s="6"/>
      <c r="I848" s="6"/>
      <c r="J848" s="6"/>
      <c r="K848" s="6"/>
      <c r="L848" s="69"/>
      <c r="M848" s="6"/>
      <c r="N848" s="6"/>
      <c r="O848" s="6"/>
      <c r="P848" s="70"/>
    </row>
    <row r="849" spans="1:16" ht="15.75" customHeight="1" x14ac:dyDescent="0.3">
      <c r="A849" s="1"/>
      <c r="B849" s="14"/>
      <c r="C849" s="6"/>
      <c r="D849" s="69"/>
      <c r="E849" s="6"/>
      <c r="F849" s="69"/>
      <c r="G849" s="6"/>
      <c r="H849" s="6"/>
      <c r="I849" s="6"/>
      <c r="J849" s="6"/>
      <c r="K849" s="6"/>
      <c r="L849" s="69"/>
      <c r="M849" s="6"/>
      <c r="N849" s="6"/>
      <c r="O849" s="6"/>
      <c r="P849" s="70"/>
    </row>
    <row r="850" spans="1:16" ht="15.75" customHeight="1" x14ac:dyDescent="0.3">
      <c r="A850" s="1"/>
      <c r="B850" s="14"/>
      <c r="C850" s="6"/>
      <c r="D850" s="69"/>
      <c r="E850" s="6"/>
      <c r="F850" s="69"/>
      <c r="G850" s="6"/>
      <c r="H850" s="6"/>
      <c r="I850" s="6"/>
      <c r="J850" s="6"/>
      <c r="K850" s="6"/>
      <c r="L850" s="69"/>
      <c r="M850" s="6"/>
      <c r="N850" s="6"/>
      <c r="O850" s="6"/>
      <c r="P850" s="70"/>
    </row>
    <row r="851" spans="1:16" ht="15.75" customHeight="1" x14ac:dyDescent="0.3">
      <c r="A851" s="1"/>
      <c r="B851" s="14"/>
      <c r="C851" s="6"/>
      <c r="D851" s="69"/>
      <c r="E851" s="6"/>
      <c r="F851" s="69"/>
      <c r="G851" s="6"/>
      <c r="H851" s="6"/>
      <c r="I851" s="6"/>
      <c r="J851" s="6"/>
      <c r="K851" s="6"/>
      <c r="L851" s="69"/>
      <c r="M851" s="6"/>
      <c r="N851" s="6"/>
      <c r="O851" s="6"/>
      <c r="P851" s="70"/>
    </row>
    <row r="852" spans="1:16" ht="15.75" customHeight="1" x14ac:dyDescent="0.3">
      <c r="A852" s="1"/>
      <c r="B852" s="14"/>
      <c r="C852" s="6"/>
      <c r="D852" s="69"/>
      <c r="E852" s="6"/>
      <c r="F852" s="69"/>
      <c r="G852" s="6"/>
      <c r="H852" s="6"/>
      <c r="I852" s="6"/>
      <c r="J852" s="6"/>
      <c r="K852" s="6"/>
      <c r="L852" s="69"/>
      <c r="M852" s="6"/>
      <c r="N852" s="6"/>
      <c r="O852" s="6"/>
      <c r="P852" s="70"/>
    </row>
    <row r="853" spans="1:16" ht="15.75" customHeight="1" x14ac:dyDescent="0.3">
      <c r="A853" s="1"/>
      <c r="B853" s="14"/>
      <c r="C853" s="6"/>
      <c r="D853" s="69"/>
      <c r="E853" s="6"/>
      <c r="F853" s="69"/>
      <c r="G853" s="6"/>
      <c r="H853" s="6"/>
      <c r="I853" s="6"/>
      <c r="J853" s="6"/>
      <c r="K853" s="6"/>
      <c r="L853" s="69"/>
      <c r="M853" s="6"/>
      <c r="N853" s="6"/>
      <c r="O853" s="6"/>
      <c r="P853" s="70"/>
    </row>
    <row r="854" spans="1:16" ht="15.75" customHeight="1" x14ac:dyDescent="0.3">
      <c r="A854" s="1"/>
      <c r="B854" s="14"/>
      <c r="C854" s="6"/>
      <c r="D854" s="69"/>
      <c r="E854" s="6"/>
      <c r="F854" s="69"/>
      <c r="G854" s="6"/>
      <c r="H854" s="6"/>
      <c r="I854" s="6"/>
      <c r="J854" s="6"/>
      <c r="K854" s="6"/>
      <c r="L854" s="69"/>
      <c r="M854" s="6"/>
      <c r="N854" s="6"/>
      <c r="O854" s="6"/>
      <c r="P854" s="70"/>
    </row>
    <row r="855" spans="1:16" ht="15.75" customHeight="1" x14ac:dyDescent="0.3">
      <c r="A855" s="1"/>
      <c r="B855" s="14"/>
      <c r="C855" s="6"/>
      <c r="D855" s="69"/>
      <c r="E855" s="6"/>
      <c r="F855" s="69"/>
      <c r="G855" s="6"/>
      <c r="H855" s="6"/>
      <c r="I855" s="6"/>
      <c r="J855" s="6"/>
      <c r="K855" s="6"/>
      <c r="L855" s="69"/>
      <c r="M855" s="6"/>
      <c r="N855" s="6"/>
      <c r="O855" s="6"/>
      <c r="P855" s="70"/>
    </row>
    <row r="856" spans="1:16" ht="15.75" customHeight="1" x14ac:dyDescent="0.3">
      <c r="A856" s="1"/>
      <c r="B856" s="14"/>
      <c r="C856" s="6"/>
      <c r="D856" s="69"/>
      <c r="E856" s="6"/>
      <c r="F856" s="69"/>
      <c r="G856" s="6"/>
      <c r="H856" s="6"/>
      <c r="I856" s="6"/>
      <c r="J856" s="6"/>
      <c r="K856" s="6"/>
      <c r="L856" s="69"/>
      <c r="M856" s="6"/>
      <c r="N856" s="6"/>
      <c r="O856" s="6"/>
      <c r="P856" s="70"/>
    </row>
    <row r="857" spans="1:16" ht="15.75" customHeight="1" x14ac:dyDescent="0.3">
      <c r="A857" s="1"/>
      <c r="B857" s="14"/>
      <c r="C857" s="6"/>
      <c r="D857" s="69"/>
      <c r="E857" s="6"/>
      <c r="F857" s="69"/>
      <c r="G857" s="6"/>
      <c r="H857" s="6"/>
      <c r="I857" s="6"/>
      <c r="J857" s="6"/>
      <c r="K857" s="6"/>
      <c r="L857" s="69"/>
      <c r="M857" s="6"/>
      <c r="N857" s="6"/>
      <c r="O857" s="6"/>
      <c r="P857" s="70"/>
    </row>
    <row r="858" spans="1:16" ht="15.75" customHeight="1" x14ac:dyDescent="0.3">
      <c r="A858" s="1"/>
      <c r="B858" s="14"/>
      <c r="C858" s="6"/>
      <c r="D858" s="69"/>
      <c r="E858" s="6"/>
      <c r="F858" s="69"/>
      <c r="G858" s="6"/>
      <c r="H858" s="6"/>
      <c r="I858" s="6"/>
      <c r="J858" s="6"/>
      <c r="K858" s="6"/>
      <c r="L858" s="69"/>
      <c r="M858" s="6"/>
      <c r="N858" s="6"/>
      <c r="O858" s="6"/>
      <c r="P858" s="70"/>
    </row>
    <row r="859" spans="1:16" ht="15.75" customHeight="1" x14ac:dyDescent="0.3">
      <c r="A859" s="1"/>
      <c r="B859" s="14"/>
      <c r="C859" s="6"/>
      <c r="D859" s="69"/>
      <c r="E859" s="6"/>
      <c r="F859" s="69"/>
      <c r="G859" s="6"/>
      <c r="H859" s="6"/>
      <c r="I859" s="6"/>
      <c r="J859" s="6"/>
      <c r="K859" s="6"/>
      <c r="L859" s="69"/>
      <c r="M859" s="6"/>
      <c r="N859" s="6"/>
      <c r="O859" s="6"/>
      <c r="P859" s="70"/>
    </row>
    <row r="860" spans="1:16" ht="15.75" customHeight="1" x14ac:dyDescent="0.3">
      <c r="A860" s="1"/>
      <c r="B860" s="14"/>
      <c r="C860" s="6"/>
      <c r="D860" s="69"/>
      <c r="E860" s="6"/>
      <c r="F860" s="69"/>
      <c r="G860" s="6"/>
      <c r="H860" s="6"/>
      <c r="I860" s="6"/>
      <c r="J860" s="6"/>
      <c r="K860" s="6"/>
      <c r="L860" s="69"/>
      <c r="M860" s="6"/>
      <c r="N860" s="6"/>
      <c r="O860" s="6"/>
      <c r="P860" s="70"/>
    </row>
    <row r="861" spans="1:16" ht="15.75" customHeight="1" x14ac:dyDescent="0.3">
      <c r="A861" s="1"/>
      <c r="B861" s="14"/>
      <c r="C861" s="6"/>
      <c r="D861" s="69"/>
      <c r="E861" s="6"/>
      <c r="F861" s="69"/>
      <c r="G861" s="6"/>
      <c r="H861" s="6"/>
      <c r="I861" s="6"/>
      <c r="J861" s="6"/>
      <c r="K861" s="6"/>
      <c r="L861" s="69"/>
      <c r="M861" s="6"/>
      <c r="N861" s="6"/>
      <c r="O861" s="6"/>
      <c r="P861" s="70"/>
    </row>
    <row r="862" spans="1:16" ht="15.75" customHeight="1" x14ac:dyDescent="0.3">
      <c r="A862" s="1"/>
      <c r="B862" s="14"/>
      <c r="C862" s="6"/>
      <c r="D862" s="69"/>
      <c r="E862" s="6"/>
      <c r="F862" s="69"/>
      <c r="G862" s="6"/>
      <c r="H862" s="6"/>
      <c r="I862" s="6"/>
      <c r="J862" s="6"/>
      <c r="K862" s="6"/>
      <c r="L862" s="69"/>
      <c r="M862" s="6"/>
      <c r="N862" s="6"/>
      <c r="O862" s="6"/>
      <c r="P862" s="70"/>
    </row>
    <row r="863" spans="1:16" ht="15.75" customHeight="1" x14ac:dyDescent="0.3">
      <c r="A863" s="1"/>
      <c r="B863" s="14"/>
      <c r="C863" s="6"/>
      <c r="D863" s="69"/>
      <c r="E863" s="6"/>
      <c r="F863" s="69"/>
      <c r="G863" s="6"/>
      <c r="H863" s="6"/>
      <c r="I863" s="6"/>
      <c r="J863" s="6"/>
      <c r="K863" s="6"/>
      <c r="L863" s="69"/>
      <c r="M863" s="6"/>
      <c r="N863" s="6"/>
      <c r="O863" s="6"/>
      <c r="P863" s="70"/>
    </row>
    <row r="864" spans="1:16" ht="15.75" customHeight="1" x14ac:dyDescent="0.3">
      <c r="A864" s="1"/>
      <c r="B864" s="14"/>
      <c r="C864" s="6"/>
      <c r="D864" s="69"/>
      <c r="E864" s="6"/>
      <c r="F864" s="69"/>
      <c r="G864" s="6"/>
      <c r="H864" s="6"/>
      <c r="I864" s="6"/>
      <c r="J864" s="6"/>
      <c r="K864" s="6"/>
      <c r="L864" s="69"/>
      <c r="M864" s="6"/>
      <c r="N864" s="6"/>
      <c r="O864" s="6"/>
      <c r="P864" s="70"/>
    </row>
    <row r="865" spans="1:16" ht="15.75" customHeight="1" x14ac:dyDescent="0.3">
      <c r="A865" s="1"/>
      <c r="B865" s="14"/>
      <c r="C865" s="6"/>
      <c r="D865" s="69"/>
      <c r="E865" s="6"/>
      <c r="F865" s="69"/>
      <c r="G865" s="6"/>
      <c r="H865" s="6"/>
      <c r="I865" s="6"/>
      <c r="J865" s="6"/>
      <c r="K865" s="6"/>
      <c r="L865" s="69"/>
      <c r="M865" s="6"/>
      <c r="N865" s="6"/>
      <c r="O865" s="6"/>
      <c r="P865" s="70"/>
    </row>
    <row r="866" spans="1:16" ht="15.75" customHeight="1" x14ac:dyDescent="0.3">
      <c r="A866" s="1"/>
      <c r="B866" s="14"/>
      <c r="C866" s="6"/>
      <c r="D866" s="69"/>
      <c r="E866" s="6"/>
      <c r="F866" s="69"/>
      <c r="G866" s="6"/>
      <c r="H866" s="6"/>
      <c r="I866" s="6"/>
      <c r="J866" s="6"/>
      <c r="K866" s="6"/>
      <c r="L866" s="69"/>
      <c r="M866" s="6"/>
      <c r="N866" s="6"/>
      <c r="O866" s="6"/>
      <c r="P866" s="70"/>
    </row>
    <row r="867" spans="1:16" ht="15.75" customHeight="1" x14ac:dyDescent="0.3">
      <c r="A867" s="1"/>
      <c r="B867" s="14"/>
      <c r="C867" s="6"/>
      <c r="D867" s="69"/>
      <c r="E867" s="6"/>
      <c r="F867" s="69"/>
      <c r="G867" s="6"/>
      <c r="H867" s="6"/>
      <c r="I867" s="6"/>
      <c r="J867" s="6"/>
      <c r="K867" s="6"/>
      <c r="L867" s="69"/>
      <c r="M867" s="6"/>
      <c r="N867" s="6"/>
      <c r="O867" s="6"/>
      <c r="P867" s="70"/>
    </row>
    <row r="868" spans="1:16" ht="15.75" customHeight="1" x14ac:dyDescent="0.3">
      <c r="A868" s="1"/>
      <c r="B868" s="14"/>
      <c r="C868" s="6"/>
      <c r="D868" s="69"/>
      <c r="E868" s="6"/>
      <c r="F868" s="69"/>
      <c r="G868" s="6"/>
      <c r="H868" s="6"/>
      <c r="I868" s="6"/>
      <c r="J868" s="6"/>
      <c r="K868" s="6"/>
      <c r="L868" s="69"/>
      <c r="M868" s="6"/>
      <c r="N868" s="6"/>
      <c r="O868" s="6"/>
      <c r="P868" s="70"/>
    </row>
    <row r="869" spans="1:16" ht="15.75" customHeight="1" x14ac:dyDescent="0.3">
      <c r="A869" s="1"/>
      <c r="B869" s="14"/>
      <c r="C869" s="6"/>
      <c r="D869" s="69"/>
      <c r="E869" s="6"/>
      <c r="F869" s="69"/>
      <c r="G869" s="6"/>
      <c r="H869" s="6"/>
      <c r="I869" s="6"/>
      <c r="J869" s="6"/>
      <c r="K869" s="6"/>
      <c r="L869" s="69"/>
      <c r="M869" s="6"/>
      <c r="N869" s="6"/>
      <c r="O869" s="6"/>
      <c r="P869" s="70"/>
    </row>
    <row r="870" spans="1:16" ht="15.75" customHeight="1" x14ac:dyDescent="0.3">
      <c r="A870" s="1"/>
      <c r="B870" s="14"/>
      <c r="C870" s="6"/>
      <c r="D870" s="69"/>
      <c r="E870" s="6"/>
      <c r="F870" s="69"/>
      <c r="G870" s="6"/>
      <c r="H870" s="6"/>
      <c r="I870" s="6"/>
      <c r="J870" s="6"/>
      <c r="K870" s="6"/>
      <c r="L870" s="69"/>
      <c r="M870" s="6"/>
      <c r="N870" s="6"/>
      <c r="O870" s="6"/>
      <c r="P870" s="70"/>
    </row>
    <row r="871" spans="1:16" ht="15.75" customHeight="1" x14ac:dyDescent="0.3">
      <c r="A871" s="1"/>
      <c r="B871" s="14"/>
      <c r="C871" s="6"/>
      <c r="D871" s="69"/>
      <c r="E871" s="6"/>
      <c r="F871" s="69"/>
      <c r="G871" s="6"/>
      <c r="H871" s="6"/>
      <c r="I871" s="6"/>
      <c r="J871" s="6"/>
      <c r="K871" s="6"/>
      <c r="L871" s="69"/>
      <c r="M871" s="6"/>
      <c r="N871" s="6"/>
      <c r="O871" s="6"/>
      <c r="P871" s="70"/>
    </row>
    <row r="872" spans="1:16" ht="15.75" customHeight="1" x14ac:dyDescent="0.3">
      <c r="A872" s="1"/>
      <c r="B872" s="14"/>
      <c r="C872" s="6"/>
      <c r="D872" s="69"/>
      <c r="E872" s="6"/>
      <c r="F872" s="69"/>
      <c r="G872" s="6"/>
      <c r="H872" s="6"/>
      <c r="I872" s="6"/>
      <c r="J872" s="6"/>
      <c r="K872" s="6"/>
      <c r="L872" s="69"/>
      <c r="M872" s="6"/>
      <c r="N872" s="6"/>
      <c r="O872" s="6"/>
      <c r="P872" s="70"/>
    </row>
    <row r="873" spans="1:16" ht="15.75" customHeight="1" x14ac:dyDescent="0.3">
      <c r="A873" s="1"/>
      <c r="B873" s="14"/>
      <c r="C873" s="6"/>
      <c r="D873" s="69"/>
      <c r="E873" s="6"/>
      <c r="F873" s="69"/>
      <c r="G873" s="6"/>
      <c r="H873" s="6"/>
      <c r="I873" s="6"/>
      <c r="J873" s="6"/>
      <c r="K873" s="6"/>
      <c r="L873" s="69"/>
      <c r="M873" s="6"/>
      <c r="N873" s="6"/>
      <c r="O873" s="6"/>
      <c r="P873" s="70"/>
    </row>
    <row r="874" spans="1:16" ht="15.75" customHeight="1" x14ac:dyDescent="0.3">
      <c r="A874" s="1"/>
      <c r="B874" s="14"/>
      <c r="C874" s="6"/>
      <c r="D874" s="69"/>
      <c r="E874" s="6"/>
      <c r="F874" s="69"/>
      <c r="G874" s="6"/>
      <c r="H874" s="6"/>
      <c r="I874" s="6"/>
      <c r="J874" s="6"/>
      <c r="K874" s="6"/>
      <c r="L874" s="69"/>
      <c r="M874" s="6"/>
      <c r="N874" s="6"/>
      <c r="O874" s="6"/>
      <c r="P874" s="70"/>
    </row>
    <row r="875" spans="1:16" ht="15.75" customHeight="1" x14ac:dyDescent="0.3">
      <c r="A875" s="1"/>
      <c r="B875" s="14"/>
      <c r="C875" s="6"/>
      <c r="D875" s="69"/>
      <c r="E875" s="6"/>
      <c r="F875" s="69"/>
      <c r="G875" s="6"/>
      <c r="H875" s="6"/>
      <c r="I875" s="6"/>
      <c r="J875" s="6"/>
      <c r="K875" s="6"/>
      <c r="L875" s="69"/>
      <c r="M875" s="6"/>
      <c r="N875" s="6"/>
      <c r="O875" s="6"/>
      <c r="P875" s="70"/>
    </row>
    <row r="876" spans="1:16" ht="15.75" customHeight="1" x14ac:dyDescent="0.3">
      <c r="A876" s="1"/>
      <c r="B876" s="14"/>
      <c r="C876" s="6"/>
      <c r="D876" s="69"/>
      <c r="E876" s="6"/>
      <c r="F876" s="69"/>
      <c r="G876" s="6"/>
      <c r="H876" s="6"/>
      <c r="I876" s="6"/>
      <c r="J876" s="6"/>
      <c r="K876" s="6"/>
      <c r="L876" s="69"/>
      <c r="M876" s="6"/>
      <c r="N876" s="6"/>
      <c r="O876" s="6"/>
      <c r="P876" s="70"/>
    </row>
    <row r="877" spans="1:16" ht="15.75" customHeight="1" x14ac:dyDescent="0.3">
      <c r="A877" s="1"/>
      <c r="B877" s="14"/>
      <c r="C877" s="6"/>
      <c r="D877" s="69"/>
      <c r="E877" s="6"/>
      <c r="F877" s="69"/>
      <c r="G877" s="6"/>
      <c r="H877" s="6"/>
      <c r="I877" s="6"/>
      <c r="J877" s="6"/>
      <c r="K877" s="6"/>
      <c r="L877" s="69"/>
      <c r="M877" s="6"/>
      <c r="N877" s="6"/>
      <c r="O877" s="6"/>
      <c r="P877" s="70"/>
    </row>
    <row r="878" spans="1:16" ht="15.75" customHeight="1" x14ac:dyDescent="0.3">
      <c r="A878" s="1"/>
      <c r="B878" s="14"/>
      <c r="C878" s="6"/>
      <c r="D878" s="69"/>
      <c r="E878" s="6"/>
      <c r="F878" s="69"/>
      <c r="G878" s="6"/>
      <c r="H878" s="6"/>
      <c r="I878" s="6"/>
      <c r="J878" s="6"/>
      <c r="K878" s="6"/>
      <c r="L878" s="69"/>
      <c r="M878" s="6"/>
      <c r="N878" s="6"/>
      <c r="O878" s="6"/>
      <c r="P878" s="70"/>
    </row>
    <row r="879" spans="1:16" ht="15.75" customHeight="1" x14ac:dyDescent="0.3">
      <c r="A879" s="1"/>
      <c r="B879" s="14"/>
      <c r="C879" s="6"/>
      <c r="D879" s="69"/>
      <c r="E879" s="6"/>
      <c r="F879" s="69"/>
      <c r="G879" s="6"/>
      <c r="H879" s="6"/>
      <c r="I879" s="6"/>
      <c r="J879" s="6"/>
      <c r="K879" s="6"/>
      <c r="L879" s="69"/>
      <c r="M879" s="6"/>
      <c r="N879" s="6"/>
      <c r="O879" s="6"/>
      <c r="P879" s="70"/>
    </row>
    <row r="880" spans="1:16" ht="15.75" customHeight="1" x14ac:dyDescent="0.3">
      <c r="A880" s="1"/>
      <c r="B880" s="14"/>
      <c r="C880" s="6"/>
      <c r="D880" s="69"/>
      <c r="E880" s="6"/>
      <c r="F880" s="69"/>
      <c r="G880" s="6"/>
      <c r="H880" s="6"/>
      <c r="I880" s="6"/>
      <c r="J880" s="6"/>
      <c r="K880" s="6"/>
      <c r="L880" s="69"/>
      <c r="M880" s="6"/>
      <c r="N880" s="6"/>
      <c r="O880" s="6"/>
      <c r="P880" s="70"/>
    </row>
    <row r="881" spans="1:16" ht="15.75" customHeight="1" x14ac:dyDescent="0.3">
      <c r="A881" s="1"/>
      <c r="B881" s="14"/>
      <c r="C881" s="6"/>
      <c r="D881" s="69"/>
      <c r="E881" s="6"/>
      <c r="F881" s="69"/>
      <c r="G881" s="6"/>
      <c r="H881" s="6"/>
      <c r="I881" s="6"/>
      <c r="J881" s="6"/>
      <c r="K881" s="6"/>
      <c r="L881" s="69"/>
      <c r="M881" s="6"/>
      <c r="N881" s="6"/>
      <c r="O881" s="6"/>
      <c r="P881" s="70"/>
    </row>
    <row r="882" spans="1:16" ht="15.75" customHeight="1" x14ac:dyDescent="0.3">
      <c r="A882" s="1"/>
      <c r="B882" s="14"/>
      <c r="C882" s="6"/>
      <c r="D882" s="69"/>
      <c r="E882" s="6"/>
      <c r="F882" s="69"/>
      <c r="G882" s="6"/>
      <c r="H882" s="6"/>
      <c r="I882" s="6"/>
      <c r="J882" s="6"/>
      <c r="K882" s="6"/>
      <c r="L882" s="69"/>
      <c r="M882" s="6"/>
      <c r="N882" s="6"/>
      <c r="O882" s="6"/>
      <c r="P882" s="70"/>
    </row>
    <row r="883" spans="1:16" ht="15.75" customHeight="1" x14ac:dyDescent="0.3">
      <c r="A883" s="1"/>
      <c r="B883" s="14"/>
      <c r="C883" s="6"/>
      <c r="D883" s="69"/>
      <c r="E883" s="6"/>
      <c r="F883" s="69"/>
      <c r="G883" s="6"/>
      <c r="H883" s="6"/>
      <c r="I883" s="6"/>
      <c r="J883" s="6"/>
      <c r="K883" s="6"/>
      <c r="L883" s="69"/>
      <c r="M883" s="6"/>
      <c r="N883" s="6"/>
      <c r="O883" s="6"/>
      <c r="P883" s="70"/>
    </row>
    <row r="884" spans="1:16" ht="15.75" customHeight="1" x14ac:dyDescent="0.3">
      <c r="A884" s="1"/>
      <c r="B884" s="14"/>
      <c r="C884" s="6"/>
      <c r="D884" s="69"/>
      <c r="E884" s="6"/>
      <c r="F884" s="69"/>
      <c r="G884" s="6"/>
      <c r="H884" s="6"/>
      <c r="I884" s="6"/>
      <c r="J884" s="6"/>
      <c r="K884" s="6"/>
      <c r="L884" s="69"/>
      <c r="M884" s="6"/>
      <c r="N884" s="6"/>
      <c r="O884" s="6"/>
      <c r="P884" s="70"/>
    </row>
    <row r="885" spans="1:16" ht="15.75" customHeight="1" x14ac:dyDescent="0.3">
      <c r="A885" s="1"/>
      <c r="B885" s="14"/>
      <c r="C885" s="6"/>
      <c r="D885" s="69"/>
      <c r="E885" s="6"/>
      <c r="F885" s="69"/>
      <c r="G885" s="6"/>
      <c r="H885" s="6"/>
      <c r="I885" s="6"/>
      <c r="J885" s="6"/>
      <c r="K885" s="6"/>
      <c r="L885" s="69"/>
      <c r="M885" s="6"/>
      <c r="N885" s="6"/>
      <c r="O885" s="6"/>
      <c r="P885" s="70"/>
    </row>
    <row r="886" spans="1:16" ht="15.75" customHeight="1" x14ac:dyDescent="0.3">
      <c r="A886" s="1"/>
      <c r="B886" s="14"/>
      <c r="C886" s="6"/>
      <c r="D886" s="69"/>
      <c r="E886" s="6"/>
      <c r="F886" s="69"/>
      <c r="G886" s="6"/>
      <c r="H886" s="6"/>
      <c r="I886" s="6"/>
      <c r="J886" s="6"/>
      <c r="K886" s="6"/>
      <c r="L886" s="69"/>
      <c r="M886" s="6"/>
      <c r="N886" s="6"/>
      <c r="O886" s="6"/>
      <c r="P886" s="70"/>
    </row>
    <row r="887" spans="1:16" ht="15.75" customHeight="1" x14ac:dyDescent="0.3">
      <c r="A887" s="1"/>
      <c r="B887" s="14"/>
      <c r="C887" s="6"/>
      <c r="D887" s="69"/>
      <c r="E887" s="6"/>
      <c r="F887" s="69"/>
      <c r="G887" s="6"/>
      <c r="H887" s="6"/>
      <c r="I887" s="6"/>
      <c r="J887" s="6"/>
      <c r="K887" s="6"/>
      <c r="L887" s="69"/>
      <c r="M887" s="6"/>
      <c r="N887" s="6"/>
      <c r="O887" s="6"/>
      <c r="P887" s="70"/>
    </row>
    <row r="888" spans="1:16" ht="15.75" customHeight="1" x14ac:dyDescent="0.3">
      <c r="A888" s="1"/>
      <c r="B888" s="14"/>
      <c r="C888" s="6"/>
      <c r="D888" s="69"/>
      <c r="E888" s="6"/>
      <c r="F888" s="69"/>
      <c r="G888" s="6"/>
      <c r="H888" s="6"/>
      <c r="I888" s="6"/>
      <c r="J888" s="6"/>
      <c r="K888" s="6"/>
      <c r="L888" s="69"/>
      <c r="M888" s="6"/>
      <c r="N888" s="6"/>
      <c r="O888" s="6"/>
      <c r="P888" s="70"/>
    </row>
    <row r="889" spans="1:16" ht="15.75" customHeight="1" x14ac:dyDescent="0.3">
      <c r="A889" s="1"/>
      <c r="B889" s="14"/>
      <c r="C889" s="6"/>
      <c r="D889" s="69"/>
      <c r="E889" s="6"/>
      <c r="F889" s="69"/>
      <c r="G889" s="6"/>
      <c r="H889" s="6"/>
      <c r="I889" s="6"/>
      <c r="J889" s="6"/>
      <c r="K889" s="6"/>
      <c r="L889" s="69"/>
      <c r="M889" s="6"/>
      <c r="N889" s="6"/>
      <c r="O889" s="6"/>
      <c r="P889" s="70"/>
    </row>
    <row r="890" spans="1:16" ht="15.75" customHeight="1" x14ac:dyDescent="0.3">
      <c r="A890" s="1"/>
      <c r="B890" s="14"/>
      <c r="C890" s="6"/>
      <c r="D890" s="69"/>
      <c r="E890" s="6"/>
      <c r="F890" s="69"/>
      <c r="G890" s="6"/>
      <c r="H890" s="6"/>
      <c r="I890" s="6"/>
      <c r="J890" s="6"/>
      <c r="K890" s="6"/>
      <c r="L890" s="69"/>
      <c r="M890" s="6"/>
      <c r="N890" s="6"/>
      <c r="O890" s="6"/>
      <c r="P890" s="70"/>
    </row>
    <row r="891" spans="1:16" ht="15.75" customHeight="1" x14ac:dyDescent="0.3">
      <c r="A891" s="1"/>
      <c r="B891" s="14"/>
      <c r="C891" s="6"/>
      <c r="D891" s="69"/>
      <c r="E891" s="6"/>
      <c r="F891" s="69"/>
      <c r="G891" s="6"/>
      <c r="H891" s="6"/>
      <c r="I891" s="6"/>
      <c r="J891" s="6"/>
      <c r="K891" s="6"/>
      <c r="L891" s="69"/>
      <c r="M891" s="6"/>
      <c r="N891" s="6"/>
      <c r="O891" s="6"/>
      <c r="P891" s="70"/>
    </row>
    <row r="892" spans="1:16" ht="15.75" customHeight="1" x14ac:dyDescent="0.3">
      <c r="A892" s="1"/>
      <c r="B892" s="14"/>
      <c r="C892" s="6"/>
      <c r="D892" s="69"/>
      <c r="E892" s="6"/>
      <c r="F892" s="69"/>
      <c r="G892" s="6"/>
      <c r="H892" s="6"/>
      <c r="I892" s="6"/>
      <c r="J892" s="6"/>
      <c r="K892" s="6"/>
      <c r="L892" s="69"/>
      <c r="M892" s="6"/>
      <c r="N892" s="6"/>
      <c r="O892" s="6"/>
      <c r="P892" s="70"/>
    </row>
    <row r="893" spans="1:16" ht="15.75" customHeight="1" x14ac:dyDescent="0.3">
      <c r="A893" s="1"/>
      <c r="B893" s="14"/>
      <c r="C893" s="6"/>
      <c r="D893" s="69"/>
      <c r="E893" s="6"/>
      <c r="F893" s="69"/>
      <c r="G893" s="6"/>
      <c r="H893" s="6"/>
      <c r="I893" s="6"/>
      <c r="J893" s="6"/>
      <c r="K893" s="6"/>
      <c r="L893" s="69"/>
      <c r="M893" s="6"/>
      <c r="N893" s="6"/>
      <c r="O893" s="6"/>
      <c r="P893" s="70"/>
    </row>
    <row r="894" spans="1:16" ht="15.75" customHeight="1" x14ac:dyDescent="0.3">
      <c r="A894" s="1"/>
      <c r="B894" s="14"/>
      <c r="C894" s="6"/>
      <c r="D894" s="69"/>
      <c r="E894" s="6"/>
      <c r="F894" s="69"/>
      <c r="G894" s="6"/>
      <c r="H894" s="6"/>
      <c r="I894" s="6"/>
      <c r="J894" s="6"/>
      <c r="K894" s="6"/>
      <c r="L894" s="69"/>
      <c r="M894" s="6"/>
      <c r="N894" s="6"/>
      <c r="O894" s="6"/>
      <c r="P894" s="70"/>
    </row>
    <row r="895" spans="1:16" ht="15.75" customHeight="1" x14ac:dyDescent="0.3">
      <c r="A895" s="1"/>
      <c r="B895" s="14"/>
      <c r="C895" s="6"/>
      <c r="D895" s="69"/>
      <c r="E895" s="6"/>
      <c r="F895" s="69"/>
      <c r="G895" s="6"/>
      <c r="H895" s="6"/>
      <c r="I895" s="6"/>
      <c r="J895" s="6"/>
      <c r="K895" s="6"/>
      <c r="L895" s="69"/>
      <c r="M895" s="6"/>
      <c r="N895" s="6"/>
      <c r="O895" s="6"/>
      <c r="P895" s="70"/>
    </row>
    <row r="896" spans="1:16" ht="15.75" customHeight="1" x14ac:dyDescent="0.3">
      <c r="A896" s="1"/>
      <c r="B896" s="14"/>
      <c r="C896" s="6"/>
      <c r="D896" s="69"/>
      <c r="E896" s="6"/>
      <c r="F896" s="69"/>
      <c r="G896" s="6"/>
      <c r="H896" s="6"/>
      <c r="I896" s="6"/>
      <c r="J896" s="6"/>
      <c r="K896" s="6"/>
      <c r="L896" s="69"/>
      <c r="M896" s="6"/>
      <c r="N896" s="6"/>
      <c r="O896" s="6"/>
      <c r="P896" s="70"/>
    </row>
    <row r="897" spans="1:16" ht="15.75" customHeight="1" x14ac:dyDescent="0.3">
      <c r="A897" s="1"/>
      <c r="B897" s="14"/>
      <c r="C897" s="6"/>
      <c r="D897" s="69"/>
      <c r="E897" s="6"/>
      <c r="F897" s="69"/>
      <c r="G897" s="6"/>
      <c r="H897" s="6"/>
      <c r="I897" s="6"/>
      <c r="J897" s="6"/>
      <c r="K897" s="6"/>
      <c r="L897" s="69"/>
      <c r="M897" s="6"/>
      <c r="N897" s="6"/>
      <c r="O897" s="6"/>
      <c r="P897" s="70"/>
    </row>
    <row r="898" spans="1:16" ht="15.75" customHeight="1" x14ac:dyDescent="0.3">
      <c r="A898" s="1"/>
      <c r="B898" s="14"/>
      <c r="C898" s="6"/>
      <c r="D898" s="69"/>
      <c r="E898" s="6"/>
      <c r="F898" s="69"/>
      <c r="G898" s="6"/>
      <c r="H898" s="6"/>
      <c r="I898" s="6"/>
      <c r="J898" s="6"/>
      <c r="K898" s="6"/>
      <c r="L898" s="69"/>
      <c r="M898" s="6"/>
      <c r="N898" s="6"/>
      <c r="O898" s="6"/>
      <c r="P898" s="70"/>
    </row>
    <row r="899" spans="1:16" ht="15.75" customHeight="1" x14ac:dyDescent="0.3">
      <c r="A899" s="1"/>
      <c r="B899" s="14"/>
      <c r="C899" s="6"/>
      <c r="D899" s="69"/>
      <c r="E899" s="6"/>
      <c r="F899" s="69"/>
      <c r="G899" s="6"/>
      <c r="H899" s="6"/>
      <c r="I899" s="6"/>
      <c r="J899" s="6"/>
      <c r="K899" s="6"/>
      <c r="L899" s="69"/>
      <c r="M899" s="6"/>
      <c r="N899" s="6"/>
      <c r="O899" s="6"/>
      <c r="P899" s="70"/>
    </row>
    <row r="900" spans="1:16" ht="15.75" customHeight="1" x14ac:dyDescent="0.3">
      <c r="A900" s="1"/>
      <c r="B900" s="14"/>
      <c r="C900" s="6"/>
      <c r="D900" s="69"/>
      <c r="E900" s="6"/>
      <c r="F900" s="69"/>
      <c r="G900" s="6"/>
      <c r="H900" s="6"/>
      <c r="I900" s="6"/>
      <c r="J900" s="6"/>
      <c r="K900" s="6"/>
      <c r="L900" s="69"/>
      <c r="M900" s="6"/>
      <c r="N900" s="6"/>
      <c r="O900" s="6"/>
      <c r="P900" s="70"/>
    </row>
    <row r="901" spans="1:16" ht="15.75" customHeight="1" x14ac:dyDescent="0.3">
      <c r="A901" s="1"/>
      <c r="B901" s="14"/>
      <c r="C901" s="6"/>
      <c r="D901" s="69"/>
      <c r="E901" s="6"/>
      <c r="F901" s="69"/>
      <c r="G901" s="6"/>
      <c r="H901" s="6"/>
      <c r="I901" s="6"/>
      <c r="J901" s="6"/>
      <c r="K901" s="6"/>
      <c r="L901" s="69"/>
      <c r="M901" s="6"/>
      <c r="N901" s="6"/>
      <c r="O901" s="6"/>
      <c r="P901" s="70"/>
    </row>
    <row r="902" spans="1:16" ht="15.75" customHeight="1" x14ac:dyDescent="0.3">
      <c r="A902" s="1"/>
      <c r="B902" s="14"/>
      <c r="C902" s="6"/>
      <c r="D902" s="69"/>
      <c r="E902" s="6"/>
      <c r="F902" s="69"/>
      <c r="G902" s="6"/>
      <c r="H902" s="6"/>
      <c r="I902" s="6"/>
      <c r="J902" s="6"/>
      <c r="K902" s="6"/>
      <c r="L902" s="69"/>
      <c r="M902" s="6"/>
      <c r="N902" s="6"/>
      <c r="O902" s="6"/>
      <c r="P902" s="70"/>
    </row>
    <row r="903" spans="1:16" ht="15.75" customHeight="1" x14ac:dyDescent="0.3">
      <c r="A903" s="1"/>
      <c r="B903" s="14"/>
      <c r="C903" s="6"/>
      <c r="D903" s="69"/>
      <c r="E903" s="6"/>
      <c r="F903" s="69"/>
      <c r="G903" s="6"/>
      <c r="H903" s="6"/>
      <c r="I903" s="6"/>
      <c r="J903" s="6"/>
      <c r="K903" s="6"/>
      <c r="L903" s="69"/>
      <c r="M903" s="6"/>
      <c r="N903" s="6"/>
      <c r="O903" s="6"/>
      <c r="P903" s="70"/>
    </row>
    <row r="904" spans="1:16" ht="15.75" customHeight="1" x14ac:dyDescent="0.3">
      <c r="A904" s="1"/>
      <c r="B904" s="14"/>
      <c r="C904" s="6"/>
      <c r="D904" s="69"/>
      <c r="E904" s="6"/>
      <c r="F904" s="69"/>
      <c r="G904" s="6"/>
      <c r="H904" s="6"/>
      <c r="I904" s="6"/>
      <c r="J904" s="6"/>
      <c r="K904" s="6"/>
      <c r="L904" s="69"/>
      <c r="M904" s="6"/>
      <c r="N904" s="6"/>
      <c r="O904" s="6"/>
      <c r="P904" s="70"/>
    </row>
    <row r="905" spans="1:16" ht="15.75" customHeight="1" x14ac:dyDescent="0.3">
      <c r="A905" s="1"/>
      <c r="B905" s="14"/>
      <c r="C905" s="6"/>
      <c r="D905" s="69"/>
      <c r="E905" s="6"/>
      <c r="F905" s="69"/>
      <c r="G905" s="6"/>
      <c r="H905" s="6"/>
      <c r="I905" s="6"/>
      <c r="J905" s="6"/>
      <c r="K905" s="6"/>
      <c r="L905" s="69"/>
      <c r="M905" s="6"/>
      <c r="N905" s="6"/>
      <c r="O905" s="6"/>
      <c r="P905" s="70"/>
    </row>
    <row r="906" spans="1:16" ht="15.75" customHeight="1" x14ac:dyDescent="0.3">
      <c r="A906" s="1"/>
      <c r="B906" s="14"/>
      <c r="C906" s="6"/>
      <c r="D906" s="69"/>
      <c r="E906" s="6"/>
      <c r="F906" s="69"/>
      <c r="G906" s="6"/>
      <c r="H906" s="6"/>
      <c r="I906" s="6"/>
      <c r="J906" s="6"/>
      <c r="K906" s="6"/>
      <c r="L906" s="69"/>
      <c r="M906" s="6"/>
      <c r="N906" s="6"/>
      <c r="O906" s="6"/>
      <c r="P906" s="70"/>
    </row>
    <row r="907" spans="1:16" ht="15.75" customHeight="1" x14ac:dyDescent="0.3">
      <c r="A907" s="1"/>
      <c r="B907" s="14"/>
      <c r="C907" s="6"/>
      <c r="D907" s="69"/>
      <c r="E907" s="6"/>
      <c r="F907" s="69"/>
      <c r="G907" s="6"/>
      <c r="H907" s="6"/>
      <c r="I907" s="6"/>
      <c r="J907" s="6"/>
      <c r="K907" s="6"/>
      <c r="L907" s="69"/>
      <c r="M907" s="6"/>
      <c r="N907" s="6"/>
      <c r="O907" s="6"/>
      <c r="P907" s="70"/>
    </row>
    <row r="908" spans="1:16" ht="15.75" customHeight="1" x14ac:dyDescent="0.3">
      <c r="A908" s="1"/>
      <c r="B908" s="14"/>
      <c r="C908" s="6"/>
      <c r="D908" s="69"/>
      <c r="E908" s="6"/>
      <c r="F908" s="69"/>
      <c r="G908" s="6"/>
      <c r="H908" s="6"/>
      <c r="I908" s="6"/>
      <c r="J908" s="6"/>
      <c r="K908" s="6"/>
      <c r="L908" s="69"/>
      <c r="M908" s="6"/>
      <c r="N908" s="6"/>
      <c r="O908" s="6"/>
      <c r="P908" s="70"/>
    </row>
    <row r="909" spans="1:16" ht="15.75" customHeight="1" x14ac:dyDescent="0.3">
      <c r="A909" s="1"/>
      <c r="B909" s="14"/>
      <c r="C909" s="6"/>
      <c r="D909" s="69"/>
      <c r="E909" s="6"/>
      <c r="F909" s="69"/>
      <c r="G909" s="6"/>
      <c r="H909" s="6"/>
      <c r="I909" s="6"/>
      <c r="J909" s="6"/>
      <c r="K909" s="6"/>
      <c r="L909" s="69"/>
      <c r="M909" s="6"/>
      <c r="N909" s="6"/>
      <c r="O909" s="6"/>
      <c r="P909" s="70"/>
    </row>
    <row r="910" spans="1:16" ht="15.75" customHeight="1" x14ac:dyDescent="0.3">
      <c r="A910" s="1"/>
      <c r="B910" s="14"/>
      <c r="C910" s="6"/>
      <c r="D910" s="69"/>
      <c r="E910" s="6"/>
      <c r="F910" s="69"/>
      <c r="G910" s="6"/>
      <c r="H910" s="6"/>
      <c r="I910" s="6"/>
      <c r="J910" s="6"/>
      <c r="K910" s="6"/>
      <c r="L910" s="69"/>
      <c r="M910" s="6"/>
      <c r="N910" s="6"/>
      <c r="O910" s="6"/>
      <c r="P910" s="70"/>
    </row>
    <row r="911" spans="1:16" ht="15.75" customHeight="1" x14ac:dyDescent="0.3">
      <c r="A911" s="1"/>
      <c r="B911" s="14"/>
      <c r="C911" s="6"/>
      <c r="D911" s="69"/>
      <c r="E911" s="6"/>
      <c r="F911" s="69"/>
      <c r="G911" s="6"/>
      <c r="H911" s="6"/>
      <c r="I911" s="6"/>
      <c r="J911" s="6"/>
      <c r="K911" s="6"/>
      <c r="L911" s="69"/>
      <c r="M911" s="6"/>
      <c r="N911" s="6"/>
      <c r="O911" s="6"/>
      <c r="P911" s="70"/>
    </row>
    <row r="912" spans="1:16" ht="15.75" customHeight="1" x14ac:dyDescent="0.3">
      <c r="A912" s="1"/>
      <c r="B912" s="14"/>
      <c r="C912" s="6"/>
      <c r="D912" s="69"/>
      <c r="E912" s="6"/>
      <c r="F912" s="69"/>
      <c r="G912" s="6"/>
      <c r="H912" s="6"/>
      <c r="I912" s="6"/>
      <c r="J912" s="6"/>
      <c r="K912" s="6"/>
      <c r="L912" s="69"/>
      <c r="M912" s="6"/>
      <c r="N912" s="6"/>
      <c r="O912" s="6"/>
      <c r="P912" s="70"/>
    </row>
    <row r="913" spans="1:16" ht="15.75" customHeight="1" x14ac:dyDescent="0.3">
      <c r="A913" s="1"/>
      <c r="B913" s="14"/>
      <c r="C913" s="6"/>
      <c r="D913" s="69"/>
      <c r="E913" s="6"/>
      <c r="F913" s="69"/>
      <c r="G913" s="6"/>
      <c r="H913" s="6"/>
      <c r="I913" s="6"/>
      <c r="J913" s="6"/>
      <c r="K913" s="6"/>
      <c r="L913" s="69"/>
      <c r="M913" s="6"/>
      <c r="N913" s="6"/>
      <c r="O913" s="6"/>
      <c r="P913" s="70"/>
    </row>
    <row r="914" spans="1:16" ht="15.75" customHeight="1" x14ac:dyDescent="0.3">
      <c r="A914" s="1"/>
      <c r="B914" s="14"/>
      <c r="C914" s="6"/>
      <c r="D914" s="69"/>
      <c r="E914" s="6"/>
      <c r="F914" s="69"/>
      <c r="G914" s="6"/>
      <c r="H914" s="6"/>
      <c r="I914" s="6"/>
      <c r="J914" s="6"/>
      <c r="K914" s="6"/>
      <c r="L914" s="69"/>
      <c r="M914" s="6"/>
      <c r="N914" s="6"/>
      <c r="O914" s="6"/>
      <c r="P914" s="70"/>
    </row>
    <row r="915" spans="1:16" ht="15.75" customHeight="1" x14ac:dyDescent="0.3">
      <c r="A915" s="1"/>
      <c r="B915" s="14"/>
      <c r="C915" s="6"/>
      <c r="D915" s="69"/>
      <c r="E915" s="6"/>
      <c r="F915" s="69"/>
      <c r="G915" s="6"/>
      <c r="H915" s="6"/>
      <c r="I915" s="6"/>
      <c r="J915" s="6"/>
      <c r="K915" s="6"/>
      <c r="L915" s="69"/>
      <c r="M915" s="6"/>
      <c r="N915" s="6"/>
      <c r="O915" s="6"/>
      <c r="P915" s="70"/>
    </row>
    <row r="916" spans="1:16" ht="15.75" customHeight="1" x14ac:dyDescent="0.3">
      <c r="A916" s="1"/>
      <c r="B916" s="14"/>
      <c r="C916" s="6"/>
      <c r="D916" s="69"/>
      <c r="E916" s="6"/>
      <c r="F916" s="69"/>
      <c r="G916" s="6"/>
      <c r="H916" s="6"/>
      <c r="I916" s="6"/>
      <c r="J916" s="6"/>
      <c r="K916" s="6"/>
      <c r="L916" s="69"/>
      <c r="M916" s="6"/>
      <c r="N916" s="6"/>
      <c r="O916" s="6"/>
      <c r="P916" s="70"/>
    </row>
    <row r="917" spans="1:16" ht="15.75" customHeight="1" x14ac:dyDescent="0.3">
      <c r="A917" s="1"/>
      <c r="B917" s="14"/>
      <c r="C917" s="6"/>
      <c r="D917" s="69"/>
      <c r="E917" s="6"/>
      <c r="F917" s="69"/>
      <c r="G917" s="6"/>
      <c r="H917" s="6"/>
      <c r="I917" s="6"/>
      <c r="J917" s="6"/>
      <c r="K917" s="6"/>
      <c r="L917" s="69"/>
      <c r="M917" s="6"/>
      <c r="N917" s="6"/>
      <c r="O917" s="6"/>
      <c r="P917" s="70"/>
    </row>
    <row r="918" spans="1:16" ht="15.75" customHeight="1" x14ac:dyDescent="0.3">
      <c r="A918" s="1"/>
      <c r="B918" s="14"/>
      <c r="C918" s="6"/>
      <c r="D918" s="69"/>
      <c r="E918" s="6"/>
      <c r="F918" s="69"/>
      <c r="G918" s="6"/>
      <c r="H918" s="6"/>
      <c r="I918" s="6"/>
      <c r="J918" s="6"/>
      <c r="K918" s="6"/>
      <c r="L918" s="69"/>
      <c r="M918" s="6"/>
      <c r="N918" s="6"/>
      <c r="O918" s="6"/>
      <c r="P918" s="70"/>
    </row>
    <row r="919" spans="1:16" ht="15.75" customHeight="1" x14ac:dyDescent="0.3">
      <c r="A919" s="1"/>
      <c r="B919" s="14"/>
      <c r="C919" s="6"/>
      <c r="D919" s="69"/>
      <c r="E919" s="6"/>
      <c r="F919" s="69"/>
      <c r="G919" s="6"/>
      <c r="H919" s="6"/>
      <c r="I919" s="6"/>
      <c r="J919" s="6"/>
      <c r="K919" s="6"/>
      <c r="L919" s="69"/>
      <c r="M919" s="6"/>
      <c r="N919" s="6"/>
      <c r="O919" s="6"/>
      <c r="P919" s="70"/>
    </row>
    <row r="920" spans="1:16" ht="15.75" customHeight="1" x14ac:dyDescent="0.3">
      <c r="A920" s="1"/>
      <c r="B920" s="14"/>
      <c r="C920" s="6"/>
      <c r="D920" s="69"/>
      <c r="E920" s="6"/>
      <c r="F920" s="69"/>
      <c r="G920" s="6"/>
      <c r="H920" s="6"/>
      <c r="I920" s="6"/>
      <c r="J920" s="6"/>
      <c r="K920" s="6"/>
      <c r="L920" s="69"/>
      <c r="M920" s="6"/>
      <c r="N920" s="6"/>
      <c r="O920" s="6"/>
      <c r="P920" s="70"/>
    </row>
    <row r="921" spans="1:16" ht="15.75" customHeight="1" x14ac:dyDescent="0.3">
      <c r="A921" s="1"/>
      <c r="B921" s="14"/>
      <c r="C921" s="6"/>
      <c r="D921" s="69"/>
      <c r="E921" s="6"/>
      <c r="F921" s="69"/>
      <c r="G921" s="6"/>
      <c r="H921" s="6"/>
      <c r="I921" s="6"/>
      <c r="J921" s="6"/>
      <c r="K921" s="6"/>
      <c r="L921" s="69"/>
      <c r="M921" s="6"/>
      <c r="N921" s="6"/>
      <c r="O921" s="6"/>
      <c r="P921" s="70"/>
    </row>
    <row r="922" spans="1:16" ht="15.75" customHeight="1" x14ac:dyDescent="0.3">
      <c r="A922" s="1"/>
      <c r="B922" s="14"/>
      <c r="C922" s="6"/>
      <c r="D922" s="69"/>
      <c r="E922" s="6"/>
      <c r="F922" s="69"/>
      <c r="G922" s="6"/>
      <c r="H922" s="6"/>
      <c r="I922" s="6"/>
      <c r="J922" s="6"/>
      <c r="K922" s="6"/>
      <c r="L922" s="69"/>
      <c r="M922" s="6"/>
      <c r="N922" s="6"/>
      <c r="O922" s="6"/>
      <c r="P922" s="70"/>
    </row>
    <row r="923" spans="1:16" ht="15.75" customHeight="1" x14ac:dyDescent="0.3">
      <c r="A923" s="1"/>
      <c r="B923" s="14"/>
      <c r="C923" s="6"/>
      <c r="D923" s="69"/>
      <c r="E923" s="6"/>
      <c r="F923" s="69"/>
      <c r="G923" s="6"/>
      <c r="H923" s="6"/>
      <c r="I923" s="6"/>
      <c r="J923" s="6"/>
      <c r="K923" s="6"/>
      <c r="L923" s="69"/>
      <c r="M923" s="6"/>
      <c r="N923" s="6"/>
      <c r="O923" s="6"/>
      <c r="P923" s="70"/>
    </row>
    <row r="924" spans="1:16" ht="15.75" customHeight="1" x14ac:dyDescent="0.3">
      <c r="A924" s="1"/>
      <c r="B924" s="14"/>
      <c r="C924" s="6"/>
      <c r="D924" s="69"/>
      <c r="E924" s="6"/>
      <c r="F924" s="69"/>
      <c r="G924" s="6"/>
      <c r="H924" s="6"/>
      <c r="I924" s="6"/>
      <c r="J924" s="6"/>
      <c r="K924" s="6"/>
      <c r="L924" s="69"/>
      <c r="M924" s="6"/>
      <c r="N924" s="6"/>
      <c r="O924" s="6"/>
      <c r="P924" s="70"/>
    </row>
    <row r="925" spans="1:16" ht="15.75" customHeight="1" x14ac:dyDescent="0.3">
      <c r="A925" s="1"/>
      <c r="B925" s="14"/>
      <c r="C925" s="6"/>
      <c r="D925" s="69"/>
      <c r="E925" s="6"/>
      <c r="F925" s="69"/>
      <c r="G925" s="6"/>
      <c r="H925" s="6"/>
      <c r="I925" s="6"/>
      <c r="J925" s="6"/>
      <c r="K925" s="6"/>
      <c r="L925" s="69"/>
      <c r="M925" s="6"/>
      <c r="N925" s="6"/>
      <c r="O925" s="6"/>
      <c r="P925" s="70"/>
    </row>
    <row r="926" spans="1:16" ht="15.75" customHeight="1" x14ac:dyDescent="0.3">
      <c r="A926" s="1"/>
      <c r="B926" s="14"/>
      <c r="C926" s="6"/>
      <c r="D926" s="69"/>
      <c r="E926" s="6"/>
      <c r="F926" s="69"/>
      <c r="G926" s="6"/>
      <c r="H926" s="6"/>
      <c r="I926" s="6"/>
      <c r="J926" s="6"/>
      <c r="K926" s="6"/>
      <c r="L926" s="69"/>
      <c r="M926" s="6"/>
      <c r="N926" s="6"/>
      <c r="O926" s="6"/>
      <c r="P926" s="70"/>
    </row>
    <row r="927" spans="1:16" ht="15.75" customHeight="1" x14ac:dyDescent="0.3">
      <c r="A927" s="1"/>
      <c r="B927" s="14"/>
      <c r="C927" s="6"/>
      <c r="D927" s="69"/>
      <c r="E927" s="6"/>
      <c r="F927" s="69"/>
      <c r="G927" s="6"/>
      <c r="H927" s="6"/>
      <c r="I927" s="6"/>
      <c r="J927" s="6"/>
      <c r="K927" s="6"/>
      <c r="L927" s="69"/>
      <c r="M927" s="6"/>
      <c r="N927" s="6"/>
      <c r="O927" s="6"/>
      <c r="P927" s="70"/>
    </row>
    <row r="928" spans="1:16" ht="15.75" customHeight="1" x14ac:dyDescent="0.3">
      <c r="A928" s="1"/>
      <c r="B928" s="14"/>
      <c r="C928" s="6"/>
      <c r="D928" s="69"/>
      <c r="E928" s="6"/>
      <c r="F928" s="69"/>
      <c r="G928" s="6"/>
      <c r="H928" s="6"/>
      <c r="I928" s="6"/>
      <c r="J928" s="6"/>
      <c r="K928" s="6"/>
      <c r="L928" s="69"/>
      <c r="M928" s="6"/>
      <c r="N928" s="6"/>
      <c r="O928" s="6"/>
      <c r="P928" s="70"/>
    </row>
    <row r="929" spans="1:16" ht="15.75" customHeight="1" x14ac:dyDescent="0.3">
      <c r="A929" s="1"/>
      <c r="B929" s="14"/>
      <c r="C929" s="6"/>
      <c r="D929" s="69"/>
      <c r="E929" s="6"/>
      <c r="F929" s="69"/>
      <c r="G929" s="6"/>
      <c r="H929" s="6"/>
      <c r="I929" s="6"/>
      <c r="J929" s="6"/>
      <c r="K929" s="6"/>
      <c r="L929" s="69"/>
      <c r="M929" s="6"/>
      <c r="N929" s="6"/>
      <c r="O929" s="6"/>
      <c r="P929" s="70"/>
    </row>
    <row r="930" spans="1:16" ht="15.75" customHeight="1" x14ac:dyDescent="0.3">
      <c r="A930" s="1"/>
      <c r="B930" s="14"/>
      <c r="C930" s="6"/>
      <c r="D930" s="69"/>
      <c r="E930" s="6"/>
      <c r="F930" s="69"/>
      <c r="G930" s="6"/>
      <c r="H930" s="6"/>
      <c r="I930" s="6"/>
      <c r="J930" s="6"/>
      <c r="K930" s="6"/>
      <c r="L930" s="69"/>
      <c r="M930" s="6"/>
      <c r="N930" s="6"/>
      <c r="O930" s="6"/>
      <c r="P930" s="70"/>
    </row>
    <row r="931" spans="1:16" ht="15.75" customHeight="1" x14ac:dyDescent="0.3">
      <c r="A931" s="1"/>
      <c r="B931" s="14"/>
      <c r="C931" s="6"/>
      <c r="D931" s="69"/>
      <c r="E931" s="6"/>
      <c r="F931" s="69"/>
      <c r="G931" s="6"/>
      <c r="H931" s="6"/>
      <c r="I931" s="6"/>
      <c r="J931" s="6"/>
      <c r="K931" s="6"/>
      <c r="L931" s="69"/>
      <c r="M931" s="6"/>
      <c r="N931" s="6"/>
      <c r="O931" s="6"/>
      <c r="P931" s="70"/>
    </row>
    <row r="932" spans="1:16" ht="15.75" customHeight="1" x14ac:dyDescent="0.3">
      <c r="A932" s="1"/>
      <c r="B932" s="14"/>
      <c r="C932" s="6"/>
      <c r="D932" s="69"/>
      <c r="E932" s="6"/>
      <c r="F932" s="69"/>
      <c r="G932" s="6"/>
      <c r="H932" s="6"/>
      <c r="I932" s="6"/>
      <c r="J932" s="6"/>
      <c r="K932" s="6"/>
      <c r="L932" s="69"/>
      <c r="M932" s="6"/>
      <c r="N932" s="6"/>
      <c r="O932" s="6"/>
      <c r="P932" s="70"/>
    </row>
    <row r="933" spans="1:16" ht="15.75" customHeight="1" x14ac:dyDescent="0.3">
      <c r="A933" s="1"/>
      <c r="B933" s="14"/>
      <c r="C933" s="6"/>
      <c r="D933" s="69"/>
      <c r="E933" s="6"/>
      <c r="F933" s="69"/>
      <c r="G933" s="6"/>
      <c r="H933" s="6"/>
      <c r="I933" s="6"/>
      <c r="J933" s="6"/>
      <c r="K933" s="6"/>
      <c r="L933" s="69"/>
      <c r="M933" s="6"/>
      <c r="N933" s="6"/>
      <c r="O933" s="6"/>
      <c r="P933" s="70"/>
    </row>
    <row r="934" spans="1:16" ht="15.75" customHeight="1" x14ac:dyDescent="0.3">
      <c r="A934" s="1"/>
      <c r="B934" s="14"/>
      <c r="C934" s="6"/>
      <c r="D934" s="69"/>
      <c r="E934" s="6"/>
      <c r="F934" s="69"/>
      <c r="G934" s="6"/>
      <c r="H934" s="6"/>
      <c r="I934" s="6"/>
      <c r="J934" s="6"/>
      <c r="K934" s="6"/>
      <c r="L934" s="69"/>
      <c r="M934" s="6"/>
      <c r="N934" s="6"/>
      <c r="O934" s="6"/>
      <c r="P934" s="70"/>
    </row>
    <row r="935" spans="1:16" ht="15.75" customHeight="1" x14ac:dyDescent="0.3">
      <c r="A935" s="1"/>
      <c r="B935" s="14"/>
      <c r="C935" s="6"/>
      <c r="D935" s="69"/>
      <c r="E935" s="6"/>
      <c r="F935" s="69"/>
      <c r="G935" s="6"/>
      <c r="H935" s="6"/>
      <c r="I935" s="6"/>
      <c r="J935" s="6"/>
      <c r="K935" s="6"/>
      <c r="L935" s="69"/>
      <c r="M935" s="6"/>
      <c r="N935" s="6"/>
      <c r="O935" s="6"/>
      <c r="P935" s="70"/>
    </row>
    <row r="936" spans="1:16" ht="15.75" customHeight="1" x14ac:dyDescent="0.3">
      <c r="A936" s="1"/>
      <c r="B936" s="14"/>
      <c r="C936" s="6"/>
      <c r="D936" s="69"/>
      <c r="E936" s="6"/>
      <c r="F936" s="69"/>
      <c r="G936" s="6"/>
      <c r="H936" s="6"/>
      <c r="I936" s="6"/>
      <c r="J936" s="6"/>
      <c r="K936" s="6"/>
      <c r="L936" s="69"/>
      <c r="M936" s="6"/>
      <c r="N936" s="6"/>
      <c r="O936" s="6"/>
      <c r="P936" s="70"/>
    </row>
    <row r="937" spans="1:16" ht="15.75" customHeight="1" x14ac:dyDescent="0.3">
      <c r="A937" s="1"/>
      <c r="B937" s="14"/>
      <c r="C937" s="6"/>
      <c r="D937" s="69"/>
      <c r="E937" s="6"/>
      <c r="F937" s="69"/>
      <c r="G937" s="6"/>
      <c r="H937" s="6"/>
      <c r="I937" s="6"/>
      <c r="J937" s="6"/>
      <c r="K937" s="6"/>
      <c r="L937" s="69"/>
      <c r="M937" s="6"/>
      <c r="N937" s="6"/>
      <c r="O937" s="6"/>
      <c r="P937" s="70"/>
    </row>
    <row r="938" spans="1:16" ht="15.75" customHeight="1" x14ac:dyDescent="0.3">
      <c r="A938" s="1"/>
      <c r="B938" s="14"/>
      <c r="C938" s="6"/>
      <c r="D938" s="69"/>
      <c r="E938" s="6"/>
      <c r="F938" s="69"/>
      <c r="G938" s="6"/>
      <c r="H938" s="6"/>
      <c r="I938" s="6"/>
      <c r="J938" s="6"/>
      <c r="K938" s="6"/>
      <c r="L938" s="69"/>
      <c r="M938" s="6"/>
      <c r="N938" s="6"/>
      <c r="O938" s="6"/>
      <c r="P938" s="70"/>
    </row>
    <row r="939" spans="1:16" ht="15.75" customHeight="1" x14ac:dyDescent="0.3">
      <c r="A939" s="1"/>
      <c r="B939" s="14"/>
      <c r="C939" s="6"/>
      <c r="D939" s="69"/>
      <c r="E939" s="6"/>
      <c r="F939" s="69"/>
      <c r="G939" s="6"/>
      <c r="H939" s="6"/>
      <c r="I939" s="6"/>
      <c r="J939" s="6"/>
      <c r="K939" s="6"/>
      <c r="L939" s="69"/>
      <c r="M939" s="6"/>
      <c r="N939" s="6"/>
      <c r="O939" s="6"/>
      <c r="P939" s="70"/>
    </row>
    <row r="940" spans="1:16" ht="15.75" customHeight="1" x14ac:dyDescent="0.3">
      <c r="A940" s="1"/>
      <c r="B940" s="14"/>
      <c r="C940" s="6"/>
      <c r="D940" s="69"/>
      <c r="E940" s="6"/>
      <c r="F940" s="69"/>
      <c r="G940" s="6"/>
      <c r="H940" s="6"/>
      <c r="I940" s="6"/>
      <c r="J940" s="6"/>
      <c r="K940" s="6"/>
      <c r="L940" s="69"/>
      <c r="M940" s="6"/>
      <c r="N940" s="6"/>
      <c r="O940" s="6"/>
      <c r="P940" s="70"/>
    </row>
    <row r="941" spans="1:16" ht="15.75" customHeight="1" x14ac:dyDescent="0.3">
      <c r="A941" s="1"/>
      <c r="B941" s="14"/>
      <c r="C941" s="6"/>
      <c r="D941" s="69"/>
      <c r="E941" s="6"/>
      <c r="F941" s="69"/>
      <c r="G941" s="6"/>
      <c r="H941" s="6"/>
      <c r="I941" s="6"/>
      <c r="J941" s="6"/>
      <c r="K941" s="6"/>
      <c r="L941" s="69"/>
      <c r="M941" s="6"/>
      <c r="N941" s="6"/>
      <c r="O941" s="6"/>
      <c r="P941" s="70"/>
    </row>
    <row r="942" spans="1:16" ht="15.75" customHeight="1" x14ac:dyDescent="0.3">
      <c r="A942" s="1"/>
      <c r="B942" s="14"/>
      <c r="C942" s="6"/>
      <c r="D942" s="69"/>
      <c r="E942" s="6"/>
      <c r="F942" s="69"/>
      <c r="G942" s="6"/>
      <c r="H942" s="6"/>
      <c r="I942" s="6"/>
      <c r="J942" s="6"/>
      <c r="K942" s="6"/>
      <c r="L942" s="69"/>
      <c r="M942" s="6"/>
      <c r="N942" s="6"/>
      <c r="O942" s="6"/>
      <c r="P942" s="70"/>
    </row>
    <row r="943" spans="1:16" ht="15.75" customHeight="1" x14ac:dyDescent="0.3">
      <c r="A943" s="1"/>
      <c r="B943" s="14"/>
      <c r="C943" s="6"/>
      <c r="D943" s="69"/>
      <c r="E943" s="6"/>
      <c r="F943" s="69"/>
      <c r="G943" s="6"/>
      <c r="H943" s="6"/>
      <c r="I943" s="6"/>
      <c r="J943" s="6"/>
      <c r="K943" s="6"/>
      <c r="L943" s="69"/>
      <c r="M943" s="6"/>
      <c r="N943" s="6"/>
      <c r="O943" s="6"/>
      <c r="P943" s="70"/>
    </row>
    <row r="944" spans="1:16" ht="15.75" customHeight="1" x14ac:dyDescent="0.3">
      <c r="A944" s="1"/>
      <c r="B944" s="14"/>
      <c r="C944" s="6"/>
      <c r="D944" s="69"/>
      <c r="E944" s="6"/>
      <c r="F944" s="69"/>
      <c r="G944" s="6"/>
      <c r="H944" s="6"/>
      <c r="I944" s="6"/>
      <c r="J944" s="6"/>
      <c r="K944" s="6"/>
      <c r="L944" s="69"/>
      <c r="M944" s="6"/>
      <c r="N944" s="6"/>
      <c r="O944" s="6"/>
      <c r="P944" s="70"/>
    </row>
    <row r="945" spans="1:16" ht="15.75" customHeight="1" x14ac:dyDescent="0.3">
      <c r="A945" s="1"/>
      <c r="B945" s="14"/>
      <c r="C945" s="6"/>
      <c r="D945" s="69"/>
      <c r="E945" s="6"/>
      <c r="F945" s="69"/>
      <c r="G945" s="6"/>
      <c r="H945" s="6"/>
      <c r="I945" s="6"/>
      <c r="J945" s="6"/>
      <c r="K945" s="6"/>
      <c r="L945" s="69"/>
      <c r="M945" s="6"/>
      <c r="N945" s="6"/>
      <c r="O945" s="6"/>
      <c r="P945" s="70"/>
    </row>
    <row r="946" spans="1:16" ht="15.75" customHeight="1" x14ac:dyDescent="0.3">
      <c r="A946" s="1"/>
      <c r="B946" s="14"/>
      <c r="C946" s="6"/>
      <c r="D946" s="69"/>
      <c r="E946" s="6"/>
      <c r="F946" s="69"/>
      <c r="G946" s="6"/>
      <c r="H946" s="6"/>
      <c r="I946" s="6"/>
      <c r="J946" s="6"/>
      <c r="K946" s="6"/>
      <c r="L946" s="69"/>
      <c r="M946" s="6"/>
      <c r="N946" s="6"/>
      <c r="O946" s="6"/>
      <c r="P946" s="70"/>
    </row>
    <row r="947" spans="1:16" ht="15.75" customHeight="1" x14ac:dyDescent="0.3">
      <c r="A947" s="1"/>
      <c r="B947" s="14"/>
      <c r="C947" s="6"/>
      <c r="D947" s="69"/>
      <c r="E947" s="6"/>
      <c r="F947" s="69"/>
      <c r="G947" s="6"/>
      <c r="H947" s="6"/>
      <c r="I947" s="6"/>
      <c r="J947" s="6"/>
      <c r="K947" s="6"/>
      <c r="L947" s="69"/>
      <c r="M947" s="6"/>
      <c r="N947" s="6"/>
      <c r="O947" s="6"/>
      <c r="P947" s="70"/>
    </row>
    <row r="948" spans="1:16" ht="15.75" customHeight="1" x14ac:dyDescent="0.3">
      <c r="A948" s="1"/>
      <c r="B948" s="14"/>
      <c r="C948" s="6"/>
      <c r="D948" s="69"/>
      <c r="E948" s="6"/>
      <c r="F948" s="69"/>
      <c r="G948" s="6"/>
      <c r="H948" s="6"/>
      <c r="I948" s="6"/>
      <c r="J948" s="6"/>
      <c r="K948" s="6"/>
      <c r="L948" s="69"/>
      <c r="M948" s="6"/>
      <c r="N948" s="6"/>
      <c r="O948" s="6"/>
      <c r="P948" s="70"/>
    </row>
    <row r="949" spans="1:16" ht="15.75" customHeight="1" x14ac:dyDescent="0.3">
      <c r="A949" s="1"/>
      <c r="B949" s="14"/>
      <c r="C949" s="6"/>
      <c r="D949" s="69"/>
      <c r="E949" s="6"/>
      <c r="F949" s="69"/>
      <c r="G949" s="6"/>
      <c r="H949" s="6"/>
      <c r="I949" s="6"/>
      <c r="J949" s="6"/>
      <c r="K949" s="6"/>
      <c r="L949" s="69"/>
      <c r="M949" s="6"/>
      <c r="N949" s="6"/>
      <c r="O949" s="6"/>
      <c r="P949" s="70"/>
    </row>
    <row r="950" spans="1:16" ht="15.75" customHeight="1" x14ac:dyDescent="0.3">
      <c r="A950" s="1"/>
      <c r="B950" s="14"/>
      <c r="C950" s="6"/>
      <c r="D950" s="69"/>
      <c r="E950" s="6"/>
      <c r="F950" s="69"/>
      <c r="G950" s="6"/>
      <c r="H950" s="6"/>
      <c r="I950" s="6"/>
      <c r="J950" s="6"/>
      <c r="K950" s="6"/>
      <c r="L950" s="69"/>
      <c r="M950" s="6"/>
      <c r="N950" s="6"/>
      <c r="O950" s="6"/>
      <c r="P950" s="70"/>
    </row>
    <row r="951" spans="1:16" ht="15.75" customHeight="1" x14ac:dyDescent="0.3">
      <c r="A951" s="1"/>
      <c r="B951" s="14"/>
      <c r="C951" s="6"/>
      <c r="D951" s="69"/>
      <c r="E951" s="6"/>
      <c r="F951" s="69"/>
      <c r="G951" s="6"/>
      <c r="H951" s="6"/>
      <c r="I951" s="6"/>
      <c r="J951" s="6"/>
      <c r="K951" s="6"/>
      <c r="L951" s="69"/>
      <c r="M951" s="6"/>
      <c r="N951" s="6"/>
      <c r="O951" s="6"/>
      <c r="P951" s="70"/>
    </row>
    <row r="952" spans="1:16" ht="15.75" customHeight="1" x14ac:dyDescent="0.3">
      <c r="A952" s="1"/>
      <c r="B952" s="14"/>
      <c r="C952" s="6"/>
      <c r="D952" s="69"/>
      <c r="E952" s="6"/>
      <c r="F952" s="69"/>
      <c r="G952" s="6"/>
      <c r="H952" s="6"/>
      <c r="I952" s="6"/>
      <c r="J952" s="6"/>
      <c r="K952" s="6"/>
      <c r="L952" s="69"/>
      <c r="M952" s="6"/>
      <c r="N952" s="6"/>
      <c r="O952" s="6"/>
      <c r="P952" s="70"/>
    </row>
    <row r="953" spans="1:16" ht="15.75" customHeight="1" x14ac:dyDescent="0.3">
      <c r="A953" s="1"/>
      <c r="B953" s="14"/>
      <c r="C953" s="6"/>
      <c r="D953" s="69"/>
      <c r="E953" s="6"/>
      <c r="F953" s="69"/>
      <c r="G953" s="6"/>
      <c r="H953" s="6"/>
      <c r="I953" s="6"/>
      <c r="J953" s="6"/>
      <c r="K953" s="6"/>
      <c r="L953" s="69"/>
      <c r="M953" s="6"/>
      <c r="N953" s="6"/>
      <c r="O953" s="6"/>
      <c r="P953" s="70"/>
    </row>
    <row r="954" spans="1:16" ht="15.75" customHeight="1" x14ac:dyDescent="0.3">
      <c r="A954" s="1"/>
      <c r="B954" s="14"/>
      <c r="C954" s="6"/>
      <c r="D954" s="69"/>
      <c r="E954" s="6"/>
      <c r="F954" s="69"/>
      <c r="G954" s="6"/>
      <c r="H954" s="6"/>
      <c r="I954" s="6"/>
      <c r="J954" s="6"/>
      <c r="K954" s="6"/>
      <c r="L954" s="69"/>
      <c r="M954" s="6"/>
      <c r="N954" s="6"/>
      <c r="O954" s="6"/>
      <c r="P954" s="70"/>
    </row>
    <row r="955" spans="1:16" ht="15.75" customHeight="1" x14ac:dyDescent="0.3">
      <c r="A955" s="1"/>
      <c r="B955" s="14"/>
      <c r="C955" s="6"/>
      <c r="D955" s="69"/>
      <c r="E955" s="6"/>
      <c r="F955" s="69"/>
      <c r="G955" s="6"/>
      <c r="H955" s="6"/>
      <c r="I955" s="6"/>
      <c r="J955" s="6"/>
      <c r="K955" s="6"/>
      <c r="L955" s="69"/>
      <c r="M955" s="6"/>
      <c r="N955" s="6"/>
      <c r="O955" s="6"/>
      <c r="P955" s="70"/>
    </row>
    <row r="956" spans="1:16" ht="15.75" customHeight="1" x14ac:dyDescent="0.3">
      <c r="A956" s="1"/>
      <c r="B956" s="14"/>
      <c r="C956" s="6"/>
      <c r="D956" s="69"/>
      <c r="E956" s="6"/>
      <c r="F956" s="69"/>
      <c r="G956" s="6"/>
      <c r="H956" s="6"/>
      <c r="I956" s="6"/>
      <c r="J956" s="6"/>
      <c r="K956" s="6"/>
      <c r="L956" s="69"/>
      <c r="M956" s="6"/>
      <c r="N956" s="6"/>
      <c r="O956" s="6"/>
      <c r="P956" s="70"/>
    </row>
    <row r="957" spans="1:16" ht="15.75" customHeight="1" x14ac:dyDescent="0.3">
      <c r="A957" s="1"/>
      <c r="B957" s="14"/>
      <c r="C957" s="6"/>
      <c r="D957" s="69"/>
      <c r="E957" s="6"/>
      <c r="F957" s="69"/>
      <c r="G957" s="6"/>
      <c r="H957" s="6"/>
      <c r="I957" s="6"/>
      <c r="J957" s="6"/>
      <c r="K957" s="6"/>
      <c r="L957" s="69"/>
      <c r="M957" s="6"/>
      <c r="N957" s="6"/>
      <c r="O957" s="6"/>
      <c r="P957" s="70"/>
    </row>
    <row r="958" spans="1:16" ht="15.75" customHeight="1" x14ac:dyDescent="0.3">
      <c r="A958" s="1"/>
      <c r="B958" s="14"/>
      <c r="C958" s="6"/>
      <c r="D958" s="69"/>
      <c r="E958" s="6"/>
      <c r="F958" s="69"/>
      <c r="G958" s="6"/>
      <c r="H958" s="6"/>
      <c r="I958" s="6"/>
      <c r="J958" s="6"/>
      <c r="K958" s="6"/>
      <c r="L958" s="69"/>
      <c r="M958" s="6"/>
      <c r="N958" s="6"/>
      <c r="O958" s="6"/>
      <c r="P958" s="70"/>
    </row>
    <row r="959" spans="1:16" ht="15.75" customHeight="1" x14ac:dyDescent="0.3">
      <c r="A959" s="1"/>
      <c r="B959" s="14"/>
      <c r="C959" s="6"/>
      <c r="D959" s="69"/>
      <c r="E959" s="6"/>
      <c r="F959" s="69"/>
      <c r="G959" s="6"/>
      <c r="H959" s="6"/>
      <c r="I959" s="6"/>
      <c r="J959" s="6"/>
      <c r="K959" s="6"/>
      <c r="L959" s="69"/>
      <c r="M959" s="6"/>
      <c r="N959" s="6"/>
      <c r="O959" s="6"/>
      <c r="P959" s="70"/>
    </row>
    <row r="960" spans="1:16" ht="15.75" customHeight="1" x14ac:dyDescent="0.3">
      <c r="A960" s="1"/>
      <c r="B960" s="14"/>
      <c r="C960" s="6"/>
      <c r="D960" s="69"/>
      <c r="E960" s="6"/>
      <c r="F960" s="69"/>
      <c r="G960" s="6"/>
      <c r="H960" s="6"/>
      <c r="I960" s="6"/>
      <c r="J960" s="6"/>
      <c r="K960" s="6"/>
      <c r="L960" s="69"/>
      <c r="M960" s="6"/>
      <c r="N960" s="6"/>
      <c r="O960" s="6"/>
      <c r="P960" s="70"/>
    </row>
    <row r="961" spans="1:16" ht="15.75" customHeight="1" x14ac:dyDescent="0.3">
      <c r="A961" s="1"/>
      <c r="B961" s="14"/>
      <c r="C961" s="6"/>
      <c r="D961" s="69"/>
      <c r="E961" s="6"/>
      <c r="F961" s="69"/>
      <c r="G961" s="6"/>
      <c r="H961" s="6"/>
      <c r="I961" s="6"/>
      <c r="J961" s="6"/>
      <c r="K961" s="6"/>
      <c r="L961" s="69"/>
      <c r="M961" s="6"/>
      <c r="N961" s="6"/>
      <c r="O961" s="6"/>
      <c r="P961" s="70"/>
    </row>
    <row r="962" spans="1:16" ht="15.75" customHeight="1" x14ac:dyDescent="0.3">
      <c r="A962" s="1"/>
      <c r="B962" s="14"/>
      <c r="C962" s="6"/>
      <c r="D962" s="69"/>
      <c r="E962" s="6"/>
      <c r="F962" s="69"/>
      <c r="G962" s="6"/>
      <c r="H962" s="6"/>
      <c r="I962" s="6"/>
      <c r="J962" s="6"/>
      <c r="K962" s="6"/>
      <c r="L962" s="69"/>
      <c r="M962" s="6"/>
      <c r="N962" s="6"/>
      <c r="O962" s="6"/>
      <c r="P962" s="70"/>
    </row>
    <row r="963" spans="1:16" ht="15.75" customHeight="1" x14ac:dyDescent="0.3">
      <c r="A963" s="1"/>
      <c r="B963" s="14"/>
      <c r="C963" s="6"/>
      <c r="D963" s="69"/>
      <c r="E963" s="6"/>
      <c r="F963" s="69"/>
      <c r="G963" s="6"/>
      <c r="H963" s="6"/>
      <c r="I963" s="6"/>
      <c r="J963" s="6"/>
      <c r="K963" s="6"/>
      <c r="L963" s="69"/>
      <c r="M963" s="6"/>
      <c r="N963" s="6"/>
      <c r="O963" s="6"/>
      <c r="P963" s="70"/>
    </row>
    <row r="964" spans="1:16" ht="15.75" customHeight="1" x14ac:dyDescent="0.3">
      <c r="A964" s="1"/>
      <c r="B964" s="14"/>
      <c r="C964" s="6"/>
      <c r="D964" s="69"/>
      <c r="E964" s="6"/>
      <c r="F964" s="69"/>
      <c r="G964" s="6"/>
      <c r="H964" s="6"/>
      <c r="I964" s="6"/>
      <c r="J964" s="6"/>
      <c r="K964" s="6"/>
      <c r="L964" s="69"/>
      <c r="M964" s="6"/>
      <c r="N964" s="6"/>
      <c r="O964" s="6"/>
      <c r="P964" s="70"/>
    </row>
    <row r="965" spans="1:16" ht="15.75" customHeight="1" x14ac:dyDescent="0.3">
      <c r="A965" s="1"/>
      <c r="B965" s="14"/>
      <c r="C965" s="6"/>
      <c r="D965" s="69"/>
      <c r="E965" s="6"/>
      <c r="F965" s="69"/>
      <c r="G965" s="6"/>
      <c r="H965" s="6"/>
      <c r="I965" s="6"/>
      <c r="J965" s="6"/>
      <c r="K965" s="6"/>
      <c r="L965" s="69"/>
      <c r="M965" s="6"/>
      <c r="N965" s="6"/>
      <c r="O965" s="6"/>
      <c r="P965" s="70"/>
    </row>
    <row r="966" spans="1:16" ht="15.75" customHeight="1" x14ac:dyDescent="0.3">
      <c r="A966" s="1"/>
      <c r="B966" s="14"/>
      <c r="C966" s="6"/>
      <c r="D966" s="69"/>
      <c r="E966" s="6"/>
      <c r="F966" s="69"/>
      <c r="G966" s="6"/>
      <c r="H966" s="6"/>
      <c r="I966" s="6"/>
      <c r="J966" s="6"/>
      <c r="K966" s="6"/>
      <c r="L966" s="69"/>
      <c r="M966" s="6"/>
      <c r="N966" s="6"/>
      <c r="O966" s="6"/>
      <c r="P966" s="70"/>
    </row>
    <row r="967" spans="1:16" ht="15.75" customHeight="1" x14ac:dyDescent="0.3">
      <c r="A967" s="1"/>
      <c r="B967" s="14"/>
      <c r="C967" s="6"/>
      <c r="D967" s="69"/>
      <c r="E967" s="6"/>
      <c r="F967" s="69"/>
      <c r="G967" s="6"/>
      <c r="H967" s="6"/>
      <c r="I967" s="6"/>
      <c r="J967" s="6"/>
      <c r="K967" s="6"/>
      <c r="L967" s="69"/>
      <c r="M967" s="6"/>
      <c r="N967" s="6"/>
      <c r="O967" s="6"/>
      <c r="P967" s="70"/>
    </row>
    <row r="968" spans="1:16" ht="15.75" customHeight="1" x14ac:dyDescent="0.3">
      <c r="A968" s="1"/>
      <c r="B968" s="14"/>
      <c r="C968" s="6"/>
      <c r="D968" s="69"/>
      <c r="E968" s="6"/>
      <c r="F968" s="69"/>
      <c r="G968" s="6"/>
      <c r="H968" s="6"/>
      <c r="I968" s="6"/>
      <c r="J968" s="6"/>
      <c r="K968" s="6"/>
      <c r="L968" s="69"/>
      <c r="M968" s="6"/>
      <c r="N968" s="6"/>
      <c r="O968" s="6"/>
      <c r="P968" s="70"/>
    </row>
    <row r="969" spans="1:16" ht="15.75" customHeight="1" x14ac:dyDescent="0.3">
      <c r="A969" s="1"/>
      <c r="B969" s="14"/>
      <c r="C969" s="6"/>
      <c r="D969" s="69"/>
      <c r="E969" s="6"/>
      <c r="F969" s="69"/>
      <c r="G969" s="6"/>
      <c r="H969" s="6"/>
      <c r="I969" s="6"/>
      <c r="J969" s="6"/>
      <c r="K969" s="6"/>
      <c r="L969" s="69"/>
      <c r="M969" s="6"/>
      <c r="N969" s="6"/>
      <c r="O969" s="6"/>
      <c r="P969" s="70"/>
    </row>
    <row r="970" spans="1:16" ht="15.75" customHeight="1" x14ac:dyDescent="0.3">
      <c r="A970" s="1"/>
      <c r="B970" s="14"/>
      <c r="C970" s="6"/>
      <c r="D970" s="69"/>
      <c r="E970" s="6"/>
      <c r="F970" s="69"/>
      <c r="G970" s="6"/>
      <c r="H970" s="6"/>
      <c r="I970" s="6"/>
      <c r="J970" s="6"/>
      <c r="K970" s="6"/>
      <c r="L970" s="69"/>
      <c r="M970" s="6"/>
      <c r="N970" s="6"/>
      <c r="O970" s="6"/>
      <c r="P970" s="70"/>
    </row>
    <row r="971" spans="1:16" ht="15.75" customHeight="1" x14ac:dyDescent="0.3">
      <c r="A971" s="1"/>
      <c r="B971" s="14"/>
      <c r="C971" s="6"/>
      <c r="D971" s="69"/>
      <c r="E971" s="6"/>
      <c r="F971" s="69"/>
      <c r="G971" s="6"/>
      <c r="H971" s="6"/>
      <c r="I971" s="6"/>
      <c r="J971" s="6"/>
      <c r="K971" s="6"/>
      <c r="L971" s="69"/>
      <c r="M971" s="6"/>
      <c r="N971" s="6"/>
      <c r="O971" s="6"/>
      <c r="P971" s="70"/>
    </row>
    <row r="972" spans="1:16" ht="15.75" customHeight="1" x14ac:dyDescent="0.3">
      <c r="A972" s="1"/>
      <c r="B972" s="14"/>
      <c r="C972" s="6"/>
      <c r="D972" s="69"/>
      <c r="E972" s="6"/>
      <c r="F972" s="69"/>
      <c r="G972" s="6"/>
      <c r="H972" s="6"/>
      <c r="I972" s="6"/>
      <c r="J972" s="6"/>
      <c r="K972" s="6"/>
      <c r="L972" s="69"/>
      <c r="M972" s="6"/>
      <c r="N972" s="6"/>
      <c r="O972" s="6"/>
      <c r="P972" s="70"/>
    </row>
    <row r="973" spans="1:16" ht="15.75" customHeight="1" x14ac:dyDescent="0.3">
      <c r="A973" s="1"/>
      <c r="B973" s="14"/>
      <c r="C973" s="6"/>
      <c r="D973" s="69"/>
      <c r="E973" s="6"/>
      <c r="F973" s="69"/>
      <c r="G973" s="6"/>
      <c r="H973" s="6"/>
      <c r="I973" s="6"/>
      <c r="J973" s="6"/>
      <c r="K973" s="6"/>
      <c r="L973" s="69"/>
      <c r="M973" s="6"/>
      <c r="N973" s="6"/>
      <c r="O973" s="6"/>
      <c r="P973" s="70"/>
    </row>
    <row r="974" spans="1:16" ht="15.75" customHeight="1" x14ac:dyDescent="0.3">
      <c r="A974" s="1"/>
      <c r="B974" s="14"/>
      <c r="C974" s="6"/>
      <c r="D974" s="69"/>
      <c r="E974" s="6"/>
      <c r="F974" s="69"/>
      <c r="G974" s="6"/>
      <c r="H974" s="6"/>
      <c r="I974" s="6"/>
      <c r="J974" s="6"/>
      <c r="K974" s="6"/>
      <c r="L974" s="69"/>
      <c r="M974" s="6"/>
      <c r="N974" s="6"/>
      <c r="O974" s="6"/>
      <c r="P974" s="70"/>
    </row>
    <row r="975" spans="1:16" ht="15.75" customHeight="1" x14ac:dyDescent="0.3">
      <c r="A975" s="1"/>
      <c r="B975" s="14"/>
      <c r="C975" s="6"/>
      <c r="D975" s="69"/>
      <c r="E975" s="6"/>
      <c r="F975" s="69"/>
      <c r="G975" s="6"/>
      <c r="H975" s="6"/>
      <c r="I975" s="6"/>
      <c r="J975" s="6"/>
      <c r="K975" s="6"/>
      <c r="L975" s="69"/>
      <c r="M975" s="6"/>
      <c r="N975" s="6"/>
      <c r="O975" s="6"/>
      <c r="P975" s="70"/>
    </row>
    <row r="976" spans="1:16" ht="15.75" customHeight="1" x14ac:dyDescent="0.3">
      <c r="A976" s="1"/>
      <c r="B976" s="14"/>
      <c r="C976" s="6"/>
      <c r="D976" s="69"/>
      <c r="E976" s="6"/>
      <c r="F976" s="69"/>
      <c r="G976" s="6"/>
      <c r="H976" s="6"/>
      <c r="I976" s="6"/>
      <c r="J976" s="6"/>
      <c r="K976" s="6"/>
      <c r="L976" s="69"/>
      <c r="M976" s="6"/>
      <c r="N976" s="6"/>
      <c r="O976" s="6"/>
      <c r="P976" s="70"/>
    </row>
    <row r="977" spans="1:16" ht="15.75" customHeight="1" x14ac:dyDescent="0.3">
      <c r="A977" s="1"/>
      <c r="B977" s="14"/>
      <c r="C977" s="6"/>
      <c r="D977" s="69"/>
      <c r="E977" s="6"/>
      <c r="F977" s="69"/>
      <c r="G977" s="6"/>
      <c r="H977" s="6"/>
      <c r="I977" s="6"/>
      <c r="J977" s="6"/>
      <c r="K977" s="6"/>
      <c r="L977" s="69"/>
      <c r="M977" s="6"/>
      <c r="N977" s="6"/>
      <c r="O977" s="6"/>
      <c r="P977" s="70"/>
    </row>
    <row r="978" spans="1:16" ht="15.75" customHeight="1" x14ac:dyDescent="0.3">
      <c r="A978" s="1"/>
      <c r="B978" s="14"/>
      <c r="C978" s="6"/>
      <c r="D978" s="69"/>
      <c r="E978" s="6"/>
      <c r="F978" s="69"/>
      <c r="G978" s="6"/>
      <c r="H978" s="6"/>
      <c r="I978" s="6"/>
      <c r="J978" s="6"/>
      <c r="K978" s="6"/>
      <c r="L978" s="69"/>
      <c r="M978" s="6"/>
      <c r="N978" s="6"/>
      <c r="O978" s="6"/>
      <c r="P978" s="70"/>
    </row>
    <row r="979" spans="1:16" ht="15.75" customHeight="1" x14ac:dyDescent="0.3">
      <c r="A979" s="1"/>
      <c r="B979" s="14"/>
      <c r="C979" s="6"/>
      <c r="D979" s="69"/>
      <c r="E979" s="6"/>
      <c r="F979" s="69"/>
      <c r="G979" s="6"/>
      <c r="H979" s="6"/>
      <c r="I979" s="6"/>
      <c r="J979" s="6"/>
      <c r="K979" s="6"/>
      <c r="L979" s="69"/>
      <c r="M979" s="6"/>
      <c r="N979" s="6"/>
      <c r="O979" s="6"/>
      <c r="P979" s="70"/>
    </row>
    <row r="980" spans="1:16" ht="15.75" customHeight="1" x14ac:dyDescent="0.3">
      <c r="A980" s="1"/>
      <c r="B980" s="14"/>
      <c r="C980" s="6"/>
      <c r="D980" s="69"/>
      <c r="E980" s="6"/>
      <c r="F980" s="69"/>
      <c r="G980" s="6"/>
      <c r="H980" s="6"/>
      <c r="I980" s="6"/>
      <c r="J980" s="6"/>
      <c r="K980" s="6"/>
      <c r="L980" s="69"/>
      <c r="M980" s="6"/>
      <c r="N980" s="6"/>
      <c r="O980" s="6"/>
      <c r="P980" s="70"/>
    </row>
    <row r="981" spans="1:16" ht="15.75" customHeight="1" x14ac:dyDescent="0.3">
      <c r="A981" s="1"/>
      <c r="B981" s="14"/>
      <c r="C981" s="6"/>
      <c r="D981" s="69"/>
      <c r="E981" s="6"/>
      <c r="F981" s="69"/>
      <c r="G981" s="6"/>
      <c r="H981" s="6"/>
      <c r="I981" s="6"/>
      <c r="J981" s="6"/>
      <c r="K981" s="6"/>
      <c r="L981" s="69"/>
      <c r="M981" s="6"/>
      <c r="N981" s="6"/>
      <c r="O981" s="6"/>
      <c r="P981" s="70"/>
    </row>
    <row r="982" spans="1:16" ht="15.75" customHeight="1" x14ac:dyDescent="0.3">
      <c r="A982" s="1"/>
      <c r="B982" s="14"/>
      <c r="C982" s="6"/>
      <c r="D982" s="69"/>
      <c r="E982" s="6"/>
      <c r="F982" s="69"/>
      <c r="G982" s="6"/>
      <c r="H982" s="6"/>
      <c r="I982" s="6"/>
      <c r="J982" s="6"/>
      <c r="K982" s="6"/>
      <c r="L982" s="69"/>
      <c r="M982" s="6"/>
      <c r="N982" s="6"/>
      <c r="O982" s="6"/>
      <c r="P982" s="70"/>
    </row>
    <row r="983" spans="1:16" ht="15.75" customHeight="1" x14ac:dyDescent="0.3">
      <c r="A983" s="1"/>
      <c r="B983" s="14"/>
      <c r="C983" s="6"/>
      <c r="D983" s="69"/>
      <c r="E983" s="6"/>
      <c r="F983" s="69"/>
      <c r="G983" s="6"/>
      <c r="H983" s="6"/>
      <c r="I983" s="6"/>
      <c r="J983" s="6"/>
      <c r="K983" s="6"/>
      <c r="L983" s="69"/>
      <c r="M983" s="6"/>
      <c r="N983" s="6"/>
      <c r="O983" s="6"/>
      <c r="P983" s="70"/>
    </row>
    <row r="984" spans="1:16" ht="15.75" customHeight="1" x14ac:dyDescent="0.3">
      <c r="A984" s="1"/>
      <c r="B984" s="14"/>
      <c r="C984" s="6"/>
      <c r="D984" s="69"/>
      <c r="E984" s="6"/>
      <c r="F984" s="69"/>
      <c r="G984" s="6"/>
      <c r="H984" s="6"/>
      <c r="I984" s="6"/>
      <c r="J984" s="6"/>
      <c r="K984" s="6"/>
      <c r="L984" s="69"/>
      <c r="M984" s="6"/>
      <c r="N984" s="6"/>
      <c r="O984" s="6"/>
      <c r="P984" s="70"/>
    </row>
    <row r="985" spans="1:16" ht="15.75" customHeight="1" x14ac:dyDescent="0.3">
      <c r="A985" s="1"/>
      <c r="B985" s="14"/>
      <c r="C985" s="6"/>
      <c r="D985" s="69"/>
      <c r="E985" s="6"/>
      <c r="F985" s="69"/>
      <c r="G985" s="6"/>
      <c r="H985" s="6"/>
      <c r="I985" s="6"/>
      <c r="J985" s="6"/>
      <c r="K985" s="6"/>
      <c r="L985" s="69"/>
      <c r="M985" s="6"/>
      <c r="N985" s="6"/>
      <c r="O985" s="6"/>
      <c r="P985" s="70"/>
    </row>
    <row r="986" spans="1:16" ht="15.75" customHeight="1" x14ac:dyDescent="0.3">
      <c r="A986" s="1"/>
      <c r="B986" s="14"/>
      <c r="C986" s="6"/>
      <c r="D986" s="69"/>
      <c r="E986" s="6"/>
      <c r="F986" s="69"/>
      <c r="G986" s="6"/>
      <c r="H986" s="6"/>
      <c r="I986" s="6"/>
      <c r="J986" s="6"/>
      <c r="K986" s="6"/>
      <c r="L986" s="69"/>
      <c r="M986" s="6"/>
      <c r="N986" s="6"/>
      <c r="O986" s="6"/>
      <c r="P986" s="70"/>
    </row>
    <row r="987" spans="1:16" ht="15.75" customHeight="1" x14ac:dyDescent="0.3">
      <c r="A987" s="1"/>
      <c r="B987" s="14"/>
      <c r="C987" s="6"/>
      <c r="D987" s="69"/>
      <c r="E987" s="6"/>
      <c r="F987" s="69"/>
      <c r="G987" s="6"/>
      <c r="H987" s="6"/>
      <c r="I987" s="6"/>
      <c r="J987" s="6"/>
      <c r="K987" s="6"/>
      <c r="L987" s="69"/>
      <c r="M987" s="6"/>
      <c r="N987" s="6"/>
      <c r="O987" s="6"/>
      <c r="P987" s="70"/>
    </row>
    <row r="988" spans="1:16" ht="15.75" customHeight="1" x14ac:dyDescent="0.3">
      <c r="A988" s="1"/>
      <c r="B988" s="14"/>
      <c r="C988" s="6"/>
      <c r="D988" s="69"/>
      <c r="E988" s="6"/>
      <c r="F988" s="69"/>
      <c r="G988" s="6"/>
      <c r="H988" s="6"/>
      <c r="I988" s="6"/>
      <c r="J988" s="6"/>
      <c r="K988" s="6"/>
      <c r="L988" s="69"/>
      <c r="M988" s="6"/>
      <c r="N988" s="6"/>
      <c r="O988" s="6"/>
      <c r="P988" s="70"/>
    </row>
    <row r="989" spans="1:16" ht="15.75" customHeight="1" x14ac:dyDescent="0.3">
      <c r="A989" s="1"/>
      <c r="B989" s="14"/>
      <c r="C989" s="6"/>
      <c r="D989" s="69"/>
      <c r="E989" s="6"/>
      <c r="F989" s="69"/>
      <c r="G989" s="6"/>
      <c r="H989" s="6"/>
      <c r="I989" s="6"/>
      <c r="J989" s="6"/>
      <c r="K989" s="6"/>
      <c r="L989" s="69"/>
      <c r="M989" s="6"/>
      <c r="N989" s="6"/>
      <c r="O989" s="6"/>
      <c r="P989" s="70"/>
    </row>
    <row r="990" spans="1:16" ht="15.75" customHeight="1" x14ac:dyDescent="0.3">
      <c r="A990" s="1"/>
      <c r="B990" s="14"/>
      <c r="C990" s="6"/>
      <c r="D990" s="69"/>
      <c r="E990" s="6"/>
      <c r="F990" s="69"/>
      <c r="G990" s="6"/>
      <c r="H990" s="6"/>
      <c r="I990" s="6"/>
      <c r="J990" s="6"/>
      <c r="K990" s="6"/>
      <c r="L990" s="69"/>
      <c r="M990" s="6"/>
      <c r="N990" s="6"/>
      <c r="O990" s="6"/>
      <c r="P990" s="70"/>
    </row>
    <row r="991" spans="1:16" ht="15.75" customHeight="1" x14ac:dyDescent="0.3">
      <c r="A991" s="1"/>
      <c r="B991" s="14"/>
      <c r="C991" s="6"/>
      <c r="D991" s="69"/>
      <c r="E991" s="6"/>
      <c r="F991" s="69"/>
      <c r="G991" s="6"/>
      <c r="H991" s="6"/>
      <c r="I991" s="6"/>
      <c r="J991" s="6"/>
      <c r="K991" s="6"/>
      <c r="L991" s="69"/>
      <c r="M991" s="6"/>
      <c r="N991" s="6"/>
      <c r="O991" s="6"/>
      <c r="P991" s="70"/>
    </row>
    <row r="992" spans="1:16" ht="15.75" customHeight="1" x14ac:dyDescent="0.3">
      <c r="A992" s="1"/>
      <c r="B992" s="14"/>
      <c r="C992" s="6"/>
      <c r="D992" s="69"/>
      <c r="E992" s="6"/>
      <c r="F992" s="69"/>
      <c r="G992" s="6"/>
      <c r="H992" s="6"/>
      <c r="I992" s="6"/>
      <c r="J992" s="6"/>
      <c r="K992" s="6"/>
      <c r="L992" s="69"/>
      <c r="M992" s="6"/>
      <c r="N992" s="6"/>
      <c r="O992" s="6"/>
      <c r="P992" s="70"/>
    </row>
    <row r="993" spans="1:16" ht="15.75" customHeight="1" x14ac:dyDescent="0.3">
      <c r="A993" s="1"/>
      <c r="B993" s="14"/>
      <c r="C993" s="6"/>
      <c r="D993" s="69"/>
      <c r="E993" s="6"/>
      <c r="F993" s="69"/>
      <c r="G993" s="6"/>
      <c r="H993" s="6"/>
      <c r="I993" s="6"/>
      <c r="J993" s="6"/>
      <c r="K993" s="6"/>
      <c r="L993" s="69"/>
      <c r="M993" s="6"/>
      <c r="N993" s="6"/>
      <c r="O993" s="6"/>
      <c r="P993" s="70"/>
    </row>
    <row r="994" spans="1:16" ht="15.75" customHeight="1" x14ac:dyDescent="0.3">
      <c r="A994" s="1"/>
      <c r="B994" s="14"/>
      <c r="C994" s="6"/>
      <c r="D994" s="69"/>
      <c r="E994" s="6"/>
      <c r="F994" s="69"/>
      <c r="G994" s="6"/>
      <c r="H994" s="6"/>
      <c r="I994" s="6"/>
      <c r="J994" s="6"/>
      <c r="K994" s="6"/>
      <c r="L994" s="69"/>
      <c r="M994" s="6"/>
      <c r="N994" s="6"/>
      <c r="O994" s="6"/>
      <c r="P994" s="70"/>
    </row>
    <row r="995" spans="1:16" ht="15.75" customHeight="1" x14ac:dyDescent="0.3">
      <c r="A995" s="1"/>
      <c r="B995" s="14"/>
      <c r="C995" s="6"/>
      <c r="D995" s="69"/>
      <c r="E995" s="6"/>
      <c r="F995" s="69"/>
      <c r="G995" s="6"/>
      <c r="H995" s="6"/>
      <c r="I995" s="6"/>
      <c r="J995" s="6"/>
      <c r="K995" s="6"/>
      <c r="L995" s="69"/>
      <c r="M995" s="6"/>
      <c r="N995" s="6"/>
      <c r="O995" s="6"/>
      <c r="P995" s="70"/>
    </row>
    <row r="996" spans="1:16" ht="15.75" customHeight="1" x14ac:dyDescent="0.3">
      <c r="A996" s="1"/>
      <c r="B996" s="14"/>
      <c r="C996" s="6"/>
      <c r="D996" s="69"/>
      <c r="E996" s="6"/>
      <c r="F996" s="69"/>
      <c r="G996" s="6"/>
      <c r="H996" s="6"/>
      <c r="I996" s="6"/>
      <c r="J996" s="6"/>
      <c r="K996" s="6"/>
      <c r="L996" s="69"/>
      <c r="M996" s="6"/>
      <c r="N996" s="6"/>
      <c r="O996" s="6"/>
      <c r="P996" s="70"/>
    </row>
    <row r="997" spans="1:16" ht="15.75" customHeight="1" x14ac:dyDescent="0.3">
      <c r="A997" s="1"/>
      <c r="B997" s="14"/>
      <c r="C997" s="6"/>
      <c r="D997" s="69"/>
      <c r="E997" s="6"/>
      <c r="F997" s="69"/>
      <c r="G997" s="6"/>
      <c r="H997" s="6"/>
      <c r="I997" s="6"/>
      <c r="J997" s="6"/>
      <c r="K997" s="6"/>
      <c r="L997" s="69"/>
      <c r="M997" s="6"/>
      <c r="N997" s="6"/>
      <c r="O997" s="6"/>
      <c r="P997" s="70"/>
    </row>
    <row r="998" spans="1:16" ht="15.75" customHeight="1" x14ac:dyDescent="0.3">
      <c r="A998" s="1"/>
      <c r="B998" s="14"/>
      <c r="C998" s="6"/>
      <c r="D998" s="69"/>
      <c r="E998" s="6"/>
      <c r="F998" s="69"/>
      <c r="G998" s="6"/>
      <c r="H998" s="6"/>
      <c r="I998" s="6"/>
      <c r="J998" s="6"/>
      <c r="K998" s="6"/>
      <c r="L998" s="69"/>
      <c r="M998" s="6"/>
      <c r="N998" s="6"/>
      <c r="O998" s="6"/>
      <c r="P998" s="70"/>
    </row>
    <row r="999" spans="1:16" ht="15.75" customHeight="1" x14ac:dyDescent="0.3">
      <c r="A999" s="1"/>
      <c r="B999" s="14"/>
      <c r="C999" s="6"/>
      <c r="D999" s="69"/>
      <c r="E999" s="6"/>
      <c r="F999" s="69"/>
      <c r="G999" s="6"/>
      <c r="H999" s="6"/>
      <c r="I999" s="6"/>
      <c r="J999" s="6"/>
      <c r="K999" s="6"/>
      <c r="L999" s="69"/>
      <c r="M999" s="6"/>
      <c r="N999" s="6"/>
      <c r="O999" s="6"/>
      <c r="P999" s="70"/>
    </row>
    <row r="1000" spans="1:16" ht="15.75" customHeight="1" x14ac:dyDescent="0.3">
      <c r="A1000" s="1"/>
      <c r="B1000" s="14"/>
      <c r="C1000" s="6"/>
      <c r="D1000" s="69"/>
      <c r="E1000" s="6"/>
      <c r="F1000" s="69"/>
      <c r="G1000" s="6"/>
      <c r="H1000" s="6"/>
      <c r="I1000" s="6"/>
      <c r="J1000" s="6"/>
      <c r="K1000" s="6"/>
      <c r="L1000" s="69"/>
      <c r="M1000" s="6"/>
      <c r="N1000" s="6"/>
      <c r="O1000" s="6"/>
      <c r="P1000" s="70"/>
    </row>
    <row r="1001" spans="1:16" ht="15.75" customHeight="1" x14ac:dyDescent="0.3">
      <c r="A1001" s="1"/>
      <c r="B1001" s="14"/>
      <c r="C1001" s="6"/>
      <c r="D1001" s="69"/>
      <c r="E1001" s="6"/>
      <c r="F1001" s="69"/>
      <c r="G1001" s="6"/>
      <c r="H1001" s="6"/>
      <c r="I1001" s="6"/>
      <c r="J1001" s="6"/>
      <c r="K1001" s="6"/>
      <c r="L1001" s="69"/>
      <c r="M1001" s="6"/>
      <c r="N1001" s="6"/>
      <c r="O1001" s="6"/>
      <c r="P1001" s="70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A337-6DDB-40BD-A8FC-95FBD72E347B}">
  <sheetPr>
    <tabColor rgb="FFFF0000"/>
    <pageSetUpPr fitToPage="1"/>
  </sheetPr>
  <dimension ref="A1:W73"/>
  <sheetViews>
    <sheetView showGridLines="0" view="pageBreakPreview" zoomScaleNormal="100" zoomScaleSheetLayoutView="100" workbookViewId="0">
      <selection activeCell="J32" sqref="J32"/>
    </sheetView>
  </sheetViews>
  <sheetFormatPr defaultColWidth="20.6640625" defaultRowHeight="15" x14ac:dyDescent="0.25"/>
  <cols>
    <col min="1" max="1" width="3.109375" style="181" customWidth="1"/>
    <col min="2" max="2" width="20.6640625" style="181" customWidth="1"/>
    <col min="3" max="3" width="15" style="181" customWidth="1"/>
    <col min="4" max="4" width="20.6640625" style="181" customWidth="1"/>
    <col min="5" max="5" width="27.5546875" style="181" customWidth="1"/>
    <col min="6" max="6" width="20.6640625" style="181" customWidth="1"/>
    <col min="7" max="7" width="26.109375" style="181" customWidth="1"/>
    <col min="8" max="8" width="20.6640625" style="181" customWidth="1"/>
    <col min="9" max="9" width="24" style="181" customWidth="1"/>
    <col min="10" max="11" width="20.6640625" style="181" customWidth="1"/>
    <col min="12" max="16384" width="20.6640625" style="181"/>
  </cols>
  <sheetData>
    <row r="1" spans="2:22" s="176" customFormat="1" ht="40.950000000000003" customHeight="1" x14ac:dyDescent="0.3">
      <c r="B1" s="172" t="s">
        <v>147</v>
      </c>
      <c r="C1" s="173"/>
      <c r="D1" s="174"/>
      <c r="E1" s="174"/>
      <c r="F1" s="174"/>
      <c r="G1" s="175"/>
      <c r="V1" s="176">
        <v>60000</v>
      </c>
    </row>
    <row r="2" spans="2:22" s="180" customFormat="1" ht="3.6" customHeight="1" x14ac:dyDescent="0.3">
      <c r="B2" s="177"/>
      <c r="C2" s="178"/>
      <c r="D2" s="177"/>
      <c r="E2" s="177"/>
      <c r="F2" s="179"/>
      <c r="G2" s="179"/>
      <c r="H2" s="179"/>
      <c r="I2" s="179"/>
      <c r="J2" s="179"/>
    </row>
    <row r="22" spans="1:23" x14ac:dyDescent="0.25">
      <c r="B22" s="176"/>
      <c r="C22" s="176"/>
      <c r="D22" s="176"/>
      <c r="E22" s="182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</row>
    <row r="23" spans="1:23" x14ac:dyDescent="0.25"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</row>
    <row r="24" spans="1:23" ht="15.75" customHeight="1" thickBot="1" x14ac:dyDescent="0.3">
      <c r="B24" s="183" t="s">
        <v>148</v>
      </c>
      <c r="C24" s="183"/>
      <c r="D24" s="183"/>
      <c r="E24" s="183"/>
      <c r="F24" s="183"/>
      <c r="G24" s="183"/>
      <c r="H24" s="183"/>
      <c r="I24" s="183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</row>
    <row r="25" spans="1:23" x14ac:dyDescent="0.25">
      <c r="B25" s="184"/>
      <c r="C25" s="184"/>
      <c r="D25" s="185" t="s">
        <v>149</v>
      </c>
      <c r="E25" s="185" t="s">
        <v>150</v>
      </c>
      <c r="F25" s="185" t="s">
        <v>151</v>
      </c>
      <c r="G25" s="185" t="s">
        <v>152</v>
      </c>
      <c r="H25" s="185" t="s">
        <v>153</v>
      </c>
      <c r="I25" s="185" t="s">
        <v>154</v>
      </c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</row>
    <row r="26" spans="1:23" x14ac:dyDescent="0.25">
      <c r="A26" s="245">
        <v>1</v>
      </c>
      <c r="B26" s="244">
        <v>44197</v>
      </c>
      <c r="C26" s="188"/>
      <c r="D26" s="189">
        <v>8</v>
      </c>
      <c r="E26" s="243">
        <v>1209434.3799999999</v>
      </c>
      <c r="F26" s="189">
        <v>0</v>
      </c>
      <c r="G26" s="243">
        <v>0</v>
      </c>
      <c r="H26" s="189">
        <v>18</v>
      </c>
      <c r="I26" s="243">
        <v>3361832.167645386</v>
      </c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</row>
    <row r="27" spans="1:23" x14ac:dyDescent="0.25">
      <c r="A27" s="245">
        <f t="shared" ref="A27:A46" si="0">A26+1</f>
        <v>2</v>
      </c>
      <c r="B27" s="247">
        <f t="shared" ref="B27:B56" si="1">EDATE(B26,1)</f>
        <v>44228</v>
      </c>
      <c r="C27" s="186"/>
      <c r="D27" s="187">
        <v>7</v>
      </c>
      <c r="E27" s="246">
        <v>1034329.02</v>
      </c>
      <c r="F27" s="187">
        <v>0</v>
      </c>
      <c r="G27" s="246">
        <v>0</v>
      </c>
      <c r="H27" s="187">
        <v>18</v>
      </c>
      <c r="I27" s="246">
        <v>3361832.167645386</v>
      </c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</row>
    <row r="28" spans="1:23" x14ac:dyDescent="0.25">
      <c r="A28" s="245">
        <f t="shared" si="0"/>
        <v>3</v>
      </c>
      <c r="B28" s="244">
        <f t="shared" si="1"/>
        <v>44256</v>
      </c>
      <c r="C28" s="188"/>
      <c r="D28" s="189">
        <v>6</v>
      </c>
      <c r="E28" s="243">
        <v>874002.95</v>
      </c>
      <c r="F28" s="189">
        <v>2</v>
      </c>
      <c r="G28" s="243">
        <v>307410</v>
      </c>
      <c r="H28" s="189">
        <v>11</v>
      </c>
      <c r="I28" s="243">
        <v>2265029.9019113481</v>
      </c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</row>
    <row r="29" spans="1:23" x14ac:dyDescent="0.25">
      <c r="A29" s="245">
        <f t="shared" si="0"/>
        <v>4</v>
      </c>
      <c r="B29" s="247">
        <f t="shared" si="1"/>
        <v>44287</v>
      </c>
      <c r="C29" s="186"/>
      <c r="D29" s="187">
        <v>4</v>
      </c>
      <c r="E29" s="246">
        <v>724586</v>
      </c>
      <c r="F29" s="187">
        <v>2</v>
      </c>
      <c r="G29" s="246">
        <v>234163</v>
      </c>
      <c r="H29" s="187">
        <v>9</v>
      </c>
      <c r="I29" s="246">
        <v>1725252.7790638721</v>
      </c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</row>
    <row r="30" spans="1:23" x14ac:dyDescent="0.25">
      <c r="A30" s="245">
        <f t="shared" si="0"/>
        <v>5</v>
      </c>
      <c r="B30" s="244">
        <f t="shared" si="1"/>
        <v>44317</v>
      </c>
      <c r="C30" s="188"/>
      <c r="D30" s="189">
        <v>2</v>
      </c>
      <c r="E30" s="243">
        <v>300007.15999999997</v>
      </c>
      <c r="F30" s="189">
        <v>2</v>
      </c>
      <c r="G30" s="243">
        <v>273836.99</v>
      </c>
      <c r="H30" s="189">
        <v>8</v>
      </c>
      <c r="I30" s="243">
        <v>1516765.52</v>
      </c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</row>
    <row r="31" spans="1:23" x14ac:dyDescent="0.25">
      <c r="A31" s="245">
        <f t="shared" si="0"/>
        <v>6</v>
      </c>
      <c r="B31" s="247">
        <f t="shared" si="1"/>
        <v>44348</v>
      </c>
      <c r="C31" s="186"/>
      <c r="D31" s="187">
        <v>2</v>
      </c>
      <c r="E31" s="246">
        <v>286669.34000000003</v>
      </c>
      <c r="F31" s="187">
        <v>2</v>
      </c>
      <c r="G31" s="246">
        <v>261600</v>
      </c>
      <c r="H31" s="190">
        <v>8</v>
      </c>
      <c r="I31" s="246">
        <v>1471584.7239000001</v>
      </c>
      <c r="J31" s="191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</row>
    <row r="32" spans="1:23" x14ac:dyDescent="0.25">
      <c r="A32" s="245">
        <f t="shared" si="0"/>
        <v>7</v>
      </c>
      <c r="B32" s="244">
        <f t="shared" si="1"/>
        <v>44378</v>
      </c>
      <c r="C32" s="188"/>
      <c r="D32" s="189">
        <v>0</v>
      </c>
      <c r="E32" s="243">
        <v>0</v>
      </c>
      <c r="F32" s="189">
        <v>5</v>
      </c>
      <c r="G32" s="243">
        <v>602204</v>
      </c>
      <c r="H32" s="189">
        <v>9</v>
      </c>
      <c r="I32" s="243">
        <v>1608974.8931</v>
      </c>
      <c r="J32" s="191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</row>
    <row r="33" spans="1:23" x14ac:dyDescent="0.25">
      <c r="A33" s="245">
        <f t="shared" si="0"/>
        <v>8</v>
      </c>
      <c r="B33" s="247">
        <f t="shared" si="1"/>
        <v>44409</v>
      </c>
      <c r="C33" s="186"/>
      <c r="D33" s="187">
        <v>3</v>
      </c>
      <c r="E33" s="246">
        <v>414020.01</v>
      </c>
      <c r="F33" s="187">
        <v>0</v>
      </c>
      <c r="G33" s="246">
        <v>0</v>
      </c>
      <c r="H33" s="187">
        <v>6</v>
      </c>
      <c r="I33" s="246">
        <v>1257492.0967999999</v>
      </c>
      <c r="J33" s="191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</row>
    <row r="34" spans="1:23" x14ac:dyDescent="0.25">
      <c r="A34" s="245">
        <f t="shared" si="0"/>
        <v>9</v>
      </c>
      <c r="B34" s="244">
        <f t="shared" si="1"/>
        <v>44440</v>
      </c>
      <c r="C34" s="188"/>
      <c r="D34" s="189">
        <v>2</v>
      </c>
      <c r="E34" s="243">
        <v>276500</v>
      </c>
      <c r="F34" s="189">
        <v>4</v>
      </c>
      <c r="G34" s="243">
        <v>518271</v>
      </c>
      <c r="H34" s="189">
        <v>8</v>
      </c>
      <c r="I34" s="243">
        <v>1521250.6240999999</v>
      </c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</row>
    <row r="35" spans="1:23" x14ac:dyDescent="0.25">
      <c r="A35" s="245">
        <f t="shared" si="0"/>
        <v>10</v>
      </c>
      <c r="B35" s="247">
        <f t="shared" si="1"/>
        <v>44470</v>
      </c>
      <c r="C35" s="186"/>
      <c r="D35" s="187">
        <v>4</v>
      </c>
      <c r="E35" s="246">
        <v>576000</v>
      </c>
      <c r="F35" s="187">
        <v>4</v>
      </c>
      <c r="G35" s="246">
        <v>128546.2</v>
      </c>
      <c r="H35" s="187">
        <v>7</v>
      </c>
      <c r="I35" s="246">
        <v>1521250.6240999999</v>
      </c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</row>
    <row r="36" spans="1:23" x14ac:dyDescent="0.25">
      <c r="A36" s="245">
        <f t="shared" si="0"/>
        <v>11</v>
      </c>
      <c r="B36" s="244">
        <f t="shared" si="1"/>
        <v>44501</v>
      </c>
      <c r="C36" s="188"/>
      <c r="D36" s="189">
        <v>6</v>
      </c>
      <c r="E36" s="243">
        <v>814400</v>
      </c>
      <c r="F36" s="189">
        <v>6</v>
      </c>
      <c r="G36" s="243">
        <v>168063.09</v>
      </c>
      <c r="H36" s="189">
        <v>8</v>
      </c>
      <c r="I36" s="243">
        <v>1510704.4125999999</v>
      </c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</row>
    <row r="37" spans="1:23" x14ac:dyDescent="0.25">
      <c r="A37" s="245">
        <f t="shared" si="0"/>
        <v>12</v>
      </c>
      <c r="B37" s="247">
        <f t="shared" si="1"/>
        <v>44531</v>
      </c>
      <c r="C37" s="186"/>
      <c r="D37" s="187">
        <v>1</v>
      </c>
      <c r="E37" s="246">
        <v>164000</v>
      </c>
      <c r="F37" s="187">
        <v>0</v>
      </c>
      <c r="G37" s="246">
        <v>0</v>
      </c>
      <c r="H37" s="187">
        <v>7</v>
      </c>
      <c r="I37" s="246">
        <v>1371133.9432999999</v>
      </c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</row>
    <row r="38" spans="1:23" x14ac:dyDescent="0.25">
      <c r="A38" s="245">
        <f t="shared" si="0"/>
        <v>13</v>
      </c>
      <c r="B38" s="244">
        <f t="shared" si="1"/>
        <v>44562</v>
      </c>
      <c r="C38" s="188"/>
      <c r="D38" s="189">
        <v>1</v>
      </c>
      <c r="E38" s="243">
        <v>132000</v>
      </c>
      <c r="F38" s="189">
        <v>0</v>
      </c>
      <c r="G38" s="243">
        <v>0</v>
      </c>
      <c r="H38" s="189">
        <v>7</v>
      </c>
      <c r="I38" s="243">
        <v>1403943.4717999999</v>
      </c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</row>
    <row r="39" spans="1:23" x14ac:dyDescent="0.25">
      <c r="A39" s="245">
        <f t="shared" si="0"/>
        <v>14</v>
      </c>
      <c r="B39" s="247">
        <f t="shared" si="1"/>
        <v>44593</v>
      </c>
      <c r="C39" s="186"/>
      <c r="D39" s="187">
        <v>0</v>
      </c>
      <c r="E39" s="246">
        <v>0</v>
      </c>
      <c r="F39" s="187">
        <v>0</v>
      </c>
      <c r="G39" s="246">
        <v>0</v>
      </c>
      <c r="H39" s="187">
        <v>7</v>
      </c>
      <c r="I39" s="246">
        <v>1403943.4717999999</v>
      </c>
      <c r="J39" s="191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</row>
    <row r="40" spans="1:23" x14ac:dyDescent="0.25">
      <c r="A40" s="245">
        <f t="shared" si="0"/>
        <v>15</v>
      </c>
      <c r="B40" s="244">
        <f t="shared" si="1"/>
        <v>44621</v>
      </c>
      <c r="C40" s="188"/>
      <c r="D40" s="189">
        <v>3</v>
      </c>
      <c r="E40" s="243">
        <v>133926</v>
      </c>
      <c r="F40" s="189">
        <v>3</v>
      </c>
      <c r="G40" s="243">
        <v>403506.88</v>
      </c>
      <c r="H40" s="189">
        <v>7</v>
      </c>
      <c r="I40" s="243">
        <v>1403943.4717999999</v>
      </c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</row>
    <row r="41" spans="1:23" x14ac:dyDescent="0.25">
      <c r="A41" s="245">
        <f t="shared" si="0"/>
        <v>16</v>
      </c>
      <c r="B41" s="247">
        <f t="shared" si="1"/>
        <v>44652</v>
      </c>
      <c r="C41" s="186"/>
      <c r="D41" s="187">
        <v>1</v>
      </c>
      <c r="E41" s="246">
        <v>134000</v>
      </c>
      <c r="F41" s="187">
        <v>0</v>
      </c>
      <c r="G41" s="246">
        <v>0</v>
      </c>
      <c r="H41" s="187">
        <v>6</v>
      </c>
      <c r="I41" s="246">
        <v>1203380.118685714</v>
      </c>
      <c r="J41" s="191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</row>
    <row r="42" spans="1:23" x14ac:dyDescent="0.25">
      <c r="A42" s="245">
        <f t="shared" si="0"/>
        <v>17</v>
      </c>
      <c r="B42" s="244">
        <f t="shared" si="1"/>
        <v>44682</v>
      </c>
      <c r="C42" s="188"/>
      <c r="D42" s="189">
        <v>0</v>
      </c>
      <c r="E42" s="243">
        <v>0</v>
      </c>
      <c r="F42" s="189">
        <v>1</v>
      </c>
      <c r="G42" s="243">
        <v>94813</v>
      </c>
      <c r="H42" s="189">
        <v>7</v>
      </c>
      <c r="I42" s="243">
        <v>1298193.1200000001</v>
      </c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</row>
    <row r="43" spans="1:23" x14ac:dyDescent="0.25">
      <c r="A43" s="245">
        <f t="shared" si="0"/>
        <v>18</v>
      </c>
      <c r="B43" s="247">
        <f t="shared" si="1"/>
        <v>44713</v>
      </c>
      <c r="C43" s="186"/>
      <c r="D43" s="187">
        <v>2</v>
      </c>
      <c r="E43" s="246">
        <v>269000</v>
      </c>
      <c r="F43" s="187">
        <v>1</v>
      </c>
      <c r="G43" s="246">
        <v>5394.48</v>
      </c>
      <c r="H43" s="187">
        <v>7</v>
      </c>
      <c r="I43" s="246">
        <v>1298193.1200000001</v>
      </c>
      <c r="J43" s="191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</row>
    <row r="44" spans="1:23" x14ac:dyDescent="0.25">
      <c r="A44" s="245">
        <f t="shared" si="0"/>
        <v>19</v>
      </c>
      <c r="B44" s="244">
        <f t="shared" si="1"/>
        <v>44743</v>
      </c>
      <c r="C44" s="188"/>
      <c r="D44" s="189">
        <v>0</v>
      </c>
      <c r="E44" s="243">
        <v>0</v>
      </c>
      <c r="F44" s="189">
        <v>0</v>
      </c>
      <c r="G44" s="243">
        <v>0</v>
      </c>
      <c r="H44" s="189">
        <v>7</v>
      </c>
      <c r="I44" s="243">
        <v>1298193.1200000001</v>
      </c>
      <c r="J44" s="191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</row>
    <row r="45" spans="1:23" x14ac:dyDescent="0.25">
      <c r="A45" s="245">
        <f t="shared" si="0"/>
        <v>20</v>
      </c>
      <c r="B45" s="247">
        <f t="shared" si="1"/>
        <v>44774</v>
      </c>
      <c r="C45" s="186"/>
      <c r="D45" s="187">
        <v>3</v>
      </c>
      <c r="E45" s="246">
        <v>471000</v>
      </c>
      <c r="F45" s="187">
        <v>1</v>
      </c>
      <c r="G45" s="246">
        <v>8640</v>
      </c>
      <c r="H45" s="187">
        <v>7</v>
      </c>
      <c r="I45" s="246">
        <v>1298193.1200000001</v>
      </c>
      <c r="J45" s="191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</row>
    <row r="46" spans="1:23" x14ac:dyDescent="0.25">
      <c r="A46" s="245">
        <f t="shared" si="0"/>
        <v>21</v>
      </c>
      <c r="B46" s="244">
        <f t="shared" si="1"/>
        <v>44805</v>
      </c>
      <c r="C46" s="188"/>
      <c r="D46" s="189">
        <v>5</v>
      </c>
      <c r="E46" s="243">
        <v>677000</v>
      </c>
      <c r="F46" s="189">
        <v>3</v>
      </c>
      <c r="G46" s="243">
        <v>373036.92</v>
      </c>
      <c r="H46" s="189">
        <v>5</v>
      </c>
      <c r="I46" s="243">
        <v>894040</v>
      </c>
      <c r="J46" s="191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</row>
    <row r="47" spans="1:23" x14ac:dyDescent="0.25">
      <c r="A47" s="245"/>
      <c r="B47" s="247">
        <f t="shared" si="1"/>
        <v>44835</v>
      </c>
      <c r="C47" s="186"/>
      <c r="D47" s="187">
        <v>0</v>
      </c>
      <c r="E47" s="246">
        <v>0</v>
      </c>
      <c r="F47" s="187">
        <v>0</v>
      </c>
      <c r="G47" s="246">
        <v>0</v>
      </c>
      <c r="H47" s="187">
        <v>5</v>
      </c>
      <c r="I47" s="246">
        <v>894040</v>
      </c>
      <c r="J47" s="191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</row>
    <row r="48" spans="1:23" x14ac:dyDescent="0.25">
      <c r="A48" s="245"/>
      <c r="B48" s="244">
        <f t="shared" si="1"/>
        <v>44866</v>
      </c>
      <c r="C48" s="188"/>
      <c r="D48" s="189">
        <v>0</v>
      </c>
      <c r="E48" s="243">
        <v>0</v>
      </c>
      <c r="F48" s="189">
        <v>0</v>
      </c>
      <c r="G48" s="243">
        <v>0</v>
      </c>
      <c r="H48" s="189">
        <v>5</v>
      </c>
      <c r="I48" s="243">
        <v>894040</v>
      </c>
      <c r="J48" s="191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</row>
    <row r="49" spans="1:23" x14ac:dyDescent="0.25">
      <c r="A49" s="245"/>
      <c r="B49" s="247">
        <f t="shared" si="1"/>
        <v>44896</v>
      </c>
      <c r="C49" s="186"/>
      <c r="D49" s="187">
        <v>0</v>
      </c>
      <c r="E49" s="246">
        <v>0</v>
      </c>
      <c r="F49" s="187">
        <v>0</v>
      </c>
      <c r="G49" s="246">
        <v>0</v>
      </c>
      <c r="H49" s="187">
        <v>5</v>
      </c>
      <c r="I49" s="246">
        <v>894040</v>
      </c>
      <c r="J49" s="191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</row>
    <row r="50" spans="1:23" x14ac:dyDescent="0.25">
      <c r="A50" s="245"/>
      <c r="B50" s="244">
        <f t="shared" si="1"/>
        <v>44927</v>
      </c>
      <c r="C50" s="188"/>
      <c r="D50" s="189">
        <v>1</v>
      </c>
      <c r="E50" s="243">
        <v>150000.09</v>
      </c>
      <c r="F50" s="189">
        <v>2</v>
      </c>
      <c r="G50" s="243">
        <v>279169.34000000003</v>
      </c>
      <c r="H50" s="189">
        <v>6</v>
      </c>
      <c r="I50" s="243">
        <v>1072848</v>
      </c>
      <c r="J50" s="191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</row>
    <row r="51" spans="1:23" x14ac:dyDescent="0.25">
      <c r="A51" s="245"/>
      <c r="B51" s="247">
        <f t="shared" si="1"/>
        <v>44958</v>
      </c>
      <c r="C51" s="186"/>
      <c r="D51" s="187">
        <v>0</v>
      </c>
      <c r="E51" s="246">
        <v>0</v>
      </c>
      <c r="F51" s="187">
        <v>1</v>
      </c>
      <c r="G51" s="246">
        <v>109610</v>
      </c>
      <c r="H51" s="187">
        <v>7</v>
      </c>
      <c r="I51" s="246">
        <v>1251656</v>
      </c>
      <c r="J51" s="191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</row>
    <row r="52" spans="1:23" x14ac:dyDescent="0.25">
      <c r="A52" s="245"/>
      <c r="B52" s="244">
        <f t="shared" si="1"/>
        <v>44986</v>
      </c>
      <c r="C52" s="188"/>
      <c r="D52" s="189">
        <v>0</v>
      </c>
      <c r="E52" s="243">
        <v>0</v>
      </c>
      <c r="F52" s="189">
        <v>1</v>
      </c>
      <c r="G52" s="243">
        <v>123025</v>
      </c>
      <c r="H52" s="189">
        <v>8</v>
      </c>
      <c r="I52" s="243">
        <v>1430464</v>
      </c>
      <c r="J52" s="191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</row>
    <row r="53" spans="1:23" x14ac:dyDescent="0.25">
      <c r="A53" s="245"/>
      <c r="B53" s="247">
        <f t="shared" si="1"/>
        <v>45017</v>
      </c>
      <c r="C53" s="186"/>
      <c r="D53" s="187">
        <v>1</v>
      </c>
      <c r="E53" s="246">
        <v>164000.17000000001</v>
      </c>
      <c r="F53" s="187">
        <v>2</v>
      </c>
      <c r="G53" s="246">
        <v>341324.98</v>
      </c>
      <c r="H53" s="187">
        <v>9</v>
      </c>
      <c r="I53" s="246">
        <v>1609272</v>
      </c>
      <c r="J53" s="191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</row>
    <row r="54" spans="1:23" x14ac:dyDescent="0.25">
      <c r="A54" s="245"/>
      <c r="B54" s="244">
        <f t="shared" si="1"/>
        <v>45047</v>
      </c>
      <c r="C54" s="188"/>
      <c r="D54" s="189">
        <v>2</v>
      </c>
      <c r="E54" s="243">
        <v>314000</v>
      </c>
      <c r="F54" s="189">
        <v>0</v>
      </c>
      <c r="G54" s="243">
        <v>0</v>
      </c>
      <c r="H54" s="189">
        <v>7</v>
      </c>
      <c r="I54" s="243">
        <v>1251656</v>
      </c>
      <c r="J54" s="191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</row>
    <row r="55" spans="1:23" x14ac:dyDescent="0.25">
      <c r="A55" s="245"/>
      <c r="B55" s="247">
        <f t="shared" si="1"/>
        <v>45078</v>
      </c>
      <c r="C55" s="186"/>
      <c r="D55" s="187">
        <v>1</v>
      </c>
      <c r="E55" s="246">
        <v>190000</v>
      </c>
      <c r="F55" s="187">
        <v>0</v>
      </c>
      <c r="G55" s="246">
        <v>0</v>
      </c>
      <c r="H55" s="187">
        <v>6</v>
      </c>
      <c r="I55" s="246">
        <v>1072848</v>
      </c>
      <c r="J55" s="191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</row>
    <row r="56" spans="1:23" x14ac:dyDescent="0.25">
      <c r="A56" s="245"/>
      <c r="B56" s="244">
        <f t="shared" si="1"/>
        <v>45108</v>
      </c>
      <c r="C56" s="188"/>
      <c r="D56" s="189">
        <v>0</v>
      </c>
      <c r="E56" s="243">
        <v>0</v>
      </c>
      <c r="F56" s="189">
        <v>0</v>
      </c>
      <c r="G56" s="243">
        <v>0</v>
      </c>
      <c r="H56" s="189">
        <v>6</v>
      </c>
      <c r="I56" s="243">
        <v>1072848</v>
      </c>
      <c r="J56" s="191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</row>
    <row r="57" spans="1:23" x14ac:dyDescent="0.25">
      <c r="A57" s="245"/>
      <c r="B57" s="247">
        <v>45139</v>
      </c>
      <c r="C57" s="186"/>
      <c r="D57" s="187">
        <v>0</v>
      </c>
      <c r="E57" s="246">
        <v>0</v>
      </c>
      <c r="F57" s="187">
        <v>0</v>
      </c>
      <c r="G57" s="246">
        <v>0</v>
      </c>
      <c r="H57" s="187">
        <v>6</v>
      </c>
      <c r="I57" s="246">
        <v>1072848</v>
      </c>
      <c r="J57" s="191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</row>
    <row r="58" spans="1:23" x14ac:dyDescent="0.25">
      <c r="A58" s="245"/>
      <c r="B58" s="244">
        <f>EDATE(B57,1)</f>
        <v>45170</v>
      </c>
      <c r="C58" s="188"/>
      <c r="D58" s="189">
        <f>COUNTA('[8]Contratos Vendidos'!$A$2:$A$1048576)</f>
        <v>0</v>
      </c>
      <c r="E58" s="243">
        <f>SUM('[8]Contratos Vendidos'!$F$2:$F$1048576)</f>
        <v>0</v>
      </c>
      <c r="F58" s="189">
        <f>COUNTA('[8]Contratos Distratados'!$C$3:$C$1048576)</f>
        <v>2</v>
      </c>
      <c r="G58" s="243">
        <f>SUM('[8]Contratos Distratados'!$H$3:$H$1048576)</f>
        <v>263409.98</v>
      </c>
      <c r="H58" s="189">
        <f>H57-D58+F58</f>
        <v>8</v>
      </c>
      <c r="I58" s="243">
        <f>I57*H58/H57</f>
        <v>1430464</v>
      </c>
      <c r="J58" s="191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</row>
    <row r="59" spans="1:23" x14ac:dyDescent="0.25">
      <c r="B59" s="248" t="s">
        <v>44</v>
      </c>
      <c r="C59" s="249"/>
      <c r="D59" s="250">
        <f>SUM(D26:D58)</f>
        <v>65</v>
      </c>
      <c r="E59" s="251">
        <f>SUM(E26:E58)</f>
        <v>9308875.1199999992</v>
      </c>
      <c r="F59" s="250">
        <f>SUM(F26:F58)</f>
        <v>44</v>
      </c>
      <c r="G59" s="251">
        <f>SUM(G26:G58)</f>
        <v>4496024.8599999994</v>
      </c>
      <c r="H59" s="250">
        <f>_xlfn.XLOOKUP(MAX(B26:B58),B26:B58,H26:H58)</f>
        <v>8</v>
      </c>
      <c r="I59" s="251">
        <f>_xlfn.XLOOKUP(MAX(B26:B58),B26:B58,I26:I58)</f>
        <v>1430464</v>
      </c>
    </row>
    <row r="61" spans="1:23" x14ac:dyDescent="0.25">
      <c r="I61" s="192"/>
    </row>
    <row r="62" spans="1:23" x14ac:dyDescent="0.25">
      <c r="I62" s="192"/>
    </row>
    <row r="63" spans="1:23" x14ac:dyDescent="0.25">
      <c r="E63" s="192"/>
    </row>
    <row r="64" spans="1:23" x14ac:dyDescent="0.25">
      <c r="E64" s="192"/>
    </row>
    <row r="65" spans="5:5" x14ac:dyDescent="0.25">
      <c r="E65" s="192"/>
    </row>
    <row r="66" spans="5:5" x14ac:dyDescent="0.25">
      <c r="E66" s="192"/>
    </row>
    <row r="67" spans="5:5" x14ac:dyDescent="0.25">
      <c r="E67" s="192"/>
    </row>
    <row r="68" spans="5:5" x14ac:dyDescent="0.25">
      <c r="E68" s="192"/>
    </row>
    <row r="69" spans="5:5" x14ac:dyDescent="0.25">
      <c r="E69" s="192"/>
    </row>
    <row r="70" spans="5:5" x14ac:dyDescent="0.25">
      <c r="E70" s="192"/>
    </row>
    <row r="71" spans="5:5" x14ac:dyDescent="0.25">
      <c r="E71" s="192"/>
    </row>
    <row r="73" spans="5:5" x14ac:dyDescent="0.25">
      <c r="E73" s="192"/>
    </row>
  </sheetData>
  <pageMargins left="0.511811024" right="0.511811024" top="0.78740157499999996" bottom="0.78740157499999996" header="0.31496062000000002" footer="0.31496062000000002"/>
  <pageSetup scale="5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L371"/>
  <sheetViews>
    <sheetView workbookViewId="0">
      <selection activeCell="L3" sqref="L3"/>
    </sheetView>
  </sheetViews>
  <sheetFormatPr defaultRowHeight="14.4" x14ac:dyDescent="0.3"/>
  <cols>
    <col min="2" max="3" width="11.5546875" customWidth="1"/>
    <col min="4" max="4" width="16" bestFit="1" customWidth="1"/>
    <col min="5" max="5" width="14" bestFit="1" customWidth="1"/>
    <col min="6" max="6" width="13.5546875" bestFit="1" customWidth="1"/>
    <col min="7" max="7" width="15.6640625" bestFit="1" customWidth="1"/>
    <col min="8" max="8" width="19" customWidth="1"/>
    <col min="9" max="9" width="13.88671875" customWidth="1"/>
    <col min="10" max="10" width="23.6640625" style="137" customWidth="1"/>
    <col min="11" max="11" width="22.6640625" customWidth="1"/>
    <col min="12" max="12" width="38.88671875" bestFit="1" customWidth="1"/>
  </cols>
  <sheetData>
    <row r="2" spans="2:12" x14ac:dyDescent="0.3">
      <c r="B2" s="157" t="s">
        <v>108</v>
      </c>
      <c r="C2" s="157" t="s">
        <v>137</v>
      </c>
      <c r="D2" s="157" t="s">
        <v>220</v>
      </c>
      <c r="E2" s="157" t="s">
        <v>141</v>
      </c>
      <c r="F2" s="157" t="s">
        <v>132</v>
      </c>
      <c r="G2" s="157" t="s">
        <v>134</v>
      </c>
      <c r="H2" s="157" t="s">
        <v>142</v>
      </c>
      <c r="I2" s="157" t="s">
        <v>143</v>
      </c>
      <c r="J2" s="225" t="s">
        <v>204</v>
      </c>
      <c r="K2" s="157" t="s">
        <v>205</v>
      </c>
      <c r="L2" s="157" t="s">
        <v>206</v>
      </c>
    </row>
    <row r="3" spans="2:12" x14ac:dyDescent="0.3">
      <c r="C3">
        <f>SUMIFS(Recebíveis!P:P,Recebíveis!A:A,'Base Contratos'!B3,Recebíveis!N:N,"Futuro")</f>
        <v>0</v>
      </c>
      <c r="D3">
        <f>SUMIFS(Recebíveis!L:L,Recebíveis!A:A,'Base Contratos'!B3,Recebíveis!N:N,"Atraso")</f>
        <v>0</v>
      </c>
      <c r="E3" s="138">
        <f>SUMIFS(Recebíveis!P:P,Recebíveis!A:A,'Base Contratos'!B3)</f>
        <v>0</v>
      </c>
      <c r="F3">
        <f>_xlfn.MAXIFS(Recebíveis!Q:Q,Recebíveis!A:A,'Base Contratos'!B3)</f>
        <v>0</v>
      </c>
      <c r="G3" t="str">
        <f>IF(F3=0,"Em dia",IF(F3&lt;=15,"Até 15",IF(F3&lt;=30,"Entre 15 e 30",IF(F3&lt;=60,"Entre 30 e 60",IF(F3&lt;=90,"Entre 60 e 90",IF(F3&lt;=120,"Entre 90 e 120",IF(F3&lt;=150,"Entre 120 e 150",IF(F3&lt;=180,"Entre 150 e 180","Superior a 180"))))))))</f>
        <v>Em dia</v>
      </c>
      <c r="H3" s="138">
        <f>_xlfn.XLOOKUP(B3,'Relação de Contratos'!A:A,'Relação de Contratos'!G:G)</f>
        <v>0</v>
      </c>
      <c r="I3" s="153" t="str">
        <f>IFERROR(E3/H3,"")</f>
        <v/>
      </c>
      <c r="J3" s="137">
        <f>_xlfn.MAXIFS(Recebíveis!G:G,Recebíveis!A:A,'Base Contratos'!B3)</f>
        <v>0</v>
      </c>
      <c r="K3">
        <f>J3-'Relatório Consolidado'!$J$4</f>
        <v>0</v>
      </c>
      <c r="L3" t="str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>Até 30 dias</v>
      </c>
    </row>
    <row r="4" spans="2:12" x14ac:dyDescent="0.3">
      <c r="E4" s="138"/>
      <c r="H4" s="138"/>
      <c r="I4" s="153"/>
    </row>
    <row r="5" spans="2:12" x14ac:dyDescent="0.3">
      <c r="E5" s="138"/>
      <c r="H5" s="138"/>
      <c r="I5" s="153"/>
    </row>
    <row r="6" spans="2:12" x14ac:dyDescent="0.3">
      <c r="E6" s="138"/>
      <c r="H6" s="138"/>
      <c r="I6" s="153"/>
    </row>
    <row r="7" spans="2:12" x14ac:dyDescent="0.3">
      <c r="E7" s="138"/>
      <c r="H7" s="138"/>
      <c r="I7" s="153"/>
    </row>
    <row r="8" spans="2:12" x14ac:dyDescent="0.3">
      <c r="E8" s="138"/>
      <c r="H8" s="138"/>
      <c r="I8" s="153"/>
    </row>
    <row r="9" spans="2:12" x14ac:dyDescent="0.3">
      <c r="E9" s="138"/>
      <c r="H9" s="138"/>
      <c r="I9" s="153"/>
    </row>
    <row r="10" spans="2:12" x14ac:dyDescent="0.3">
      <c r="E10" s="138"/>
      <c r="H10" s="138"/>
      <c r="I10" s="153"/>
    </row>
    <row r="11" spans="2:12" x14ac:dyDescent="0.3">
      <c r="E11" s="138"/>
      <c r="H11" s="138"/>
      <c r="I11" s="153"/>
    </row>
    <row r="12" spans="2:12" x14ac:dyDescent="0.3">
      <c r="E12" s="138"/>
      <c r="H12" s="138"/>
      <c r="I12" s="153"/>
    </row>
    <row r="13" spans="2:12" x14ac:dyDescent="0.3">
      <c r="E13" s="138"/>
      <c r="H13" s="138"/>
      <c r="I13" s="153"/>
    </row>
    <row r="14" spans="2:12" x14ac:dyDescent="0.3">
      <c r="E14" s="138"/>
      <c r="H14" s="138"/>
      <c r="I14" s="153"/>
    </row>
    <row r="15" spans="2:12" x14ac:dyDescent="0.3">
      <c r="E15" s="138"/>
      <c r="H15" s="138"/>
      <c r="I15" s="153"/>
    </row>
    <row r="16" spans="2:12" x14ac:dyDescent="0.3">
      <c r="E16" s="138"/>
      <c r="H16" s="138"/>
      <c r="I16" s="153"/>
    </row>
    <row r="17" spans="5:9" x14ac:dyDescent="0.3">
      <c r="E17" s="138"/>
      <c r="H17" s="138"/>
      <c r="I17" s="153"/>
    </row>
    <row r="18" spans="5:9" x14ac:dyDescent="0.3">
      <c r="E18" s="138"/>
      <c r="H18" s="138"/>
      <c r="I18" s="153"/>
    </row>
    <row r="19" spans="5:9" x14ac:dyDescent="0.3">
      <c r="E19" s="138"/>
      <c r="H19" s="138"/>
      <c r="I19" s="153"/>
    </row>
    <row r="20" spans="5:9" x14ac:dyDescent="0.3">
      <c r="E20" s="138"/>
      <c r="H20" s="138"/>
      <c r="I20" s="153"/>
    </row>
    <row r="21" spans="5:9" x14ac:dyDescent="0.3">
      <c r="E21" s="138"/>
      <c r="H21" s="138"/>
      <c r="I21" s="153"/>
    </row>
    <row r="22" spans="5:9" x14ac:dyDescent="0.3">
      <c r="E22" s="138"/>
      <c r="H22" s="138"/>
      <c r="I22" s="153"/>
    </row>
    <row r="23" spans="5:9" x14ac:dyDescent="0.3">
      <c r="E23" s="138"/>
      <c r="H23" s="138"/>
      <c r="I23" s="153"/>
    </row>
    <row r="24" spans="5:9" x14ac:dyDescent="0.3">
      <c r="E24" s="138"/>
      <c r="H24" s="138"/>
      <c r="I24" s="153"/>
    </row>
    <row r="25" spans="5:9" x14ac:dyDescent="0.3">
      <c r="E25" s="138"/>
      <c r="H25" s="138"/>
      <c r="I25" s="153"/>
    </row>
    <row r="26" spans="5:9" x14ac:dyDescent="0.3">
      <c r="E26" s="138"/>
      <c r="H26" s="138"/>
      <c r="I26" s="153"/>
    </row>
    <row r="27" spans="5:9" x14ac:dyDescent="0.3">
      <c r="E27" s="138"/>
      <c r="H27" s="138"/>
      <c r="I27" s="153"/>
    </row>
    <row r="28" spans="5:9" x14ac:dyDescent="0.3">
      <c r="E28" s="138"/>
      <c r="H28" s="138"/>
      <c r="I28" s="153"/>
    </row>
    <row r="29" spans="5:9" x14ac:dyDescent="0.3">
      <c r="E29" s="138"/>
      <c r="H29" s="138"/>
      <c r="I29" s="153"/>
    </row>
    <row r="30" spans="5:9" x14ac:dyDescent="0.3">
      <c r="E30" s="138"/>
      <c r="H30" s="138"/>
      <c r="I30" s="153"/>
    </row>
    <row r="31" spans="5:9" x14ac:dyDescent="0.3">
      <c r="E31" s="138"/>
      <c r="H31" s="138"/>
      <c r="I31" s="153"/>
    </row>
    <row r="32" spans="5:9" x14ac:dyDescent="0.3">
      <c r="E32" s="138"/>
      <c r="H32" s="138"/>
      <c r="I32" s="153"/>
    </row>
    <row r="33" spans="5:9" x14ac:dyDescent="0.3">
      <c r="E33" s="138"/>
      <c r="H33" s="138"/>
      <c r="I33" s="153"/>
    </row>
    <row r="34" spans="5:9" x14ac:dyDescent="0.3">
      <c r="E34" s="138"/>
      <c r="H34" s="138"/>
      <c r="I34" s="153"/>
    </row>
    <row r="35" spans="5:9" x14ac:dyDescent="0.3">
      <c r="E35" s="138"/>
      <c r="H35" s="138"/>
      <c r="I35" s="153"/>
    </row>
    <row r="36" spans="5:9" x14ac:dyDescent="0.3">
      <c r="E36" s="138"/>
      <c r="H36" s="138"/>
      <c r="I36" s="153"/>
    </row>
    <row r="37" spans="5:9" x14ac:dyDescent="0.3">
      <c r="E37" s="138"/>
      <c r="H37" s="138"/>
      <c r="I37" s="153"/>
    </row>
    <row r="38" spans="5:9" x14ac:dyDescent="0.3">
      <c r="E38" s="138"/>
      <c r="H38" s="138"/>
      <c r="I38" s="153"/>
    </row>
    <row r="39" spans="5:9" x14ac:dyDescent="0.3">
      <c r="E39" s="138"/>
      <c r="H39" s="138"/>
      <c r="I39" s="153"/>
    </row>
    <row r="40" spans="5:9" x14ac:dyDescent="0.3">
      <c r="E40" s="138"/>
      <c r="H40" s="138"/>
      <c r="I40" s="153"/>
    </row>
    <row r="41" spans="5:9" x14ac:dyDescent="0.3">
      <c r="E41" s="138"/>
      <c r="H41" s="138"/>
      <c r="I41" s="153"/>
    </row>
    <row r="42" spans="5:9" x14ac:dyDescent="0.3">
      <c r="E42" s="138"/>
      <c r="H42" s="138"/>
      <c r="I42" s="153"/>
    </row>
    <row r="43" spans="5:9" x14ac:dyDescent="0.3">
      <c r="E43" s="138"/>
      <c r="H43" s="138"/>
      <c r="I43" s="153"/>
    </row>
    <row r="44" spans="5:9" x14ac:dyDescent="0.3">
      <c r="E44" s="138"/>
      <c r="H44" s="138"/>
      <c r="I44" s="153"/>
    </row>
    <row r="45" spans="5:9" x14ac:dyDescent="0.3">
      <c r="E45" s="138"/>
      <c r="H45" s="138"/>
      <c r="I45" s="153"/>
    </row>
    <row r="46" spans="5:9" x14ac:dyDescent="0.3">
      <c r="E46" s="138"/>
      <c r="H46" s="138"/>
      <c r="I46" s="153"/>
    </row>
    <row r="47" spans="5:9" x14ac:dyDescent="0.3">
      <c r="E47" s="138"/>
      <c r="H47" s="138"/>
      <c r="I47" s="153"/>
    </row>
    <row r="48" spans="5:9" x14ac:dyDescent="0.3">
      <c r="E48" s="138"/>
      <c r="H48" s="138"/>
      <c r="I48" s="153"/>
    </row>
    <row r="49" spans="5:9" x14ac:dyDescent="0.3">
      <c r="E49" s="138"/>
      <c r="H49" s="138"/>
      <c r="I49" s="153"/>
    </row>
    <row r="50" spans="5:9" x14ac:dyDescent="0.3">
      <c r="E50" s="138"/>
      <c r="H50" s="138"/>
      <c r="I50" s="153"/>
    </row>
    <row r="51" spans="5:9" x14ac:dyDescent="0.3">
      <c r="E51" s="138"/>
      <c r="H51" s="138"/>
      <c r="I51" s="153"/>
    </row>
    <row r="52" spans="5:9" x14ac:dyDescent="0.3">
      <c r="E52" s="138"/>
      <c r="H52" s="138"/>
      <c r="I52" s="153"/>
    </row>
    <row r="53" spans="5:9" x14ac:dyDescent="0.3">
      <c r="E53" s="138"/>
      <c r="H53" s="138"/>
      <c r="I53" s="153"/>
    </row>
    <row r="54" spans="5:9" x14ac:dyDescent="0.3">
      <c r="E54" s="138"/>
      <c r="H54" s="138"/>
      <c r="I54" s="153"/>
    </row>
    <row r="55" spans="5:9" x14ac:dyDescent="0.3">
      <c r="E55" s="138"/>
      <c r="H55" s="138"/>
      <c r="I55" s="153"/>
    </row>
    <row r="56" spans="5:9" x14ac:dyDescent="0.3">
      <c r="E56" s="138"/>
      <c r="H56" s="138"/>
      <c r="I56" s="153"/>
    </row>
    <row r="57" spans="5:9" x14ac:dyDescent="0.3">
      <c r="E57" s="138"/>
      <c r="H57" s="138"/>
      <c r="I57" s="153"/>
    </row>
    <row r="58" spans="5:9" x14ac:dyDescent="0.3">
      <c r="E58" s="138"/>
      <c r="H58" s="138"/>
      <c r="I58" s="153"/>
    </row>
    <row r="59" spans="5:9" x14ac:dyDescent="0.3">
      <c r="E59" s="138"/>
      <c r="H59" s="138"/>
      <c r="I59" s="153"/>
    </row>
    <row r="60" spans="5:9" x14ac:dyDescent="0.3">
      <c r="E60" s="138"/>
      <c r="H60" s="138"/>
      <c r="I60" s="153"/>
    </row>
    <row r="61" spans="5:9" x14ac:dyDescent="0.3">
      <c r="E61" s="138"/>
      <c r="H61" s="138"/>
      <c r="I61" s="153"/>
    </row>
    <row r="62" spans="5:9" x14ac:dyDescent="0.3">
      <c r="E62" s="138"/>
      <c r="H62" s="138"/>
      <c r="I62" s="153"/>
    </row>
    <row r="63" spans="5:9" x14ac:dyDescent="0.3">
      <c r="E63" s="138"/>
      <c r="H63" s="138"/>
      <c r="I63" s="153"/>
    </row>
    <row r="64" spans="5:9" x14ac:dyDescent="0.3">
      <c r="E64" s="138"/>
      <c r="H64" s="138"/>
      <c r="I64" s="153"/>
    </row>
    <row r="65" spans="5:9" x14ac:dyDescent="0.3">
      <c r="E65" s="138"/>
      <c r="H65" s="138"/>
      <c r="I65" s="153"/>
    </row>
    <row r="66" spans="5:9" x14ac:dyDescent="0.3">
      <c r="E66" s="138"/>
      <c r="H66" s="138"/>
      <c r="I66" s="153"/>
    </row>
    <row r="67" spans="5:9" x14ac:dyDescent="0.3">
      <c r="E67" s="138"/>
      <c r="H67" s="138"/>
      <c r="I67" s="153"/>
    </row>
    <row r="68" spans="5:9" x14ac:dyDescent="0.3">
      <c r="E68" s="138"/>
      <c r="H68" s="138"/>
      <c r="I68" s="153"/>
    </row>
    <row r="69" spans="5:9" x14ac:dyDescent="0.3">
      <c r="E69" s="138"/>
      <c r="H69" s="138"/>
      <c r="I69" s="153"/>
    </row>
    <row r="70" spans="5:9" x14ac:dyDescent="0.3">
      <c r="E70" s="138"/>
      <c r="H70" s="138"/>
      <c r="I70" s="153"/>
    </row>
    <row r="71" spans="5:9" x14ac:dyDescent="0.3">
      <c r="E71" s="138"/>
      <c r="H71" s="138"/>
      <c r="I71" s="153"/>
    </row>
    <row r="72" spans="5:9" x14ac:dyDescent="0.3">
      <c r="E72" s="138"/>
      <c r="H72" s="138"/>
      <c r="I72" s="153"/>
    </row>
    <row r="73" spans="5:9" x14ac:dyDescent="0.3">
      <c r="E73" s="138"/>
      <c r="H73" s="138"/>
      <c r="I73" s="153"/>
    </row>
    <row r="74" spans="5:9" x14ac:dyDescent="0.3">
      <c r="E74" s="138"/>
      <c r="H74" s="138"/>
      <c r="I74" s="153"/>
    </row>
    <row r="75" spans="5:9" x14ac:dyDescent="0.3">
      <c r="E75" s="138"/>
      <c r="H75" s="138"/>
      <c r="I75" s="153"/>
    </row>
    <row r="76" spans="5:9" x14ac:dyDescent="0.3">
      <c r="E76" s="138"/>
      <c r="H76" s="138"/>
      <c r="I76" s="153"/>
    </row>
    <row r="77" spans="5:9" x14ac:dyDescent="0.3">
      <c r="E77" s="138"/>
      <c r="H77" s="138"/>
      <c r="I77" s="153"/>
    </row>
    <row r="78" spans="5:9" x14ac:dyDescent="0.3">
      <c r="E78" s="138"/>
      <c r="H78" s="138"/>
      <c r="I78" s="153"/>
    </row>
    <row r="79" spans="5:9" x14ac:dyDescent="0.3">
      <c r="E79" s="138"/>
      <c r="H79" s="138"/>
      <c r="I79" s="153"/>
    </row>
    <row r="80" spans="5:9" x14ac:dyDescent="0.3">
      <c r="E80" s="138"/>
      <c r="H80" s="138"/>
      <c r="I80" s="153"/>
    </row>
    <row r="81" spans="5:9" x14ac:dyDescent="0.3">
      <c r="E81" s="138"/>
      <c r="H81" s="138"/>
      <c r="I81" s="153"/>
    </row>
    <row r="82" spans="5:9" x14ac:dyDescent="0.3">
      <c r="E82" s="138"/>
      <c r="H82" s="138"/>
      <c r="I82" s="153"/>
    </row>
    <row r="83" spans="5:9" x14ac:dyDescent="0.3">
      <c r="E83" s="138"/>
      <c r="H83" s="138"/>
      <c r="I83" s="153"/>
    </row>
    <row r="84" spans="5:9" x14ac:dyDescent="0.3">
      <c r="E84" s="138"/>
      <c r="H84" s="138"/>
      <c r="I84" s="153"/>
    </row>
    <row r="85" spans="5:9" x14ac:dyDescent="0.3">
      <c r="E85" s="138"/>
      <c r="H85" s="138"/>
      <c r="I85" s="153"/>
    </row>
    <row r="86" spans="5:9" x14ac:dyDescent="0.3">
      <c r="E86" s="138"/>
      <c r="H86" s="138"/>
      <c r="I86" s="153"/>
    </row>
    <row r="87" spans="5:9" x14ac:dyDescent="0.3">
      <c r="E87" s="138"/>
      <c r="H87" s="138"/>
      <c r="I87" s="153"/>
    </row>
    <row r="88" spans="5:9" x14ac:dyDescent="0.3">
      <c r="E88" s="138"/>
      <c r="H88" s="138"/>
      <c r="I88" s="153"/>
    </row>
    <row r="89" spans="5:9" x14ac:dyDescent="0.3">
      <c r="E89" s="138"/>
      <c r="H89" s="138"/>
      <c r="I89" s="153"/>
    </row>
    <row r="90" spans="5:9" x14ac:dyDescent="0.3">
      <c r="E90" s="138"/>
      <c r="H90" s="138"/>
      <c r="I90" s="153"/>
    </row>
    <row r="91" spans="5:9" x14ac:dyDescent="0.3">
      <c r="E91" s="138"/>
      <c r="H91" s="138"/>
      <c r="I91" s="153"/>
    </row>
    <row r="92" spans="5:9" x14ac:dyDescent="0.3">
      <c r="E92" s="138"/>
      <c r="H92" s="138"/>
      <c r="I92" s="153"/>
    </row>
    <row r="93" spans="5:9" x14ac:dyDescent="0.3">
      <c r="E93" s="138"/>
      <c r="H93" s="138"/>
      <c r="I93" s="153"/>
    </row>
    <row r="94" spans="5:9" x14ac:dyDescent="0.3">
      <c r="E94" s="138"/>
      <c r="H94" s="138"/>
      <c r="I94" s="153"/>
    </row>
    <row r="95" spans="5:9" x14ac:dyDescent="0.3">
      <c r="E95" s="138"/>
      <c r="H95" s="138"/>
      <c r="I95" s="153"/>
    </row>
    <row r="96" spans="5:9" x14ac:dyDescent="0.3">
      <c r="E96" s="138"/>
      <c r="H96" s="138"/>
      <c r="I96" s="153"/>
    </row>
    <row r="97" spans="5:9" x14ac:dyDescent="0.3">
      <c r="E97" s="138"/>
      <c r="H97" s="138"/>
      <c r="I97" s="153"/>
    </row>
    <row r="98" spans="5:9" x14ac:dyDescent="0.3">
      <c r="E98" s="138"/>
      <c r="H98" s="138"/>
      <c r="I98" s="153"/>
    </row>
    <row r="99" spans="5:9" x14ac:dyDescent="0.3">
      <c r="E99" s="138"/>
      <c r="H99" s="138"/>
      <c r="I99" s="153"/>
    </row>
    <row r="100" spans="5:9" x14ac:dyDescent="0.3">
      <c r="E100" s="138"/>
      <c r="H100" s="138"/>
      <c r="I100" s="153"/>
    </row>
    <row r="101" spans="5:9" x14ac:dyDescent="0.3">
      <c r="E101" s="138"/>
      <c r="H101" s="138"/>
      <c r="I101" s="153"/>
    </row>
    <row r="102" spans="5:9" x14ac:dyDescent="0.3">
      <c r="E102" s="138"/>
      <c r="H102" s="138"/>
      <c r="I102" s="153"/>
    </row>
    <row r="103" spans="5:9" x14ac:dyDescent="0.3">
      <c r="E103" s="138"/>
      <c r="H103" s="138"/>
      <c r="I103" s="153"/>
    </row>
    <row r="104" spans="5:9" x14ac:dyDescent="0.3">
      <c r="E104" s="138"/>
      <c r="H104" s="138"/>
      <c r="I104" s="153"/>
    </row>
    <row r="105" spans="5:9" x14ac:dyDescent="0.3">
      <c r="E105" s="138"/>
      <c r="H105" s="138"/>
      <c r="I105" s="153"/>
    </row>
    <row r="106" spans="5:9" x14ac:dyDescent="0.3">
      <c r="E106" s="138"/>
      <c r="H106" s="138"/>
      <c r="I106" s="153"/>
    </row>
    <row r="107" spans="5:9" x14ac:dyDescent="0.3">
      <c r="E107" s="138"/>
      <c r="H107" s="138"/>
      <c r="I107" s="153"/>
    </row>
    <row r="108" spans="5:9" x14ac:dyDescent="0.3">
      <c r="E108" s="138"/>
      <c r="H108" s="138"/>
      <c r="I108" s="153"/>
    </row>
    <row r="109" spans="5:9" x14ac:dyDescent="0.3">
      <c r="E109" s="138"/>
      <c r="H109" s="138"/>
      <c r="I109" s="153"/>
    </row>
    <row r="110" spans="5:9" x14ac:dyDescent="0.3">
      <c r="E110" s="138"/>
      <c r="H110" s="138"/>
      <c r="I110" s="153"/>
    </row>
    <row r="111" spans="5:9" x14ac:dyDescent="0.3">
      <c r="E111" s="138"/>
      <c r="H111" s="138"/>
      <c r="I111" s="153"/>
    </row>
    <row r="112" spans="5:9" x14ac:dyDescent="0.3">
      <c r="E112" s="138"/>
      <c r="H112" s="138"/>
      <c r="I112" s="153"/>
    </row>
    <row r="113" spans="5:9" x14ac:dyDescent="0.3">
      <c r="E113" s="138"/>
      <c r="H113" s="138"/>
      <c r="I113" s="153"/>
    </row>
    <row r="114" spans="5:9" x14ac:dyDescent="0.3">
      <c r="E114" s="138"/>
      <c r="H114" s="138"/>
      <c r="I114" s="153"/>
    </row>
    <row r="115" spans="5:9" x14ac:dyDescent="0.3">
      <c r="E115" s="138"/>
      <c r="H115" s="138"/>
      <c r="I115" s="153"/>
    </row>
    <row r="116" spans="5:9" x14ac:dyDescent="0.3">
      <c r="E116" s="138"/>
      <c r="H116" s="138"/>
      <c r="I116" s="153"/>
    </row>
    <row r="117" spans="5:9" x14ac:dyDescent="0.3">
      <c r="E117" s="138"/>
      <c r="H117" s="138"/>
      <c r="I117" s="153"/>
    </row>
    <row r="118" spans="5:9" x14ac:dyDescent="0.3">
      <c r="E118" s="138"/>
      <c r="H118" s="138"/>
      <c r="I118" s="153"/>
    </row>
    <row r="119" spans="5:9" x14ac:dyDescent="0.3">
      <c r="E119" s="138"/>
      <c r="H119" s="138"/>
      <c r="I119" s="153"/>
    </row>
    <row r="120" spans="5:9" x14ac:dyDescent="0.3">
      <c r="E120" s="138"/>
      <c r="H120" s="138"/>
      <c r="I120" s="153"/>
    </row>
    <row r="121" spans="5:9" x14ac:dyDescent="0.3">
      <c r="E121" s="138"/>
      <c r="H121" s="138"/>
      <c r="I121" s="153"/>
    </row>
    <row r="122" spans="5:9" x14ac:dyDescent="0.3">
      <c r="E122" s="138"/>
      <c r="H122" s="138"/>
      <c r="I122" s="153"/>
    </row>
    <row r="123" spans="5:9" x14ac:dyDescent="0.3">
      <c r="E123" s="138"/>
      <c r="H123" s="138"/>
      <c r="I123" s="153"/>
    </row>
    <row r="124" spans="5:9" x14ac:dyDescent="0.3">
      <c r="E124" s="138"/>
      <c r="H124" s="138"/>
      <c r="I124" s="153"/>
    </row>
    <row r="125" spans="5:9" x14ac:dyDescent="0.3">
      <c r="E125" s="138"/>
      <c r="H125" s="138"/>
      <c r="I125" s="153"/>
    </row>
    <row r="126" spans="5:9" x14ac:dyDescent="0.3">
      <c r="E126" s="138"/>
      <c r="H126" s="138"/>
      <c r="I126" s="153"/>
    </row>
    <row r="127" spans="5:9" x14ac:dyDescent="0.3">
      <c r="E127" s="138"/>
      <c r="H127" s="138"/>
      <c r="I127" s="153"/>
    </row>
    <row r="128" spans="5:9" x14ac:dyDescent="0.3">
      <c r="E128" s="138"/>
      <c r="H128" s="138"/>
      <c r="I128" s="153"/>
    </row>
    <row r="129" spans="5:9" x14ac:dyDescent="0.3">
      <c r="E129" s="138"/>
      <c r="H129" s="138"/>
      <c r="I129" s="153"/>
    </row>
    <row r="130" spans="5:9" x14ac:dyDescent="0.3">
      <c r="E130" s="138"/>
      <c r="H130" s="138"/>
      <c r="I130" s="153"/>
    </row>
    <row r="131" spans="5:9" x14ac:dyDescent="0.3">
      <c r="E131" s="138"/>
      <c r="H131" s="138"/>
      <c r="I131" s="153"/>
    </row>
    <row r="132" spans="5:9" x14ac:dyDescent="0.3">
      <c r="E132" s="138"/>
      <c r="H132" s="138"/>
      <c r="I132" s="153"/>
    </row>
    <row r="133" spans="5:9" x14ac:dyDescent="0.3">
      <c r="E133" s="138"/>
      <c r="H133" s="138"/>
      <c r="I133" s="153"/>
    </row>
    <row r="134" spans="5:9" x14ac:dyDescent="0.3">
      <c r="E134" s="138"/>
      <c r="H134" s="138"/>
      <c r="I134" s="153"/>
    </row>
    <row r="135" spans="5:9" x14ac:dyDescent="0.3">
      <c r="E135" s="138"/>
      <c r="H135" s="138"/>
      <c r="I135" s="153"/>
    </row>
    <row r="136" spans="5:9" x14ac:dyDescent="0.3">
      <c r="E136" s="138"/>
      <c r="H136" s="138"/>
      <c r="I136" s="153"/>
    </row>
    <row r="137" spans="5:9" x14ac:dyDescent="0.3">
      <c r="E137" s="138"/>
      <c r="H137" s="138"/>
      <c r="I137" s="153"/>
    </row>
    <row r="138" spans="5:9" x14ac:dyDescent="0.3">
      <c r="E138" s="138"/>
      <c r="H138" s="138"/>
      <c r="I138" s="153"/>
    </row>
    <row r="139" spans="5:9" x14ac:dyDescent="0.3">
      <c r="E139" s="138"/>
      <c r="H139" s="138"/>
      <c r="I139" s="153"/>
    </row>
    <row r="140" spans="5:9" x14ac:dyDescent="0.3">
      <c r="E140" s="138"/>
      <c r="H140" s="138"/>
      <c r="I140" s="153"/>
    </row>
    <row r="141" spans="5:9" x14ac:dyDescent="0.3">
      <c r="E141" s="138"/>
      <c r="H141" s="138"/>
      <c r="I141" s="153"/>
    </row>
    <row r="142" spans="5:9" x14ac:dyDescent="0.3">
      <c r="E142" s="138"/>
      <c r="H142" s="138"/>
      <c r="I142" s="153"/>
    </row>
    <row r="143" spans="5:9" x14ac:dyDescent="0.3">
      <c r="E143" s="138"/>
      <c r="H143" s="138"/>
      <c r="I143" s="153"/>
    </row>
    <row r="144" spans="5:9" x14ac:dyDescent="0.3">
      <c r="E144" s="138"/>
      <c r="H144" s="138"/>
      <c r="I144" s="153"/>
    </row>
    <row r="145" spans="5:9" x14ac:dyDescent="0.3">
      <c r="E145" s="138"/>
      <c r="H145" s="138"/>
      <c r="I145" s="153"/>
    </row>
    <row r="146" spans="5:9" x14ac:dyDescent="0.3">
      <c r="E146" s="138"/>
      <c r="H146" s="138"/>
      <c r="I146" s="153"/>
    </row>
    <row r="147" spans="5:9" x14ac:dyDescent="0.3">
      <c r="E147" s="138"/>
      <c r="H147" s="138"/>
      <c r="I147" s="153"/>
    </row>
    <row r="148" spans="5:9" x14ac:dyDescent="0.3">
      <c r="E148" s="138"/>
      <c r="H148" s="138"/>
      <c r="I148" s="153"/>
    </row>
    <row r="149" spans="5:9" x14ac:dyDescent="0.3">
      <c r="E149" s="138"/>
      <c r="H149" s="138"/>
      <c r="I149" s="153"/>
    </row>
    <row r="150" spans="5:9" x14ac:dyDescent="0.3">
      <c r="E150" s="138"/>
      <c r="H150" s="138"/>
      <c r="I150" s="153"/>
    </row>
    <row r="151" spans="5:9" x14ac:dyDescent="0.3">
      <c r="E151" s="138"/>
      <c r="H151" s="138"/>
      <c r="I151" s="153"/>
    </row>
    <row r="152" spans="5:9" x14ac:dyDescent="0.3">
      <c r="E152" s="138"/>
      <c r="H152" s="138"/>
      <c r="I152" s="153"/>
    </row>
    <row r="153" spans="5:9" x14ac:dyDescent="0.3">
      <c r="E153" s="138"/>
      <c r="H153" s="138"/>
      <c r="I153" s="153"/>
    </row>
    <row r="154" spans="5:9" x14ac:dyDescent="0.3">
      <c r="E154" s="138"/>
      <c r="H154" s="138"/>
      <c r="I154" s="153"/>
    </row>
    <row r="155" spans="5:9" x14ac:dyDescent="0.3">
      <c r="E155" s="138"/>
      <c r="H155" s="138"/>
      <c r="I155" s="153"/>
    </row>
    <row r="156" spans="5:9" x14ac:dyDescent="0.3">
      <c r="E156" s="138"/>
      <c r="H156" s="138"/>
      <c r="I156" s="153"/>
    </row>
    <row r="157" spans="5:9" x14ac:dyDescent="0.3">
      <c r="E157" s="138"/>
      <c r="H157" s="138"/>
      <c r="I157" s="153"/>
    </row>
    <row r="158" spans="5:9" x14ac:dyDescent="0.3">
      <c r="E158" s="138"/>
      <c r="H158" s="138"/>
      <c r="I158" s="153"/>
    </row>
    <row r="159" spans="5:9" x14ac:dyDescent="0.3">
      <c r="E159" s="138"/>
      <c r="H159" s="138"/>
      <c r="I159" s="153"/>
    </row>
    <row r="160" spans="5:9" x14ac:dyDescent="0.3">
      <c r="E160" s="138"/>
      <c r="H160" s="138"/>
      <c r="I160" s="153"/>
    </row>
    <row r="161" spans="5:9" x14ac:dyDescent="0.3">
      <c r="E161" s="138"/>
      <c r="H161" s="138"/>
      <c r="I161" s="153"/>
    </row>
    <row r="162" spans="5:9" x14ac:dyDescent="0.3">
      <c r="E162" s="138"/>
      <c r="H162" s="138"/>
      <c r="I162" s="153"/>
    </row>
    <row r="163" spans="5:9" x14ac:dyDescent="0.3">
      <c r="E163" s="138"/>
      <c r="H163" s="138"/>
      <c r="I163" s="153"/>
    </row>
    <row r="164" spans="5:9" x14ac:dyDescent="0.3">
      <c r="E164" s="138"/>
      <c r="H164" s="138"/>
      <c r="I164" s="153"/>
    </row>
    <row r="165" spans="5:9" x14ac:dyDescent="0.3">
      <c r="E165" s="138"/>
      <c r="H165" s="138"/>
      <c r="I165" s="153"/>
    </row>
    <row r="166" spans="5:9" x14ac:dyDescent="0.3">
      <c r="E166" s="138"/>
      <c r="H166" s="138"/>
      <c r="I166" s="153"/>
    </row>
    <row r="167" spans="5:9" x14ac:dyDescent="0.3">
      <c r="E167" s="138"/>
      <c r="H167" s="138"/>
      <c r="I167" s="153"/>
    </row>
    <row r="168" spans="5:9" x14ac:dyDescent="0.3">
      <c r="E168" s="138"/>
      <c r="H168" s="138"/>
      <c r="I168" s="153"/>
    </row>
    <row r="169" spans="5:9" x14ac:dyDescent="0.3">
      <c r="E169" s="138"/>
      <c r="H169" s="138"/>
      <c r="I169" s="153"/>
    </row>
    <row r="170" spans="5:9" x14ac:dyDescent="0.3">
      <c r="E170" s="138"/>
      <c r="H170" s="138"/>
      <c r="I170" s="153"/>
    </row>
    <row r="171" spans="5:9" x14ac:dyDescent="0.3">
      <c r="E171" s="138"/>
      <c r="H171" s="138"/>
      <c r="I171" s="153"/>
    </row>
    <row r="172" spans="5:9" x14ac:dyDescent="0.3">
      <c r="E172" s="138"/>
      <c r="H172" s="138"/>
      <c r="I172" s="153"/>
    </row>
    <row r="173" spans="5:9" x14ac:dyDescent="0.3">
      <c r="E173" s="138"/>
      <c r="H173" s="138"/>
      <c r="I173" s="153"/>
    </row>
    <row r="174" spans="5:9" x14ac:dyDescent="0.3">
      <c r="E174" s="138"/>
      <c r="H174" s="138"/>
      <c r="I174" s="153"/>
    </row>
    <row r="175" spans="5:9" x14ac:dyDescent="0.3">
      <c r="E175" s="138"/>
      <c r="H175" s="138"/>
      <c r="I175" s="153"/>
    </row>
    <row r="176" spans="5:9" x14ac:dyDescent="0.3">
      <c r="E176" s="138"/>
      <c r="H176" s="138"/>
      <c r="I176" s="153"/>
    </row>
    <row r="177" spans="5:9" x14ac:dyDescent="0.3">
      <c r="E177" s="138"/>
      <c r="H177" s="138"/>
      <c r="I177" s="153"/>
    </row>
    <row r="178" spans="5:9" x14ac:dyDescent="0.3">
      <c r="E178" s="138"/>
      <c r="H178" s="138"/>
      <c r="I178" s="153"/>
    </row>
    <row r="179" spans="5:9" x14ac:dyDescent="0.3">
      <c r="E179" s="138"/>
      <c r="H179" s="138"/>
      <c r="I179" s="153"/>
    </row>
    <row r="180" spans="5:9" x14ac:dyDescent="0.3">
      <c r="E180" s="138"/>
      <c r="H180" s="138"/>
      <c r="I180" s="153"/>
    </row>
    <row r="181" spans="5:9" x14ac:dyDescent="0.3">
      <c r="E181" s="138"/>
      <c r="H181" s="138"/>
      <c r="I181" s="153"/>
    </row>
    <row r="182" spans="5:9" x14ac:dyDescent="0.3">
      <c r="E182" s="138"/>
      <c r="H182" s="138"/>
      <c r="I182" s="153"/>
    </row>
    <row r="183" spans="5:9" x14ac:dyDescent="0.3">
      <c r="E183" s="138"/>
      <c r="H183" s="138"/>
      <c r="I183" s="153"/>
    </row>
    <row r="184" spans="5:9" x14ac:dyDescent="0.3">
      <c r="E184" s="138"/>
      <c r="H184" s="138"/>
      <c r="I184" s="153"/>
    </row>
    <row r="185" spans="5:9" x14ac:dyDescent="0.3">
      <c r="E185" s="138"/>
      <c r="H185" s="138"/>
      <c r="I185" s="153"/>
    </row>
    <row r="186" spans="5:9" x14ac:dyDescent="0.3">
      <c r="E186" s="138"/>
      <c r="H186" s="138"/>
      <c r="I186" s="153"/>
    </row>
    <row r="187" spans="5:9" x14ac:dyDescent="0.3">
      <c r="E187" s="138"/>
      <c r="H187" s="138"/>
      <c r="I187" s="153"/>
    </row>
    <row r="188" spans="5:9" x14ac:dyDescent="0.3">
      <c r="E188" s="138"/>
      <c r="H188" s="138"/>
      <c r="I188" s="153"/>
    </row>
    <row r="189" spans="5:9" x14ac:dyDescent="0.3">
      <c r="E189" s="138"/>
      <c r="H189" s="138"/>
      <c r="I189" s="153"/>
    </row>
    <row r="190" spans="5:9" x14ac:dyDescent="0.3">
      <c r="E190" s="138"/>
      <c r="H190" s="138"/>
      <c r="I190" s="153"/>
    </row>
    <row r="191" spans="5:9" x14ac:dyDescent="0.3">
      <c r="E191" s="138"/>
      <c r="H191" s="138"/>
      <c r="I191" s="153"/>
    </row>
    <row r="192" spans="5:9" x14ac:dyDescent="0.3">
      <c r="E192" s="138"/>
      <c r="H192" s="138"/>
      <c r="I192" s="153"/>
    </row>
    <row r="193" spans="5:9" x14ac:dyDescent="0.3">
      <c r="E193" s="138"/>
      <c r="H193" s="138"/>
      <c r="I193" s="153"/>
    </row>
    <row r="194" spans="5:9" x14ac:dyDescent="0.3">
      <c r="E194" s="138"/>
      <c r="H194" s="138"/>
      <c r="I194" s="153"/>
    </row>
    <row r="195" spans="5:9" x14ac:dyDescent="0.3">
      <c r="E195" s="138"/>
      <c r="H195" s="138"/>
      <c r="I195" s="153"/>
    </row>
    <row r="196" spans="5:9" x14ac:dyDescent="0.3">
      <c r="E196" s="138"/>
      <c r="H196" s="138"/>
      <c r="I196" s="153"/>
    </row>
    <row r="197" spans="5:9" x14ac:dyDescent="0.3">
      <c r="E197" s="138"/>
      <c r="H197" s="138"/>
      <c r="I197" s="153"/>
    </row>
    <row r="198" spans="5:9" x14ac:dyDescent="0.3">
      <c r="E198" s="138"/>
      <c r="H198" s="138"/>
      <c r="I198" s="153"/>
    </row>
    <row r="199" spans="5:9" x14ac:dyDescent="0.3">
      <c r="E199" s="138"/>
      <c r="H199" s="138"/>
      <c r="I199" s="153"/>
    </row>
    <row r="200" spans="5:9" x14ac:dyDescent="0.3">
      <c r="E200" s="138"/>
      <c r="H200" s="138"/>
      <c r="I200" s="153"/>
    </row>
    <row r="201" spans="5:9" x14ac:dyDescent="0.3">
      <c r="E201" s="138"/>
      <c r="H201" s="138"/>
      <c r="I201" s="153"/>
    </row>
    <row r="202" spans="5:9" x14ac:dyDescent="0.3">
      <c r="E202" s="138"/>
      <c r="H202" s="138"/>
      <c r="I202" s="153"/>
    </row>
    <row r="203" spans="5:9" x14ac:dyDescent="0.3">
      <c r="E203" s="138"/>
      <c r="H203" s="138"/>
      <c r="I203" s="153"/>
    </row>
    <row r="204" spans="5:9" x14ac:dyDescent="0.3">
      <c r="E204" s="138"/>
      <c r="H204" s="138"/>
      <c r="I204" s="153"/>
    </row>
    <row r="205" spans="5:9" x14ac:dyDescent="0.3">
      <c r="E205" s="138"/>
      <c r="H205" s="138"/>
      <c r="I205" s="153"/>
    </row>
    <row r="206" spans="5:9" x14ac:dyDescent="0.3">
      <c r="E206" s="138"/>
      <c r="H206" s="138"/>
      <c r="I206" s="153"/>
    </row>
    <row r="207" spans="5:9" x14ac:dyDescent="0.3">
      <c r="E207" s="138"/>
      <c r="H207" s="138"/>
      <c r="I207" s="153"/>
    </row>
    <row r="208" spans="5:9" x14ac:dyDescent="0.3">
      <c r="E208" s="138"/>
      <c r="H208" s="138"/>
      <c r="I208" s="153"/>
    </row>
    <row r="209" spans="5:9" x14ac:dyDescent="0.3">
      <c r="E209" s="138"/>
      <c r="H209" s="138"/>
      <c r="I209" s="153"/>
    </row>
    <row r="210" spans="5:9" x14ac:dyDescent="0.3">
      <c r="E210" s="138"/>
      <c r="H210" s="138"/>
      <c r="I210" s="153"/>
    </row>
    <row r="211" spans="5:9" x14ac:dyDescent="0.3">
      <c r="E211" s="138"/>
      <c r="H211" s="138"/>
      <c r="I211" s="153"/>
    </row>
    <row r="212" spans="5:9" x14ac:dyDescent="0.3">
      <c r="E212" s="138"/>
      <c r="H212" s="138"/>
      <c r="I212" s="153"/>
    </row>
    <row r="213" spans="5:9" x14ac:dyDescent="0.3">
      <c r="E213" s="138"/>
      <c r="H213" s="138"/>
      <c r="I213" s="153"/>
    </row>
    <row r="214" spans="5:9" x14ac:dyDescent="0.3">
      <c r="E214" s="138"/>
      <c r="H214" s="138"/>
      <c r="I214" s="153"/>
    </row>
    <row r="215" spans="5:9" x14ac:dyDescent="0.3">
      <c r="E215" s="138"/>
      <c r="H215" s="138"/>
      <c r="I215" s="153"/>
    </row>
    <row r="216" spans="5:9" x14ac:dyDescent="0.3">
      <c r="E216" s="138"/>
      <c r="H216" s="138"/>
      <c r="I216" s="153"/>
    </row>
    <row r="217" spans="5:9" x14ac:dyDescent="0.3">
      <c r="E217" s="138"/>
      <c r="H217" s="138"/>
      <c r="I217" s="153"/>
    </row>
    <row r="218" spans="5:9" x14ac:dyDescent="0.3">
      <c r="E218" s="138"/>
      <c r="H218" s="138"/>
      <c r="I218" s="153"/>
    </row>
    <row r="219" spans="5:9" x14ac:dyDescent="0.3">
      <c r="E219" s="138"/>
      <c r="H219" s="138"/>
      <c r="I219" s="153"/>
    </row>
    <row r="220" spans="5:9" x14ac:dyDescent="0.3">
      <c r="E220" s="138"/>
      <c r="H220" s="138"/>
      <c r="I220" s="153"/>
    </row>
    <row r="221" spans="5:9" x14ac:dyDescent="0.3">
      <c r="E221" s="138"/>
      <c r="H221" s="138"/>
      <c r="I221" s="153"/>
    </row>
    <row r="222" spans="5:9" x14ac:dyDescent="0.3">
      <c r="E222" s="138"/>
      <c r="H222" s="138"/>
      <c r="I222" s="153"/>
    </row>
    <row r="223" spans="5:9" x14ac:dyDescent="0.3">
      <c r="E223" s="138"/>
      <c r="H223" s="138"/>
      <c r="I223" s="153"/>
    </row>
    <row r="224" spans="5:9" x14ac:dyDescent="0.3">
      <c r="E224" s="138"/>
      <c r="H224" s="138"/>
      <c r="I224" s="153"/>
    </row>
    <row r="225" spans="5:9" x14ac:dyDescent="0.3">
      <c r="E225" s="138"/>
      <c r="H225" s="138"/>
      <c r="I225" s="153"/>
    </row>
    <row r="226" spans="5:9" x14ac:dyDescent="0.3">
      <c r="E226" s="138"/>
      <c r="H226" s="138"/>
      <c r="I226" s="153"/>
    </row>
    <row r="227" spans="5:9" x14ac:dyDescent="0.3">
      <c r="E227" s="138"/>
      <c r="H227" s="138"/>
      <c r="I227" s="153"/>
    </row>
    <row r="228" spans="5:9" x14ac:dyDescent="0.3">
      <c r="E228" s="138"/>
      <c r="H228" s="138"/>
      <c r="I228" s="153"/>
    </row>
    <row r="229" spans="5:9" x14ac:dyDescent="0.3">
      <c r="E229" s="138"/>
      <c r="H229" s="138"/>
      <c r="I229" s="153"/>
    </row>
    <row r="230" spans="5:9" x14ac:dyDescent="0.3">
      <c r="E230" s="138"/>
      <c r="H230" s="138"/>
      <c r="I230" s="153"/>
    </row>
    <row r="231" spans="5:9" x14ac:dyDescent="0.3">
      <c r="E231" s="138"/>
      <c r="H231" s="138"/>
      <c r="I231" s="153"/>
    </row>
    <row r="232" spans="5:9" x14ac:dyDescent="0.3">
      <c r="E232" s="138"/>
      <c r="H232" s="138"/>
      <c r="I232" s="153"/>
    </row>
    <row r="233" spans="5:9" x14ac:dyDescent="0.3">
      <c r="E233" s="138"/>
      <c r="H233" s="138"/>
      <c r="I233" s="153"/>
    </row>
    <row r="234" spans="5:9" x14ac:dyDescent="0.3">
      <c r="E234" s="138"/>
      <c r="H234" s="138"/>
      <c r="I234" s="153"/>
    </row>
    <row r="235" spans="5:9" x14ac:dyDescent="0.3">
      <c r="E235" s="138"/>
      <c r="H235" s="138"/>
      <c r="I235" s="153"/>
    </row>
    <row r="236" spans="5:9" x14ac:dyDescent="0.3">
      <c r="E236" s="138"/>
      <c r="H236" s="138"/>
      <c r="I236" s="153"/>
    </row>
    <row r="237" spans="5:9" x14ac:dyDescent="0.3">
      <c r="E237" s="138"/>
      <c r="H237" s="138"/>
      <c r="I237" s="153"/>
    </row>
    <row r="238" spans="5:9" x14ac:dyDescent="0.3">
      <c r="E238" s="138"/>
      <c r="H238" s="138"/>
      <c r="I238" s="153"/>
    </row>
    <row r="239" spans="5:9" x14ac:dyDescent="0.3">
      <c r="E239" s="138"/>
      <c r="H239" s="138"/>
      <c r="I239" s="153"/>
    </row>
    <row r="240" spans="5:9" x14ac:dyDescent="0.3">
      <c r="E240" s="138"/>
      <c r="H240" s="138"/>
      <c r="I240" s="153"/>
    </row>
    <row r="241" spans="5:9" x14ac:dyDescent="0.3">
      <c r="E241" s="138"/>
      <c r="H241" s="138"/>
      <c r="I241" s="153"/>
    </row>
    <row r="242" spans="5:9" x14ac:dyDescent="0.3">
      <c r="E242" s="138"/>
      <c r="H242" s="138"/>
      <c r="I242" s="153"/>
    </row>
    <row r="243" spans="5:9" x14ac:dyDescent="0.3">
      <c r="E243" s="138"/>
      <c r="H243" s="138"/>
      <c r="I243" s="153"/>
    </row>
    <row r="244" spans="5:9" x14ac:dyDescent="0.3">
      <c r="E244" s="138"/>
      <c r="H244" s="138"/>
      <c r="I244" s="153"/>
    </row>
    <row r="245" spans="5:9" x14ac:dyDescent="0.3">
      <c r="E245" s="138"/>
      <c r="H245" s="138"/>
      <c r="I245" s="153"/>
    </row>
    <row r="246" spans="5:9" x14ac:dyDescent="0.3">
      <c r="E246" s="138"/>
      <c r="H246" s="138"/>
      <c r="I246" s="153"/>
    </row>
    <row r="247" spans="5:9" x14ac:dyDescent="0.3">
      <c r="E247" s="138"/>
      <c r="H247" s="138"/>
      <c r="I247" s="153"/>
    </row>
    <row r="248" spans="5:9" x14ac:dyDescent="0.3">
      <c r="E248" s="138"/>
      <c r="H248" s="138"/>
      <c r="I248" s="153"/>
    </row>
    <row r="249" spans="5:9" x14ac:dyDescent="0.3">
      <c r="E249" s="138"/>
      <c r="H249" s="138"/>
      <c r="I249" s="153"/>
    </row>
    <row r="250" spans="5:9" x14ac:dyDescent="0.3">
      <c r="E250" s="138"/>
      <c r="H250" s="138"/>
      <c r="I250" s="153"/>
    </row>
    <row r="251" spans="5:9" x14ac:dyDescent="0.3">
      <c r="E251" s="138"/>
      <c r="H251" s="138"/>
      <c r="I251" s="153"/>
    </row>
    <row r="252" spans="5:9" x14ac:dyDescent="0.3">
      <c r="E252" s="138"/>
      <c r="H252" s="138"/>
      <c r="I252" s="153"/>
    </row>
    <row r="253" spans="5:9" x14ac:dyDescent="0.3">
      <c r="E253" s="138"/>
      <c r="H253" s="138"/>
      <c r="I253" s="153"/>
    </row>
    <row r="254" spans="5:9" x14ac:dyDescent="0.3">
      <c r="E254" s="138"/>
      <c r="H254" s="138"/>
      <c r="I254" s="153"/>
    </row>
    <row r="255" spans="5:9" x14ac:dyDescent="0.3">
      <c r="E255" s="138"/>
      <c r="H255" s="138"/>
      <c r="I255" s="153"/>
    </row>
    <row r="256" spans="5:9" x14ac:dyDescent="0.3">
      <c r="E256" s="138"/>
      <c r="H256" s="138"/>
      <c r="I256" s="153"/>
    </row>
    <row r="257" spans="5:9" x14ac:dyDescent="0.3">
      <c r="E257" s="138"/>
      <c r="H257" s="138"/>
      <c r="I257" s="153"/>
    </row>
    <row r="258" spans="5:9" x14ac:dyDescent="0.3">
      <c r="E258" s="138"/>
      <c r="H258" s="138"/>
      <c r="I258" s="153"/>
    </row>
    <row r="259" spans="5:9" x14ac:dyDescent="0.3">
      <c r="E259" s="138"/>
      <c r="H259" s="138"/>
      <c r="I259" s="153"/>
    </row>
    <row r="260" spans="5:9" x14ac:dyDescent="0.3">
      <c r="E260" s="138"/>
      <c r="H260" s="138"/>
      <c r="I260" s="153"/>
    </row>
    <row r="261" spans="5:9" x14ac:dyDescent="0.3">
      <c r="E261" s="138"/>
      <c r="H261" s="138"/>
      <c r="I261" s="153"/>
    </row>
    <row r="262" spans="5:9" x14ac:dyDescent="0.3">
      <c r="E262" s="138"/>
      <c r="H262" s="138"/>
      <c r="I262" s="153"/>
    </row>
    <row r="263" spans="5:9" x14ac:dyDescent="0.3">
      <c r="E263" s="138"/>
      <c r="H263" s="138"/>
      <c r="I263" s="153"/>
    </row>
    <row r="264" spans="5:9" x14ac:dyDescent="0.3">
      <c r="E264" s="138"/>
      <c r="H264" s="138"/>
      <c r="I264" s="153"/>
    </row>
    <row r="265" spans="5:9" x14ac:dyDescent="0.3">
      <c r="E265" s="138"/>
      <c r="H265" s="138"/>
      <c r="I265" s="153"/>
    </row>
    <row r="266" spans="5:9" x14ac:dyDescent="0.3">
      <c r="E266" s="138"/>
      <c r="H266" s="138"/>
      <c r="I266" s="153"/>
    </row>
    <row r="267" spans="5:9" x14ac:dyDescent="0.3">
      <c r="E267" s="138"/>
      <c r="H267" s="138"/>
      <c r="I267" s="153"/>
    </row>
    <row r="268" spans="5:9" x14ac:dyDescent="0.3">
      <c r="E268" s="138"/>
      <c r="H268" s="138"/>
      <c r="I268" s="153"/>
    </row>
    <row r="269" spans="5:9" x14ac:dyDescent="0.3">
      <c r="E269" s="138"/>
      <c r="H269" s="138"/>
      <c r="I269" s="153"/>
    </row>
    <row r="270" spans="5:9" x14ac:dyDescent="0.3">
      <c r="E270" s="138"/>
      <c r="H270" s="138"/>
      <c r="I270" s="153"/>
    </row>
    <row r="271" spans="5:9" x14ac:dyDescent="0.3">
      <c r="E271" s="138"/>
      <c r="H271" s="138"/>
      <c r="I271" s="153"/>
    </row>
    <row r="272" spans="5:9" x14ac:dyDescent="0.3">
      <c r="E272" s="138"/>
      <c r="H272" s="138"/>
      <c r="I272" s="153"/>
    </row>
    <row r="273" spans="5:9" x14ac:dyDescent="0.3">
      <c r="E273" s="138"/>
      <c r="H273" s="138"/>
      <c r="I273" s="153"/>
    </row>
    <row r="274" spans="5:9" x14ac:dyDescent="0.3">
      <c r="E274" s="138"/>
      <c r="H274" s="138"/>
      <c r="I274" s="153"/>
    </row>
    <row r="275" spans="5:9" x14ac:dyDescent="0.3">
      <c r="E275" s="138"/>
      <c r="H275" s="138"/>
      <c r="I275" s="153"/>
    </row>
    <row r="276" spans="5:9" x14ac:dyDescent="0.3">
      <c r="E276" s="138"/>
      <c r="H276" s="138"/>
      <c r="I276" s="153"/>
    </row>
    <row r="277" spans="5:9" x14ac:dyDescent="0.3">
      <c r="E277" s="138"/>
      <c r="H277" s="138"/>
      <c r="I277" s="153"/>
    </row>
    <row r="278" spans="5:9" x14ac:dyDescent="0.3">
      <c r="E278" s="138"/>
      <c r="H278" s="138"/>
      <c r="I278" s="153"/>
    </row>
    <row r="279" spans="5:9" x14ac:dyDescent="0.3">
      <c r="E279" s="138"/>
      <c r="H279" s="138"/>
      <c r="I279" s="153"/>
    </row>
    <row r="280" spans="5:9" x14ac:dyDescent="0.3">
      <c r="E280" s="138"/>
      <c r="H280" s="138"/>
      <c r="I280" s="153"/>
    </row>
    <row r="281" spans="5:9" x14ac:dyDescent="0.3">
      <c r="E281" s="138"/>
      <c r="H281" s="138"/>
      <c r="I281" s="153"/>
    </row>
    <row r="282" spans="5:9" x14ac:dyDescent="0.3">
      <c r="E282" s="138"/>
      <c r="H282" s="138"/>
      <c r="I282" s="153"/>
    </row>
    <row r="283" spans="5:9" x14ac:dyDescent="0.3">
      <c r="E283" s="138"/>
      <c r="H283" s="138"/>
      <c r="I283" s="153"/>
    </row>
    <row r="284" spans="5:9" x14ac:dyDescent="0.3">
      <c r="E284" s="138"/>
      <c r="H284" s="138"/>
      <c r="I284" s="153"/>
    </row>
    <row r="285" spans="5:9" x14ac:dyDescent="0.3">
      <c r="E285" s="138"/>
      <c r="H285" s="138"/>
      <c r="I285" s="153"/>
    </row>
    <row r="286" spans="5:9" x14ac:dyDescent="0.3">
      <c r="E286" s="138"/>
      <c r="H286" s="138"/>
      <c r="I286" s="153"/>
    </row>
    <row r="287" spans="5:9" x14ac:dyDescent="0.3">
      <c r="E287" s="138"/>
      <c r="H287" s="138"/>
      <c r="I287" s="153"/>
    </row>
    <row r="288" spans="5:9" x14ac:dyDescent="0.3">
      <c r="E288" s="138"/>
      <c r="H288" s="138"/>
      <c r="I288" s="153"/>
    </row>
    <row r="289" spans="5:9" x14ac:dyDescent="0.3">
      <c r="E289" s="138"/>
      <c r="H289" s="138"/>
      <c r="I289" s="153"/>
    </row>
    <row r="290" spans="5:9" x14ac:dyDescent="0.3">
      <c r="E290" s="138"/>
      <c r="H290" s="138"/>
      <c r="I290" s="153"/>
    </row>
    <row r="291" spans="5:9" x14ac:dyDescent="0.3">
      <c r="E291" s="138"/>
      <c r="H291" s="138"/>
      <c r="I291" s="153"/>
    </row>
    <row r="292" spans="5:9" x14ac:dyDescent="0.3">
      <c r="E292" s="138"/>
      <c r="H292" s="138"/>
      <c r="I292" s="153"/>
    </row>
    <row r="293" spans="5:9" x14ac:dyDescent="0.3">
      <c r="E293" s="138"/>
      <c r="H293" s="138"/>
      <c r="I293" s="153"/>
    </row>
    <row r="294" spans="5:9" x14ac:dyDescent="0.3">
      <c r="E294" s="138"/>
      <c r="H294" s="138"/>
      <c r="I294" s="153"/>
    </row>
    <row r="295" spans="5:9" x14ac:dyDescent="0.3">
      <c r="E295" s="138"/>
      <c r="H295" s="138"/>
      <c r="I295" s="153"/>
    </row>
    <row r="296" spans="5:9" x14ac:dyDescent="0.3">
      <c r="E296" s="138"/>
      <c r="H296" s="138"/>
      <c r="I296" s="153"/>
    </row>
    <row r="297" spans="5:9" x14ac:dyDescent="0.3">
      <c r="E297" s="138"/>
      <c r="H297" s="138"/>
      <c r="I297" s="153"/>
    </row>
    <row r="298" spans="5:9" x14ac:dyDescent="0.3">
      <c r="E298" s="138"/>
      <c r="H298" s="138"/>
      <c r="I298" s="153"/>
    </row>
    <row r="299" spans="5:9" x14ac:dyDescent="0.3">
      <c r="E299" s="138"/>
      <c r="H299" s="138"/>
      <c r="I299" s="153"/>
    </row>
    <row r="300" spans="5:9" x14ac:dyDescent="0.3">
      <c r="E300" s="138"/>
      <c r="H300" s="138"/>
      <c r="I300" s="153"/>
    </row>
    <row r="301" spans="5:9" x14ac:dyDescent="0.3">
      <c r="E301" s="138"/>
      <c r="H301" s="138"/>
      <c r="I301" s="153"/>
    </row>
    <row r="302" spans="5:9" x14ac:dyDescent="0.3">
      <c r="E302" s="138"/>
      <c r="H302" s="138"/>
      <c r="I302" s="153"/>
    </row>
    <row r="303" spans="5:9" x14ac:dyDescent="0.3">
      <c r="E303" s="138"/>
      <c r="H303" s="138"/>
      <c r="I303" s="153"/>
    </row>
    <row r="304" spans="5:9" x14ac:dyDescent="0.3">
      <c r="E304" s="138"/>
      <c r="H304" s="138"/>
      <c r="I304" s="153"/>
    </row>
    <row r="305" spans="5:9" x14ac:dyDescent="0.3">
      <c r="E305" s="138"/>
      <c r="H305" s="138"/>
      <c r="I305" s="153"/>
    </row>
    <row r="306" spans="5:9" x14ac:dyDescent="0.3">
      <c r="E306" s="138"/>
      <c r="H306" s="138"/>
      <c r="I306" s="153"/>
    </row>
    <row r="307" spans="5:9" x14ac:dyDescent="0.3">
      <c r="E307" s="138"/>
      <c r="H307" s="138"/>
      <c r="I307" s="153"/>
    </row>
    <row r="308" spans="5:9" x14ac:dyDescent="0.3">
      <c r="E308" s="138"/>
      <c r="H308" s="138"/>
      <c r="I308" s="153"/>
    </row>
    <row r="309" spans="5:9" x14ac:dyDescent="0.3">
      <c r="E309" s="138"/>
      <c r="H309" s="138"/>
      <c r="I309" s="153"/>
    </row>
    <row r="310" spans="5:9" x14ac:dyDescent="0.3">
      <c r="E310" s="138"/>
      <c r="H310" s="138"/>
      <c r="I310" s="153"/>
    </row>
    <row r="311" spans="5:9" x14ac:dyDescent="0.3">
      <c r="E311" s="138"/>
      <c r="H311" s="138"/>
      <c r="I311" s="153"/>
    </row>
    <row r="312" spans="5:9" x14ac:dyDescent="0.3">
      <c r="E312" s="138"/>
      <c r="H312" s="138"/>
      <c r="I312" s="153"/>
    </row>
    <row r="313" spans="5:9" x14ac:dyDescent="0.3">
      <c r="E313" s="138"/>
      <c r="H313" s="138"/>
      <c r="I313" s="153"/>
    </row>
    <row r="314" spans="5:9" x14ac:dyDescent="0.3">
      <c r="E314" s="138"/>
      <c r="H314" s="138"/>
      <c r="I314" s="153"/>
    </row>
    <row r="315" spans="5:9" x14ac:dyDescent="0.3">
      <c r="E315" s="138"/>
      <c r="H315" s="138"/>
      <c r="I315" s="153"/>
    </row>
    <row r="316" spans="5:9" x14ac:dyDescent="0.3">
      <c r="E316" s="138"/>
      <c r="H316" s="138"/>
      <c r="I316" s="153"/>
    </row>
    <row r="317" spans="5:9" x14ac:dyDescent="0.3">
      <c r="E317" s="138"/>
      <c r="H317" s="138"/>
      <c r="I317" s="153"/>
    </row>
    <row r="318" spans="5:9" x14ac:dyDescent="0.3">
      <c r="E318" s="138"/>
      <c r="H318" s="138"/>
      <c r="I318" s="153"/>
    </row>
    <row r="319" spans="5:9" x14ac:dyDescent="0.3">
      <c r="E319" s="138"/>
      <c r="H319" s="138"/>
      <c r="I319" s="153"/>
    </row>
    <row r="320" spans="5:9" x14ac:dyDescent="0.3">
      <c r="E320" s="138"/>
      <c r="H320" s="138"/>
      <c r="I320" s="153"/>
    </row>
    <row r="321" spans="5:9" x14ac:dyDescent="0.3">
      <c r="E321" s="138"/>
      <c r="H321" s="138"/>
      <c r="I321" s="153"/>
    </row>
    <row r="322" spans="5:9" x14ac:dyDescent="0.3">
      <c r="E322" s="138"/>
      <c r="H322" s="138"/>
      <c r="I322" s="153"/>
    </row>
    <row r="323" spans="5:9" x14ac:dyDescent="0.3">
      <c r="E323" s="138"/>
      <c r="H323" s="138"/>
      <c r="I323" s="153"/>
    </row>
    <row r="324" spans="5:9" x14ac:dyDescent="0.3">
      <c r="E324" s="138"/>
      <c r="H324" s="138"/>
      <c r="I324" s="153"/>
    </row>
    <row r="325" spans="5:9" x14ac:dyDescent="0.3">
      <c r="E325" s="138"/>
      <c r="H325" s="138"/>
      <c r="I325" s="153"/>
    </row>
    <row r="326" spans="5:9" x14ac:dyDescent="0.3">
      <c r="E326" s="138"/>
      <c r="H326" s="138"/>
      <c r="I326" s="153"/>
    </row>
    <row r="327" spans="5:9" x14ac:dyDescent="0.3">
      <c r="E327" s="138"/>
      <c r="H327" s="138"/>
      <c r="I327" s="153"/>
    </row>
    <row r="328" spans="5:9" x14ac:dyDescent="0.3">
      <c r="E328" s="138"/>
      <c r="H328" s="138"/>
      <c r="I328" s="153"/>
    </row>
    <row r="329" spans="5:9" x14ac:dyDescent="0.3">
      <c r="E329" s="138"/>
      <c r="H329" s="138"/>
      <c r="I329" s="153"/>
    </row>
    <row r="330" spans="5:9" x14ac:dyDescent="0.3">
      <c r="E330" s="138"/>
      <c r="H330" s="138"/>
      <c r="I330" s="153"/>
    </row>
    <row r="331" spans="5:9" x14ac:dyDescent="0.3">
      <c r="E331" s="138"/>
      <c r="H331" s="138"/>
      <c r="I331" s="153"/>
    </row>
    <row r="332" spans="5:9" x14ac:dyDescent="0.3">
      <c r="E332" s="138"/>
      <c r="H332" s="138"/>
      <c r="I332" s="153"/>
    </row>
    <row r="333" spans="5:9" x14ac:dyDescent="0.3">
      <c r="E333" s="138"/>
      <c r="H333" s="138"/>
      <c r="I333" s="153"/>
    </row>
    <row r="334" spans="5:9" x14ac:dyDescent="0.3">
      <c r="E334" s="138"/>
      <c r="H334" s="138"/>
      <c r="I334" s="153"/>
    </row>
    <row r="335" spans="5:9" x14ac:dyDescent="0.3">
      <c r="E335" s="138"/>
      <c r="H335" s="138"/>
      <c r="I335" s="153"/>
    </row>
    <row r="336" spans="5:9" x14ac:dyDescent="0.3">
      <c r="E336" s="138"/>
      <c r="H336" s="138"/>
      <c r="I336" s="153"/>
    </row>
    <row r="337" spans="5:9" x14ac:dyDescent="0.3">
      <c r="E337" s="138"/>
      <c r="H337" s="138"/>
      <c r="I337" s="153"/>
    </row>
    <row r="338" spans="5:9" x14ac:dyDescent="0.3">
      <c r="E338" s="138"/>
      <c r="H338" s="138"/>
      <c r="I338" s="153"/>
    </row>
    <row r="339" spans="5:9" x14ac:dyDescent="0.3">
      <c r="E339" s="138"/>
      <c r="H339" s="138"/>
      <c r="I339" s="153"/>
    </row>
    <row r="340" spans="5:9" x14ac:dyDescent="0.3">
      <c r="E340" s="138"/>
      <c r="H340" s="138"/>
      <c r="I340" s="153"/>
    </row>
    <row r="341" spans="5:9" x14ac:dyDescent="0.3">
      <c r="E341" s="138"/>
      <c r="H341" s="138"/>
      <c r="I341" s="153"/>
    </row>
    <row r="342" spans="5:9" x14ac:dyDescent="0.3">
      <c r="E342" s="138"/>
      <c r="H342" s="138"/>
      <c r="I342" s="153"/>
    </row>
    <row r="343" spans="5:9" x14ac:dyDescent="0.3">
      <c r="E343" s="138"/>
      <c r="H343" s="138"/>
      <c r="I343" s="153"/>
    </row>
    <row r="344" spans="5:9" x14ac:dyDescent="0.3">
      <c r="E344" s="138"/>
      <c r="H344" s="138"/>
      <c r="I344" s="153"/>
    </row>
    <row r="345" spans="5:9" x14ac:dyDescent="0.3">
      <c r="E345" s="138"/>
      <c r="H345" s="138"/>
      <c r="I345" s="153"/>
    </row>
    <row r="346" spans="5:9" x14ac:dyDescent="0.3">
      <c r="E346" s="138"/>
      <c r="H346" s="138"/>
      <c r="I346" s="153"/>
    </row>
    <row r="347" spans="5:9" x14ac:dyDescent="0.3">
      <c r="E347" s="138"/>
      <c r="H347" s="138"/>
      <c r="I347" s="153"/>
    </row>
    <row r="348" spans="5:9" x14ac:dyDescent="0.3">
      <c r="E348" s="138"/>
      <c r="H348" s="138"/>
      <c r="I348" s="153"/>
    </row>
    <row r="349" spans="5:9" x14ac:dyDescent="0.3">
      <c r="E349" s="138"/>
      <c r="H349" s="138"/>
      <c r="I349" s="153"/>
    </row>
    <row r="350" spans="5:9" x14ac:dyDescent="0.3">
      <c r="E350" s="138"/>
      <c r="H350" s="138"/>
      <c r="I350" s="153"/>
    </row>
    <row r="351" spans="5:9" x14ac:dyDescent="0.3">
      <c r="E351" s="138"/>
      <c r="H351" s="138"/>
      <c r="I351" s="153"/>
    </row>
    <row r="352" spans="5:9" x14ac:dyDescent="0.3">
      <c r="E352" s="138"/>
      <c r="H352" s="138"/>
      <c r="I352" s="153"/>
    </row>
    <row r="353" spans="5:9" x14ac:dyDescent="0.3">
      <c r="E353" s="138"/>
      <c r="H353" s="138"/>
      <c r="I353" s="153"/>
    </row>
    <row r="354" spans="5:9" x14ac:dyDescent="0.3">
      <c r="E354" s="138"/>
      <c r="H354" s="138"/>
      <c r="I354" s="153"/>
    </row>
    <row r="355" spans="5:9" x14ac:dyDescent="0.3">
      <c r="E355" s="138"/>
      <c r="H355" s="138"/>
      <c r="I355" s="153"/>
    </row>
    <row r="356" spans="5:9" x14ac:dyDescent="0.3">
      <c r="E356" s="138"/>
      <c r="H356" s="138"/>
      <c r="I356" s="153"/>
    </row>
    <row r="357" spans="5:9" x14ac:dyDescent="0.3">
      <c r="E357" s="138"/>
      <c r="H357" s="138"/>
      <c r="I357" s="153"/>
    </row>
    <row r="358" spans="5:9" x14ac:dyDescent="0.3">
      <c r="E358" s="138"/>
      <c r="H358" s="138"/>
      <c r="I358" s="153"/>
    </row>
    <row r="359" spans="5:9" x14ac:dyDescent="0.3">
      <c r="E359" s="138"/>
      <c r="H359" s="138"/>
      <c r="I359" s="153"/>
    </row>
    <row r="360" spans="5:9" x14ac:dyDescent="0.3">
      <c r="E360" s="138"/>
      <c r="H360" s="138"/>
      <c r="I360" s="153"/>
    </row>
    <row r="361" spans="5:9" x14ac:dyDescent="0.3">
      <c r="E361" s="138"/>
      <c r="H361" s="138"/>
      <c r="I361" s="153"/>
    </row>
    <row r="362" spans="5:9" x14ac:dyDescent="0.3">
      <c r="E362" s="138"/>
      <c r="H362" s="138"/>
      <c r="I362" s="153"/>
    </row>
    <row r="363" spans="5:9" x14ac:dyDescent="0.3">
      <c r="E363" s="138"/>
      <c r="H363" s="138"/>
      <c r="I363" s="153"/>
    </row>
    <row r="364" spans="5:9" x14ac:dyDescent="0.3">
      <c r="E364" s="138"/>
      <c r="H364" s="138"/>
      <c r="I364" s="153"/>
    </row>
    <row r="365" spans="5:9" x14ac:dyDescent="0.3">
      <c r="E365" s="138"/>
      <c r="H365" s="138"/>
      <c r="I365" s="153"/>
    </row>
    <row r="366" spans="5:9" x14ac:dyDescent="0.3">
      <c r="E366" s="138"/>
      <c r="H366" s="138"/>
      <c r="I366" s="153"/>
    </row>
    <row r="367" spans="5:9" x14ac:dyDescent="0.3">
      <c r="E367" s="138"/>
      <c r="H367" s="138"/>
      <c r="I367" s="153"/>
    </row>
    <row r="368" spans="5:9" x14ac:dyDescent="0.3">
      <c r="E368" s="138"/>
      <c r="H368" s="138"/>
      <c r="I368" s="153"/>
    </row>
    <row r="369" spans="5:9" x14ac:dyDescent="0.3">
      <c r="E369" s="138"/>
      <c r="H369" s="138"/>
      <c r="I369" s="153"/>
    </row>
    <row r="370" spans="5:9" x14ac:dyDescent="0.3">
      <c r="E370" s="138"/>
      <c r="H370" s="138"/>
      <c r="I370" s="153"/>
    </row>
    <row r="371" spans="5:9" x14ac:dyDescent="0.3">
      <c r="E371" s="138"/>
      <c r="H371" s="138"/>
      <c r="I371" s="15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Z21"/>
  <sheetViews>
    <sheetView topLeftCell="H1" workbookViewId="0">
      <selection activeCell="Z2" sqref="Z2"/>
    </sheetView>
  </sheetViews>
  <sheetFormatPr defaultRowHeight="14.4" x14ac:dyDescent="0.3"/>
  <cols>
    <col min="1" max="1" width="8.44140625" bestFit="1" customWidth="1"/>
    <col min="2" max="2" width="12.44140625" bestFit="1" customWidth="1"/>
    <col min="3" max="3" width="7.44140625" bestFit="1" customWidth="1"/>
    <col min="4" max="4" width="11.88671875" style="137" bestFit="1" customWidth="1"/>
    <col min="5" max="5" width="12.6640625" style="137" bestFit="1" customWidth="1"/>
    <col min="6" max="6" width="11.33203125" style="137" bestFit="1" customWidth="1"/>
    <col min="7" max="7" width="15.33203125" style="138" bestFit="1" customWidth="1"/>
    <col min="8" max="8" width="15.5546875" style="138" bestFit="1" customWidth="1"/>
    <col min="9" max="9" width="10.6640625" bestFit="1" customWidth="1"/>
    <col min="10" max="10" width="10.33203125" bestFit="1" customWidth="1"/>
    <col min="11" max="11" width="8.6640625" bestFit="1" customWidth="1"/>
    <col min="12" max="12" width="15.5546875" bestFit="1" customWidth="1"/>
    <col min="13" max="13" width="6.109375" bestFit="1" customWidth="1"/>
    <col min="14" max="14" width="5.5546875" bestFit="1" customWidth="1"/>
    <col min="15" max="15" width="9.33203125" bestFit="1" customWidth="1"/>
    <col min="16" max="16" width="5.5546875" bestFit="1" customWidth="1"/>
    <col min="17" max="17" width="9" bestFit="1" customWidth="1"/>
    <col min="18" max="18" width="11.88671875" style="138" bestFit="1" customWidth="1"/>
    <col min="19" max="19" width="20.109375" style="138" bestFit="1" customWidth="1"/>
    <col min="20" max="20" width="19.5546875" style="138" bestFit="1" customWidth="1"/>
    <col min="21" max="21" width="19.33203125" bestFit="1" customWidth="1"/>
    <col min="22" max="22" width="18.44140625" bestFit="1" customWidth="1"/>
    <col min="23" max="23" width="17" customWidth="1"/>
    <col min="24" max="24" width="22.33203125" customWidth="1"/>
    <col min="25" max="25" width="20.33203125" bestFit="1" customWidth="1"/>
    <col min="26" max="26" width="29.6640625" bestFit="1" customWidth="1"/>
  </cols>
  <sheetData>
    <row r="1" spans="1:26" x14ac:dyDescent="0.3">
      <c r="A1" s="148" t="s">
        <v>90</v>
      </c>
      <c r="B1" s="148" t="s">
        <v>91</v>
      </c>
      <c r="C1" s="148" t="s">
        <v>92</v>
      </c>
      <c r="D1" s="149" t="s">
        <v>93</v>
      </c>
      <c r="E1" s="149" t="s">
        <v>94</v>
      </c>
      <c r="F1" s="149" t="s">
        <v>95</v>
      </c>
      <c r="G1" s="150" t="s">
        <v>96</v>
      </c>
      <c r="H1" s="150" t="s">
        <v>97</v>
      </c>
      <c r="I1" s="148" t="s">
        <v>98</v>
      </c>
      <c r="J1" s="148" t="s">
        <v>99</v>
      </c>
      <c r="K1" s="148" t="s">
        <v>100</v>
      </c>
      <c r="L1" s="148" t="s">
        <v>101</v>
      </c>
      <c r="M1" s="148" t="s">
        <v>102</v>
      </c>
      <c r="N1" s="148" t="s">
        <v>103</v>
      </c>
      <c r="O1" s="148" t="s">
        <v>104</v>
      </c>
      <c r="P1" s="148" t="s">
        <v>105</v>
      </c>
      <c r="Q1" s="148" t="s">
        <v>106</v>
      </c>
      <c r="R1" s="150" t="s">
        <v>107</v>
      </c>
      <c r="S1" s="158" t="s">
        <v>146</v>
      </c>
      <c r="T1" s="158" t="s">
        <v>144</v>
      </c>
      <c r="U1" s="139" t="s">
        <v>130</v>
      </c>
      <c r="V1" s="139" t="s">
        <v>131</v>
      </c>
      <c r="W1" s="139" t="s">
        <v>132</v>
      </c>
      <c r="X1" s="139" t="s">
        <v>133</v>
      </c>
      <c r="Y1" s="139" t="s">
        <v>134</v>
      </c>
      <c r="Z1" s="139" t="s">
        <v>207</v>
      </c>
    </row>
    <row r="2" spans="1:26" x14ac:dyDescent="0.3">
      <c r="R2"/>
      <c r="S2" s="137">
        <f>DATE(YEAR(U2),MONTH(U2),1)</f>
        <v>1</v>
      </c>
      <c r="T2" s="137">
        <f>DATE(YEAR(V2),MONTH(V2),1)</f>
        <v>1</v>
      </c>
      <c r="U2" s="137">
        <f>D2</f>
        <v>0</v>
      </c>
      <c r="V2" s="137">
        <f>E2</f>
        <v>0</v>
      </c>
      <c r="W2">
        <f>U2-V2</f>
        <v>0</v>
      </c>
      <c r="X2" t="str">
        <f>IF(S2&gt;T2,"Antecipação",IF(W2&lt;-5,"Recebimento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  <c r="Z2" t="str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$28)))))))),"")</f>
        <v/>
      </c>
    </row>
    <row r="3" spans="1:26" x14ac:dyDescent="0.3">
      <c r="R3"/>
      <c r="S3" s="137"/>
      <c r="T3" s="137"/>
      <c r="U3" s="137"/>
      <c r="V3" s="137"/>
    </row>
    <row r="4" spans="1:26" x14ac:dyDescent="0.3">
      <c r="R4"/>
      <c r="S4" s="137"/>
      <c r="T4" s="137"/>
      <c r="U4" s="137"/>
      <c r="V4" s="137"/>
    </row>
    <row r="5" spans="1:26" x14ac:dyDescent="0.3">
      <c r="R5"/>
      <c r="S5" s="137"/>
      <c r="T5" s="137"/>
      <c r="U5" s="137"/>
      <c r="V5" s="137"/>
    </row>
    <row r="6" spans="1:26" x14ac:dyDescent="0.3">
      <c r="R6"/>
      <c r="S6" s="137"/>
      <c r="T6" s="137"/>
      <c r="U6" s="137"/>
      <c r="V6" s="137"/>
    </row>
    <row r="7" spans="1:26" x14ac:dyDescent="0.3">
      <c r="R7"/>
      <c r="S7" s="137"/>
      <c r="T7" s="137"/>
      <c r="U7" s="137"/>
      <c r="V7" s="137"/>
    </row>
    <row r="8" spans="1:26" x14ac:dyDescent="0.3">
      <c r="R8"/>
      <c r="S8" s="137"/>
      <c r="T8" s="137"/>
      <c r="U8" s="137"/>
      <c r="V8" s="137"/>
    </row>
    <row r="9" spans="1:26" x14ac:dyDescent="0.3">
      <c r="R9"/>
      <c r="S9" s="137"/>
      <c r="T9" s="137"/>
      <c r="U9" s="137"/>
      <c r="V9" s="137"/>
    </row>
    <row r="10" spans="1:26" x14ac:dyDescent="0.3">
      <c r="R10"/>
      <c r="S10" s="137"/>
      <c r="T10" s="137"/>
      <c r="U10" s="137"/>
      <c r="V10" s="137"/>
    </row>
    <row r="11" spans="1:26" x14ac:dyDescent="0.3">
      <c r="R11"/>
      <c r="S11" s="137"/>
      <c r="T11" s="137"/>
      <c r="U11" s="137"/>
      <c r="V11" s="137"/>
    </row>
    <row r="12" spans="1:26" x14ac:dyDescent="0.3">
      <c r="R12"/>
      <c r="S12" s="137"/>
      <c r="T12" s="137"/>
      <c r="U12" s="137"/>
      <c r="V12" s="137"/>
    </row>
    <row r="13" spans="1:26" x14ac:dyDescent="0.3">
      <c r="R13"/>
      <c r="S13" s="137"/>
      <c r="T13" s="137"/>
      <c r="U13" s="137"/>
      <c r="V13" s="137"/>
    </row>
    <row r="14" spans="1:26" x14ac:dyDescent="0.3">
      <c r="R14"/>
      <c r="S14" s="137"/>
      <c r="T14" s="137"/>
      <c r="U14" s="137"/>
      <c r="V14" s="137"/>
    </row>
    <row r="15" spans="1:26" x14ac:dyDescent="0.3">
      <c r="R15"/>
      <c r="S15" s="137"/>
      <c r="T15" s="137"/>
      <c r="U15" s="137"/>
      <c r="V15" s="137"/>
    </row>
    <row r="16" spans="1:26" x14ac:dyDescent="0.3">
      <c r="R16"/>
      <c r="S16" s="137"/>
      <c r="T16" s="137"/>
      <c r="U16" s="137"/>
      <c r="V16" s="137"/>
    </row>
    <row r="17" spans="18:22" x14ac:dyDescent="0.3">
      <c r="R17"/>
      <c r="S17" s="137"/>
      <c r="T17" s="137"/>
      <c r="U17" s="137"/>
      <c r="V17" s="137"/>
    </row>
    <row r="18" spans="18:22" x14ac:dyDescent="0.3">
      <c r="R18"/>
      <c r="S18" s="137"/>
      <c r="T18" s="137"/>
      <c r="U18" s="137"/>
      <c r="V18" s="137"/>
    </row>
    <row r="19" spans="18:22" x14ac:dyDescent="0.3">
      <c r="R19"/>
      <c r="S19" s="137"/>
      <c r="T19" s="137"/>
      <c r="U19" s="137"/>
      <c r="V19" s="137"/>
    </row>
    <row r="20" spans="18:22" x14ac:dyDescent="0.3">
      <c r="R20"/>
      <c r="S20" s="137"/>
      <c r="T20" s="137"/>
      <c r="U20" s="137"/>
      <c r="V20" s="137"/>
    </row>
    <row r="21" spans="18:22" x14ac:dyDescent="0.3">
      <c r="S21" s="137"/>
      <c r="T21" s="137"/>
      <c r="U21" s="137"/>
      <c r="V21" s="137"/>
    </row>
  </sheetData>
  <autoFilter ref="A1:R1" xr:uid="{10C38C04-56E1-45DC-9874-8015BB9C6702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S42207"/>
  <sheetViews>
    <sheetView tabSelected="1" topLeftCell="H1" workbookViewId="0">
      <selection activeCell="S7" sqref="S7"/>
    </sheetView>
  </sheetViews>
  <sheetFormatPr defaultColWidth="9.109375" defaultRowHeight="14.4" x14ac:dyDescent="0.3"/>
  <cols>
    <col min="1" max="1" width="12.109375" bestFit="1" customWidth="1"/>
    <col min="2" max="2" width="37.33203125" bestFit="1" customWidth="1"/>
    <col min="3" max="3" width="9" bestFit="1" customWidth="1"/>
    <col min="4" max="4" width="9.44140625" bestFit="1" customWidth="1"/>
    <col min="5" max="5" width="5.5546875" bestFit="1" customWidth="1"/>
    <col min="6" max="6" width="8.88671875" bestFit="1" customWidth="1"/>
    <col min="7" max="7" width="11.88671875" bestFit="1" customWidth="1"/>
    <col min="8" max="9" width="10.6640625" style="137" bestFit="1" customWidth="1"/>
    <col min="10" max="10" width="28" customWidth="1"/>
    <col min="11" max="11" width="27.88671875" customWidth="1"/>
    <col min="12" max="13" width="32.33203125" customWidth="1"/>
    <col min="14" max="14" width="25" bestFit="1" customWidth="1"/>
    <col min="15" max="15" width="18" bestFit="1" customWidth="1"/>
    <col min="16" max="16" width="17.33203125" customWidth="1"/>
    <col min="17" max="17" width="14.33203125" bestFit="1" customWidth="1"/>
    <col min="18" max="18" width="14.5546875" bestFit="1" customWidth="1"/>
    <col min="19" max="19" width="29.6640625" bestFit="1" customWidth="1"/>
  </cols>
  <sheetData>
    <row r="1" spans="1:19" x14ac:dyDescent="0.3">
      <c r="A1" s="137"/>
      <c r="K1" s="155" t="s">
        <v>139</v>
      </c>
      <c r="L1" s="154">
        <v>0.12</v>
      </c>
      <c r="M1" s="159"/>
    </row>
    <row r="2" spans="1:19" x14ac:dyDescent="0.3">
      <c r="K2" s="155" t="s">
        <v>138</v>
      </c>
      <c r="L2" s="154">
        <f>(1+L1)^(1/12)-1</f>
        <v>9.4887929345830457E-3</v>
      </c>
      <c r="M2" s="159"/>
      <c r="O2" s="153"/>
    </row>
    <row r="3" spans="1:19" x14ac:dyDescent="0.3">
      <c r="K3" s="155" t="s">
        <v>140</v>
      </c>
      <c r="L3" s="156">
        <f>DATE(YEAR(A1),MONTH(A1),DAY(A1))</f>
        <v>0</v>
      </c>
      <c r="M3" s="160"/>
      <c r="O3" s="153"/>
    </row>
    <row r="4" spans="1:19" x14ac:dyDescent="0.3">
      <c r="L4" s="153"/>
      <c r="M4" s="153"/>
      <c r="O4" s="153"/>
    </row>
    <row r="5" spans="1:19" x14ac:dyDescent="0.3">
      <c r="L5" s="153"/>
      <c r="M5" s="153"/>
      <c r="O5" s="153"/>
      <c r="P5" s="252">
        <f>SUM(P7:P42207)</f>
        <v>0</v>
      </c>
    </row>
    <row r="6" spans="1:19" x14ac:dyDescent="0.3">
      <c r="A6" s="148" t="s">
        <v>108</v>
      </c>
      <c r="B6" s="148" t="s">
        <v>109</v>
      </c>
      <c r="C6" s="148" t="s">
        <v>110</v>
      </c>
      <c r="D6" s="148" t="s">
        <v>111</v>
      </c>
      <c r="E6" s="148" t="s">
        <v>105</v>
      </c>
      <c r="F6" s="148" t="s">
        <v>112</v>
      </c>
      <c r="G6" s="148" t="s">
        <v>93</v>
      </c>
      <c r="H6" s="149" t="s">
        <v>113</v>
      </c>
      <c r="I6" s="149" t="s">
        <v>114</v>
      </c>
      <c r="J6" s="148" t="s">
        <v>115</v>
      </c>
      <c r="K6" s="148" t="s">
        <v>116</v>
      </c>
      <c r="L6" s="151" t="s">
        <v>8</v>
      </c>
      <c r="M6" s="161" t="s">
        <v>145</v>
      </c>
      <c r="N6" s="139" t="s">
        <v>135</v>
      </c>
      <c r="O6" s="139" t="s">
        <v>136</v>
      </c>
      <c r="P6" s="139" t="s">
        <v>137</v>
      </c>
      <c r="Q6" s="139" t="s">
        <v>132</v>
      </c>
      <c r="R6" s="139" t="s">
        <v>134</v>
      </c>
      <c r="S6" s="139" t="s">
        <v>207</v>
      </c>
    </row>
    <row r="7" spans="1:19" x14ac:dyDescent="0.3">
      <c r="G7" s="137"/>
      <c r="I7" s="141"/>
      <c r="L7" s="140"/>
      <c r="M7" s="162">
        <f>DATE(YEAR(G7),MONTH(G7),1)</f>
        <v>1</v>
      </c>
      <c r="N7" s="152" t="str">
        <f>IF(G7&gt;$L$3,"Futuro","Atraso")</f>
        <v>Atraso</v>
      </c>
      <c r="O7">
        <f>12*(YEAR(G7)-YEAR($L$3))+(MONTH(G7)-MONTH($L$3))</f>
        <v>0</v>
      </c>
      <c r="P7" s="138">
        <f>IF(N7="Atraso",L7,L7/(1+$L$2)^O7)</f>
        <v>0</v>
      </c>
      <c r="Q7">
        <f>IF(N7="Atraso",$L$3-G7,0)</f>
        <v>0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Até 15</v>
      </c>
      <c r="S7" t="str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>Vencidos e Não Pagos até 30 dias</v>
      </c>
    </row>
    <row r="8" spans="1:19" x14ac:dyDescent="0.3">
      <c r="G8" s="137"/>
      <c r="I8" s="141"/>
      <c r="L8" s="140"/>
      <c r="M8" s="162"/>
      <c r="N8" s="152"/>
      <c r="P8" s="138"/>
    </row>
    <row r="9" spans="1:19" x14ac:dyDescent="0.3">
      <c r="G9" s="137"/>
      <c r="I9" s="141"/>
      <c r="L9" s="140"/>
      <c r="M9" s="162"/>
      <c r="N9" s="152"/>
      <c r="P9" s="138"/>
    </row>
    <row r="10" spans="1:19" x14ac:dyDescent="0.3">
      <c r="G10" s="137"/>
      <c r="I10" s="141"/>
      <c r="L10" s="140"/>
      <c r="M10" s="162"/>
      <c r="N10" s="152"/>
      <c r="P10" s="138"/>
    </row>
    <row r="11" spans="1:19" x14ac:dyDescent="0.3">
      <c r="G11" s="137"/>
      <c r="I11" s="141"/>
      <c r="L11" s="140"/>
      <c r="M11" s="162"/>
      <c r="N11" s="152"/>
      <c r="P11" s="138"/>
    </row>
    <row r="12" spans="1:19" x14ac:dyDescent="0.3">
      <c r="G12" s="137"/>
      <c r="I12" s="141"/>
      <c r="L12" s="140"/>
      <c r="M12" s="162"/>
      <c r="N12" s="152"/>
      <c r="P12" s="138"/>
    </row>
    <row r="13" spans="1:19" x14ac:dyDescent="0.3">
      <c r="G13" s="137"/>
      <c r="I13" s="141"/>
      <c r="L13" s="140"/>
      <c r="M13" s="162"/>
      <c r="N13" s="152"/>
      <c r="P13" s="138"/>
    </row>
    <row r="14" spans="1:19" x14ac:dyDescent="0.3">
      <c r="G14" s="137"/>
      <c r="I14" s="141"/>
      <c r="L14" s="140"/>
      <c r="M14" s="162"/>
      <c r="N14" s="152"/>
      <c r="P14" s="138"/>
    </row>
    <row r="15" spans="1:19" x14ac:dyDescent="0.3">
      <c r="G15" s="137"/>
      <c r="I15" s="141"/>
      <c r="L15" s="140"/>
      <c r="M15" s="162"/>
      <c r="N15" s="152"/>
      <c r="P15" s="138"/>
    </row>
    <row r="16" spans="1:19" x14ac:dyDescent="0.3">
      <c r="G16" s="137"/>
      <c r="I16" s="141"/>
      <c r="L16" s="140"/>
      <c r="M16" s="162"/>
      <c r="N16" s="152"/>
      <c r="P16" s="138"/>
    </row>
    <row r="17" spans="7:16" x14ac:dyDescent="0.3">
      <c r="G17" s="137"/>
      <c r="I17" s="141"/>
      <c r="L17" s="140"/>
      <c r="M17" s="162"/>
      <c r="N17" s="152"/>
      <c r="P17" s="138"/>
    </row>
    <row r="18" spans="7:16" x14ac:dyDescent="0.3">
      <c r="G18" s="137"/>
      <c r="I18" s="141"/>
      <c r="L18" s="140"/>
      <c r="M18" s="162"/>
      <c r="N18" s="152"/>
      <c r="P18" s="138"/>
    </row>
    <row r="19" spans="7:16" x14ac:dyDescent="0.3">
      <c r="G19" s="137"/>
      <c r="I19" s="141"/>
      <c r="L19" s="140"/>
      <c r="M19" s="162"/>
      <c r="N19" s="152"/>
      <c r="P19" s="138"/>
    </row>
    <row r="20" spans="7:16" x14ac:dyDescent="0.3">
      <c r="G20" s="137"/>
      <c r="I20" s="141"/>
      <c r="L20" s="140"/>
      <c r="M20" s="162"/>
      <c r="N20" s="152"/>
      <c r="P20" s="138"/>
    </row>
    <row r="21" spans="7:16" x14ac:dyDescent="0.3">
      <c r="G21" s="137"/>
      <c r="I21" s="141"/>
      <c r="L21" s="140"/>
      <c r="M21" s="162"/>
      <c r="N21" s="152"/>
      <c r="P21" s="138"/>
    </row>
    <row r="22" spans="7:16" x14ac:dyDescent="0.3">
      <c r="G22" s="137"/>
      <c r="I22" s="141"/>
      <c r="L22" s="140"/>
      <c r="M22" s="162"/>
      <c r="N22" s="152"/>
      <c r="P22" s="138"/>
    </row>
    <row r="23" spans="7:16" x14ac:dyDescent="0.3">
      <c r="G23" s="137"/>
      <c r="I23" s="141"/>
      <c r="L23" s="140"/>
      <c r="M23" s="162"/>
      <c r="N23" s="152"/>
      <c r="P23" s="138"/>
    </row>
    <row r="24" spans="7:16" x14ac:dyDescent="0.3">
      <c r="G24" s="137"/>
      <c r="I24" s="141"/>
      <c r="L24" s="140"/>
      <c r="M24" s="162"/>
      <c r="N24" s="152"/>
      <c r="P24" s="138"/>
    </row>
    <row r="25" spans="7:16" x14ac:dyDescent="0.3">
      <c r="G25" s="137"/>
      <c r="I25" s="141"/>
      <c r="L25" s="140"/>
      <c r="M25" s="162"/>
      <c r="N25" s="152"/>
      <c r="P25" s="138"/>
    </row>
    <row r="26" spans="7:16" x14ac:dyDescent="0.3">
      <c r="G26" s="137"/>
      <c r="I26" s="141"/>
      <c r="L26" s="140"/>
      <c r="M26" s="162"/>
      <c r="N26" s="152"/>
      <c r="P26" s="138"/>
    </row>
    <row r="27" spans="7:16" x14ac:dyDescent="0.3">
      <c r="G27" s="137"/>
      <c r="I27" s="141"/>
      <c r="L27" s="140"/>
      <c r="M27" s="162"/>
      <c r="N27" s="152"/>
      <c r="P27" s="138"/>
    </row>
    <row r="28" spans="7:16" x14ac:dyDescent="0.3">
      <c r="G28" s="137"/>
      <c r="I28" s="141"/>
      <c r="L28" s="140"/>
      <c r="M28" s="162"/>
      <c r="N28" s="152"/>
      <c r="P28" s="138"/>
    </row>
    <row r="29" spans="7:16" x14ac:dyDescent="0.3">
      <c r="G29" s="137"/>
      <c r="I29" s="141"/>
      <c r="L29" s="140"/>
      <c r="M29" s="162"/>
      <c r="N29" s="152"/>
      <c r="P29" s="138"/>
    </row>
    <row r="30" spans="7:16" x14ac:dyDescent="0.3">
      <c r="G30" s="137"/>
      <c r="I30" s="141"/>
      <c r="L30" s="140"/>
      <c r="M30" s="162"/>
      <c r="N30" s="152"/>
      <c r="P30" s="138"/>
    </row>
    <row r="31" spans="7:16" x14ac:dyDescent="0.3">
      <c r="G31" s="137"/>
      <c r="I31" s="141"/>
      <c r="L31" s="140"/>
      <c r="M31" s="162"/>
      <c r="N31" s="152"/>
      <c r="P31" s="138"/>
    </row>
    <row r="32" spans="7:16" x14ac:dyDescent="0.3">
      <c r="G32" s="137"/>
      <c r="I32" s="141"/>
      <c r="L32" s="140"/>
      <c r="M32" s="162"/>
      <c r="N32" s="152"/>
      <c r="P32" s="138"/>
    </row>
    <row r="33" spans="7:16" x14ac:dyDescent="0.3">
      <c r="G33" s="137"/>
      <c r="I33" s="141"/>
      <c r="L33" s="140"/>
      <c r="M33" s="162"/>
      <c r="N33" s="152"/>
      <c r="P33" s="138"/>
    </row>
    <row r="34" spans="7:16" x14ac:dyDescent="0.3">
      <c r="G34" s="137"/>
      <c r="I34" s="141"/>
      <c r="L34" s="140"/>
      <c r="M34" s="162"/>
      <c r="N34" s="152"/>
      <c r="P34" s="138"/>
    </row>
    <row r="35" spans="7:16" x14ac:dyDescent="0.3">
      <c r="G35" s="137"/>
      <c r="I35" s="141"/>
      <c r="L35" s="140"/>
      <c r="M35" s="162"/>
      <c r="N35" s="152"/>
      <c r="P35" s="138"/>
    </row>
    <row r="36" spans="7:16" x14ac:dyDescent="0.3">
      <c r="G36" s="137"/>
      <c r="I36" s="141"/>
      <c r="L36" s="140"/>
      <c r="M36" s="162"/>
      <c r="N36" s="152"/>
      <c r="P36" s="138"/>
    </row>
    <row r="37" spans="7:16" x14ac:dyDescent="0.3">
      <c r="G37" s="137"/>
      <c r="I37" s="141"/>
      <c r="L37" s="140"/>
      <c r="M37" s="162"/>
      <c r="N37" s="152"/>
      <c r="P37" s="138"/>
    </row>
    <row r="38" spans="7:16" x14ac:dyDescent="0.3">
      <c r="G38" s="137"/>
      <c r="I38" s="141"/>
      <c r="L38" s="140"/>
      <c r="M38" s="162"/>
      <c r="N38" s="152"/>
      <c r="P38" s="138"/>
    </row>
    <row r="39" spans="7:16" x14ac:dyDescent="0.3">
      <c r="G39" s="137"/>
      <c r="I39" s="141"/>
      <c r="L39" s="140"/>
      <c r="M39" s="162"/>
      <c r="N39" s="152"/>
      <c r="P39" s="138"/>
    </row>
    <row r="40" spans="7:16" x14ac:dyDescent="0.3">
      <c r="G40" s="137"/>
      <c r="I40" s="141"/>
      <c r="L40" s="140"/>
      <c r="M40" s="162"/>
      <c r="N40" s="152"/>
      <c r="P40" s="138"/>
    </row>
    <row r="41" spans="7:16" x14ac:dyDescent="0.3">
      <c r="G41" s="137"/>
      <c r="I41" s="141"/>
      <c r="L41" s="140"/>
      <c r="M41" s="162"/>
      <c r="N41" s="152"/>
      <c r="P41" s="138"/>
    </row>
    <row r="42" spans="7:16" x14ac:dyDescent="0.3">
      <c r="G42" s="137"/>
      <c r="I42" s="141"/>
      <c r="L42" s="140"/>
      <c r="M42" s="162"/>
      <c r="N42" s="152"/>
      <c r="P42" s="138"/>
    </row>
    <row r="43" spans="7:16" x14ac:dyDescent="0.3">
      <c r="G43" s="137"/>
      <c r="I43" s="141"/>
      <c r="L43" s="140"/>
      <c r="M43" s="162"/>
      <c r="N43" s="152"/>
      <c r="P43" s="138"/>
    </row>
    <row r="44" spans="7:16" x14ac:dyDescent="0.3">
      <c r="G44" s="137"/>
      <c r="I44" s="141"/>
      <c r="L44" s="140"/>
      <c r="M44" s="162"/>
      <c r="N44" s="152"/>
      <c r="P44" s="138"/>
    </row>
    <row r="45" spans="7:16" x14ac:dyDescent="0.3">
      <c r="G45" s="137"/>
      <c r="I45" s="141"/>
      <c r="L45" s="140"/>
      <c r="M45" s="162"/>
      <c r="N45" s="152"/>
      <c r="P45" s="138"/>
    </row>
    <row r="46" spans="7:16" x14ac:dyDescent="0.3">
      <c r="G46" s="137"/>
      <c r="I46" s="141"/>
      <c r="L46" s="140"/>
      <c r="M46" s="162"/>
      <c r="N46" s="152"/>
      <c r="P46" s="138"/>
    </row>
    <row r="47" spans="7:16" x14ac:dyDescent="0.3">
      <c r="G47" s="137"/>
      <c r="I47" s="141"/>
      <c r="L47" s="140"/>
      <c r="M47" s="162"/>
      <c r="N47" s="152"/>
      <c r="P47" s="138"/>
    </row>
    <row r="48" spans="7:16" x14ac:dyDescent="0.3">
      <c r="G48" s="137"/>
      <c r="I48" s="141"/>
      <c r="L48" s="140"/>
      <c r="M48" s="162"/>
      <c r="N48" s="152"/>
      <c r="P48" s="138"/>
    </row>
    <row r="49" spans="7:16" x14ac:dyDescent="0.3">
      <c r="G49" s="137"/>
      <c r="I49" s="141"/>
      <c r="L49" s="140"/>
      <c r="M49" s="162"/>
      <c r="N49" s="152"/>
      <c r="P49" s="138"/>
    </row>
    <row r="50" spans="7:16" x14ac:dyDescent="0.3">
      <c r="G50" s="137"/>
      <c r="I50" s="141"/>
      <c r="L50" s="140"/>
      <c r="M50" s="162"/>
      <c r="N50" s="152"/>
      <c r="P50" s="138"/>
    </row>
    <row r="51" spans="7:16" x14ac:dyDescent="0.3">
      <c r="G51" s="137"/>
      <c r="I51" s="141"/>
      <c r="L51" s="140"/>
      <c r="M51" s="162"/>
      <c r="N51" s="152"/>
      <c r="P51" s="138"/>
    </row>
    <row r="52" spans="7:16" x14ac:dyDescent="0.3">
      <c r="G52" s="137"/>
      <c r="I52" s="141"/>
      <c r="L52" s="140"/>
      <c r="M52" s="162"/>
      <c r="N52" s="152"/>
      <c r="P52" s="138"/>
    </row>
    <row r="53" spans="7:16" x14ac:dyDescent="0.3">
      <c r="G53" s="137"/>
      <c r="I53" s="141"/>
      <c r="L53" s="140"/>
      <c r="M53" s="162"/>
      <c r="N53" s="152"/>
      <c r="P53" s="138"/>
    </row>
    <row r="54" spans="7:16" x14ac:dyDescent="0.3">
      <c r="G54" s="137"/>
      <c r="I54" s="141"/>
      <c r="L54" s="140"/>
      <c r="M54" s="162"/>
      <c r="N54" s="152"/>
      <c r="P54" s="138"/>
    </row>
    <row r="55" spans="7:16" x14ac:dyDescent="0.3">
      <c r="G55" s="137"/>
      <c r="I55" s="141"/>
      <c r="M55" s="162"/>
      <c r="N55" s="152"/>
      <c r="P55" s="138"/>
    </row>
    <row r="56" spans="7:16" x14ac:dyDescent="0.3">
      <c r="G56" s="137"/>
      <c r="I56" s="141"/>
      <c r="M56" s="162"/>
      <c r="N56" s="152"/>
      <c r="P56" s="138"/>
    </row>
    <row r="57" spans="7:16" x14ac:dyDescent="0.3">
      <c r="G57" s="137"/>
      <c r="I57" s="141"/>
      <c r="M57" s="162"/>
      <c r="N57" s="152"/>
      <c r="P57" s="138"/>
    </row>
    <row r="58" spans="7:16" x14ac:dyDescent="0.3">
      <c r="G58" s="137"/>
      <c r="I58" s="141"/>
      <c r="M58" s="162"/>
      <c r="N58" s="152"/>
      <c r="P58" s="138"/>
    </row>
    <row r="59" spans="7:16" x14ac:dyDescent="0.3">
      <c r="G59" s="137"/>
      <c r="I59" s="141"/>
      <c r="M59" s="162"/>
      <c r="N59" s="152"/>
      <c r="P59" s="138"/>
    </row>
    <row r="60" spans="7:16" x14ac:dyDescent="0.3">
      <c r="G60" s="137"/>
      <c r="I60" s="141"/>
      <c r="M60" s="162"/>
      <c r="N60" s="152"/>
      <c r="P60" s="138"/>
    </row>
    <row r="61" spans="7:16" x14ac:dyDescent="0.3">
      <c r="G61" s="137"/>
      <c r="I61" s="141"/>
      <c r="M61" s="162"/>
      <c r="N61" s="152"/>
      <c r="P61" s="138"/>
    </row>
    <row r="62" spans="7:16" x14ac:dyDescent="0.3">
      <c r="G62" s="137"/>
      <c r="I62" s="141"/>
      <c r="M62" s="162"/>
      <c r="N62" s="152"/>
      <c r="P62" s="138"/>
    </row>
    <row r="63" spans="7:16" x14ac:dyDescent="0.3">
      <c r="G63" s="137"/>
      <c r="I63" s="141"/>
      <c r="M63" s="162"/>
      <c r="N63" s="152"/>
      <c r="P63" s="138"/>
    </row>
    <row r="64" spans="7:16" x14ac:dyDescent="0.3">
      <c r="G64" s="137"/>
      <c r="I64" s="141"/>
      <c r="M64" s="162"/>
      <c r="N64" s="152"/>
      <c r="P64" s="138"/>
    </row>
    <row r="65" spans="7:16" x14ac:dyDescent="0.3">
      <c r="G65" s="137"/>
      <c r="I65" s="141"/>
      <c r="M65" s="162"/>
      <c r="N65" s="152"/>
      <c r="P65" s="138"/>
    </row>
    <row r="66" spans="7:16" x14ac:dyDescent="0.3">
      <c r="G66" s="137"/>
      <c r="I66" s="141"/>
      <c r="M66" s="162"/>
      <c r="N66" s="152"/>
      <c r="P66" s="138"/>
    </row>
    <row r="67" spans="7:16" x14ac:dyDescent="0.3">
      <c r="G67" s="137"/>
      <c r="I67" s="141"/>
      <c r="M67" s="162"/>
      <c r="N67" s="152"/>
      <c r="P67" s="138"/>
    </row>
    <row r="68" spans="7:16" x14ac:dyDescent="0.3">
      <c r="G68" s="137"/>
      <c r="I68" s="141"/>
      <c r="M68" s="162"/>
      <c r="N68" s="152"/>
      <c r="P68" s="138"/>
    </row>
    <row r="69" spans="7:16" x14ac:dyDescent="0.3">
      <c r="G69" s="137"/>
      <c r="I69" s="141"/>
      <c r="M69" s="162"/>
      <c r="N69" s="152"/>
      <c r="P69" s="138"/>
    </row>
    <row r="70" spans="7:16" x14ac:dyDescent="0.3">
      <c r="G70" s="137"/>
      <c r="I70" s="141"/>
      <c r="M70" s="162"/>
      <c r="N70" s="152"/>
      <c r="P70" s="138"/>
    </row>
    <row r="71" spans="7:16" x14ac:dyDescent="0.3">
      <c r="G71" s="137"/>
      <c r="I71" s="141"/>
      <c r="M71" s="162"/>
      <c r="N71" s="152"/>
      <c r="P71" s="138"/>
    </row>
    <row r="72" spans="7:16" x14ac:dyDescent="0.3">
      <c r="G72" s="137"/>
      <c r="I72" s="141"/>
      <c r="M72" s="162"/>
      <c r="N72" s="152"/>
      <c r="P72" s="138"/>
    </row>
    <row r="73" spans="7:16" x14ac:dyDescent="0.3">
      <c r="G73" s="137"/>
      <c r="I73" s="141"/>
      <c r="M73" s="162"/>
      <c r="N73" s="152"/>
      <c r="P73" s="138"/>
    </row>
    <row r="74" spans="7:16" x14ac:dyDescent="0.3">
      <c r="G74" s="137"/>
      <c r="I74" s="141"/>
      <c r="M74" s="162"/>
      <c r="N74" s="152"/>
      <c r="P74" s="138"/>
    </row>
    <row r="75" spans="7:16" x14ac:dyDescent="0.3">
      <c r="G75" s="137"/>
      <c r="I75" s="141"/>
      <c r="M75" s="162"/>
      <c r="N75" s="152"/>
      <c r="P75" s="138"/>
    </row>
    <row r="76" spans="7:16" x14ac:dyDescent="0.3">
      <c r="G76" s="137"/>
      <c r="I76" s="141"/>
      <c r="M76" s="162"/>
      <c r="N76" s="152"/>
      <c r="P76" s="138"/>
    </row>
    <row r="77" spans="7:16" x14ac:dyDescent="0.3">
      <c r="G77" s="137"/>
      <c r="I77" s="141"/>
      <c r="M77" s="162"/>
      <c r="N77" s="152"/>
      <c r="P77" s="138"/>
    </row>
    <row r="78" spans="7:16" x14ac:dyDescent="0.3">
      <c r="G78" s="137"/>
      <c r="I78" s="141"/>
      <c r="M78" s="162"/>
      <c r="N78" s="152"/>
      <c r="P78" s="138"/>
    </row>
    <row r="79" spans="7:16" x14ac:dyDescent="0.3">
      <c r="G79" s="137"/>
      <c r="I79" s="141"/>
      <c r="M79" s="162"/>
      <c r="N79" s="152"/>
      <c r="P79" s="138"/>
    </row>
    <row r="80" spans="7:16" x14ac:dyDescent="0.3">
      <c r="G80" s="137"/>
      <c r="I80" s="141"/>
      <c r="M80" s="162"/>
      <c r="N80" s="152"/>
      <c r="P80" s="138"/>
    </row>
    <row r="81" spans="7:16" x14ac:dyDescent="0.3">
      <c r="G81" s="137"/>
      <c r="I81" s="141"/>
      <c r="M81" s="162"/>
      <c r="N81" s="152"/>
      <c r="P81" s="138"/>
    </row>
    <row r="82" spans="7:16" x14ac:dyDescent="0.3">
      <c r="G82" s="137"/>
      <c r="I82" s="141"/>
      <c r="M82" s="162"/>
      <c r="N82" s="152"/>
      <c r="P82" s="138"/>
    </row>
    <row r="83" spans="7:16" x14ac:dyDescent="0.3">
      <c r="G83" s="137"/>
      <c r="I83" s="141"/>
      <c r="M83" s="162"/>
      <c r="N83" s="152"/>
      <c r="P83" s="138"/>
    </row>
    <row r="84" spans="7:16" x14ac:dyDescent="0.3">
      <c r="G84" s="137"/>
      <c r="I84" s="141"/>
      <c r="M84" s="162"/>
      <c r="N84" s="152"/>
      <c r="P84" s="138"/>
    </row>
    <row r="85" spans="7:16" x14ac:dyDescent="0.3">
      <c r="G85" s="137"/>
      <c r="I85" s="141"/>
      <c r="M85" s="162"/>
      <c r="N85" s="152"/>
      <c r="P85" s="138"/>
    </row>
    <row r="86" spans="7:16" x14ac:dyDescent="0.3">
      <c r="G86" s="137"/>
      <c r="I86" s="141"/>
      <c r="M86" s="162"/>
      <c r="N86" s="152"/>
      <c r="P86" s="138"/>
    </row>
    <row r="87" spans="7:16" x14ac:dyDescent="0.3">
      <c r="G87" s="137"/>
      <c r="I87" s="141"/>
      <c r="M87" s="162"/>
      <c r="N87" s="152"/>
      <c r="P87" s="138"/>
    </row>
    <row r="88" spans="7:16" x14ac:dyDescent="0.3">
      <c r="G88" s="137"/>
      <c r="I88" s="141"/>
      <c r="M88" s="162"/>
      <c r="N88" s="152"/>
      <c r="P88" s="138"/>
    </row>
    <row r="89" spans="7:16" x14ac:dyDescent="0.3">
      <c r="G89" s="137"/>
      <c r="I89" s="141"/>
      <c r="M89" s="162"/>
      <c r="N89" s="152"/>
      <c r="P89" s="138"/>
    </row>
    <row r="90" spans="7:16" x14ac:dyDescent="0.3">
      <c r="G90" s="137"/>
      <c r="I90" s="141"/>
      <c r="M90" s="162"/>
      <c r="N90" s="152"/>
      <c r="P90" s="138"/>
    </row>
    <row r="91" spans="7:16" x14ac:dyDescent="0.3">
      <c r="G91" s="137"/>
      <c r="I91" s="141"/>
      <c r="M91" s="162"/>
      <c r="N91" s="152"/>
      <c r="P91" s="138"/>
    </row>
    <row r="92" spans="7:16" x14ac:dyDescent="0.3">
      <c r="G92" s="137"/>
      <c r="I92" s="141"/>
      <c r="M92" s="162"/>
      <c r="N92" s="152"/>
      <c r="P92" s="138"/>
    </row>
    <row r="93" spans="7:16" x14ac:dyDescent="0.3">
      <c r="G93" s="137"/>
      <c r="I93" s="141"/>
      <c r="M93" s="162"/>
      <c r="N93" s="152"/>
      <c r="P93" s="138"/>
    </row>
    <row r="94" spans="7:16" x14ac:dyDescent="0.3">
      <c r="G94" s="137"/>
      <c r="I94" s="141"/>
      <c r="M94" s="162"/>
      <c r="N94" s="152"/>
      <c r="P94" s="138"/>
    </row>
    <row r="95" spans="7:16" x14ac:dyDescent="0.3">
      <c r="G95" s="137"/>
      <c r="I95" s="141"/>
      <c r="M95" s="162"/>
      <c r="N95" s="152"/>
      <c r="P95" s="138"/>
    </row>
    <row r="96" spans="7:16" x14ac:dyDescent="0.3">
      <c r="G96" s="137"/>
      <c r="I96" s="141"/>
      <c r="M96" s="162"/>
      <c r="N96" s="152"/>
      <c r="P96" s="138"/>
    </row>
    <row r="97" spans="7:16" x14ac:dyDescent="0.3">
      <c r="G97" s="137"/>
      <c r="I97" s="141"/>
      <c r="M97" s="162"/>
      <c r="N97" s="152"/>
      <c r="P97" s="138"/>
    </row>
    <row r="98" spans="7:16" x14ac:dyDescent="0.3">
      <c r="G98" s="137"/>
      <c r="I98" s="141"/>
      <c r="M98" s="162"/>
      <c r="N98" s="152"/>
      <c r="P98" s="138"/>
    </row>
    <row r="99" spans="7:16" x14ac:dyDescent="0.3">
      <c r="G99" s="137"/>
      <c r="I99" s="141"/>
      <c r="M99" s="162"/>
      <c r="N99" s="152"/>
      <c r="P99" s="138"/>
    </row>
    <row r="100" spans="7:16" x14ac:dyDescent="0.3">
      <c r="G100" s="137"/>
      <c r="I100" s="141"/>
      <c r="M100" s="162"/>
      <c r="N100" s="152"/>
      <c r="P100" s="138"/>
    </row>
    <row r="101" spans="7:16" x14ac:dyDescent="0.3">
      <c r="G101" s="137"/>
      <c r="I101" s="141"/>
      <c r="M101" s="162"/>
      <c r="N101" s="152"/>
      <c r="P101" s="138"/>
    </row>
    <row r="102" spans="7:16" x14ac:dyDescent="0.3">
      <c r="G102" s="137"/>
      <c r="I102" s="141"/>
      <c r="M102" s="162"/>
      <c r="N102" s="152"/>
      <c r="P102" s="138"/>
    </row>
    <row r="103" spans="7:16" x14ac:dyDescent="0.3">
      <c r="G103" s="137"/>
      <c r="I103" s="141"/>
      <c r="M103" s="162"/>
      <c r="N103" s="152"/>
      <c r="P103" s="138"/>
    </row>
    <row r="104" spans="7:16" x14ac:dyDescent="0.3">
      <c r="G104" s="137"/>
      <c r="I104" s="141"/>
      <c r="M104" s="162"/>
      <c r="N104" s="152"/>
      <c r="P104" s="138"/>
    </row>
    <row r="105" spans="7:16" x14ac:dyDescent="0.3">
      <c r="G105" s="137"/>
      <c r="I105" s="141"/>
      <c r="M105" s="162"/>
      <c r="N105" s="152"/>
      <c r="P105" s="138"/>
    </row>
    <row r="106" spans="7:16" x14ac:dyDescent="0.3">
      <c r="G106" s="137"/>
      <c r="I106" s="141"/>
      <c r="M106" s="162"/>
      <c r="N106" s="152"/>
      <c r="P106" s="138"/>
    </row>
    <row r="107" spans="7:16" x14ac:dyDescent="0.3">
      <c r="G107" s="137"/>
      <c r="I107" s="141"/>
      <c r="M107" s="162"/>
      <c r="N107" s="152"/>
      <c r="P107" s="138"/>
    </row>
    <row r="108" spans="7:16" x14ac:dyDescent="0.3">
      <c r="G108" s="137"/>
      <c r="I108" s="141"/>
      <c r="M108" s="162"/>
      <c r="N108" s="152"/>
      <c r="P108" s="138"/>
    </row>
    <row r="109" spans="7:16" x14ac:dyDescent="0.3">
      <c r="G109" s="137"/>
      <c r="I109" s="141"/>
      <c r="M109" s="162"/>
      <c r="N109" s="152"/>
      <c r="P109" s="138"/>
    </row>
    <row r="110" spans="7:16" x14ac:dyDescent="0.3">
      <c r="G110" s="137"/>
      <c r="I110" s="141"/>
      <c r="M110" s="162"/>
      <c r="N110" s="152"/>
      <c r="P110" s="138"/>
    </row>
    <row r="111" spans="7:16" x14ac:dyDescent="0.3">
      <c r="G111" s="137"/>
      <c r="I111" s="141"/>
      <c r="M111" s="162"/>
      <c r="N111" s="152"/>
      <c r="P111" s="138"/>
    </row>
    <row r="112" spans="7:16" x14ac:dyDescent="0.3">
      <c r="G112" s="137"/>
      <c r="I112" s="141"/>
      <c r="M112" s="162"/>
      <c r="N112" s="152"/>
      <c r="P112" s="138"/>
    </row>
    <row r="113" spans="7:16" x14ac:dyDescent="0.3">
      <c r="G113" s="137"/>
      <c r="I113" s="141"/>
      <c r="M113" s="162"/>
      <c r="N113" s="152"/>
      <c r="P113" s="138"/>
    </row>
    <row r="114" spans="7:16" x14ac:dyDescent="0.3">
      <c r="G114" s="137"/>
      <c r="I114" s="141"/>
      <c r="M114" s="162"/>
      <c r="N114" s="152"/>
      <c r="P114" s="138"/>
    </row>
    <row r="115" spans="7:16" x14ac:dyDescent="0.3">
      <c r="G115" s="137"/>
      <c r="I115" s="141"/>
      <c r="M115" s="162"/>
      <c r="N115" s="152"/>
      <c r="P115" s="138"/>
    </row>
    <row r="116" spans="7:16" x14ac:dyDescent="0.3">
      <c r="G116" s="137"/>
      <c r="I116" s="141"/>
      <c r="M116" s="162"/>
      <c r="N116" s="152"/>
      <c r="P116" s="138"/>
    </row>
    <row r="117" spans="7:16" x14ac:dyDescent="0.3">
      <c r="G117" s="137"/>
      <c r="I117" s="141"/>
      <c r="M117" s="162"/>
      <c r="N117" s="152"/>
      <c r="P117" s="138"/>
    </row>
    <row r="118" spans="7:16" x14ac:dyDescent="0.3">
      <c r="G118" s="137"/>
      <c r="I118" s="141"/>
      <c r="M118" s="162"/>
      <c r="N118" s="152"/>
      <c r="P118" s="138"/>
    </row>
    <row r="119" spans="7:16" x14ac:dyDescent="0.3">
      <c r="G119" s="137"/>
      <c r="I119" s="141"/>
      <c r="M119" s="162"/>
      <c r="N119" s="152"/>
      <c r="P119" s="138"/>
    </row>
    <row r="120" spans="7:16" x14ac:dyDescent="0.3">
      <c r="G120" s="137"/>
      <c r="I120" s="141"/>
      <c r="M120" s="162"/>
      <c r="N120" s="152"/>
      <c r="P120" s="138"/>
    </row>
    <row r="121" spans="7:16" x14ac:dyDescent="0.3">
      <c r="G121" s="137"/>
      <c r="I121" s="141"/>
      <c r="M121" s="162"/>
      <c r="N121" s="152"/>
      <c r="P121" s="138"/>
    </row>
    <row r="122" spans="7:16" x14ac:dyDescent="0.3">
      <c r="G122" s="137"/>
      <c r="I122" s="141"/>
      <c r="M122" s="162"/>
      <c r="N122" s="152"/>
      <c r="P122" s="138"/>
    </row>
    <row r="123" spans="7:16" x14ac:dyDescent="0.3">
      <c r="G123" s="137"/>
      <c r="I123" s="141"/>
      <c r="M123" s="162"/>
      <c r="N123" s="152"/>
      <c r="P123" s="138"/>
    </row>
    <row r="124" spans="7:16" x14ac:dyDescent="0.3">
      <c r="G124" s="137"/>
      <c r="I124" s="141"/>
      <c r="M124" s="162"/>
      <c r="N124" s="152"/>
      <c r="P124" s="138"/>
    </row>
    <row r="125" spans="7:16" x14ac:dyDescent="0.3">
      <c r="G125" s="137"/>
      <c r="I125" s="141"/>
      <c r="M125" s="162"/>
      <c r="N125" s="152"/>
      <c r="P125" s="138"/>
    </row>
    <row r="126" spans="7:16" x14ac:dyDescent="0.3">
      <c r="G126" s="137"/>
      <c r="I126" s="141"/>
      <c r="M126" s="162"/>
      <c r="N126" s="152"/>
      <c r="P126" s="138"/>
    </row>
    <row r="127" spans="7:16" x14ac:dyDescent="0.3">
      <c r="G127" s="137"/>
      <c r="I127" s="141"/>
      <c r="M127" s="162"/>
      <c r="N127" s="152"/>
      <c r="P127" s="138"/>
    </row>
    <row r="128" spans="7:16" x14ac:dyDescent="0.3">
      <c r="G128" s="137"/>
      <c r="I128" s="141"/>
      <c r="M128" s="162"/>
      <c r="N128" s="152"/>
      <c r="P128" s="138"/>
    </row>
    <row r="129" spans="7:16" x14ac:dyDescent="0.3">
      <c r="G129" s="137"/>
      <c r="I129" s="141"/>
      <c r="M129" s="162"/>
      <c r="N129" s="152"/>
      <c r="P129" s="138"/>
    </row>
    <row r="130" spans="7:16" x14ac:dyDescent="0.3">
      <c r="G130" s="137"/>
      <c r="I130" s="141"/>
      <c r="M130" s="162"/>
      <c r="N130" s="152"/>
      <c r="P130" s="138"/>
    </row>
    <row r="131" spans="7:16" x14ac:dyDescent="0.3">
      <c r="G131" s="137"/>
      <c r="I131" s="141"/>
      <c r="M131" s="162"/>
      <c r="N131" s="152"/>
      <c r="P131" s="138"/>
    </row>
    <row r="132" spans="7:16" x14ac:dyDescent="0.3">
      <c r="G132" s="137"/>
      <c r="I132" s="141"/>
      <c r="M132" s="162"/>
      <c r="N132" s="152"/>
      <c r="P132" s="138"/>
    </row>
    <row r="133" spans="7:16" x14ac:dyDescent="0.3">
      <c r="G133" s="137"/>
      <c r="I133" s="141"/>
      <c r="M133" s="162"/>
      <c r="N133" s="152"/>
      <c r="P133" s="138"/>
    </row>
    <row r="134" spans="7:16" x14ac:dyDescent="0.3">
      <c r="G134" s="137"/>
      <c r="I134" s="141"/>
      <c r="M134" s="162"/>
      <c r="N134" s="152"/>
      <c r="P134" s="138"/>
    </row>
    <row r="135" spans="7:16" x14ac:dyDescent="0.3">
      <c r="G135" s="137"/>
      <c r="I135" s="141"/>
      <c r="M135" s="162"/>
      <c r="N135" s="152"/>
      <c r="P135" s="138"/>
    </row>
    <row r="136" spans="7:16" x14ac:dyDescent="0.3">
      <c r="G136" s="137"/>
      <c r="I136" s="141"/>
      <c r="M136" s="162"/>
      <c r="N136" s="152"/>
      <c r="P136" s="138"/>
    </row>
    <row r="137" spans="7:16" x14ac:dyDescent="0.3">
      <c r="G137" s="137"/>
      <c r="I137" s="141"/>
      <c r="M137" s="162"/>
      <c r="N137" s="152"/>
      <c r="P137" s="138"/>
    </row>
    <row r="138" spans="7:16" x14ac:dyDescent="0.3">
      <c r="G138" s="137"/>
      <c r="I138" s="141"/>
      <c r="M138" s="162"/>
      <c r="N138" s="152"/>
      <c r="P138" s="138"/>
    </row>
    <row r="139" spans="7:16" x14ac:dyDescent="0.3">
      <c r="G139" s="137"/>
      <c r="I139" s="141"/>
      <c r="M139" s="162"/>
      <c r="N139" s="152"/>
      <c r="P139" s="138"/>
    </row>
    <row r="140" spans="7:16" x14ac:dyDescent="0.3">
      <c r="G140" s="137"/>
      <c r="I140" s="141"/>
      <c r="M140" s="162"/>
      <c r="N140" s="152"/>
      <c r="P140" s="138"/>
    </row>
    <row r="141" spans="7:16" x14ac:dyDescent="0.3">
      <c r="G141" s="137"/>
      <c r="I141" s="141"/>
      <c r="M141" s="162"/>
      <c r="N141" s="152"/>
      <c r="P141" s="138"/>
    </row>
    <row r="142" spans="7:16" x14ac:dyDescent="0.3">
      <c r="G142" s="137"/>
      <c r="I142" s="141"/>
      <c r="M142" s="162"/>
      <c r="N142" s="152"/>
      <c r="P142" s="138"/>
    </row>
    <row r="143" spans="7:16" x14ac:dyDescent="0.3">
      <c r="G143" s="137"/>
      <c r="I143" s="141"/>
      <c r="M143" s="162"/>
      <c r="N143" s="152"/>
      <c r="P143" s="138"/>
    </row>
    <row r="144" spans="7:16" x14ac:dyDescent="0.3">
      <c r="G144" s="137"/>
      <c r="I144" s="141"/>
      <c r="M144" s="162"/>
      <c r="N144" s="152"/>
      <c r="P144" s="138"/>
    </row>
    <row r="145" spans="7:16" x14ac:dyDescent="0.3">
      <c r="G145" s="137"/>
      <c r="I145" s="141"/>
      <c r="M145" s="162"/>
      <c r="N145" s="152"/>
      <c r="P145" s="138"/>
    </row>
    <row r="146" spans="7:16" x14ac:dyDescent="0.3">
      <c r="G146" s="137"/>
      <c r="I146" s="141"/>
      <c r="M146" s="162"/>
      <c r="N146" s="152"/>
      <c r="P146" s="138"/>
    </row>
    <row r="147" spans="7:16" x14ac:dyDescent="0.3">
      <c r="G147" s="137"/>
      <c r="I147" s="141"/>
      <c r="M147" s="162"/>
      <c r="N147" s="152"/>
      <c r="P147" s="138"/>
    </row>
    <row r="148" spans="7:16" x14ac:dyDescent="0.3">
      <c r="G148" s="137"/>
      <c r="I148" s="141"/>
      <c r="M148" s="162"/>
      <c r="N148" s="152"/>
      <c r="P148" s="138"/>
    </row>
    <row r="149" spans="7:16" x14ac:dyDescent="0.3">
      <c r="G149" s="137"/>
      <c r="I149" s="141"/>
      <c r="M149" s="162"/>
      <c r="N149" s="152"/>
      <c r="P149" s="138"/>
    </row>
    <row r="150" spans="7:16" x14ac:dyDescent="0.3">
      <c r="G150" s="137"/>
      <c r="I150" s="141"/>
      <c r="M150" s="162"/>
      <c r="N150" s="152"/>
      <c r="P150" s="138"/>
    </row>
    <row r="151" spans="7:16" x14ac:dyDescent="0.3">
      <c r="G151" s="137"/>
      <c r="I151" s="141"/>
      <c r="M151" s="162"/>
      <c r="N151" s="152"/>
      <c r="P151" s="138"/>
    </row>
    <row r="152" spans="7:16" x14ac:dyDescent="0.3">
      <c r="G152" s="137"/>
      <c r="I152" s="141"/>
      <c r="M152" s="162"/>
      <c r="N152" s="152"/>
      <c r="P152" s="138"/>
    </row>
    <row r="153" spans="7:16" x14ac:dyDescent="0.3">
      <c r="G153" s="137"/>
      <c r="I153" s="141"/>
      <c r="M153" s="162"/>
      <c r="N153" s="152"/>
      <c r="P153" s="138"/>
    </row>
    <row r="154" spans="7:16" x14ac:dyDescent="0.3">
      <c r="G154" s="137"/>
      <c r="I154" s="141"/>
      <c r="M154" s="162"/>
      <c r="N154" s="152"/>
      <c r="P154" s="138"/>
    </row>
    <row r="155" spans="7:16" x14ac:dyDescent="0.3">
      <c r="G155" s="137"/>
      <c r="I155" s="141"/>
      <c r="M155" s="162"/>
      <c r="N155" s="152"/>
      <c r="P155" s="138"/>
    </row>
    <row r="156" spans="7:16" x14ac:dyDescent="0.3">
      <c r="G156" s="137"/>
      <c r="I156" s="141"/>
      <c r="M156" s="162"/>
      <c r="N156" s="152"/>
      <c r="P156" s="138"/>
    </row>
    <row r="157" spans="7:16" x14ac:dyDescent="0.3">
      <c r="G157" s="137"/>
      <c r="I157" s="141"/>
      <c r="M157" s="162"/>
      <c r="N157" s="152"/>
      <c r="P157" s="138"/>
    </row>
    <row r="158" spans="7:16" x14ac:dyDescent="0.3">
      <c r="G158" s="137"/>
      <c r="I158" s="141"/>
      <c r="M158" s="162"/>
      <c r="N158" s="152"/>
      <c r="P158" s="138"/>
    </row>
    <row r="159" spans="7:16" x14ac:dyDescent="0.3">
      <c r="G159" s="137"/>
      <c r="I159" s="141"/>
      <c r="M159" s="162"/>
      <c r="N159" s="152"/>
      <c r="P159" s="138"/>
    </row>
    <row r="160" spans="7:16" x14ac:dyDescent="0.3">
      <c r="G160" s="137"/>
      <c r="I160" s="141"/>
      <c r="M160" s="162"/>
      <c r="N160" s="152"/>
      <c r="P160" s="138"/>
    </row>
    <row r="161" spans="7:16" x14ac:dyDescent="0.3">
      <c r="G161" s="137"/>
      <c r="I161" s="141"/>
      <c r="M161" s="162"/>
      <c r="N161" s="152"/>
      <c r="P161" s="138"/>
    </row>
    <row r="162" spans="7:16" x14ac:dyDescent="0.3">
      <c r="G162" s="137"/>
      <c r="I162" s="141"/>
      <c r="M162" s="162"/>
      <c r="N162" s="152"/>
      <c r="P162" s="138"/>
    </row>
    <row r="163" spans="7:16" x14ac:dyDescent="0.3">
      <c r="G163" s="137"/>
      <c r="I163" s="141"/>
      <c r="M163" s="162"/>
      <c r="N163" s="152"/>
      <c r="P163" s="138"/>
    </row>
    <row r="164" spans="7:16" x14ac:dyDescent="0.3">
      <c r="G164" s="137"/>
      <c r="I164" s="141"/>
      <c r="M164" s="162"/>
      <c r="N164" s="152"/>
      <c r="P164" s="138"/>
    </row>
    <row r="165" spans="7:16" x14ac:dyDescent="0.3">
      <c r="G165" s="137"/>
      <c r="I165" s="141"/>
      <c r="M165" s="162"/>
      <c r="N165" s="152"/>
      <c r="P165" s="138"/>
    </row>
    <row r="166" spans="7:16" x14ac:dyDescent="0.3">
      <c r="G166" s="137"/>
      <c r="I166" s="141"/>
      <c r="M166" s="162"/>
      <c r="N166" s="152"/>
      <c r="P166" s="138"/>
    </row>
    <row r="167" spans="7:16" x14ac:dyDescent="0.3">
      <c r="G167" s="137"/>
      <c r="I167" s="141"/>
      <c r="M167" s="162"/>
      <c r="N167" s="152"/>
      <c r="P167" s="138"/>
    </row>
    <row r="168" spans="7:16" x14ac:dyDescent="0.3">
      <c r="G168" s="137"/>
      <c r="I168" s="141"/>
      <c r="M168" s="162"/>
      <c r="N168" s="152"/>
      <c r="P168" s="138"/>
    </row>
    <row r="169" spans="7:16" x14ac:dyDescent="0.3">
      <c r="G169" s="137"/>
      <c r="I169" s="141"/>
      <c r="M169" s="162"/>
      <c r="N169" s="152"/>
      <c r="P169" s="138"/>
    </row>
    <row r="170" spans="7:16" x14ac:dyDescent="0.3">
      <c r="G170" s="137"/>
      <c r="I170" s="141"/>
      <c r="M170" s="162"/>
      <c r="N170" s="152"/>
      <c r="P170" s="138"/>
    </row>
    <row r="171" spans="7:16" x14ac:dyDescent="0.3">
      <c r="G171" s="137"/>
      <c r="I171" s="141"/>
      <c r="M171" s="162"/>
      <c r="N171" s="152"/>
      <c r="P171" s="138"/>
    </row>
    <row r="172" spans="7:16" x14ac:dyDescent="0.3">
      <c r="G172" s="137"/>
      <c r="I172" s="141"/>
      <c r="M172" s="162"/>
      <c r="N172" s="152"/>
      <c r="P172" s="138"/>
    </row>
    <row r="173" spans="7:16" x14ac:dyDescent="0.3">
      <c r="G173" s="137"/>
      <c r="I173" s="141"/>
      <c r="M173" s="162"/>
      <c r="N173" s="152"/>
      <c r="P173" s="138"/>
    </row>
    <row r="174" spans="7:16" x14ac:dyDescent="0.3">
      <c r="G174" s="137"/>
      <c r="I174" s="141"/>
      <c r="M174" s="162"/>
      <c r="N174" s="152"/>
      <c r="P174" s="138"/>
    </row>
    <row r="175" spans="7:16" x14ac:dyDescent="0.3">
      <c r="G175" s="137"/>
      <c r="I175" s="141"/>
      <c r="M175" s="162"/>
      <c r="N175" s="152"/>
      <c r="P175" s="138"/>
    </row>
    <row r="176" spans="7:16" x14ac:dyDescent="0.3">
      <c r="G176" s="137"/>
      <c r="I176" s="141"/>
      <c r="M176" s="162"/>
      <c r="N176" s="152"/>
      <c r="P176" s="138"/>
    </row>
    <row r="177" spans="7:16" x14ac:dyDescent="0.3">
      <c r="G177" s="137"/>
      <c r="I177" s="141"/>
      <c r="M177" s="162"/>
      <c r="N177" s="152"/>
      <c r="P177" s="138"/>
    </row>
    <row r="178" spans="7:16" x14ac:dyDescent="0.3">
      <c r="G178" s="137"/>
      <c r="I178" s="141"/>
      <c r="M178" s="162"/>
      <c r="N178" s="152"/>
      <c r="P178" s="138"/>
    </row>
    <row r="179" spans="7:16" x14ac:dyDescent="0.3">
      <c r="G179" s="137"/>
      <c r="I179" s="141"/>
      <c r="M179" s="162"/>
      <c r="N179" s="152"/>
      <c r="P179" s="138"/>
    </row>
    <row r="180" spans="7:16" x14ac:dyDescent="0.3">
      <c r="G180" s="137"/>
      <c r="I180" s="141"/>
      <c r="M180" s="162"/>
      <c r="N180" s="152"/>
      <c r="P180" s="138"/>
    </row>
    <row r="181" spans="7:16" x14ac:dyDescent="0.3">
      <c r="G181" s="137"/>
      <c r="I181" s="141"/>
      <c r="M181" s="162"/>
      <c r="N181" s="152"/>
      <c r="P181" s="138"/>
    </row>
    <row r="182" spans="7:16" x14ac:dyDescent="0.3">
      <c r="G182" s="137"/>
      <c r="I182" s="141"/>
      <c r="M182" s="162"/>
      <c r="N182" s="152"/>
      <c r="P182" s="138"/>
    </row>
    <row r="183" spans="7:16" x14ac:dyDescent="0.3">
      <c r="G183" s="137"/>
      <c r="I183" s="141"/>
      <c r="M183" s="162"/>
      <c r="N183" s="152"/>
      <c r="P183" s="138"/>
    </row>
    <row r="184" spans="7:16" x14ac:dyDescent="0.3">
      <c r="G184" s="137"/>
      <c r="I184" s="141"/>
      <c r="M184" s="162"/>
      <c r="N184" s="152"/>
      <c r="P184" s="138"/>
    </row>
    <row r="185" spans="7:16" x14ac:dyDescent="0.3">
      <c r="G185" s="137"/>
      <c r="I185" s="141"/>
      <c r="M185" s="162"/>
      <c r="N185" s="152"/>
      <c r="P185" s="138"/>
    </row>
    <row r="186" spans="7:16" x14ac:dyDescent="0.3">
      <c r="G186" s="137"/>
      <c r="I186" s="141"/>
      <c r="M186" s="162"/>
      <c r="N186" s="152"/>
      <c r="P186" s="138"/>
    </row>
    <row r="187" spans="7:16" x14ac:dyDescent="0.3">
      <c r="G187" s="137"/>
      <c r="I187" s="141"/>
      <c r="M187" s="162"/>
      <c r="N187" s="152"/>
      <c r="P187" s="138"/>
    </row>
    <row r="188" spans="7:16" x14ac:dyDescent="0.3">
      <c r="G188" s="137"/>
      <c r="I188" s="141"/>
      <c r="M188" s="162"/>
      <c r="N188" s="152"/>
      <c r="P188" s="138"/>
    </row>
    <row r="189" spans="7:16" x14ac:dyDescent="0.3">
      <c r="G189" s="137"/>
      <c r="I189" s="141"/>
      <c r="M189" s="162"/>
      <c r="N189" s="152"/>
      <c r="P189" s="138"/>
    </row>
    <row r="190" spans="7:16" x14ac:dyDescent="0.3">
      <c r="G190" s="137"/>
      <c r="I190" s="141"/>
      <c r="M190" s="162"/>
      <c r="N190" s="152"/>
      <c r="P190" s="138"/>
    </row>
    <row r="191" spans="7:16" x14ac:dyDescent="0.3">
      <c r="G191" s="137"/>
      <c r="I191" s="141"/>
      <c r="M191" s="162"/>
      <c r="N191" s="152"/>
      <c r="P191" s="138"/>
    </row>
    <row r="192" spans="7:16" x14ac:dyDescent="0.3">
      <c r="G192" s="137"/>
      <c r="I192" s="141"/>
      <c r="M192" s="162"/>
      <c r="N192" s="152"/>
      <c r="P192" s="138"/>
    </row>
    <row r="193" spans="7:16" x14ac:dyDescent="0.3">
      <c r="G193" s="137"/>
      <c r="I193" s="141"/>
      <c r="M193" s="162"/>
      <c r="N193" s="152"/>
      <c r="P193" s="138"/>
    </row>
    <row r="194" spans="7:16" x14ac:dyDescent="0.3">
      <c r="G194" s="137"/>
      <c r="I194" s="141"/>
      <c r="M194" s="162"/>
      <c r="N194" s="152"/>
      <c r="P194" s="138"/>
    </row>
    <row r="195" spans="7:16" x14ac:dyDescent="0.3">
      <c r="G195" s="137"/>
      <c r="I195" s="141"/>
      <c r="M195" s="162"/>
      <c r="N195" s="152"/>
      <c r="P195" s="138"/>
    </row>
    <row r="196" spans="7:16" x14ac:dyDescent="0.3">
      <c r="G196" s="137"/>
      <c r="I196" s="141"/>
      <c r="M196" s="162"/>
      <c r="N196" s="152"/>
      <c r="P196" s="138"/>
    </row>
    <row r="197" spans="7:16" x14ac:dyDescent="0.3">
      <c r="G197" s="137"/>
      <c r="I197" s="141"/>
      <c r="M197" s="162"/>
      <c r="N197" s="152"/>
      <c r="P197" s="138"/>
    </row>
    <row r="198" spans="7:16" x14ac:dyDescent="0.3">
      <c r="G198" s="137"/>
      <c r="I198" s="141"/>
      <c r="M198" s="162"/>
      <c r="N198" s="152"/>
      <c r="P198" s="138"/>
    </row>
    <row r="199" spans="7:16" x14ac:dyDescent="0.3">
      <c r="G199" s="137"/>
      <c r="I199" s="141"/>
      <c r="M199" s="162"/>
      <c r="N199" s="152"/>
      <c r="P199" s="138"/>
    </row>
    <row r="200" spans="7:16" x14ac:dyDescent="0.3">
      <c r="G200" s="137"/>
      <c r="I200" s="141"/>
      <c r="M200" s="162"/>
      <c r="N200" s="152"/>
      <c r="P200" s="138"/>
    </row>
    <row r="201" spans="7:16" x14ac:dyDescent="0.3">
      <c r="G201" s="137"/>
      <c r="I201" s="141"/>
      <c r="M201" s="162"/>
      <c r="N201" s="152"/>
      <c r="P201" s="138"/>
    </row>
    <row r="202" spans="7:16" x14ac:dyDescent="0.3">
      <c r="G202" s="137"/>
      <c r="I202" s="141"/>
      <c r="M202" s="162"/>
      <c r="N202" s="152"/>
      <c r="P202" s="138"/>
    </row>
    <row r="203" spans="7:16" x14ac:dyDescent="0.3">
      <c r="G203" s="137"/>
      <c r="I203" s="141"/>
      <c r="M203" s="162"/>
      <c r="N203" s="152"/>
      <c r="P203" s="138"/>
    </row>
    <row r="204" spans="7:16" x14ac:dyDescent="0.3">
      <c r="G204" s="137"/>
      <c r="I204" s="141"/>
      <c r="M204" s="162"/>
      <c r="N204" s="152"/>
      <c r="P204" s="138"/>
    </row>
    <row r="205" spans="7:16" x14ac:dyDescent="0.3">
      <c r="G205" s="137"/>
      <c r="I205" s="141"/>
      <c r="M205" s="162"/>
      <c r="N205" s="152"/>
      <c r="P205" s="138"/>
    </row>
    <row r="206" spans="7:16" x14ac:dyDescent="0.3">
      <c r="G206" s="137"/>
      <c r="I206" s="141"/>
      <c r="M206" s="162"/>
      <c r="N206" s="152"/>
      <c r="P206" s="138"/>
    </row>
    <row r="207" spans="7:16" x14ac:dyDescent="0.3">
      <c r="G207" s="137"/>
      <c r="I207" s="141"/>
      <c r="M207" s="162"/>
      <c r="N207" s="152"/>
      <c r="P207" s="138"/>
    </row>
    <row r="208" spans="7:16" x14ac:dyDescent="0.3">
      <c r="G208" s="137"/>
      <c r="I208" s="141"/>
      <c r="M208" s="162"/>
      <c r="N208" s="152"/>
      <c r="P208" s="138"/>
    </row>
    <row r="209" spans="7:16" x14ac:dyDescent="0.3">
      <c r="G209" s="137"/>
      <c r="I209" s="141"/>
      <c r="M209" s="162"/>
      <c r="N209" s="152"/>
      <c r="P209" s="138"/>
    </row>
    <row r="210" spans="7:16" x14ac:dyDescent="0.3">
      <c r="G210" s="137"/>
      <c r="I210" s="141"/>
      <c r="M210" s="162"/>
      <c r="N210" s="152"/>
      <c r="P210" s="138"/>
    </row>
    <row r="211" spans="7:16" x14ac:dyDescent="0.3">
      <c r="G211" s="137"/>
      <c r="I211" s="141"/>
      <c r="M211" s="162"/>
      <c r="N211" s="152"/>
      <c r="P211" s="138"/>
    </row>
    <row r="212" spans="7:16" x14ac:dyDescent="0.3">
      <c r="G212" s="137"/>
      <c r="I212" s="141"/>
      <c r="M212" s="162"/>
      <c r="N212" s="152"/>
      <c r="P212" s="138"/>
    </row>
    <row r="213" spans="7:16" x14ac:dyDescent="0.3">
      <c r="G213" s="137"/>
      <c r="I213" s="141"/>
      <c r="M213" s="162"/>
      <c r="N213" s="152"/>
      <c r="P213" s="138"/>
    </row>
    <row r="214" spans="7:16" x14ac:dyDescent="0.3">
      <c r="G214" s="137"/>
      <c r="I214" s="141"/>
      <c r="M214" s="162"/>
      <c r="N214" s="152"/>
      <c r="P214" s="138"/>
    </row>
    <row r="215" spans="7:16" x14ac:dyDescent="0.3">
      <c r="G215" s="137"/>
      <c r="I215" s="141"/>
      <c r="M215" s="162"/>
      <c r="N215" s="152"/>
      <c r="P215" s="138"/>
    </row>
    <row r="216" spans="7:16" x14ac:dyDescent="0.3">
      <c r="G216" s="137"/>
      <c r="I216" s="141"/>
      <c r="M216" s="162"/>
      <c r="N216" s="152"/>
      <c r="P216" s="138"/>
    </row>
    <row r="217" spans="7:16" x14ac:dyDescent="0.3">
      <c r="G217" s="137"/>
      <c r="I217" s="141"/>
      <c r="M217" s="162"/>
      <c r="N217" s="152"/>
      <c r="P217" s="138"/>
    </row>
    <row r="218" spans="7:16" x14ac:dyDescent="0.3">
      <c r="G218" s="137"/>
      <c r="I218" s="141"/>
      <c r="M218" s="162"/>
      <c r="N218" s="152"/>
      <c r="P218" s="138"/>
    </row>
    <row r="219" spans="7:16" x14ac:dyDescent="0.3">
      <c r="G219" s="137"/>
      <c r="I219" s="141"/>
      <c r="M219" s="162"/>
      <c r="N219" s="152"/>
      <c r="P219" s="138"/>
    </row>
    <row r="220" spans="7:16" x14ac:dyDescent="0.3">
      <c r="G220" s="137"/>
      <c r="I220" s="141"/>
      <c r="M220" s="162"/>
      <c r="N220" s="152"/>
      <c r="P220" s="138"/>
    </row>
    <row r="221" spans="7:16" x14ac:dyDescent="0.3">
      <c r="G221" s="137"/>
      <c r="I221" s="141"/>
      <c r="M221" s="162"/>
      <c r="N221" s="152"/>
      <c r="P221" s="138"/>
    </row>
    <row r="222" spans="7:16" x14ac:dyDescent="0.3">
      <c r="G222" s="137"/>
      <c r="I222" s="141"/>
      <c r="M222" s="162"/>
      <c r="N222" s="152"/>
      <c r="P222" s="138"/>
    </row>
    <row r="223" spans="7:16" x14ac:dyDescent="0.3">
      <c r="G223" s="137"/>
      <c r="I223" s="141"/>
      <c r="M223" s="162"/>
      <c r="N223" s="152"/>
      <c r="P223" s="138"/>
    </row>
    <row r="224" spans="7:16" x14ac:dyDescent="0.3">
      <c r="G224" s="137"/>
      <c r="I224" s="141"/>
      <c r="M224" s="162"/>
      <c r="N224" s="152"/>
      <c r="P224" s="138"/>
    </row>
    <row r="225" spans="7:16" x14ac:dyDescent="0.3">
      <c r="G225" s="137"/>
      <c r="I225" s="141"/>
      <c r="M225" s="162"/>
      <c r="N225" s="152"/>
      <c r="P225" s="138"/>
    </row>
    <row r="226" spans="7:16" x14ac:dyDescent="0.3">
      <c r="G226" s="137"/>
      <c r="I226" s="141"/>
      <c r="M226" s="162"/>
      <c r="N226" s="152"/>
      <c r="P226" s="138"/>
    </row>
    <row r="227" spans="7:16" x14ac:dyDescent="0.3">
      <c r="G227" s="137"/>
      <c r="I227" s="141"/>
      <c r="M227" s="162"/>
      <c r="N227" s="152"/>
      <c r="P227" s="138"/>
    </row>
    <row r="228" spans="7:16" x14ac:dyDescent="0.3">
      <c r="G228" s="137"/>
      <c r="I228" s="141"/>
      <c r="M228" s="162"/>
      <c r="N228" s="152"/>
      <c r="P228" s="138"/>
    </row>
    <row r="229" spans="7:16" x14ac:dyDescent="0.3">
      <c r="G229" s="137"/>
      <c r="I229" s="141"/>
      <c r="M229" s="162"/>
      <c r="N229" s="152"/>
      <c r="P229" s="138"/>
    </row>
    <row r="230" spans="7:16" x14ac:dyDescent="0.3">
      <c r="G230" s="137"/>
      <c r="I230" s="141"/>
      <c r="M230" s="162"/>
      <c r="N230" s="152"/>
      <c r="P230" s="138"/>
    </row>
    <row r="231" spans="7:16" x14ac:dyDescent="0.3">
      <c r="G231" s="137"/>
      <c r="I231" s="141"/>
      <c r="M231" s="162"/>
      <c r="N231" s="152"/>
      <c r="P231" s="138"/>
    </row>
    <row r="232" spans="7:16" x14ac:dyDescent="0.3">
      <c r="G232" s="137"/>
      <c r="I232" s="141"/>
      <c r="M232" s="162"/>
      <c r="N232" s="152"/>
      <c r="P232" s="138"/>
    </row>
    <row r="233" spans="7:16" x14ac:dyDescent="0.3">
      <c r="G233" s="137"/>
      <c r="I233" s="141"/>
      <c r="M233" s="162"/>
      <c r="N233" s="152"/>
      <c r="P233" s="138"/>
    </row>
    <row r="234" spans="7:16" x14ac:dyDescent="0.3">
      <c r="G234" s="137"/>
      <c r="I234" s="141"/>
      <c r="M234" s="162"/>
      <c r="N234" s="152"/>
      <c r="P234" s="138"/>
    </row>
    <row r="235" spans="7:16" x14ac:dyDescent="0.3">
      <c r="G235" s="137"/>
      <c r="I235" s="141"/>
      <c r="M235" s="162"/>
      <c r="N235" s="152"/>
      <c r="P235" s="138"/>
    </row>
    <row r="236" spans="7:16" x14ac:dyDescent="0.3">
      <c r="G236" s="137"/>
      <c r="I236" s="141"/>
      <c r="M236" s="162"/>
      <c r="N236" s="152"/>
      <c r="P236" s="138"/>
    </row>
    <row r="237" spans="7:16" x14ac:dyDescent="0.3">
      <c r="G237" s="137"/>
      <c r="I237" s="141"/>
      <c r="M237" s="162"/>
      <c r="N237" s="152"/>
      <c r="P237" s="138"/>
    </row>
    <row r="238" spans="7:16" x14ac:dyDescent="0.3">
      <c r="G238" s="137"/>
      <c r="I238" s="141"/>
      <c r="M238" s="162"/>
      <c r="N238" s="152"/>
      <c r="P238" s="138"/>
    </row>
    <row r="239" spans="7:16" x14ac:dyDescent="0.3">
      <c r="G239" s="137"/>
      <c r="I239" s="141"/>
      <c r="M239" s="162"/>
      <c r="N239" s="152"/>
      <c r="P239" s="138"/>
    </row>
    <row r="240" spans="7:16" x14ac:dyDescent="0.3">
      <c r="G240" s="137"/>
      <c r="I240" s="141"/>
      <c r="M240" s="162"/>
      <c r="N240" s="152"/>
      <c r="P240" s="138"/>
    </row>
    <row r="241" spans="7:16" x14ac:dyDescent="0.3">
      <c r="G241" s="137"/>
      <c r="I241" s="141"/>
      <c r="M241" s="162"/>
      <c r="N241" s="152"/>
      <c r="P241" s="138"/>
    </row>
    <row r="242" spans="7:16" x14ac:dyDescent="0.3">
      <c r="G242" s="137"/>
      <c r="I242" s="141"/>
      <c r="M242" s="162"/>
      <c r="N242" s="152"/>
      <c r="P242" s="138"/>
    </row>
    <row r="243" spans="7:16" x14ac:dyDescent="0.3">
      <c r="G243" s="137"/>
      <c r="I243" s="141"/>
      <c r="M243" s="162"/>
      <c r="N243" s="152"/>
      <c r="P243" s="138"/>
    </row>
    <row r="244" spans="7:16" x14ac:dyDescent="0.3">
      <c r="G244" s="137"/>
      <c r="I244" s="141"/>
      <c r="M244" s="162"/>
      <c r="N244" s="152"/>
      <c r="P244" s="138"/>
    </row>
    <row r="245" spans="7:16" x14ac:dyDescent="0.3">
      <c r="G245" s="137"/>
      <c r="I245" s="141"/>
      <c r="M245" s="162"/>
      <c r="N245" s="152"/>
      <c r="P245" s="138"/>
    </row>
    <row r="246" spans="7:16" x14ac:dyDescent="0.3">
      <c r="G246" s="137"/>
      <c r="I246" s="141"/>
      <c r="M246" s="162"/>
      <c r="N246" s="152"/>
      <c r="P246" s="138"/>
    </row>
    <row r="247" spans="7:16" x14ac:dyDescent="0.3">
      <c r="G247" s="137"/>
      <c r="I247" s="141"/>
      <c r="M247" s="162"/>
      <c r="N247" s="152"/>
      <c r="P247" s="138"/>
    </row>
    <row r="248" spans="7:16" x14ac:dyDescent="0.3">
      <c r="G248" s="137"/>
      <c r="I248" s="141"/>
      <c r="M248" s="162"/>
      <c r="N248" s="152"/>
      <c r="P248" s="138"/>
    </row>
    <row r="249" spans="7:16" x14ac:dyDescent="0.3">
      <c r="G249" s="137"/>
      <c r="I249" s="141"/>
      <c r="M249" s="162"/>
      <c r="N249" s="152"/>
      <c r="P249" s="138"/>
    </row>
    <row r="250" spans="7:16" x14ac:dyDescent="0.3">
      <c r="G250" s="137"/>
      <c r="I250" s="141"/>
      <c r="M250" s="162"/>
      <c r="N250" s="152"/>
      <c r="P250" s="138"/>
    </row>
    <row r="251" spans="7:16" x14ac:dyDescent="0.3">
      <c r="G251" s="137"/>
      <c r="I251" s="141"/>
      <c r="M251" s="162"/>
      <c r="N251" s="152"/>
      <c r="P251" s="138"/>
    </row>
    <row r="252" spans="7:16" x14ac:dyDescent="0.3">
      <c r="G252" s="137"/>
      <c r="I252" s="141"/>
      <c r="M252" s="162"/>
      <c r="N252" s="152"/>
      <c r="P252" s="138"/>
    </row>
    <row r="253" spans="7:16" x14ac:dyDescent="0.3">
      <c r="G253" s="137"/>
      <c r="I253" s="141"/>
      <c r="M253" s="162"/>
      <c r="N253" s="152"/>
      <c r="P253" s="138"/>
    </row>
    <row r="254" spans="7:16" x14ac:dyDescent="0.3">
      <c r="G254" s="137"/>
      <c r="I254" s="141"/>
      <c r="M254" s="162"/>
      <c r="N254" s="152"/>
      <c r="P254" s="138"/>
    </row>
    <row r="255" spans="7:16" x14ac:dyDescent="0.3">
      <c r="G255" s="137"/>
      <c r="I255" s="141"/>
      <c r="M255" s="162"/>
      <c r="N255" s="152"/>
      <c r="P255" s="138"/>
    </row>
    <row r="256" spans="7:16" x14ac:dyDescent="0.3">
      <c r="G256" s="137"/>
      <c r="I256" s="141"/>
      <c r="M256" s="162"/>
      <c r="N256" s="152"/>
      <c r="P256" s="138"/>
    </row>
    <row r="257" spans="7:16" x14ac:dyDescent="0.3">
      <c r="G257" s="137"/>
      <c r="I257" s="141"/>
      <c r="M257" s="162"/>
      <c r="N257" s="152"/>
      <c r="P257" s="138"/>
    </row>
    <row r="258" spans="7:16" x14ac:dyDescent="0.3">
      <c r="G258" s="137"/>
      <c r="I258" s="141"/>
      <c r="M258" s="162"/>
      <c r="N258" s="152"/>
      <c r="P258" s="138"/>
    </row>
    <row r="259" spans="7:16" x14ac:dyDescent="0.3">
      <c r="G259" s="137"/>
      <c r="I259" s="141"/>
      <c r="M259" s="162"/>
      <c r="N259" s="152"/>
      <c r="P259" s="138"/>
    </row>
    <row r="260" spans="7:16" x14ac:dyDescent="0.3">
      <c r="G260" s="137"/>
      <c r="I260" s="141"/>
      <c r="M260" s="162"/>
      <c r="N260" s="152"/>
      <c r="P260" s="138"/>
    </row>
    <row r="261" spans="7:16" x14ac:dyDescent="0.3">
      <c r="G261" s="137"/>
      <c r="I261" s="141"/>
      <c r="M261" s="162"/>
      <c r="N261" s="152"/>
      <c r="P261" s="138"/>
    </row>
    <row r="262" spans="7:16" x14ac:dyDescent="0.3">
      <c r="G262" s="137"/>
      <c r="I262" s="141"/>
      <c r="M262" s="162"/>
      <c r="N262" s="152"/>
      <c r="P262" s="138"/>
    </row>
    <row r="263" spans="7:16" x14ac:dyDescent="0.3">
      <c r="G263" s="137"/>
      <c r="I263" s="141"/>
      <c r="M263" s="162"/>
      <c r="N263" s="152"/>
      <c r="P263" s="138"/>
    </row>
    <row r="264" spans="7:16" x14ac:dyDescent="0.3">
      <c r="G264" s="137"/>
      <c r="I264" s="141"/>
      <c r="M264" s="162"/>
      <c r="N264" s="152"/>
      <c r="P264" s="138"/>
    </row>
    <row r="265" spans="7:16" x14ac:dyDescent="0.3">
      <c r="G265" s="137"/>
      <c r="I265" s="141"/>
      <c r="M265" s="162"/>
      <c r="N265" s="152"/>
      <c r="P265" s="138"/>
    </row>
    <row r="266" spans="7:16" x14ac:dyDescent="0.3">
      <c r="G266" s="137"/>
      <c r="I266" s="141"/>
      <c r="M266" s="162"/>
      <c r="N266" s="152"/>
      <c r="P266" s="138"/>
    </row>
    <row r="267" spans="7:16" x14ac:dyDescent="0.3">
      <c r="G267" s="137"/>
      <c r="I267" s="141"/>
      <c r="M267" s="162"/>
      <c r="N267" s="152"/>
      <c r="P267" s="138"/>
    </row>
    <row r="268" spans="7:16" x14ac:dyDescent="0.3">
      <c r="G268" s="137"/>
      <c r="I268" s="141"/>
      <c r="M268" s="162"/>
      <c r="N268" s="152"/>
      <c r="P268" s="138"/>
    </row>
    <row r="269" spans="7:16" x14ac:dyDescent="0.3">
      <c r="G269" s="137"/>
      <c r="I269" s="141"/>
      <c r="M269" s="162"/>
      <c r="N269" s="152"/>
      <c r="P269" s="138"/>
    </row>
    <row r="270" spans="7:16" x14ac:dyDescent="0.3">
      <c r="G270" s="137"/>
      <c r="I270" s="141"/>
      <c r="M270" s="162"/>
      <c r="N270" s="152"/>
      <c r="P270" s="138"/>
    </row>
    <row r="271" spans="7:16" x14ac:dyDescent="0.3">
      <c r="G271" s="137"/>
      <c r="I271" s="141"/>
      <c r="M271" s="162"/>
      <c r="N271" s="152"/>
      <c r="P271" s="138"/>
    </row>
    <row r="272" spans="7:16" x14ac:dyDescent="0.3">
      <c r="G272" s="137"/>
      <c r="I272" s="141"/>
      <c r="M272" s="162"/>
      <c r="N272" s="152"/>
      <c r="P272" s="138"/>
    </row>
    <row r="273" spans="7:16" x14ac:dyDescent="0.3">
      <c r="G273" s="137"/>
      <c r="I273" s="141"/>
      <c r="M273" s="162"/>
      <c r="N273" s="152"/>
      <c r="P273" s="138"/>
    </row>
    <row r="274" spans="7:16" x14ac:dyDescent="0.3">
      <c r="G274" s="137"/>
      <c r="I274" s="141"/>
      <c r="M274" s="162"/>
      <c r="N274" s="152"/>
      <c r="P274" s="138"/>
    </row>
    <row r="275" spans="7:16" x14ac:dyDescent="0.3">
      <c r="G275" s="137"/>
      <c r="I275" s="141"/>
      <c r="M275" s="162"/>
      <c r="N275" s="152"/>
      <c r="P275" s="138"/>
    </row>
    <row r="276" spans="7:16" x14ac:dyDescent="0.3">
      <c r="G276" s="137"/>
      <c r="I276" s="141"/>
      <c r="M276" s="162"/>
      <c r="N276" s="152"/>
      <c r="P276" s="138"/>
    </row>
    <row r="277" spans="7:16" x14ac:dyDescent="0.3">
      <c r="G277" s="137"/>
      <c r="I277" s="141"/>
      <c r="M277" s="162"/>
      <c r="N277" s="152"/>
      <c r="P277" s="138"/>
    </row>
    <row r="278" spans="7:16" x14ac:dyDescent="0.3">
      <c r="G278" s="137"/>
      <c r="I278" s="141"/>
      <c r="M278" s="162"/>
      <c r="N278" s="152"/>
      <c r="P278" s="138"/>
    </row>
    <row r="279" spans="7:16" x14ac:dyDescent="0.3">
      <c r="G279" s="137"/>
      <c r="I279" s="141"/>
      <c r="M279" s="162"/>
      <c r="N279" s="152"/>
      <c r="P279" s="138"/>
    </row>
    <row r="280" spans="7:16" x14ac:dyDescent="0.3">
      <c r="G280" s="137"/>
      <c r="I280" s="141"/>
      <c r="M280" s="162"/>
      <c r="N280" s="152"/>
      <c r="P280" s="138"/>
    </row>
    <row r="281" spans="7:16" x14ac:dyDescent="0.3">
      <c r="G281" s="137"/>
      <c r="I281" s="141"/>
      <c r="M281" s="162"/>
      <c r="N281" s="152"/>
      <c r="P281" s="138"/>
    </row>
    <row r="282" spans="7:16" x14ac:dyDescent="0.3">
      <c r="G282" s="137"/>
      <c r="I282" s="141"/>
      <c r="M282" s="162"/>
      <c r="N282" s="152"/>
      <c r="P282" s="138"/>
    </row>
    <row r="283" spans="7:16" x14ac:dyDescent="0.3">
      <c r="G283" s="137"/>
      <c r="I283" s="141"/>
      <c r="M283" s="162"/>
      <c r="N283" s="152"/>
      <c r="P283" s="138"/>
    </row>
    <row r="284" spans="7:16" x14ac:dyDescent="0.3">
      <c r="G284" s="137"/>
      <c r="I284" s="141"/>
      <c r="M284" s="162"/>
      <c r="N284" s="152"/>
      <c r="P284" s="138"/>
    </row>
    <row r="285" spans="7:16" x14ac:dyDescent="0.3">
      <c r="G285" s="137"/>
      <c r="I285" s="141"/>
      <c r="M285" s="162"/>
      <c r="N285" s="152"/>
      <c r="P285" s="138"/>
    </row>
    <row r="286" spans="7:16" x14ac:dyDescent="0.3">
      <c r="G286" s="137"/>
      <c r="I286" s="141"/>
      <c r="M286" s="162"/>
      <c r="N286" s="152"/>
      <c r="P286" s="138"/>
    </row>
    <row r="287" spans="7:16" x14ac:dyDescent="0.3">
      <c r="G287" s="137"/>
      <c r="I287" s="141"/>
      <c r="M287" s="162"/>
      <c r="N287" s="152"/>
      <c r="P287" s="138"/>
    </row>
    <row r="288" spans="7:16" x14ac:dyDescent="0.3">
      <c r="G288" s="137"/>
      <c r="I288" s="141"/>
      <c r="M288" s="162"/>
      <c r="N288" s="152"/>
      <c r="P288" s="138"/>
    </row>
    <row r="289" spans="7:16" x14ac:dyDescent="0.3">
      <c r="G289" s="137"/>
      <c r="I289" s="141"/>
      <c r="M289" s="162"/>
      <c r="N289" s="152"/>
      <c r="P289" s="138"/>
    </row>
    <row r="290" spans="7:16" x14ac:dyDescent="0.3">
      <c r="G290" s="137"/>
      <c r="I290" s="141"/>
      <c r="M290" s="162"/>
      <c r="N290" s="152"/>
      <c r="P290" s="138"/>
    </row>
    <row r="291" spans="7:16" x14ac:dyDescent="0.3">
      <c r="G291" s="137"/>
      <c r="I291" s="141"/>
      <c r="M291" s="162"/>
      <c r="N291" s="152"/>
      <c r="P291" s="138"/>
    </row>
    <row r="292" spans="7:16" x14ac:dyDescent="0.3">
      <c r="G292" s="137"/>
      <c r="I292" s="141"/>
      <c r="M292" s="162"/>
      <c r="N292" s="152"/>
      <c r="P292" s="138"/>
    </row>
    <row r="293" spans="7:16" x14ac:dyDescent="0.3">
      <c r="G293" s="137"/>
      <c r="I293" s="141"/>
      <c r="M293" s="162"/>
      <c r="N293" s="152"/>
      <c r="P293" s="138"/>
    </row>
    <row r="294" spans="7:16" x14ac:dyDescent="0.3">
      <c r="G294" s="137"/>
      <c r="I294" s="141"/>
      <c r="M294" s="162"/>
      <c r="N294" s="152"/>
      <c r="P294" s="138"/>
    </row>
    <row r="295" spans="7:16" x14ac:dyDescent="0.3">
      <c r="G295" s="137"/>
      <c r="I295" s="141"/>
      <c r="M295" s="162"/>
      <c r="N295" s="152"/>
      <c r="P295" s="138"/>
    </row>
    <row r="296" spans="7:16" x14ac:dyDescent="0.3">
      <c r="G296" s="137"/>
      <c r="I296" s="141"/>
      <c r="M296" s="162"/>
      <c r="N296" s="152"/>
      <c r="P296" s="138"/>
    </row>
    <row r="297" spans="7:16" x14ac:dyDescent="0.3">
      <c r="G297" s="137"/>
      <c r="I297" s="141"/>
      <c r="M297" s="162"/>
      <c r="N297" s="152"/>
      <c r="P297" s="138"/>
    </row>
    <row r="298" spans="7:16" x14ac:dyDescent="0.3">
      <c r="G298" s="137"/>
      <c r="I298" s="141"/>
      <c r="M298" s="162"/>
      <c r="N298" s="152"/>
      <c r="P298" s="138"/>
    </row>
    <row r="299" spans="7:16" x14ac:dyDescent="0.3">
      <c r="G299" s="137"/>
      <c r="I299" s="141"/>
      <c r="M299" s="162"/>
      <c r="N299" s="152"/>
      <c r="P299" s="138"/>
    </row>
    <row r="300" spans="7:16" x14ac:dyDescent="0.3">
      <c r="G300" s="137"/>
      <c r="I300" s="141"/>
      <c r="M300" s="162"/>
      <c r="N300" s="152"/>
      <c r="P300" s="138"/>
    </row>
    <row r="301" spans="7:16" x14ac:dyDescent="0.3">
      <c r="G301" s="137"/>
      <c r="I301" s="141"/>
      <c r="M301" s="162"/>
      <c r="N301" s="152"/>
      <c r="P301" s="138"/>
    </row>
    <row r="302" spans="7:16" x14ac:dyDescent="0.3">
      <c r="G302" s="137"/>
      <c r="I302" s="141"/>
      <c r="M302" s="162"/>
      <c r="N302" s="152"/>
      <c r="P302" s="138"/>
    </row>
    <row r="303" spans="7:16" x14ac:dyDescent="0.3">
      <c r="G303" s="137"/>
      <c r="I303" s="141"/>
      <c r="M303" s="162"/>
      <c r="N303" s="152"/>
      <c r="P303" s="138"/>
    </row>
    <row r="304" spans="7:16" x14ac:dyDescent="0.3">
      <c r="G304" s="137"/>
      <c r="I304" s="141"/>
      <c r="M304" s="162"/>
      <c r="N304" s="152"/>
      <c r="P304" s="138"/>
    </row>
    <row r="305" spans="7:16" x14ac:dyDescent="0.3">
      <c r="G305" s="137"/>
      <c r="I305" s="141"/>
      <c r="M305" s="162"/>
      <c r="N305" s="152"/>
      <c r="P305" s="138"/>
    </row>
    <row r="306" spans="7:16" x14ac:dyDescent="0.3">
      <c r="G306" s="137"/>
      <c r="I306" s="141"/>
      <c r="M306" s="162"/>
      <c r="N306" s="152"/>
      <c r="P306" s="138"/>
    </row>
    <row r="307" spans="7:16" x14ac:dyDescent="0.3">
      <c r="G307" s="137"/>
      <c r="I307" s="141"/>
      <c r="M307" s="162"/>
      <c r="N307" s="152"/>
      <c r="P307" s="138"/>
    </row>
    <row r="308" spans="7:16" x14ac:dyDescent="0.3">
      <c r="G308" s="137"/>
      <c r="I308" s="141"/>
      <c r="M308" s="162"/>
      <c r="N308" s="152"/>
      <c r="P308" s="138"/>
    </row>
    <row r="309" spans="7:16" x14ac:dyDescent="0.3">
      <c r="G309" s="137"/>
      <c r="I309" s="141"/>
      <c r="M309" s="162"/>
      <c r="N309" s="152"/>
      <c r="P309" s="138"/>
    </row>
    <row r="310" spans="7:16" x14ac:dyDescent="0.3">
      <c r="G310" s="137"/>
      <c r="I310" s="141"/>
      <c r="M310" s="162"/>
      <c r="N310" s="152"/>
      <c r="P310" s="138"/>
    </row>
    <row r="311" spans="7:16" x14ac:dyDescent="0.3">
      <c r="G311" s="137"/>
      <c r="I311" s="141"/>
      <c r="M311" s="162"/>
      <c r="N311" s="152"/>
      <c r="P311" s="138"/>
    </row>
    <row r="312" spans="7:16" x14ac:dyDescent="0.3">
      <c r="G312" s="137"/>
      <c r="I312" s="141"/>
      <c r="M312" s="162"/>
      <c r="N312" s="152"/>
      <c r="P312" s="138"/>
    </row>
    <row r="313" spans="7:16" x14ac:dyDescent="0.3">
      <c r="G313" s="137"/>
      <c r="I313" s="141"/>
      <c r="M313" s="162"/>
      <c r="N313" s="152"/>
      <c r="P313" s="138"/>
    </row>
    <row r="314" spans="7:16" x14ac:dyDescent="0.3">
      <c r="G314" s="137"/>
      <c r="I314" s="141"/>
      <c r="M314" s="162"/>
      <c r="N314" s="152"/>
      <c r="P314" s="138"/>
    </row>
    <row r="315" spans="7:16" x14ac:dyDescent="0.3">
      <c r="G315" s="137"/>
      <c r="I315" s="141"/>
      <c r="M315" s="162"/>
      <c r="N315" s="152"/>
      <c r="P315" s="138"/>
    </row>
    <row r="316" spans="7:16" x14ac:dyDescent="0.3">
      <c r="G316" s="137"/>
      <c r="I316" s="141"/>
      <c r="M316" s="162"/>
      <c r="N316" s="152"/>
      <c r="P316" s="138"/>
    </row>
    <row r="317" spans="7:16" x14ac:dyDescent="0.3">
      <c r="G317" s="137"/>
      <c r="I317" s="141"/>
      <c r="M317" s="162"/>
      <c r="N317" s="152"/>
      <c r="P317" s="138"/>
    </row>
    <row r="318" spans="7:16" x14ac:dyDescent="0.3">
      <c r="G318" s="137"/>
      <c r="I318" s="141"/>
      <c r="M318" s="162"/>
      <c r="N318" s="152"/>
      <c r="P318" s="138"/>
    </row>
    <row r="319" spans="7:16" x14ac:dyDescent="0.3">
      <c r="G319" s="137"/>
      <c r="I319" s="141"/>
      <c r="M319" s="162"/>
      <c r="N319" s="152"/>
      <c r="P319" s="138"/>
    </row>
    <row r="320" spans="7:16" x14ac:dyDescent="0.3">
      <c r="G320" s="137"/>
      <c r="I320" s="141"/>
      <c r="M320" s="162"/>
      <c r="N320" s="152"/>
      <c r="P320" s="138"/>
    </row>
    <row r="321" spans="7:16" x14ac:dyDescent="0.3">
      <c r="G321" s="137"/>
      <c r="I321" s="141"/>
      <c r="M321" s="162"/>
      <c r="N321" s="152"/>
      <c r="P321" s="138"/>
    </row>
    <row r="322" spans="7:16" x14ac:dyDescent="0.3">
      <c r="G322" s="137"/>
      <c r="I322" s="141"/>
      <c r="M322" s="162"/>
      <c r="N322" s="152"/>
      <c r="P322" s="138"/>
    </row>
    <row r="323" spans="7:16" x14ac:dyDescent="0.3">
      <c r="G323" s="137"/>
      <c r="I323" s="141"/>
      <c r="M323" s="162"/>
      <c r="N323" s="152"/>
      <c r="P323" s="138"/>
    </row>
    <row r="324" spans="7:16" x14ac:dyDescent="0.3">
      <c r="G324" s="137"/>
      <c r="I324" s="141"/>
      <c r="M324" s="162"/>
      <c r="N324" s="152"/>
      <c r="P324" s="138"/>
    </row>
    <row r="325" spans="7:16" x14ac:dyDescent="0.3">
      <c r="G325" s="137"/>
      <c r="I325" s="141"/>
      <c r="M325" s="162"/>
      <c r="N325" s="152"/>
      <c r="P325" s="138"/>
    </row>
    <row r="326" spans="7:16" x14ac:dyDescent="0.3">
      <c r="G326" s="137"/>
      <c r="I326" s="141"/>
      <c r="M326" s="162"/>
      <c r="N326" s="152"/>
      <c r="P326" s="138"/>
    </row>
    <row r="327" spans="7:16" x14ac:dyDescent="0.3">
      <c r="G327" s="137"/>
      <c r="I327" s="141"/>
      <c r="M327" s="162"/>
      <c r="N327" s="152"/>
      <c r="P327" s="138"/>
    </row>
    <row r="328" spans="7:16" x14ac:dyDescent="0.3">
      <c r="G328" s="137"/>
      <c r="I328" s="141"/>
      <c r="M328" s="162"/>
      <c r="N328" s="152"/>
      <c r="P328" s="138"/>
    </row>
    <row r="329" spans="7:16" x14ac:dyDescent="0.3">
      <c r="G329" s="137"/>
      <c r="I329" s="141"/>
      <c r="M329" s="162"/>
      <c r="N329" s="152"/>
      <c r="P329" s="138"/>
    </row>
    <row r="330" spans="7:16" x14ac:dyDescent="0.3">
      <c r="G330" s="137"/>
      <c r="I330" s="141"/>
      <c r="M330" s="162"/>
      <c r="N330" s="152"/>
      <c r="P330" s="138"/>
    </row>
    <row r="331" spans="7:16" x14ac:dyDescent="0.3">
      <c r="G331" s="137"/>
      <c r="I331" s="141"/>
      <c r="M331" s="162"/>
      <c r="N331" s="152"/>
      <c r="P331" s="138"/>
    </row>
    <row r="332" spans="7:16" x14ac:dyDescent="0.3">
      <c r="G332" s="137"/>
      <c r="I332" s="141"/>
      <c r="M332" s="162"/>
      <c r="N332" s="152"/>
      <c r="P332" s="138"/>
    </row>
    <row r="333" spans="7:16" x14ac:dyDescent="0.3">
      <c r="G333" s="137"/>
      <c r="I333" s="141"/>
      <c r="M333" s="162"/>
      <c r="N333" s="152"/>
      <c r="P333" s="138"/>
    </row>
    <row r="334" spans="7:16" x14ac:dyDescent="0.3">
      <c r="G334" s="137"/>
      <c r="I334" s="141"/>
      <c r="M334" s="162"/>
      <c r="N334" s="152"/>
      <c r="P334" s="138"/>
    </row>
    <row r="335" spans="7:16" x14ac:dyDescent="0.3">
      <c r="G335" s="137"/>
      <c r="I335" s="141"/>
      <c r="M335" s="162"/>
      <c r="N335" s="152"/>
      <c r="P335" s="138"/>
    </row>
    <row r="336" spans="7:16" x14ac:dyDescent="0.3">
      <c r="G336" s="137"/>
      <c r="I336" s="141"/>
      <c r="M336" s="162"/>
      <c r="N336" s="152"/>
      <c r="P336" s="138"/>
    </row>
    <row r="337" spans="7:16" x14ac:dyDescent="0.3">
      <c r="G337" s="137"/>
      <c r="I337" s="141"/>
      <c r="M337" s="162"/>
      <c r="N337" s="152"/>
      <c r="P337" s="138"/>
    </row>
    <row r="338" spans="7:16" x14ac:dyDescent="0.3">
      <c r="G338" s="137"/>
      <c r="I338" s="141"/>
      <c r="M338" s="162"/>
      <c r="N338" s="152"/>
      <c r="P338" s="138"/>
    </row>
    <row r="339" spans="7:16" x14ac:dyDescent="0.3">
      <c r="G339" s="137"/>
      <c r="I339" s="141"/>
      <c r="M339" s="162"/>
      <c r="N339" s="152"/>
      <c r="P339" s="138"/>
    </row>
    <row r="340" spans="7:16" x14ac:dyDescent="0.3">
      <c r="G340" s="137"/>
      <c r="I340" s="141"/>
      <c r="M340" s="162"/>
      <c r="N340" s="152"/>
      <c r="P340" s="138"/>
    </row>
    <row r="341" spans="7:16" x14ac:dyDescent="0.3">
      <c r="G341" s="137"/>
      <c r="I341" s="141"/>
      <c r="M341" s="162"/>
      <c r="N341" s="152"/>
      <c r="P341" s="138"/>
    </row>
    <row r="342" spans="7:16" x14ac:dyDescent="0.3">
      <c r="G342" s="137"/>
      <c r="I342" s="141"/>
      <c r="M342" s="162"/>
      <c r="N342" s="152"/>
      <c r="P342" s="138"/>
    </row>
    <row r="343" spans="7:16" x14ac:dyDescent="0.3">
      <c r="G343" s="137"/>
      <c r="I343" s="141"/>
      <c r="M343" s="162"/>
      <c r="N343" s="152"/>
      <c r="P343" s="138"/>
    </row>
    <row r="344" spans="7:16" x14ac:dyDescent="0.3">
      <c r="G344" s="137"/>
      <c r="I344" s="141"/>
      <c r="M344" s="162"/>
      <c r="N344" s="152"/>
      <c r="P344" s="138"/>
    </row>
    <row r="345" spans="7:16" x14ac:dyDescent="0.3">
      <c r="G345" s="137"/>
      <c r="M345" s="162"/>
      <c r="N345" s="152"/>
      <c r="P345" s="138"/>
    </row>
    <row r="346" spans="7:16" x14ac:dyDescent="0.3">
      <c r="G346" s="137"/>
      <c r="M346" s="162"/>
      <c r="N346" s="152"/>
      <c r="P346" s="138"/>
    </row>
    <row r="347" spans="7:16" x14ac:dyDescent="0.3">
      <c r="G347" s="137"/>
      <c r="M347" s="162"/>
      <c r="N347" s="152"/>
      <c r="P347" s="138"/>
    </row>
    <row r="348" spans="7:16" x14ac:dyDescent="0.3">
      <c r="G348" s="137"/>
      <c r="M348" s="162"/>
      <c r="N348" s="152"/>
      <c r="P348" s="138"/>
    </row>
    <row r="349" spans="7:16" x14ac:dyDescent="0.3">
      <c r="G349" s="137"/>
      <c r="M349" s="162"/>
      <c r="N349" s="152"/>
      <c r="P349" s="138"/>
    </row>
    <row r="350" spans="7:16" x14ac:dyDescent="0.3">
      <c r="G350" s="137"/>
      <c r="M350" s="162"/>
      <c r="N350" s="152"/>
      <c r="P350" s="138"/>
    </row>
    <row r="351" spans="7:16" x14ac:dyDescent="0.3">
      <c r="G351" s="137"/>
      <c r="M351" s="162"/>
      <c r="N351" s="152"/>
      <c r="P351" s="138"/>
    </row>
    <row r="352" spans="7:16" x14ac:dyDescent="0.3">
      <c r="G352" s="137"/>
      <c r="M352" s="162"/>
      <c r="N352" s="152"/>
      <c r="P352" s="138"/>
    </row>
    <row r="353" spans="1:19" x14ac:dyDescent="0.3">
      <c r="G353" s="137"/>
      <c r="M353" s="162"/>
      <c r="N353" s="152"/>
      <c r="P353" s="138"/>
    </row>
    <row r="354" spans="1:19" s="137" customFormat="1" x14ac:dyDescent="0.3">
      <c r="A354"/>
      <c r="B354"/>
      <c r="C354"/>
      <c r="D354"/>
      <c r="E354"/>
      <c r="F354"/>
      <c r="J354"/>
      <c r="K354"/>
      <c r="L354"/>
      <c r="M354" s="162"/>
      <c r="N354" s="152"/>
      <c r="O354"/>
      <c r="P354" s="138"/>
      <c r="Q354"/>
      <c r="R354"/>
      <c r="S354"/>
    </row>
    <row r="355" spans="1:19" s="137" customFormat="1" x14ac:dyDescent="0.3">
      <c r="A355"/>
      <c r="B355"/>
      <c r="C355"/>
      <c r="D355"/>
      <c r="E355"/>
      <c r="F355"/>
      <c r="J355"/>
      <c r="K355"/>
      <c r="L355"/>
      <c r="M355" s="162"/>
      <c r="N355" s="152"/>
      <c r="O355"/>
      <c r="P355" s="138"/>
      <c r="Q355"/>
      <c r="R355"/>
      <c r="S355"/>
    </row>
    <row r="356" spans="1:19" s="137" customFormat="1" x14ac:dyDescent="0.3">
      <c r="A356"/>
      <c r="B356"/>
      <c r="C356"/>
      <c r="D356"/>
      <c r="E356"/>
      <c r="F356"/>
      <c r="J356"/>
      <c r="K356"/>
      <c r="L356"/>
      <c r="M356" s="162"/>
      <c r="N356" s="152"/>
      <c r="O356"/>
      <c r="P356" s="138"/>
      <c r="Q356"/>
      <c r="R356"/>
      <c r="S356"/>
    </row>
    <row r="357" spans="1:19" s="137" customFormat="1" x14ac:dyDescent="0.3">
      <c r="A357"/>
      <c r="B357"/>
      <c r="C357"/>
      <c r="D357"/>
      <c r="E357"/>
      <c r="F357"/>
      <c r="J357"/>
      <c r="K357"/>
      <c r="L357"/>
      <c r="M357" s="162"/>
      <c r="N357" s="152"/>
      <c r="O357"/>
      <c r="P357" s="138"/>
      <c r="Q357"/>
      <c r="R357"/>
      <c r="S357"/>
    </row>
    <row r="358" spans="1:19" s="137" customFormat="1" x14ac:dyDescent="0.3">
      <c r="A358"/>
      <c r="B358"/>
      <c r="C358"/>
      <c r="D358"/>
      <c r="E358"/>
      <c r="F358"/>
      <c r="J358"/>
      <c r="K358"/>
      <c r="L358"/>
      <c r="M358" s="162"/>
      <c r="N358" s="152"/>
      <c r="O358"/>
      <c r="P358" s="138"/>
      <c r="Q358"/>
      <c r="R358"/>
      <c r="S358"/>
    </row>
    <row r="359" spans="1:19" s="137" customFormat="1" x14ac:dyDescent="0.3">
      <c r="A359"/>
      <c r="B359"/>
      <c r="C359"/>
      <c r="D359"/>
      <c r="E359"/>
      <c r="F359"/>
      <c r="J359"/>
      <c r="K359"/>
      <c r="L359"/>
      <c r="M359" s="162"/>
      <c r="N359" s="152"/>
      <c r="O359"/>
      <c r="P359" s="138"/>
      <c r="Q359"/>
      <c r="R359"/>
      <c r="S359"/>
    </row>
    <row r="360" spans="1:19" s="137" customFormat="1" x14ac:dyDescent="0.3">
      <c r="A360"/>
      <c r="B360"/>
      <c r="C360"/>
      <c r="D360"/>
      <c r="E360"/>
      <c r="F360"/>
      <c r="J360"/>
      <c r="K360"/>
      <c r="L360"/>
      <c r="M360" s="162"/>
      <c r="N360" s="152"/>
      <c r="O360"/>
      <c r="P360" s="138"/>
      <c r="Q360"/>
      <c r="R360"/>
      <c r="S360"/>
    </row>
    <row r="361" spans="1:19" s="137" customFormat="1" x14ac:dyDescent="0.3">
      <c r="A361"/>
      <c r="B361"/>
      <c r="C361"/>
      <c r="D361"/>
      <c r="E361"/>
      <c r="F361"/>
      <c r="J361"/>
      <c r="K361"/>
      <c r="L361"/>
      <c r="M361" s="162"/>
      <c r="N361" s="152"/>
      <c r="O361"/>
      <c r="P361" s="138"/>
      <c r="Q361"/>
      <c r="R361"/>
      <c r="S361"/>
    </row>
    <row r="362" spans="1:19" s="137" customFormat="1" x14ac:dyDescent="0.3">
      <c r="A362"/>
      <c r="B362"/>
      <c r="C362"/>
      <c r="D362"/>
      <c r="E362"/>
      <c r="F362"/>
      <c r="J362"/>
      <c r="K362"/>
      <c r="L362"/>
      <c r="M362" s="162"/>
      <c r="N362" s="152"/>
      <c r="O362"/>
      <c r="P362" s="138"/>
      <c r="Q362"/>
      <c r="R362"/>
      <c r="S362"/>
    </row>
    <row r="363" spans="1:19" s="137" customFormat="1" x14ac:dyDescent="0.3">
      <c r="A363"/>
      <c r="B363"/>
      <c r="C363"/>
      <c r="D363"/>
      <c r="E363"/>
      <c r="F363"/>
      <c r="J363"/>
      <c r="K363"/>
      <c r="L363"/>
      <c r="M363" s="162"/>
      <c r="N363" s="152"/>
      <c r="O363"/>
      <c r="P363" s="138"/>
      <c r="Q363"/>
      <c r="R363"/>
      <c r="S363"/>
    </row>
    <row r="364" spans="1:19" s="137" customFormat="1" x14ac:dyDescent="0.3">
      <c r="A364"/>
      <c r="B364"/>
      <c r="C364"/>
      <c r="D364"/>
      <c r="E364"/>
      <c r="F364"/>
      <c r="J364"/>
      <c r="K364"/>
      <c r="L364"/>
      <c r="M364" s="162"/>
      <c r="N364" s="152"/>
      <c r="O364"/>
      <c r="P364" s="138"/>
      <c r="Q364"/>
      <c r="R364"/>
      <c r="S364"/>
    </row>
    <row r="365" spans="1:19" s="137" customFormat="1" x14ac:dyDescent="0.3">
      <c r="A365"/>
      <c r="B365"/>
      <c r="C365"/>
      <c r="D365"/>
      <c r="E365"/>
      <c r="F365"/>
      <c r="J365"/>
      <c r="K365"/>
      <c r="L365"/>
      <c r="M365" s="162"/>
      <c r="N365" s="152"/>
      <c r="O365"/>
      <c r="P365" s="138"/>
      <c r="Q365"/>
      <c r="R365"/>
      <c r="S365"/>
    </row>
    <row r="366" spans="1:19" s="137" customFormat="1" x14ac:dyDescent="0.3">
      <c r="A366"/>
      <c r="B366"/>
      <c r="C366"/>
      <c r="D366"/>
      <c r="E366"/>
      <c r="F366"/>
      <c r="J366"/>
      <c r="K366"/>
      <c r="L366"/>
      <c r="M366" s="162"/>
      <c r="N366" s="152"/>
      <c r="O366"/>
      <c r="P366" s="138"/>
      <c r="Q366"/>
      <c r="R366"/>
      <c r="S366"/>
    </row>
    <row r="367" spans="1:19" x14ac:dyDescent="0.3">
      <c r="M367" s="162"/>
      <c r="N367" s="152"/>
      <c r="P367" s="138"/>
    </row>
    <row r="368" spans="1:19" x14ac:dyDescent="0.3">
      <c r="M368" s="162"/>
      <c r="N368" s="152"/>
      <c r="P368" s="138"/>
    </row>
    <row r="369" spans="13:16" x14ac:dyDescent="0.3">
      <c r="M369" s="162"/>
      <c r="N369" s="152"/>
      <c r="P369" s="138"/>
    </row>
    <row r="370" spans="13:16" x14ac:dyDescent="0.3">
      <c r="M370" s="162"/>
      <c r="N370" s="152"/>
      <c r="P370" s="138"/>
    </row>
    <row r="371" spans="13:16" x14ac:dyDescent="0.3">
      <c r="M371" s="162"/>
      <c r="N371" s="152"/>
      <c r="P371" s="138"/>
    </row>
    <row r="372" spans="13:16" x14ac:dyDescent="0.3">
      <c r="M372" s="162"/>
      <c r="N372" s="152"/>
      <c r="P372" s="138"/>
    </row>
    <row r="373" spans="13:16" x14ac:dyDescent="0.3">
      <c r="M373" s="162"/>
      <c r="N373" s="152"/>
      <c r="P373" s="138"/>
    </row>
    <row r="374" spans="13:16" x14ac:dyDescent="0.3">
      <c r="M374" s="162"/>
      <c r="N374" s="152"/>
      <c r="P374" s="138"/>
    </row>
    <row r="375" spans="13:16" x14ac:dyDescent="0.3">
      <c r="M375" s="162"/>
      <c r="N375" s="152"/>
      <c r="P375" s="138"/>
    </row>
    <row r="376" spans="13:16" x14ac:dyDescent="0.3">
      <c r="M376" s="162"/>
      <c r="N376" s="152"/>
      <c r="P376" s="138"/>
    </row>
    <row r="377" spans="13:16" x14ac:dyDescent="0.3">
      <c r="M377" s="162"/>
      <c r="N377" s="152"/>
      <c r="P377" s="138"/>
    </row>
    <row r="378" spans="13:16" x14ac:dyDescent="0.3">
      <c r="M378" s="162"/>
      <c r="N378" s="152"/>
      <c r="P378" s="138"/>
    </row>
    <row r="379" spans="13:16" x14ac:dyDescent="0.3">
      <c r="M379" s="162"/>
      <c r="N379" s="152"/>
      <c r="P379" s="138"/>
    </row>
    <row r="380" spans="13:16" x14ac:dyDescent="0.3">
      <c r="M380" s="162"/>
      <c r="N380" s="152"/>
      <c r="P380" s="138"/>
    </row>
    <row r="381" spans="13:16" x14ac:dyDescent="0.3">
      <c r="M381" s="162"/>
      <c r="N381" s="152"/>
      <c r="P381" s="138"/>
    </row>
    <row r="382" spans="13:16" x14ac:dyDescent="0.3">
      <c r="M382" s="162"/>
      <c r="N382" s="152"/>
      <c r="P382" s="138"/>
    </row>
    <row r="383" spans="13:16" x14ac:dyDescent="0.3">
      <c r="M383" s="162"/>
      <c r="N383" s="152"/>
      <c r="P383" s="138"/>
    </row>
    <row r="384" spans="13:16" x14ac:dyDescent="0.3">
      <c r="M384" s="162"/>
      <c r="N384" s="152"/>
      <c r="P384" s="138"/>
    </row>
    <row r="385" spans="13:16" x14ac:dyDescent="0.3">
      <c r="M385" s="162"/>
      <c r="N385" s="152"/>
      <c r="P385" s="138"/>
    </row>
    <row r="386" spans="13:16" x14ac:dyDescent="0.3">
      <c r="M386" s="162"/>
      <c r="N386" s="152"/>
      <c r="P386" s="138"/>
    </row>
    <row r="387" spans="13:16" x14ac:dyDescent="0.3">
      <c r="M387" s="162"/>
      <c r="N387" s="152"/>
      <c r="P387" s="138"/>
    </row>
    <row r="388" spans="13:16" x14ac:dyDescent="0.3">
      <c r="M388" s="162"/>
      <c r="N388" s="152"/>
      <c r="P388" s="138"/>
    </row>
    <row r="389" spans="13:16" x14ac:dyDescent="0.3">
      <c r="M389" s="162"/>
      <c r="N389" s="152"/>
      <c r="P389" s="138"/>
    </row>
    <row r="390" spans="13:16" x14ac:dyDescent="0.3">
      <c r="M390" s="162"/>
      <c r="N390" s="152"/>
      <c r="P390" s="138"/>
    </row>
    <row r="391" spans="13:16" x14ac:dyDescent="0.3">
      <c r="M391" s="162"/>
      <c r="N391" s="152"/>
      <c r="P391" s="138"/>
    </row>
    <row r="392" spans="13:16" x14ac:dyDescent="0.3">
      <c r="M392" s="162"/>
      <c r="N392" s="152"/>
      <c r="P392" s="138"/>
    </row>
    <row r="393" spans="13:16" x14ac:dyDescent="0.3">
      <c r="M393" s="162"/>
      <c r="N393" s="152"/>
      <c r="P393" s="138"/>
    </row>
    <row r="394" spans="13:16" x14ac:dyDescent="0.3">
      <c r="M394" s="162"/>
      <c r="N394" s="152"/>
      <c r="P394" s="138"/>
    </row>
    <row r="395" spans="13:16" x14ac:dyDescent="0.3">
      <c r="M395" s="162"/>
      <c r="N395" s="152"/>
      <c r="P395" s="138"/>
    </row>
    <row r="396" spans="13:16" x14ac:dyDescent="0.3">
      <c r="M396" s="162"/>
      <c r="N396" s="152"/>
      <c r="P396" s="138"/>
    </row>
    <row r="397" spans="13:16" x14ac:dyDescent="0.3">
      <c r="M397" s="162"/>
      <c r="N397" s="152"/>
      <c r="P397" s="138"/>
    </row>
    <row r="398" spans="13:16" x14ac:dyDescent="0.3">
      <c r="M398" s="162"/>
      <c r="N398" s="152"/>
      <c r="P398" s="138"/>
    </row>
    <row r="399" spans="13:16" x14ac:dyDescent="0.3">
      <c r="M399" s="162"/>
      <c r="N399" s="152"/>
      <c r="P399" s="138"/>
    </row>
    <row r="400" spans="13:16" x14ac:dyDescent="0.3">
      <c r="M400" s="162"/>
      <c r="N400" s="152"/>
      <c r="P400" s="138"/>
    </row>
    <row r="401" spans="13:16" x14ac:dyDescent="0.3">
      <c r="M401" s="162"/>
      <c r="N401" s="152"/>
      <c r="P401" s="138"/>
    </row>
    <row r="402" spans="13:16" x14ac:dyDescent="0.3">
      <c r="M402" s="162"/>
      <c r="N402" s="152"/>
      <c r="P402" s="138"/>
    </row>
    <row r="403" spans="13:16" x14ac:dyDescent="0.3">
      <c r="M403" s="162"/>
      <c r="N403" s="152"/>
      <c r="P403" s="138"/>
    </row>
    <row r="404" spans="13:16" x14ac:dyDescent="0.3">
      <c r="M404" s="162"/>
      <c r="N404" s="152"/>
      <c r="P404" s="138"/>
    </row>
    <row r="405" spans="13:16" x14ac:dyDescent="0.3">
      <c r="M405" s="162"/>
      <c r="N405" s="152"/>
      <c r="P405" s="138"/>
    </row>
    <row r="406" spans="13:16" x14ac:dyDescent="0.3">
      <c r="M406" s="162"/>
      <c r="N406" s="152"/>
      <c r="P406" s="138"/>
    </row>
    <row r="407" spans="13:16" x14ac:dyDescent="0.3">
      <c r="M407" s="162"/>
      <c r="N407" s="152"/>
      <c r="P407" s="138"/>
    </row>
    <row r="408" spans="13:16" x14ac:dyDescent="0.3">
      <c r="M408" s="162"/>
      <c r="N408" s="152"/>
      <c r="P408" s="138"/>
    </row>
    <row r="409" spans="13:16" x14ac:dyDescent="0.3">
      <c r="M409" s="162"/>
      <c r="N409" s="152"/>
      <c r="P409" s="138"/>
    </row>
    <row r="410" spans="13:16" x14ac:dyDescent="0.3">
      <c r="M410" s="162"/>
      <c r="N410" s="152"/>
      <c r="P410" s="138"/>
    </row>
    <row r="411" spans="13:16" x14ac:dyDescent="0.3">
      <c r="M411" s="162"/>
      <c r="N411" s="152"/>
      <c r="P411" s="138"/>
    </row>
    <row r="412" spans="13:16" x14ac:dyDescent="0.3">
      <c r="M412" s="162"/>
      <c r="N412" s="152"/>
      <c r="P412" s="138"/>
    </row>
    <row r="413" spans="13:16" x14ac:dyDescent="0.3">
      <c r="M413" s="162"/>
      <c r="N413" s="152"/>
      <c r="P413" s="138"/>
    </row>
    <row r="414" spans="13:16" x14ac:dyDescent="0.3">
      <c r="M414" s="162"/>
      <c r="N414" s="152"/>
      <c r="P414" s="138"/>
    </row>
    <row r="415" spans="13:16" x14ac:dyDescent="0.3">
      <c r="M415" s="162"/>
      <c r="N415" s="152"/>
      <c r="P415" s="138"/>
    </row>
    <row r="416" spans="13:16" x14ac:dyDescent="0.3">
      <c r="M416" s="162"/>
      <c r="N416" s="152"/>
      <c r="P416" s="138"/>
    </row>
    <row r="417" spans="13:16" x14ac:dyDescent="0.3">
      <c r="M417" s="162"/>
      <c r="N417" s="152"/>
      <c r="P417" s="138"/>
    </row>
    <row r="418" spans="13:16" x14ac:dyDescent="0.3">
      <c r="M418" s="162"/>
      <c r="N418" s="152"/>
      <c r="P418" s="138"/>
    </row>
    <row r="419" spans="13:16" x14ac:dyDescent="0.3">
      <c r="M419" s="162"/>
      <c r="N419" s="152"/>
      <c r="P419" s="138"/>
    </row>
    <row r="420" spans="13:16" x14ac:dyDescent="0.3">
      <c r="M420" s="162"/>
      <c r="N420" s="152"/>
      <c r="P420" s="138"/>
    </row>
    <row r="421" spans="13:16" x14ac:dyDescent="0.3">
      <c r="M421" s="162"/>
      <c r="N421" s="152"/>
      <c r="P421" s="138"/>
    </row>
    <row r="422" spans="13:16" x14ac:dyDescent="0.3">
      <c r="M422" s="162"/>
      <c r="N422" s="152"/>
      <c r="P422" s="138"/>
    </row>
    <row r="423" spans="13:16" x14ac:dyDescent="0.3">
      <c r="M423" s="162"/>
      <c r="N423" s="152"/>
      <c r="P423" s="138"/>
    </row>
    <row r="424" spans="13:16" x14ac:dyDescent="0.3">
      <c r="M424" s="162"/>
      <c r="N424" s="152"/>
      <c r="P424" s="138"/>
    </row>
    <row r="425" spans="13:16" x14ac:dyDescent="0.3">
      <c r="M425" s="162"/>
      <c r="N425" s="152"/>
      <c r="P425" s="138"/>
    </row>
    <row r="426" spans="13:16" x14ac:dyDescent="0.3">
      <c r="M426" s="162"/>
      <c r="N426" s="152"/>
      <c r="P426" s="138"/>
    </row>
    <row r="427" spans="13:16" x14ac:dyDescent="0.3">
      <c r="M427" s="162"/>
      <c r="N427" s="152"/>
      <c r="P427" s="138"/>
    </row>
    <row r="428" spans="13:16" x14ac:dyDescent="0.3">
      <c r="M428" s="162"/>
      <c r="N428" s="152"/>
      <c r="P428" s="138"/>
    </row>
    <row r="429" spans="13:16" x14ac:dyDescent="0.3">
      <c r="M429" s="162"/>
      <c r="N429" s="152"/>
      <c r="P429" s="138"/>
    </row>
    <row r="430" spans="13:16" x14ac:dyDescent="0.3">
      <c r="M430" s="162"/>
      <c r="N430" s="152"/>
      <c r="P430" s="138"/>
    </row>
    <row r="431" spans="13:16" x14ac:dyDescent="0.3">
      <c r="M431" s="162"/>
      <c r="N431" s="152"/>
      <c r="P431" s="138"/>
    </row>
    <row r="432" spans="13:16" x14ac:dyDescent="0.3">
      <c r="M432" s="162"/>
      <c r="N432" s="152"/>
      <c r="P432" s="138"/>
    </row>
    <row r="433" spans="13:16" x14ac:dyDescent="0.3">
      <c r="M433" s="162"/>
      <c r="N433" s="152"/>
      <c r="P433" s="138"/>
    </row>
    <row r="434" spans="13:16" x14ac:dyDescent="0.3">
      <c r="M434" s="162"/>
      <c r="N434" s="152"/>
      <c r="P434" s="138"/>
    </row>
    <row r="435" spans="13:16" x14ac:dyDescent="0.3">
      <c r="M435" s="162"/>
      <c r="N435" s="152"/>
      <c r="P435" s="138"/>
    </row>
    <row r="436" spans="13:16" x14ac:dyDescent="0.3">
      <c r="M436" s="162"/>
      <c r="N436" s="152"/>
      <c r="P436" s="138"/>
    </row>
    <row r="437" spans="13:16" x14ac:dyDescent="0.3">
      <c r="M437" s="162"/>
      <c r="N437" s="152"/>
      <c r="P437" s="138"/>
    </row>
    <row r="438" spans="13:16" x14ac:dyDescent="0.3">
      <c r="M438" s="162"/>
      <c r="N438" s="152"/>
      <c r="P438" s="138"/>
    </row>
    <row r="439" spans="13:16" x14ac:dyDescent="0.3">
      <c r="M439" s="162"/>
      <c r="N439" s="152"/>
      <c r="P439" s="138"/>
    </row>
    <row r="440" spans="13:16" x14ac:dyDescent="0.3">
      <c r="M440" s="162"/>
      <c r="N440" s="152"/>
      <c r="P440" s="138"/>
    </row>
    <row r="441" spans="13:16" x14ac:dyDescent="0.3">
      <c r="M441" s="162"/>
      <c r="N441" s="152"/>
      <c r="P441" s="138"/>
    </row>
    <row r="442" spans="13:16" x14ac:dyDescent="0.3">
      <c r="M442" s="162"/>
      <c r="N442" s="152"/>
      <c r="P442" s="138"/>
    </row>
    <row r="443" spans="13:16" x14ac:dyDescent="0.3">
      <c r="M443" s="162"/>
      <c r="N443" s="152"/>
      <c r="P443" s="138"/>
    </row>
    <row r="444" spans="13:16" x14ac:dyDescent="0.3">
      <c r="M444" s="162"/>
      <c r="N444" s="152"/>
      <c r="P444" s="138"/>
    </row>
    <row r="445" spans="13:16" x14ac:dyDescent="0.3">
      <c r="M445" s="162"/>
      <c r="N445" s="152"/>
      <c r="P445" s="138"/>
    </row>
    <row r="446" spans="13:16" x14ac:dyDescent="0.3">
      <c r="M446" s="162"/>
      <c r="N446" s="152"/>
      <c r="P446" s="138"/>
    </row>
    <row r="447" spans="13:16" x14ac:dyDescent="0.3">
      <c r="M447" s="162"/>
      <c r="N447" s="152"/>
      <c r="P447" s="138"/>
    </row>
    <row r="448" spans="13:16" x14ac:dyDescent="0.3">
      <c r="M448" s="162"/>
      <c r="N448" s="152"/>
      <c r="P448" s="138"/>
    </row>
    <row r="449" spans="13:16" x14ac:dyDescent="0.3">
      <c r="M449" s="162"/>
      <c r="N449" s="152"/>
      <c r="P449" s="138"/>
    </row>
    <row r="450" spans="13:16" x14ac:dyDescent="0.3">
      <c r="M450" s="162"/>
      <c r="N450" s="152"/>
      <c r="P450" s="138"/>
    </row>
    <row r="451" spans="13:16" x14ac:dyDescent="0.3">
      <c r="M451" s="162"/>
      <c r="N451" s="152"/>
      <c r="P451" s="138"/>
    </row>
    <row r="452" spans="13:16" x14ac:dyDescent="0.3">
      <c r="M452" s="162"/>
      <c r="N452" s="152"/>
      <c r="P452" s="138"/>
    </row>
    <row r="453" spans="13:16" x14ac:dyDescent="0.3">
      <c r="M453" s="162"/>
      <c r="N453" s="152"/>
      <c r="P453" s="138"/>
    </row>
    <row r="454" spans="13:16" x14ac:dyDescent="0.3">
      <c r="M454" s="162"/>
      <c r="N454" s="152"/>
      <c r="P454" s="138"/>
    </row>
    <row r="455" spans="13:16" x14ac:dyDescent="0.3">
      <c r="M455" s="162"/>
      <c r="N455" s="152"/>
      <c r="P455" s="138"/>
    </row>
    <row r="456" spans="13:16" x14ac:dyDescent="0.3">
      <c r="M456" s="162"/>
      <c r="N456" s="152"/>
      <c r="P456" s="138"/>
    </row>
    <row r="457" spans="13:16" x14ac:dyDescent="0.3">
      <c r="M457" s="162"/>
      <c r="N457" s="152"/>
      <c r="P457" s="138"/>
    </row>
    <row r="458" spans="13:16" x14ac:dyDescent="0.3">
      <c r="M458" s="162"/>
      <c r="N458" s="152"/>
      <c r="P458" s="138"/>
    </row>
    <row r="459" spans="13:16" x14ac:dyDescent="0.3">
      <c r="M459" s="162"/>
      <c r="N459" s="152"/>
      <c r="P459" s="138"/>
    </row>
    <row r="460" spans="13:16" x14ac:dyDescent="0.3">
      <c r="M460" s="162"/>
      <c r="N460" s="152"/>
      <c r="P460" s="138"/>
    </row>
    <row r="461" spans="13:16" x14ac:dyDescent="0.3">
      <c r="M461" s="162"/>
      <c r="N461" s="152"/>
      <c r="P461" s="138"/>
    </row>
    <row r="462" spans="13:16" x14ac:dyDescent="0.3">
      <c r="M462" s="162"/>
      <c r="N462" s="152"/>
      <c r="P462" s="138"/>
    </row>
    <row r="463" spans="13:16" x14ac:dyDescent="0.3">
      <c r="M463" s="162"/>
      <c r="N463" s="152"/>
      <c r="P463" s="138"/>
    </row>
    <row r="464" spans="13:16" x14ac:dyDescent="0.3">
      <c r="M464" s="162"/>
      <c r="N464" s="152"/>
      <c r="P464" s="138"/>
    </row>
    <row r="465" spans="13:16" x14ac:dyDescent="0.3">
      <c r="M465" s="162"/>
      <c r="N465" s="152"/>
      <c r="P465" s="138"/>
    </row>
    <row r="466" spans="13:16" x14ac:dyDescent="0.3">
      <c r="M466" s="162"/>
      <c r="N466" s="152"/>
      <c r="P466" s="138"/>
    </row>
    <row r="467" spans="13:16" x14ac:dyDescent="0.3">
      <c r="M467" s="162"/>
      <c r="N467" s="152"/>
      <c r="P467" s="138"/>
    </row>
    <row r="468" spans="13:16" x14ac:dyDescent="0.3">
      <c r="M468" s="162"/>
      <c r="N468" s="152"/>
      <c r="P468" s="138"/>
    </row>
    <row r="469" spans="13:16" x14ac:dyDescent="0.3">
      <c r="M469" s="162"/>
      <c r="N469" s="152"/>
      <c r="P469" s="138"/>
    </row>
    <row r="470" spans="13:16" x14ac:dyDescent="0.3">
      <c r="M470" s="162"/>
      <c r="N470" s="152"/>
      <c r="P470" s="138"/>
    </row>
    <row r="471" spans="13:16" x14ac:dyDescent="0.3">
      <c r="M471" s="162"/>
      <c r="N471" s="152"/>
      <c r="P471" s="138"/>
    </row>
    <row r="472" spans="13:16" x14ac:dyDescent="0.3">
      <c r="M472" s="162"/>
      <c r="N472" s="152"/>
      <c r="P472" s="138"/>
    </row>
    <row r="473" spans="13:16" x14ac:dyDescent="0.3">
      <c r="M473" s="162"/>
      <c r="N473" s="152"/>
      <c r="P473" s="138"/>
    </row>
    <row r="474" spans="13:16" x14ac:dyDescent="0.3">
      <c r="M474" s="162"/>
      <c r="N474" s="152"/>
      <c r="P474" s="138"/>
    </row>
    <row r="475" spans="13:16" x14ac:dyDescent="0.3">
      <c r="M475" s="162"/>
      <c r="N475" s="152"/>
      <c r="P475" s="138"/>
    </row>
    <row r="476" spans="13:16" x14ac:dyDescent="0.3">
      <c r="M476" s="162"/>
      <c r="N476" s="152"/>
      <c r="P476" s="138"/>
    </row>
    <row r="477" spans="13:16" x14ac:dyDescent="0.3">
      <c r="M477" s="162"/>
      <c r="N477" s="152"/>
      <c r="P477" s="138"/>
    </row>
    <row r="478" spans="13:16" x14ac:dyDescent="0.3">
      <c r="M478" s="162"/>
      <c r="N478" s="152"/>
      <c r="P478" s="138"/>
    </row>
    <row r="479" spans="13:16" x14ac:dyDescent="0.3">
      <c r="M479" s="162"/>
      <c r="N479" s="152"/>
      <c r="P479" s="138"/>
    </row>
    <row r="480" spans="13:16" x14ac:dyDescent="0.3">
      <c r="M480" s="162"/>
      <c r="N480" s="152"/>
      <c r="P480" s="138"/>
    </row>
    <row r="481" spans="13:16" x14ac:dyDescent="0.3">
      <c r="M481" s="162"/>
      <c r="N481" s="152"/>
      <c r="P481" s="138"/>
    </row>
    <row r="482" spans="13:16" x14ac:dyDescent="0.3">
      <c r="M482" s="162"/>
      <c r="N482" s="152"/>
      <c r="P482" s="138"/>
    </row>
    <row r="483" spans="13:16" x14ac:dyDescent="0.3">
      <c r="M483" s="162"/>
      <c r="N483" s="152"/>
      <c r="P483" s="138"/>
    </row>
    <row r="484" spans="13:16" x14ac:dyDescent="0.3">
      <c r="M484" s="162"/>
      <c r="N484" s="152"/>
      <c r="P484" s="138"/>
    </row>
    <row r="485" spans="13:16" x14ac:dyDescent="0.3">
      <c r="M485" s="162"/>
      <c r="N485" s="152"/>
      <c r="P485" s="138"/>
    </row>
    <row r="486" spans="13:16" x14ac:dyDescent="0.3">
      <c r="M486" s="162"/>
      <c r="N486" s="152"/>
      <c r="P486" s="138"/>
    </row>
    <row r="487" spans="13:16" x14ac:dyDescent="0.3">
      <c r="M487" s="162"/>
      <c r="N487" s="152"/>
      <c r="P487" s="138"/>
    </row>
    <row r="488" spans="13:16" x14ac:dyDescent="0.3">
      <c r="M488" s="162"/>
      <c r="N488" s="152"/>
      <c r="P488" s="138"/>
    </row>
    <row r="489" spans="13:16" x14ac:dyDescent="0.3">
      <c r="M489" s="162"/>
      <c r="N489" s="152"/>
      <c r="P489" s="138"/>
    </row>
    <row r="490" spans="13:16" x14ac:dyDescent="0.3">
      <c r="M490" s="162"/>
      <c r="N490" s="152"/>
      <c r="P490" s="138"/>
    </row>
    <row r="491" spans="13:16" x14ac:dyDescent="0.3">
      <c r="M491" s="162"/>
      <c r="N491" s="152"/>
      <c r="P491" s="138"/>
    </row>
    <row r="492" spans="13:16" x14ac:dyDescent="0.3">
      <c r="M492" s="162"/>
      <c r="N492" s="152"/>
      <c r="P492" s="138"/>
    </row>
    <row r="493" spans="13:16" x14ac:dyDescent="0.3">
      <c r="M493" s="162"/>
      <c r="N493" s="152"/>
      <c r="P493" s="138"/>
    </row>
    <row r="494" spans="13:16" x14ac:dyDescent="0.3">
      <c r="M494" s="162"/>
      <c r="N494" s="152"/>
      <c r="P494" s="138"/>
    </row>
    <row r="495" spans="13:16" x14ac:dyDescent="0.3">
      <c r="M495" s="162"/>
      <c r="N495" s="152"/>
      <c r="P495" s="138"/>
    </row>
    <row r="496" spans="13:16" x14ac:dyDescent="0.3">
      <c r="M496" s="162"/>
      <c r="N496" s="152"/>
      <c r="P496" s="138"/>
    </row>
    <row r="497" spans="13:16" x14ac:dyDescent="0.3">
      <c r="M497" s="162"/>
      <c r="N497" s="152"/>
      <c r="P497" s="138"/>
    </row>
    <row r="498" spans="13:16" x14ac:dyDescent="0.3">
      <c r="M498" s="162"/>
      <c r="N498" s="152"/>
      <c r="P498" s="138"/>
    </row>
    <row r="499" spans="13:16" x14ac:dyDescent="0.3">
      <c r="M499" s="162"/>
      <c r="N499" s="152"/>
      <c r="P499" s="138"/>
    </row>
    <row r="500" spans="13:16" x14ac:dyDescent="0.3">
      <c r="M500" s="162"/>
      <c r="N500" s="152"/>
      <c r="P500" s="138"/>
    </row>
    <row r="501" spans="13:16" x14ac:dyDescent="0.3">
      <c r="M501" s="162"/>
      <c r="N501" s="152"/>
      <c r="P501" s="138"/>
    </row>
    <row r="502" spans="13:16" x14ac:dyDescent="0.3">
      <c r="M502" s="162"/>
      <c r="N502" s="152"/>
      <c r="P502" s="138"/>
    </row>
    <row r="503" spans="13:16" x14ac:dyDescent="0.3">
      <c r="M503" s="162"/>
      <c r="N503" s="152"/>
      <c r="P503" s="138"/>
    </row>
    <row r="504" spans="13:16" x14ac:dyDescent="0.3">
      <c r="M504" s="162"/>
      <c r="N504" s="152"/>
      <c r="P504" s="138"/>
    </row>
    <row r="505" spans="13:16" x14ac:dyDescent="0.3">
      <c r="M505" s="162"/>
      <c r="N505" s="152"/>
      <c r="P505" s="138"/>
    </row>
    <row r="506" spans="13:16" x14ac:dyDescent="0.3">
      <c r="M506" s="162"/>
      <c r="N506" s="152"/>
      <c r="P506" s="138"/>
    </row>
    <row r="507" spans="13:16" x14ac:dyDescent="0.3">
      <c r="M507" s="162"/>
      <c r="N507" s="152"/>
      <c r="P507" s="138"/>
    </row>
    <row r="508" spans="13:16" x14ac:dyDescent="0.3">
      <c r="M508" s="162"/>
      <c r="N508" s="152"/>
      <c r="P508" s="138"/>
    </row>
    <row r="509" spans="13:16" x14ac:dyDescent="0.3">
      <c r="M509" s="162"/>
      <c r="N509" s="152"/>
      <c r="P509" s="138"/>
    </row>
    <row r="510" spans="13:16" x14ac:dyDescent="0.3">
      <c r="M510" s="162"/>
      <c r="N510" s="152"/>
      <c r="P510" s="138"/>
    </row>
    <row r="511" spans="13:16" x14ac:dyDescent="0.3">
      <c r="M511" s="162"/>
      <c r="N511" s="152"/>
      <c r="P511" s="138"/>
    </row>
    <row r="512" spans="13:16" x14ac:dyDescent="0.3">
      <c r="M512" s="162"/>
      <c r="N512" s="152"/>
      <c r="P512" s="138"/>
    </row>
    <row r="513" spans="13:16" x14ac:dyDescent="0.3">
      <c r="M513" s="162"/>
      <c r="N513" s="152"/>
      <c r="P513" s="138"/>
    </row>
    <row r="514" spans="13:16" x14ac:dyDescent="0.3">
      <c r="M514" s="162"/>
      <c r="N514" s="152"/>
      <c r="P514" s="138"/>
    </row>
    <row r="515" spans="13:16" x14ac:dyDescent="0.3">
      <c r="M515" s="162"/>
      <c r="N515" s="152"/>
      <c r="P515" s="138"/>
    </row>
    <row r="516" spans="13:16" x14ac:dyDescent="0.3">
      <c r="M516" s="162"/>
      <c r="N516" s="152"/>
      <c r="P516" s="138"/>
    </row>
    <row r="517" spans="13:16" x14ac:dyDescent="0.3">
      <c r="M517" s="162"/>
      <c r="N517" s="152"/>
      <c r="P517" s="138"/>
    </row>
    <row r="518" spans="13:16" x14ac:dyDescent="0.3">
      <c r="M518" s="162"/>
      <c r="N518" s="152"/>
      <c r="P518" s="138"/>
    </row>
    <row r="519" spans="13:16" x14ac:dyDescent="0.3">
      <c r="M519" s="162"/>
      <c r="N519" s="152"/>
      <c r="P519" s="138"/>
    </row>
    <row r="520" spans="13:16" x14ac:dyDescent="0.3">
      <c r="M520" s="162"/>
      <c r="N520" s="152"/>
      <c r="P520" s="138"/>
    </row>
    <row r="521" spans="13:16" x14ac:dyDescent="0.3">
      <c r="M521" s="162"/>
      <c r="N521" s="152"/>
      <c r="P521" s="138"/>
    </row>
    <row r="522" spans="13:16" x14ac:dyDescent="0.3">
      <c r="M522" s="162"/>
      <c r="N522" s="152"/>
      <c r="P522" s="138"/>
    </row>
    <row r="523" spans="13:16" x14ac:dyDescent="0.3">
      <c r="M523" s="162"/>
      <c r="N523" s="152"/>
      <c r="P523" s="138"/>
    </row>
    <row r="524" spans="13:16" x14ac:dyDescent="0.3">
      <c r="M524" s="162"/>
      <c r="N524" s="152"/>
      <c r="P524" s="138"/>
    </row>
    <row r="525" spans="13:16" x14ac:dyDescent="0.3">
      <c r="M525" s="162"/>
      <c r="N525" s="152"/>
      <c r="P525" s="138"/>
    </row>
    <row r="526" spans="13:16" x14ac:dyDescent="0.3">
      <c r="M526" s="162"/>
      <c r="N526" s="152"/>
      <c r="P526" s="138"/>
    </row>
    <row r="527" spans="13:16" x14ac:dyDescent="0.3">
      <c r="M527" s="162"/>
      <c r="N527" s="152"/>
      <c r="P527" s="138"/>
    </row>
    <row r="528" spans="13:16" x14ac:dyDescent="0.3">
      <c r="M528" s="162"/>
      <c r="N528" s="152"/>
      <c r="P528" s="138"/>
    </row>
    <row r="529" spans="13:16" x14ac:dyDescent="0.3">
      <c r="M529" s="162"/>
      <c r="N529" s="152"/>
      <c r="P529" s="138"/>
    </row>
    <row r="530" spans="13:16" x14ac:dyDescent="0.3">
      <c r="M530" s="162"/>
      <c r="N530" s="152"/>
      <c r="P530" s="138"/>
    </row>
    <row r="531" spans="13:16" x14ac:dyDescent="0.3">
      <c r="M531" s="162"/>
      <c r="N531" s="152"/>
      <c r="P531" s="138"/>
    </row>
    <row r="532" spans="13:16" x14ac:dyDescent="0.3">
      <c r="M532" s="162"/>
      <c r="N532" s="152"/>
      <c r="P532" s="138"/>
    </row>
    <row r="533" spans="13:16" x14ac:dyDescent="0.3">
      <c r="M533" s="162"/>
      <c r="N533" s="152"/>
      <c r="P533" s="138"/>
    </row>
    <row r="534" spans="13:16" x14ac:dyDescent="0.3">
      <c r="M534" s="162"/>
      <c r="N534" s="152"/>
      <c r="P534" s="138"/>
    </row>
    <row r="535" spans="13:16" x14ac:dyDescent="0.3">
      <c r="M535" s="162"/>
      <c r="N535" s="152"/>
      <c r="P535" s="138"/>
    </row>
    <row r="536" spans="13:16" x14ac:dyDescent="0.3">
      <c r="M536" s="162"/>
      <c r="N536" s="152"/>
      <c r="P536" s="138"/>
    </row>
    <row r="537" spans="13:16" x14ac:dyDescent="0.3">
      <c r="M537" s="162"/>
      <c r="N537" s="152"/>
      <c r="P537" s="138"/>
    </row>
    <row r="538" spans="13:16" x14ac:dyDescent="0.3">
      <c r="M538" s="162"/>
      <c r="N538" s="152"/>
      <c r="P538" s="138"/>
    </row>
    <row r="539" spans="13:16" x14ac:dyDescent="0.3">
      <c r="M539" s="162"/>
      <c r="N539" s="152"/>
      <c r="P539" s="138"/>
    </row>
    <row r="540" spans="13:16" x14ac:dyDescent="0.3">
      <c r="M540" s="162"/>
      <c r="N540" s="152"/>
      <c r="P540" s="138"/>
    </row>
    <row r="541" spans="13:16" x14ac:dyDescent="0.3">
      <c r="M541" s="162"/>
      <c r="N541" s="152"/>
      <c r="P541" s="138"/>
    </row>
    <row r="542" spans="13:16" x14ac:dyDescent="0.3">
      <c r="M542" s="162"/>
      <c r="N542" s="152"/>
      <c r="P542" s="138"/>
    </row>
    <row r="543" spans="13:16" x14ac:dyDescent="0.3">
      <c r="M543" s="162"/>
      <c r="N543" s="152"/>
      <c r="P543" s="138"/>
    </row>
    <row r="544" spans="13:16" x14ac:dyDescent="0.3">
      <c r="M544" s="162"/>
      <c r="N544" s="152"/>
      <c r="P544" s="138"/>
    </row>
    <row r="545" spans="13:16" x14ac:dyDescent="0.3">
      <c r="M545" s="162"/>
      <c r="N545" s="152"/>
      <c r="P545" s="138"/>
    </row>
    <row r="546" spans="13:16" x14ac:dyDescent="0.3">
      <c r="M546" s="162"/>
      <c r="N546" s="152"/>
      <c r="P546" s="138"/>
    </row>
    <row r="547" spans="13:16" x14ac:dyDescent="0.3">
      <c r="M547" s="162"/>
      <c r="N547" s="152"/>
      <c r="P547" s="138"/>
    </row>
    <row r="548" spans="13:16" x14ac:dyDescent="0.3">
      <c r="M548" s="162"/>
      <c r="N548" s="152"/>
      <c r="P548" s="138"/>
    </row>
    <row r="549" spans="13:16" x14ac:dyDescent="0.3">
      <c r="M549" s="162"/>
      <c r="N549" s="152"/>
      <c r="P549" s="138"/>
    </row>
    <row r="550" spans="13:16" x14ac:dyDescent="0.3">
      <c r="M550" s="162"/>
      <c r="N550" s="152"/>
      <c r="P550" s="138"/>
    </row>
    <row r="551" spans="13:16" x14ac:dyDescent="0.3">
      <c r="M551" s="162"/>
      <c r="N551" s="152"/>
      <c r="P551" s="138"/>
    </row>
    <row r="552" spans="13:16" x14ac:dyDescent="0.3">
      <c r="M552" s="162"/>
      <c r="N552" s="152"/>
      <c r="P552" s="138"/>
    </row>
    <row r="553" spans="13:16" x14ac:dyDescent="0.3">
      <c r="M553" s="162"/>
      <c r="N553" s="152"/>
      <c r="P553" s="138"/>
    </row>
    <row r="554" spans="13:16" x14ac:dyDescent="0.3">
      <c r="M554" s="162"/>
      <c r="N554" s="152"/>
      <c r="P554" s="138"/>
    </row>
    <row r="555" spans="13:16" x14ac:dyDescent="0.3">
      <c r="M555" s="162"/>
      <c r="N555" s="152"/>
      <c r="P555" s="138"/>
    </row>
    <row r="556" spans="13:16" x14ac:dyDescent="0.3">
      <c r="M556" s="162"/>
      <c r="N556" s="152"/>
      <c r="P556" s="138"/>
    </row>
    <row r="557" spans="13:16" x14ac:dyDescent="0.3">
      <c r="M557" s="162"/>
      <c r="N557" s="152"/>
      <c r="P557" s="138"/>
    </row>
    <row r="558" spans="13:16" x14ac:dyDescent="0.3">
      <c r="M558" s="162"/>
      <c r="N558" s="152"/>
      <c r="P558" s="138"/>
    </row>
    <row r="559" spans="13:16" x14ac:dyDescent="0.3">
      <c r="M559" s="162"/>
      <c r="N559" s="152"/>
      <c r="P559" s="138"/>
    </row>
    <row r="560" spans="13:16" x14ac:dyDescent="0.3">
      <c r="M560" s="162"/>
      <c r="N560" s="152"/>
      <c r="P560" s="138"/>
    </row>
    <row r="561" spans="13:16" x14ac:dyDescent="0.3">
      <c r="M561" s="162"/>
      <c r="N561" s="152"/>
      <c r="P561" s="138"/>
    </row>
    <row r="562" spans="13:16" x14ac:dyDescent="0.3">
      <c r="M562" s="162"/>
      <c r="N562" s="152"/>
      <c r="P562" s="138"/>
    </row>
    <row r="563" spans="13:16" x14ac:dyDescent="0.3">
      <c r="M563" s="162"/>
      <c r="N563" s="152"/>
      <c r="P563" s="138"/>
    </row>
    <row r="564" spans="13:16" x14ac:dyDescent="0.3">
      <c r="M564" s="162"/>
      <c r="N564" s="152"/>
      <c r="P564" s="138"/>
    </row>
    <row r="565" spans="13:16" x14ac:dyDescent="0.3">
      <c r="M565" s="162"/>
      <c r="N565" s="152"/>
      <c r="P565" s="138"/>
    </row>
    <row r="566" spans="13:16" x14ac:dyDescent="0.3">
      <c r="M566" s="162"/>
      <c r="N566" s="152"/>
      <c r="P566" s="138"/>
    </row>
    <row r="567" spans="13:16" x14ac:dyDescent="0.3">
      <c r="M567" s="162"/>
      <c r="N567" s="152"/>
      <c r="P567" s="138"/>
    </row>
    <row r="568" spans="13:16" x14ac:dyDescent="0.3">
      <c r="M568" s="162"/>
      <c r="N568" s="152"/>
      <c r="P568" s="138"/>
    </row>
    <row r="569" spans="13:16" x14ac:dyDescent="0.3">
      <c r="M569" s="162"/>
      <c r="N569" s="152"/>
      <c r="P569" s="138"/>
    </row>
    <row r="570" spans="13:16" x14ac:dyDescent="0.3">
      <c r="M570" s="162"/>
      <c r="N570" s="152"/>
      <c r="P570" s="138"/>
    </row>
    <row r="571" spans="13:16" x14ac:dyDescent="0.3">
      <c r="M571" s="162"/>
      <c r="N571" s="152"/>
      <c r="P571" s="138"/>
    </row>
    <row r="572" spans="13:16" x14ac:dyDescent="0.3">
      <c r="M572" s="162"/>
      <c r="N572" s="152"/>
      <c r="P572" s="138"/>
    </row>
    <row r="573" spans="13:16" x14ac:dyDescent="0.3">
      <c r="M573" s="162"/>
      <c r="N573" s="152"/>
      <c r="P573" s="138"/>
    </row>
    <row r="574" spans="13:16" x14ac:dyDescent="0.3">
      <c r="M574" s="162"/>
      <c r="N574" s="152"/>
      <c r="P574" s="138"/>
    </row>
    <row r="575" spans="13:16" x14ac:dyDescent="0.3">
      <c r="M575" s="162"/>
      <c r="N575" s="152"/>
      <c r="P575" s="138"/>
    </row>
    <row r="576" spans="13:16" x14ac:dyDescent="0.3">
      <c r="M576" s="162"/>
      <c r="N576" s="152"/>
      <c r="P576" s="138"/>
    </row>
    <row r="577" spans="13:16" x14ac:dyDescent="0.3">
      <c r="M577" s="162"/>
      <c r="N577" s="152"/>
      <c r="P577" s="138"/>
    </row>
    <row r="578" spans="13:16" x14ac:dyDescent="0.3">
      <c r="M578" s="162"/>
      <c r="N578" s="152"/>
      <c r="P578" s="138"/>
    </row>
    <row r="579" spans="13:16" x14ac:dyDescent="0.3">
      <c r="M579" s="162"/>
      <c r="N579" s="152"/>
      <c r="P579" s="138"/>
    </row>
    <row r="580" spans="13:16" x14ac:dyDescent="0.3">
      <c r="M580" s="162"/>
      <c r="N580" s="152"/>
      <c r="P580" s="138"/>
    </row>
    <row r="581" spans="13:16" x14ac:dyDescent="0.3">
      <c r="M581" s="162"/>
      <c r="N581" s="152"/>
      <c r="P581" s="138"/>
    </row>
    <row r="582" spans="13:16" x14ac:dyDescent="0.3">
      <c r="M582" s="162"/>
      <c r="N582" s="152"/>
      <c r="P582" s="138"/>
    </row>
    <row r="583" spans="13:16" x14ac:dyDescent="0.3">
      <c r="M583" s="162"/>
      <c r="N583" s="152"/>
      <c r="P583" s="138"/>
    </row>
    <row r="584" spans="13:16" x14ac:dyDescent="0.3">
      <c r="M584" s="162"/>
      <c r="N584" s="152"/>
      <c r="P584" s="138"/>
    </row>
    <row r="585" spans="13:16" x14ac:dyDescent="0.3">
      <c r="M585" s="162"/>
      <c r="N585" s="152"/>
      <c r="P585" s="138"/>
    </row>
    <row r="586" spans="13:16" x14ac:dyDescent="0.3">
      <c r="M586" s="162"/>
      <c r="N586" s="152"/>
      <c r="P586" s="138"/>
    </row>
    <row r="587" spans="13:16" x14ac:dyDescent="0.3">
      <c r="M587" s="162"/>
      <c r="N587" s="152"/>
      <c r="P587" s="138"/>
    </row>
    <row r="588" spans="13:16" x14ac:dyDescent="0.3">
      <c r="M588" s="162"/>
      <c r="N588" s="152"/>
      <c r="P588" s="138"/>
    </row>
    <row r="589" spans="13:16" x14ac:dyDescent="0.3">
      <c r="M589" s="162"/>
      <c r="N589" s="152"/>
      <c r="P589" s="138"/>
    </row>
    <row r="590" spans="13:16" x14ac:dyDescent="0.3">
      <c r="M590" s="162"/>
      <c r="N590" s="152"/>
      <c r="P590" s="138"/>
    </row>
    <row r="591" spans="13:16" x14ac:dyDescent="0.3">
      <c r="M591" s="162"/>
      <c r="N591" s="152"/>
      <c r="P591" s="138"/>
    </row>
    <row r="592" spans="13:16" x14ac:dyDescent="0.3">
      <c r="M592" s="162"/>
      <c r="N592" s="152"/>
      <c r="P592" s="138"/>
    </row>
    <row r="593" spans="13:16" x14ac:dyDescent="0.3">
      <c r="M593" s="162"/>
      <c r="N593" s="152"/>
      <c r="P593" s="138"/>
    </row>
    <row r="594" spans="13:16" x14ac:dyDescent="0.3">
      <c r="M594" s="162"/>
      <c r="N594" s="152"/>
      <c r="P594" s="138"/>
    </row>
    <row r="595" spans="13:16" x14ac:dyDescent="0.3">
      <c r="M595" s="162"/>
      <c r="N595" s="152"/>
      <c r="P595" s="138"/>
    </row>
    <row r="596" spans="13:16" x14ac:dyDescent="0.3">
      <c r="M596" s="162"/>
      <c r="N596" s="152"/>
      <c r="P596" s="138"/>
    </row>
    <row r="597" spans="13:16" x14ac:dyDescent="0.3">
      <c r="M597" s="162"/>
      <c r="N597" s="152"/>
      <c r="P597" s="138"/>
    </row>
    <row r="598" spans="13:16" x14ac:dyDescent="0.3">
      <c r="M598" s="162"/>
      <c r="N598" s="152"/>
      <c r="P598" s="138"/>
    </row>
    <row r="599" spans="13:16" x14ac:dyDescent="0.3">
      <c r="M599" s="162"/>
      <c r="N599" s="152"/>
      <c r="P599" s="138"/>
    </row>
    <row r="600" spans="13:16" x14ac:dyDescent="0.3">
      <c r="M600" s="162"/>
      <c r="N600" s="152"/>
      <c r="P600" s="138"/>
    </row>
    <row r="601" spans="13:16" x14ac:dyDescent="0.3">
      <c r="M601" s="162"/>
      <c r="N601" s="152"/>
      <c r="P601" s="138"/>
    </row>
    <row r="602" spans="13:16" x14ac:dyDescent="0.3">
      <c r="M602" s="162"/>
      <c r="N602" s="152"/>
      <c r="P602" s="138"/>
    </row>
    <row r="603" spans="13:16" x14ac:dyDescent="0.3">
      <c r="M603" s="162"/>
      <c r="N603" s="152"/>
      <c r="P603" s="138"/>
    </row>
    <row r="604" spans="13:16" x14ac:dyDescent="0.3">
      <c r="M604" s="162"/>
      <c r="N604" s="152"/>
      <c r="P604" s="138"/>
    </row>
    <row r="605" spans="13:16" x14ac:dyDescent="0.3">
      <c r="M605" s="162"/>
      <c r="N605" s="152"/>
      <c r="P605" s="138"/>
    </row>
    <row r="606" spans="13:16" x14ac:dyDescent="0.3">
      <c r="M606" s="162"/>
      <c r="N606" s="152"/>
      <c r="P606" s="138"/>
    </row>
    <row r="607" spans="13:16" x14ac:dyDescent="0.3">
      <c r="M607" s="162"/>
      <c r="N607" s="152"/>
      <c r="P607" s="138"/>
    </row>
    <row r="608" spans="13:16" x14ac:dyDescent="0.3">
      <c r="M608" s="162"/>
      <c r="N608" s="152"/>
      <c r="P608" s="138"/>
    </row>
    <row r="609" spans="13:16" x14ac:dyDescent="0.3">
      <c r="M609" s="162"/>
      <c r="N609" s="152"/>
      <c r="P609" s="138"/>
    </row>
    <row r="610" spans="13:16" x14ac:dyDescent="0.3">
      <c r="M610" s="162"/>
      <c r="N610" s="152"/>
      <c r="P610" s="138"/>
    </row>
    <row r="611" spans="13:16" x14ac:dyDescent="0.3">
      <c r="M611" s="162"/>
      <c r="N611" s="152"/>
      <c r="P611" s="138"/>
    </row>
    <row r="612" spans="13:16" x14ac:dyDescent="0.3">
      <c r="M612" s="162"/>
      <c r="N612" s="152"/>
      <c r="P612" s="138"/>
    </row>
    <row r="613" spans="13:16" x14ac:dyDescent="0.3">
      <c r="M613" s="162"/>
      <c r="N613" s="152"/>
      <c r="P613" s="138"/>
    </row>
    <row r="614" spans="13:16" x14ac:dyDescent="0.3">
      <c r="M614" s="162"/>
      <c r="N614" s="152"/>
      <c r="P614" s="138"/>
    </row>
    <row r="615" spans="13:16" x14ac:dyDescent="0.3">
      <c r="M615" s="162"/>
      <c r="N615" s="152"/>
      <c r="P615" s="138"/>
    </row>
    <row r="616" spans="13:16" x14ac:dyDescent="0.3">
      <c r="M616" s="162"/>
      <c r="N616" s="152"/>
      <c r="P616" s="138"/>
    </row>
    <row r="617" spans="13:16" x14ac:dyDescent="0.3">
      <c r="M617" s="162"/>
      <c r="N617" s="152"/>
      <c r="P617" s="138"/>
    </row>
    <row r="618" spans="13:16" x14ac:dyDescent="0.3">
      <c r="M618" s="162"/>
      <c r="N618" s="152"/>
      <c r="P618" s="138"/>
    </row>
    <row r="619" spans="13:16" x14ac:dyDescent="0.3">
      <c r="M619" s="162"/>
      <c r="N619" s="152"/>
      <c r="P619" s="138"/>
    </row>
    <row r="620" spans="13:16" x14ac:dyDescent="0.3">
      <c r="M620" s="162"/>
      <c r="N620" s="152"/>
      <c r="P620" s="138"/>
    </row>
    <row r="621" spans="13:16" x14ac:dyDescent="0.3">
      <c r="M621" s="162"/>
      <c r="N621" s="152"/>
      <c r="P621" s="138"/>
    </row>
    <row r="622" spans="13:16" x14ac:dyDescent="0.3">
      <c r="M622" s="162"/>
      <c r="N622" s="152"/>
      <c r="P622" s="138"/>
    </row>
    <row r="623" spans="13:16" x14ac:dyDescent="0.3">
      <c r="M623" s="162"/>
      <c r="N623" s="152"/>
      <c r="P623" s="138"/>
    </row>
    <row r="624" spans="13:16" x14ac:dyDescent="0.3">
      <c r="M624" s="162"/>
      <c r="N624" s="152"/>
      <c r="P624" s="138"/>
    </row>
    <row r="625" spans="13:16" x14ac:dyDescent="0.3">
      <c r="M625" s="162"/>
      <c r="N625" s="152"/>
      <c r="P625" s="138"/>
    </row>
    <row r="626" spans="13:16" x14ac:dyDescent="0.3">
      <c r="M626" s="162"/>
      <c r="N626" s="152"/>
      <c r="P626" s="138"/>
    </row>
    <row r="627" spans="13:16" x14ac:dyDescent="0.3">
      <c r="M627" s="162"/>
      <c r="N627" s="152"/>
      <c r="P627" s="138"/>
    </row>
    <row r="628" spans="13:16" x14ac:dyDescent="0.3">
      <c r="M628" s="162"/>
      <c r="N628" s="152"/>
      <c r="P628" s="138"/>
    </row>
    <row r="629" spans="13:16" x14ac:dyDescent="0.3">
      <c r="M629" s="162"/>
      <c r="N629" s="152"/>
      <c r="P629" s="138"/>
    </row>
    <row r="630" spans="13:16" x14ac:dyDescent="0.3">
      <c r="M630" s="162"/>
      <c r="N630" s="152"/>
      <c r="P630" s="138"/>
    </row>
    <row r="631" spans="13:16" x14ac:dyDescent="0.3">
      <c r="M631" s="162"/>
      <c r="N631" s="152"/>
      <c r="P631" s="138"/>
    </row>
    <row r="632" spans="13:16" x14ac:dyDescent="0.3">
      <c r="M632" s="162"/>
      <c r="N632" s="152"/>
      <c r="P632" s="138"/>
    </row>
    <row r="633" spans="13:16" x14ac:dyDescent="0.3">
      <c r="M633" s="162"/>
      <c r="N633" s="152"/>
      <c r="P633" s="138"/>
    </row>
    <row r="634" spans="13:16" x14ac:dyDescent="0.3">
      <c r="M634" s="162"/>
      <c r="N634" s="152"/>
      <c r="P634" s="138"/>
    </row>
    <row r="635" spans="13:16" x14ac:dyDescent="0.3">
      <c r="M635" s="162"/>
      <c r="N635" s="152"/>
      <c r="P635" s="138"/>
    </row>
    <row r="636" spans="13:16" x14ac:dyDescent="0.3">
      <c r="M636" s="162"/>
      <c r="N636" s="152"/>
      <c r="P636" s="138"/>
    </row>
    <row r="637" spans="13:16" x14ac:dyDescent="0.3">
      <c r="M637" s="162"/>
      <c r="N637" s="152"/>
      <c r="P637" s="138"/>
    </row>
    <row r="638" spans="13:16" x14ac:dyDescent="0.3">
      <c r="M638" s="162"/>
      <c r="N638" s="152"/>
      <c r="P638" s="138"/>
    </row>
    <row r="639" spans="13:16" x14ac:dyDescent="0.3">
      <c r="M639" s="162"/>
      <c r="N639" s="152"/>
      <c r="P639" s="138"/>
    </row>
    <row r="640" spans="13:16" x14ac:dyDescent="0.3">
      <c r="M640" s="162"/>
      <c r="N640" s="152"/>
      <c r="P640" s="138"/>
    </row>
    <row r="641" spans="13:16" x14ac:dyDescent="0.3">
      <c r="M641" s="162"/>
      <c r="N641" s="152"/>
      <c r="P641" s="138"/>
    </row>
    <row r="642" spans="13:16" x14ac:dyDescent="0.3">
      <c r="M642" s="162"/>
      <c r="N642" s="152"/>
      <c r="P642" s="138"/>
    </row>
    <row r="643" spans="13:16" x14ac:dyDescent="0.3">
      <c r="M643" s="162"/>
      <c r="N643" s="152"/>
      <c r="P643" s="138"/>
    </row>
    <row r="644" spans="13:16" x14ac:dyDescent="0.3">
      <c r="M644" s="162"/>
      <c r="N644" s="152"/>
      <c r="P644" s="138"/>
    </row>
    <row r="645" spans="13:16" x14ac:dyDescent="0.3">
      <c r="M645" s="162"/>
      <c r="N645" s="152"/>
      <c r="P645" s="138"/>
    </row>
    <row r="646" spans="13:16" x14ac:dyDescent="0.3">
      <c r="M646" s="162"/>
      <c r="N646" s="152"/>
      <c r="P646" s="138"/>
    </row>
    <row r="647" spans="13:16" x14ac:dyDescent="0.3">
      <c r="M647" s="162"/>
      <c r="N647" s="152"/>
      <c r="P647" s="138"/>
    </row>
    <row r="648" spans="13:16" x14ac:dyDescent="0.3">
      <c r="M648" s="162"/>
      <c r="N648" s="152"/>
      <c r="P648" s="138"/>
    </row>
    <row r="649" spans="13:16" x14ac:dyDescent="0.3">
      <c r="M649" s="162"/>
      <c r="N649" s="152"/>
      <c r="P649" s="138"/>
    </row>
    <row r="650" spans="13:16" x14ac:dyDescent="0.3">
      <c r="M650" s="162"/>
      <c r="N650" s="152"/>
      <c r="P650" s="138"/>
    </row>
    <row r="651" spans="13:16" x14ac:dyDescent="0.3">
      <c r="M651" s="162"/>
      <c r="N651" s="152"/>
      <c r="P651" s="138"/>
    </row>
    <row r="652" spans="13:16" x14ac:dyDescent="0.3">
      <c r="M652" s="162"/>
      <c r="N652" s="152"/>
      <c r="P652" s="138"/>
    </row>
    <row r="653" spans="13:16" x14ac:dyDescent="0.3">
      <c r="M653" s="162"/>
      <c r="N653" s="152"/>
      <c r="P653" s="138"/>
    </row>
    <row r="654" spans="13:16" x14ac:dyDescent="0.3">
      <c r="M654" s="162"/>
      <c r="N654" s="152"/>
      <c r="P654" s="138"/>
    </row>
    <row r="655" spans="13:16" x14ac:dyDescent="0.3">
      <c r="M655" s="162"/>
      <c r="N655" s="152"/>
      <c r="P655" s="138"/>
    </row>
    <row r="656" spans="13:16" x14ac:dyDescent="0.3">
      <c r="M656" s="162"/>
      <c r="N656" s="152"/>
      <c r="P656" s="138"/>
    </row>
    <row r="657" spans="13:16" x14ac:dyDescent="0.3">
      <c r="M657" s="162"/>
      <c r="N657" s="152"/>
      <c r="P657" s="138"/>
    </row>
    <row r="658" spans="13:16" x14ac:dyDescent="0.3">
      <c r="M658" s="162"/>
      <c r="N658" s="152"/>
      <c r="P658" s="138"/>
    </row>
    <row r="659" spans="13:16" x14ac:dyDescent="0.3">
      <c r="M659" s="162"/>
      <c r="N659" s="152"/>
      <c r="P659" s="138"/>
    </row>
    <row r="660" spans="13:16" x14ac:dyDescent="0.3">
      <c r="M660" s="162"/>
      <c r="N660" s="152"/>
      <c r="P660" s="138"/>
    </row>
    <row r="661" spans="13:16" x14ac:dyDescent="0.3">
      <c r="M661" s="162"/>
      <c r="N661" s="152"/>
      <c r="P661" s="138"/>
    </row>
    <row r="662" spans="13:16" x14ac:dyDescent="0.3">
      <c r="M662" s="162"/>
      <c r="N662" s="152"/>
      <c r="P662" s="138"/>
    </row>
    <row r="663" spans="13:16" x14ac:dyDescent="0.3">
      <c r="M663" s="162"/>
      <c r="N663" s="152"/>
      <c r="P663" s="138"/>
    </row>
    <row r="664" spans="13:16" x14ac:dyDescent="0.3">
      <c r="M664" s="162"/>
      <c r="N664" s="152"/>
      <c r="P664" s="138"/>
    </row>
    <row r="665" spans="13:16" x14ac:dyDescent="0.3">
      <c r="M665" s="162"/>
      <c r="N665" s="152"/>
      <c r="P665" s="138"/>
    </row>
    <row r="666" spans="13:16" x14ac:dyDescent="0.3">
      <c r="M666" s="162"/>
      <c r="N666" s="152"/>
      <c r="P666" s="138"/>
    </row>
    <row r="667" spans="13:16" x14ac:dyDescent="0.3">
      <c r="M667" s="162"/>
      <c r="N667" s="152"/>
      <c r="P667" s="138"/>
    </row>
    <row r="668" spans="13:16" x14ac:dyDescent="0.3">
      <c r="M668" s="162"/>
      <c r="N668" s="152"/>
      <c r="P668" s="138"/>
    </row>
    <row r="669" spans="13:16" x14ac:dyDescent="0.3">
      <c r="M669" s="162"/>
      <c r="N669" s="152"/>
      <c r="P669" s="138"/>
    </row>
    <row r="670" spans="13:16" x14ac:dyDescent="0.3">
      <c r="M670" s="162"/>
      <c r="N670" s="152"/>
      <c r="P670" s="138"/>
    </row>
    <row r="671" spans="13:16" x14ac:dyDescent="0.3">
      <c r="M671" s="162"/>
      <c r="N671" s="152"/>
      <c r="P671" s="138"/>
    </row>
    <row r="672" spans="13:16" x14ac:dyDescent="0.3">
      <c r="M672" s="162"/>
      <c r="N672" s="152"/>
      <c r="P672" s="138"/>
    </row>
    <row r="673" spans="13:16" x14ac:dyDescent="0.3">
      <c r="M673" s="162"/>
      <c r="N673" s="152"/>
      <c r="P673" s="138"/>
    </row>
    <row r="674" spans="13:16" x14ac:dyDescent="0.3">
      <c r="M674" s="162"/>
      <c r="N674" s="152"/>
      <c r="P674" s="138"/>
    </row>
    <row r="675" spans="13:16" x14ac:dyDescent="0.3">
      <c r="M675" s="162"/>
      <c r="N675" s="152"/>
      <c r="P675" s="138"/>
    </row>
    <row r="676" spans="13:16" x14ac:dyDescent="0.3">
      <c r="M676" s="162"/>
      <c r="N676" s="152"/>
      <c r="P676" s="138"/>
    </row>
    <row r="677" spans="13:16" x14ac:dyDescent="0.3">
      <c r="M677" s="162"/>
      <c r="N677" s="152"/>
      <c r="P677" s="138"/>
    </row>
    <row r="678" spans="13:16" x14ac:dyDescent="0.3">
      <c r="M678" s="162"/>
      <c r="N678" s="152"/>
      <c r="P678" s="138"/>
    </row>
    <row r="679" spans="13:16" x14ac:dyDescent="0.3">
      <c r="M679" s="162"/>
      <c r="N679" s="152"/>
      <c r="P679" s="138"/>
    </row>
    <row r="680" spans="13:16" x14ac:dyDescent="0.3">
      <c r="M680" s="162"/>
      <c r="N680" s="152"/>
      <c r="P680" s="138"/>
    </row>
    <row r="681" spans="13:16" x14ac:dyDescent="0.3">
      <c r="M681" s="162"/>
      <c r="N681" s="152"/>
      <c r="P681" s="138"/>
    </row>
    <row r="682" spans="13:16" x14ac:dyDescent="0.3">
      <c r="M682" s="162"/>
      <c r="N682" s="152"/>
      <c r="P682" s="138"/>
    </row>
    <row r="683" spans="13:16" x14ac:dyDescent="0.3">
      <c r="M683" s="162"/>
      <c r="N683" s="152"/>
      <c r="P683" s="138"/>
    </row>
    <row r="684" spans="13:16" x14ac:dyDescent="0.3">
      <c r="M684" s="162"/>
      <c r="N684" s="152"/>
      <c r="P684" s="138"/>
    </row>
    <row r="685" spans="13:16" x14ac:dyDescent="0.3">
      <c r="M685" s="162"/>
      <c r="N685" s="152"/>
      <c r="P685" s="138"/>
    </row>
    <row r="686" spans="13:16" x14ac:dyDescent="0.3">
      <c r="M686" s="162"/>
      <c r="N686" s="152"/>
      <c r="P686" s="138"/>
    </row>
    <row r="687" spans="13:16" x14ac:dyDescent="0.3">
      <c r="M687" s="162"/>
      <c r="N687" s="152"/>
      <c r="P687" s="138"/>
    </row>
    <row r="688" spans="13:16" x14ac:dyDescent="0.3">
      <c r="M688" s="162"/>
      <c r="N688" s="152"/>
      <c r="P688" s="138"/>
    </row>
    <row r="689" spans="13:16" x14ac:dyDescent="0.3">
      <c r="M689" s="162"/>
      <c r="N689" s="152"/>
      <c r="P689" s="138"/>
    </row>
    <row r="690" spans="13:16" x14ac:dyDescent="0.3">
      <c r="M690" s="162"/>
      <c r="N690" s="152"/>
      <c r="P690" s="138"/>
    </row>
    <row r="691" spans="13:16" x14ac:dyDescent="0.3">
      <c r="M691" s="162"/>
      <c r="N691" s="152"/>
      <c r="P691" s="138"/>
    </row>
    <row r="692" spans="13:16" x14ac:dyDescent="0.3">
      <c r="M692" s="162"/>
      <c r="N692" s="152"/>
      <c r="P692" s="138"/>
    </row>
    <row r="693" spans="13:16" x14ac:dyDescent="0.3">
      <c r="M693" s="162"/>
      <c r="N693" s="152"/>
      <c r="P693" s="138"/>
    </row>
    <row r="694" spans="13:16" x14ac:dyDescent="0.3">
      <c r="M694" s="162"/>
      <c r="N694" s="152"/>
      <c r="P694" s="138"/>
    </row>
    <row r="695" spans="13:16" x14ac:dyDescent="0.3">
      <c r="M695" s="162"/>
      <c r="N695" s="152"/>
      <c r="P695" s="138"/>
    </row>
    <row r="696" spans="13:16" x14ac:dyDescent="0.3">
      <c r="M696" s="162"/>
      <c r="N696" s="152"/>
      <c r="P696" s="138"/>
    </row>
    <row r="697" spans="13:16" x14ac:dyDescent="0.3">
      <c r="M697" s="162"/>
      <c r="N697" s="152"/>
      <c r="P697" s="138"/>
    </row>
    <row r="698" spans="13:16" x14ac:dyDescent="0.3">
      <c r="M698" s="162"/>
      <c r="N698" s="152"/>
      <c r="P698" s="138"/>
    </row>
    <row r="699" spans="13:16" x14ac:dyDescent="0.3">
      <c r="M699" s="162"/>
      <c r="N699" s="152"/>
      <c r="P699" s="138"/>
    </row>
    <row r="700" spans="13:16" x14ac:dyDescent="0.3">
      <c r="M700" s="162"/>
      <c r="N700" s="152"/>
      <c r="P700" s="138"/>
    </row>
    <row r="701" spans="13:16" x14ac:dyDescent="0.3">
      <c r="M701" s="162"/>
      <c r="N701" s="152"/>
      <c r="P701" s="138"/>
    </row>
    <row r="702" spans="13:16" x14ac:dyDescent="0.3">
      <c r="M702" s="162"/>
      <c r="N702" s="152"/>
      <c r="P702" s="138"/>
    </row>
    <row r="703" spans="13:16" x14ac:dyDescent="0.3">
      <c r="M703" s="162"/>
      <c r="N703" s="152"/>
      <c r="P703" s="138"/>
    </row>
    <row r="704" spans="13:16" x14ac:dyDescent="0.3">
      <c r="M704" s="162"/>
      <c r="N704" s="152"/>
      <c r="P704" s="138"/>
    </row>
    <row r="705" spans="13:16" x14ac:dyDescent="0.3">
      <c r="M705" s="162"/>
      <c r="N705" s="152"/>
      <c r="P705" s="138"/>
    </row>
    <row r="706" spans="13:16" x14ac:dyDescent="0.3">
      <c r="M706" s="162"/>
      <c r="N706" s="152"/>
      <c r="P706" s="138"/>
    </row>
    <row r="707" spans="13:16" x14ac:dyDescent="0.3">
      <c r="M707" s="162"/>
      <c r="N707" s="152"/>
      <c r="P707" s="138"/>
    </row>
    <row r="708" spans="13:16" x14ac:dyDescent="0.3">
      <c r="M708" s="162"/>
      <c r="N708" s="152"/>
      <c r="P708" s="138"/>
    </row>
    <row r="709" spans="13:16" x14ac:dyDescent="0.3">
      <c r="M709" s="162"/>
      <c r="N709" s="152"/>
      <c r="P709" s="138"/>
    </row>
    <row r="710" spans="13:16" x14ac:dyDescent="0.3">
      <c r="M710" s="162"/>
      <c r="N710" s="152"/>
      <c r="P710" s="138"/>
    </row>
    <row r="711" spans="13:16" x14ac:dyDescent="0.3">
      <c r="M711" s="162"/>
      <c r="N711" s="152"/>
      <c r="P711" s="138"/>
    </row>
    <row r="712" spans="13:16" x14ac:dyDescent="0.3">
      <c r="M712" s="162"/>
      <c r="N712" s="152"/>
      <c r="P712" s="138"/>
    </row>
    <row r="713" spans="13:16" x14ac:dyDescent="0.3">
      <c r="M713" s="162"/>
      <c r="N713" s="152"/>
      <c r="P713" s="138"/>
    </row>
    <row r="714" spans="13:16" x14ac:dyDescent="0.3">
      <c r="M714" s="162"/>
      <c r="N714" s="152"/>
      <c r="P714" s="138"/>
    </row>
    <row r="715" spans="13:16" x14ac:dyDescent="0.3">
      <c r="M715" s="162"/>
      <c r="N715" s="152"/>
      <c r="P715" s="138"/>
    </row>
    <row r="716" spans="13:16" x14ac:dyDescent="0.3">
      <c r="M716" s="162"/>
      <c r="N716" s="152"/>
      <c r="P716" s="138"/>
    </row>
    <row r="717" spans="13:16" x14ac:dyDescent="0.3">
      <c r="M717" s="162"/>
      <c r="N717" s="152"/>
      <c r="P717" s="138"/>
    </row>
    <row r="718" spans="13:16" x14ac:dyDescent="0.3">
      <c r="M718" s="162"/>
      <c r="N718" s="152"/>
      <c r="P718" s="138"/>
    </row>
    <row r="719" spans="13:16" x14ac:dyDescent="0.3">
      <c r="M719" s="162"/>
      <c r="N719" s="152"/>
      <c r="P719" s="138"/>
    </row>
    <row r="720" spans="13:16" x14ac:dyDescent="0.3">
      <c r="M720" s="162"/>
      <c r="N720" s="152"/>
      <c r="P720" s="138"/>
    </row>
    <row r="721" spans="13:16" x14ac:dyDescent="0.3">
      <c r="M721" s="162"/>
      <c r="N721" s="152"/>
      <c r="P721" s="138"/>
    </row>
    <row r="722" spans="13:16" x14ac:dyDescent="0.3">
      <c r="M722" s="162"/>
      <c r="N722" s="152"/>
      <c r="P722" s="138"/>
    </row>
    <row r="723" spans="13:16" x14ac:dyDescent="0.3">
      <c r="M723" s="162"/>
      <c r="N723" s="152"/>
      <c r="P723" s="138"/>
    </row>
    <row r="724" spans="13:16" x14ac:dyDescent="0.3">
      <c r="M724" s="162"/>
      <c r="N724" s="152"/>
      <c r="P724" s="138"/>
    </row>
    <row r="725" spans="13:16" x14ac:dyDescent="0.3">
      <c r="M725" s="162"/>
      <c r="N725" s="152"/>
      <c r="P725" s="138"/>
    </row>
    <row r="726" spans="13:16" x14ac:dyDescent="0.3">
      <c r="M726" s="162"/>
      <c r="N726" s="152"/>
      <c r="P726" s="138"/>
    </row>
    <row r="727" spans="13:16" x14ac:dyDescent="0.3">
      <c r="M727" s="162"/>
      <c r="N727" s="152"/>
      <c r="P727" s="138"/>
    </row>
    <row r="728" spans="13:16" x14ac:dyDescent="0.3">
      <c r="M728" s="162"/>
      <c r="N728" s="152"/>
      <c r="P728" s="138"/>
    </row>
    <row r="729" spans="13:16" x14ac:dyDescent="0.3">
      <c r="M729" s="162"/>
      <c r="N729" s="152"/>
      <c r="P729" s="138"/>
    </row>
    <row r="730" spans="13:16" x14ac:dyDescent="0.3">
      <c r="M730" s="162"/>
      <c r="N730" s="152"/>
      <c r="P730" s="138"/>
    </row>
    <row r="731" spans="13:16" x14ac:dyDescent="0.3">
      <c r="M731" s="162"/>
      <c r="N731" s="152"/>
      <c r="P731" s="138"/>
    </row>
    <row r="732" spans="13:16" x14ac:dyDescent="0.3">
      <c r="M732" s="162"/>
      <c r="N732" s="152"/>
      <c r="P732" s="138"/>
    </row>
    <row r="733" spans="13:16" x14ac:dyDescent="0.3">
      <c r="M733" s="162"/>
      <c r="N733" s="152"/>
      <c r="P733" s="138"/>
    </row>
    <row r="734" spans="13:16" x14ac:dyDescent="0.3">
      <c r="M734" s="162"/>
      <c r="N734" s="152"/>
      <c r="P734" s="138"/>
    </row>
    <row r="735" spans="13:16" x14ac:dyDescent="0.3">
      <c r="M735" s="162"/>
      <c r="N735" s="152"/>
      <c r="P735" s="138"/>
    </row>
    <row r="736" spans="13:16" x14ac:dyDescent="0.3">
      <c r="M736" s="162"/>
      <c r="N736" s="152"/>
      <c r="P736" s="138"/>
    </row>
    <row r="737" spans="13:16" x14ac:dyDescent="0.3">
      <c r="M737" s="162"/>
      <c r="N737" s="152"/>
      <c r="P737" s="138"/>
    </row>
    <row r="738" spans="13:16" x14ac:dyDescent="0.3">
      <c r="M738" s="162"/>
      <c r="N738" s="152"/>
      <c r="P738" s="138"/>
    </row>
    <row r="739" spans="13:16" x14ac:dyDescent="0.3">
      <c r="M739" s="162"/>
      <c r="N739" s="152"/>
      <c r="P739" s="138"/>
    </row>
    <row r="740" spans="13:16" x14ac:dyDescent="0.3">
      <c r="M740" s="162"/>
      <c r="N740" s="152"/>
      <c r="P740" s="138"/>
    </row>
    <row r="741" spans="13:16" x14ac:dyDescent="0.3">
      <c r="M741" s="162"/>
      <c r="N741" s="152"/>
      <c r="P741" s="138"/>
    </row>
    <row r="742" spans="13:16" x14ac:dyDescent="0.3">
      <c r="M742" s="162"/>
      <c r="N742" s="152"/>
      <c r="P742" s="138"/>
    </row>
    <row r="743" spans="13:16" x14ac:dyDescent="0.3">
      <c r="M743" s="162"/>
      <c r="N743" s="152"/>
      <c r="P743" s="138"/>
    </row>
    <row r="744" spans="13:16" x14ac:dyDescent="0.3">
      <c r="M744" s="162"/>
      <c r="N744" s="152"/>
      <c r="P744" s="138"/>
    </row>
    <row r="745" spans="13:16" x14ac:dyDescent="0.3">
      <c r="M745" s="162"/>
      <c r="N745" s="152"/>
      <c r="P745" s="138"/>
    </row>
    <row r="746" spans="13:16" x14ac:dyDescent="0.3">
      <c r="M746" s="162"/>
      <c r="N746" s="152"/>
      <c r="P746" s="138"/>
    </row>
    <row r="747" spans="13:16" x14ac:dyDescent="0.3">
      <c r="M747" s="162"/>
      <c r="N747" s="152"/>
      <c r="P747" s="138"/>
    </row>
    <row r="748" spans="13:16" x14ac:dyDescent="0.3">
      <c r="M748" s="162"/>
      <c r="N748" s="152"/>
      <c r="P748" s="138"/>
    </row>
    <row r="749" spans="13:16" x14ac:dyDescent="0.3">
      <c r="M749" s="162"/>
      <c r="N749" s="152"/>
      <c r="P749" s="138"/>
    </row>
    <row r="750" spans="13:16" x14ac:dyDescent="0.3">
      <c r="M750" s="162"/>
      <c r="N750" s="152"/>
      <c r="P750" s="138"/>
    </row>
    <row r="751" spans="13:16" x14ac:dyDescent="0.3">
      <c r="M751" s="162"/>
      <c r="N751" s="152"/>
      <c r="P751" s="138"/>
    </row>
    <row r="752" spans="13:16" x14ac:dyDescent="0.3">
      <c r="M752" s="162"/>
      <c r="N752" s="152"/>
      <c r="P752" s="138"/>
    </row>
    <row r="753" spans="13:16" x14ac:dyDescent="0.3">
      <c r="M753" s="162"/>
      <c r="N753" s="152"/>
      <c r="P753" s="138"/>
    </row>
    <row r="754" spans="13:16" x14ac:dyDescent="0.3">
      <c r="M754" s="162"/>
      <c r="N754" s="152"/>
      <c r="P754" s="138"/>
    </row>
    <row r="755" spans="13:16" x14ac:dyDescent="0.3">
      <c r="M755" s="162"/>
      <c r="N755" s="152"/>
      <c r="P755" s="138"/>
    </row>
    <row r="756" spans="13:16" x14ac:dyDescent="0.3">
      <c r="M756" s="162"/>
      <c r="N756" s="152"/>
      <c r="P756" s="138"/>
    </row>
    <row r="757" spans="13:16" x14ac:dyDescent="0.3">
      <c r="M757" s="162"/>
      <c r="N757" s="152"/>
      <c r="P757" s="138"/>
    </row>
    <row r="758" spans="13:16" x14ac:dyDescent="0.3">
      <c r="M758" s="162"/>
      <c r="N758" s="152"/>
      <c r="P758" s="138"/>
    </row>
    <row r="759" spans="13:16" x14ac:dyDescent="0.3">
      <c r="M759" s="162"/>
      <c r="N759" s="152"/>
      <c r="P759" s="138"/>
    </row>
    <row r="760" spans="13:16" x14ac:dyDescent="0.3">
      <c r="M760" s="162"/>
      <c r="N760" s="152"/>
      <c r="P760" s="138"/>
    </row>
    <row r="761" spans="13:16" x14ac:dyDescent="0.3">
      <c r="M761" s="162"/>
      <c r="N761" s="152"/>
      <c r="P761" s="138"/>
    </row>
    <row r="762" spans="13:16" x14ac:dyDescent="0.3">
      <c r="M762" s="162"/>
      <c r="N762" s="152"/>
      <c r="P762" s="138"/>
    </row>
    <row r="763" spans="13:16" x14ac:dyDescent="0.3">
      <c r="M763" s="162"/>
      <c r="N763" s="152"/>
      <c r="P763" s="138"/>
    </row>
    <row r="764" spans="13:16" x14ac:dyDescent="0.3">
      <c r="M764" s="162"/>
      <c r="N764" s="152"/>
      <c r="P764" s="138"/>
    </row>
    <row r="765" spans="13:16" x14ac:dyDescent="0.3">
      <c r="M765" s="162"/>
      <c r="N765" s="152"/>
      <c r="P765" s="138"/>
    </row>
    <row r="766" spans="13:16" x14ac:dyDescent="0.3">
      <c r="M766" s="162"/>
      <c r="N766" s="152"/>
      <c r="P766" s="138"/>
    </row>
    <row r="767" spans="13:16" x14ac:dyDescent="0.3">
      <c r="M767" s="162"/>
      <c r="N767" s="152"/>
      <c r="P767" s="138"/>
    </row>
    <row r="768" spans="13:16" x14ac:dyDescent="0.3">
      <c r="M768" s="162"/>
      <c r="N768" s="152"/>
      <c r="P768" s="138"/>
    </row>
    <row r="769" spans="13:16" x14ac:dyDescent="0.3">
      <c r="M769" s="162"/>
      <c r="N769" s="152"/>
      <c r="P769" s="138"/>
    </row>
    <row r="770" spans="13:16" x14ac:dyDescent="0.3">
      <c r="M770" s="162"/>
      <c r="N770" s="152"/>
      <c r="P770" s="138"/>
    </row>
    <row r="771" spans="13:16" x14ac:dyDescent="0.3">
      <c r="M771" s="162"/>
      <c r="N771" s="152"/>
      <c r="P771" s="138"/>
    </row>
    <row r="772" spans="13:16" x14ac:dyDescent="0.3">
      <c r="M772" s="162"/>
      <c r="N772" s="152"/>
      <c r="P772" s="138"/>
    </row>
    <row r="773" spans="13:16" x14ac:dyDescent="0.3">
      <c r="M773" s="162"/>
      <c r="N773" s="152"/>
      <c r="P773" s="138"/>
    </row>
    <row r="774" spans="13:16" x14ac:dyDescent="0.3">
      <c r="M774" s="162"/>
      <c r="N774" s="152"/>
      <c r="P774" s="138"/>
    </row>
    <row r="775" spans="13:16" x14ac:dyDescent="0.3">
      <c r="M775" s="162"/>
      <c r="N775" s="152"/>
      <c r="P775" s="138"/>
    </row>
    <row r="776" spans="13:16" x14ac:dyDescent="0.3">
      <c r="M776" s="162"/>
      <c r="N776" s="152"/>
      <c r="P776" s="138"/>
    </row>
    <row r="777" spans="13:16" x14ac:dyDescent="0.3">
      <c r="M777" s="162"/>
      <c r="N777" s="152"/>
      <c r="P777" s="138"/>
    </row>
    <row r="778" spans="13:16" x14ac:dyDescent="0.3">
      <c r="M778" s="162"/>
      <c r="N778" s="152"/>
      <c r="P778" s="138"/>
    </row>
    <row r="779" spans="13:16" x14ac:dyDescent="0.3">
      <c r="M779" s="162"/>
      <c r="N779" s="152"/>
      <c r="P779" s="138"/>
    </row>
    <row r="780" spans="13:16" x14ac:dyDescent="0.3">
      <c r="M780" s="162"/>
      <c r="N780" s="152"/>
      <c r="P780" s="138"/>
    </row>
    <row r="781" spans="13:16" x14ac:dyDescent="0.3">
      <c r="M781" s="162"/>
      <c r="N781" s="152"/>
      <c r="P781" s="138"/>
    </row>
    <row r="782" spans="13:16" x14ac:dyDescent="0.3">
      <c r="M782" s="162"/>
      <c r="N782" s="152"/>
      <c r="P782" s="138"/>
    </row>
    <row r="783" spans="13:16" x14ac:dyDescent="0.3">
      <c r="M783" s="162"/>
      <c r="N783" s="152"/>
      <c r="P783" s="138"/>
    </row>
    <row r="784" spans="13:16" x14ac:dyDescent="0.3">
      <c r="M784" s="162"/>
      <c r="N784" s="152"/>
      <c r="P784" s="138"/>
    </row>
    <row r="785" spans="13:16" x14ac:dyDescent="0.3">
      <c r="M785" s="162"/>
      <c r="N785" s="152"/>
      <c r="P785" s="138"/>
    </row>
    <row r="786" spans="13:16" x14ac:dyDescent="0.3">
      <c r="M786" s="162"/>
      <c r="N786" s="152"/>
      <c r="P786" s="138"/>
    </row>
    <row r="787" spans="13:16" x14ac:dyDescent="0.3">
      <c r="M787" s="162"/>
      <c r="N787" s="152"/>
      <c r="P787" s="138"/>
    </row>
    <row r="788" spans="13:16" x14ac:dyDescent="0.3">
      <c r="M788" s="162"/>
      <c r="N788" s="152"/>
      <c r="P788" s="138"/>
    </row>
    <row r="789" spans="13:16" x14ac:dyDescent="0.3">
      <c r="M789" s="162"/>
      <c r="N789" s="152"/>
      <c r="P789" s="138"/>
    </row>
    <row r="790" spans="13:16" x14ac:dyDescent="0.3">
      <c r="M790" s="162"/>
      <c r="N790" s="152"/>
      <c r="P790" s="138"/>
    </row>
    <row r="791" spans="13:16" x14ac:dyDescent="0.3">
      <c r="M791" s="162"/>
      <c r="N791" s="152"/>
      <c r="P791" s="138"/>
    </row>
    <row r="792" spans="13:16" x14ac:dyDescent="0.3">
      <c r="M792" s="162"/>
      <c r="N792" s="152"/>
      <c r="P792" s="138"/>
    </row>
    <row r="793" spans="13:16" x14ac:dyDescent="0.3">
      <c r="M793" s="162"/>
      <c r="N793" s="152"/>
      <c r="P793" s="138"/>
    </row>
    <row r="794" spans="13:16" x14ac:dyDescent="0.3">
      <c r="M794" s="162"/>
      <c r="N794" s="152"/>
      <c r="P794" s="138"/>
    </row>
    <row r="795" spans="13:16" x14ac:dyDescent="0.3">
      <c r="M795" s="162"/>
      <c r="N795" s="152"/>
      <c r="P795" s="138"/>
    </row>
    <row r="796" spans="13:16" x14ac:dyDescent="0.3">
      <c r="M796" s="162"/>
      <c r="N796" s="152"/>
      <c r="P796" s="138"/>
    </row>
    <row r="797" spans="13:16" x14ac:dyDescent="0.3">
      <c r="M797" s="162"/>
      <c r="N797" s="152"/>
      <c r="P797" s="138"/>
    </row>
    <row r="798" spans="13:16" x14ac:dyDescent="0.3">
      <c r="M798" s="162"/>
      <c r="N798" s="152"/>
      <c r="P798" s="138"/>
    </row>
    <row r="799" spans="13:16" x14ac:dyDescent="0.3">
      <c r="M799" s="162"/>
      <c r="N799" s="152"/>
      <c r="P799" s="138"/>
    </row>
    <row r="800" spans="13:16" x14ac:dyDescent="0.3">
      <c r="M800" s="162"/>
      <c r="N800" s="152"/>
      <c r="P800" s="138"/>
    </row>
    <row r="801" spans="13:16" x14ac:dyDescent="0.3">
      <c r="M801" s="162"/>
      <c r="N801" s="152"/>
      <c r="P801" s="138"/>
    </row>
    <row r="802" spans="13:16" x14ac:dyDescent="0.3">
      <c r="M802" s="162"/>
      <c r="N802" s="152"/>
      <c r="P802" s="138"/>
    </row>
    <row r="803" spans="13:16" x14ac:dyDescent="0.3">
      <c r="M803" s="162"/>
      <c r="N803" s="152"/>
      <c r="P803" s="138"/>
    </row>
    <row r="804" spans="13:16" x14ac:dyDescent="0.3">
      <c r="M804" s="162"/>
      <c r="N804" s="152"/>
      <c r="P804" s="138"/>
    </row>
    <row r="805" spans="13:16" x14ac:dyDescent="0.3">
      <c r="M805" s="162"/>
      <c r="N805" s="152"/>
      <c r="P805" s="138"/>
    </row>
    <row r="806" spans="13:16" x14ac:dyDescent="0.3">
      <c r="M806" s="162"/>
      <c r="N806" s="152"/>
      <c r="P806" s="138"/>
    </row>
    <row r="807" spans="13:16" x14ac:dyDescent="0.3">
      <c r="M807" s="162"/>
      <c r="N807" s="152"/>
      <c r="P807" s="138"/>
    </row>
    <row r="808" spans="13:16" x14ac:dyDescent="0.3">
      <c r="M808" s="162"/>
      <c r="N808" s="152"/>
      <c r="P808" s="138"/>
    </row>
    <row r="809" spans="13:16" x14ac:dyDescent="0.3">
      <c r="M809" s="162"/>
      <c r="N809" s="152"/>
      <c r="P809" s="138"/>
    </row>
    <row r="810" spans="13:16" x14ac:dyDescent="0.3">
      <c r="M810" s="162"/>
      <c r="N810" s="152"/>
      <c r="P810" s="138"/>
    </row>
    <row r="811" spans="13:16" x14ac:dyDescent="0.3">
      <c r="M811" s="162"/>
      <c r="N811" s="152"/>
      <c r="P811" s="138"/>
    </row>
    <row r="812" spans="13:16" x14ac:dyDescent="0.3">
      <c r="M812" s="162"/>
      <c r="N812" s="152"/>
      <c r="P812" s="138"/>
    </row>
    <row r="813" spans="13:16" x14ac:dyDescent="0.3">
      <c r="M813" s="162"/>
      <c r="N813" s="152"/>
      <c r="P813" s="138"/>
    </row>
    <row r="814" spans="13:16" x14ac:dyDescent="0.3">
      <c r="M814" s="162"/>
      <c r="N814" s="152"/>
      <c r="P814" s="138"/>
    </row>
    <row r="815" spans="13:16" x14ac:dyDescent="0.3">
      <c r="M815" s="162"/>
      <c r="N815" s="152"/>
      <c r="P815" s="138"/>
    </row>
    <row r="816" spans="13:16" x14ac:dyDescent="0.3">
      <c r="M816" s="162"/>
      <c r="N816" s="152"/>
      <c r="P816" s="138"/>
    </row>
    <row r="817" spans="13:16" x14ac:dyDescent="0.3">
      <c r="M817" s="162"/>
      <c r="N817" s="152"/>
      <c r="P817" s="138"/>
    </row>
    <row r="818" spans="13:16" x14ac:dyDescent="0.3">
      <c r="M818" s="162"/>
      <c r="N818" s="152"/>
      <c r="P818" s="138"/>
    </row>
    <row r="819" spans="13:16" x14ac:dyDescent="0.3">
      <c r="M819" s="162"/>
      <c r="N819" s="152"/>
      <c r="P819" s="138"/>
    </row>
    <row r="820" spans="13:16" x14ac:dyDescent="0.3">
      <c r="M820" s="162"/>
      <c r="N820" s="152"/>
      <c r="P820" s="138"/>
    </row>
    <row r="821" spans="13:16" x14ac:dyDescent="0.3">
      <c r="M821" s="162"/>
      <c r="N821" s="152"/>
      <c r="P821" s="138"/>
    </row>
    <row r="822" spans="13:16" x14ac:dyDescent="0.3">
      <c r="M822" s="162"/>
      <c r="N822" s="152"/>
      <c r="P822" s="138"/>
    </row>
    <row r="823" spans="13:16" x14ac:dyDescent="0.3">
      <c r="M823" s="162"/>
      <c r="N823" s="152"/>
      <c r="P823" s="138"/>
    </row>
    <row r="824" spans="13:16" x14ac:dyDescent="0.3">
      <c r="M824" s="162"/>
      <c r="N824" s="152"/>
      <c r="P824" s="138"/>
    </row>
    <row r="825" spans="13:16" x14ac:dyDescent="0.3">
      <c r="M825" s="162"/>
      <c r="N825" s="152"/>
      <c r="P825" s="138"/>
    </row>
    <row r="826" spans="13:16" x14ac:dyDescent="0.3">
      <c r="M826" s="162"/>
      <c r="N826" s="152"/>
      <c r="P826" s="138"/>
    </row>
    <row r="827" spans="13:16" x14ac:dyDescent="0.3">
      <c r="M827" s="162"/>
      <c r="N827" s="152"/>
      <c r="P827" s="138"/>
    </row>
    <row r="828" spans="13:16" x14ac:dyDescent="0.3">
      <c r="M828" s="162"/>
      <c r="N828" s="152"/>
      <c r="P828" s="138"/>
    </row>
    <row r="829" spans="13:16" x14ac:dyDescent="0.3">
      <c r="M829" s="162"/>
      <c r="N829" s="152"/>
      <c r="P829" s="138"/>
    </row>
    <row r="830" spans="13:16" x14ac:dyDescent="0.3">
      <c r="M830" s="162"/>
      <c r="N830" s="152"/>
      <c r="P830" s="138"/>
    </row>
    <row r="831" spans="13:16" x14ac:dyDescent="0.3">
      <c r="M831" s="162"/>
      <c r="N831" s="152"/>
      <c r="P831" s="138"/>
    </row>
    <row r="832" spans="13:16" x14ac:dyDescent="0.3">
      <c r="M832" s="162"/>
      <c r="N832" s="152"/>
      <c r="P832" s="138"/>
    </row>
    <row r="833" spans="13:16" x14ac:dyDescent="0.3">
      <c r="M833" s="162"/>
      <c r="N833" s="152"/>
      <c r="P833" s="138"/>
    </row>
    <row r="834" spans="13:16" x14ac:dyDescent="0.3">
      <c r="M834" s="162"/>
      <c r="N834" s="152"/>
      <c r="P834" s="138"/>
    </row>
    <row r="835" spans="13:16" x14ac:dyDescent="0.3">
      <c r="M835" s="162"/>
      <c r="N835" s="152"/>
      <c r="P835" s="138"/>
    </row>
    <row r="836" spans="13:16" x14ac:dyDescent="0.3">
      <c r="M836" s="162"/>
      <c r="N836" s="152"/>
      <c r="P836" s="138"/>
    </row>
    <row r="837" spans="13:16" x14ac:dyDescent="0.3">
      <c r="M837" s="162"/>
      <c r="N837" s="152"/>
      <c r="P837" s="138"/>
    </row>
    <row r="838" spans="13:16" x14ac:dyDescent="0.3">
      <c r="M838" s="162"/>
      <c r="N838" s="152"/>
      <c r="P838" s="138"/>
    </row>
    <row r="839" spans="13:16" x14ac:dyDescent="0.3">
      <c r="M839" s="162"/>
      <c r="N839" s="152"/>
      <c r="P839" s="138"/>
    </row>
    <row r="840" spans="13:16" x14ac:dyDescent="0.3">
      <c r="M840" s="162"/>
      <c r="N840" s="152"/>
      <c r="P840" s="138"/>
    </row>
    <row r="841" spans="13:16" x14ac:dyDescent="0.3">
      <c r="M841" s="162"/>
      <c r="N841" s="152"/>
      <c r="P841" s="138"/>
    </row>
    <row r="842" spans="13:16" x14ac:dyDescent="0.3">
      <c r="M842" s="162"/>
      <c r="N842" s="152"/>
      <c r="P842" s="138"/>
    </row>
    <row r="843" spans="13:16" x14ac:dyDescent="0.3">
      <c r="M843" s="162"/>
      <c r="N843" s="152"/>
      <c r="P843" s="138"/>
    </row>
    <row r="844" spans="13:16" x14ac:dyDescent="0.3">
      <c r="M844" s="162"/>
      <c r="N844" s="152"/>
      <c r="P844" s="138"/>
    </row>
    <row r="845" spans="13:16" x14ac:dyDescent="0.3">
      <c r="M845" s="162"/>
      <c r="N845" s="152"/>
      <c r="P845" s="138"/>
    </row>
    <row r="846" spans="13:16" x14ac:dyDescent="0.3">
      <c r="M846" s="162"/>
      <c r="N846" s="152"/>
      <c r="P846" s="138"/>
    </row>
    <row r="847" spans="13:16" x14ac:dyDescent="0.3">
      <c r="M847" s="162"/>
      <c r="N847" s="152"/>
      <c r="P847" s="138"/>
    </row>
    <row r="848" spans="13:16" x14ac:dyDescent="0.3">
      <c r="M848" s="162"/>
      <c r="N848" s="152"/>
      <c r="P848" s="138"/>
    </row>
    <row r="849" spans="13:16" x14ac:dyDescent="0.3">
      <c r="M849" s="162"/>
      <c r="N849" s="152"/>
      <c r="P849" s="138"/>
    </row>
    <row r="850" spans="13:16" x14ac:dyDescent="0.3">
      <c r="M850" s="162"/>
      <c r="N850" s="152"/>
      <c r="P850" s="138"/>
    </row>
    <row r="851" spans="13:16" x14ac:dyDescent="0.3">
      <c r="M851" s="162"/>
      <c r="N851" s="152"/>
      <c r="P851" s="138"/>
    </row>
    <row r="852" spans="13:16" x14ac:dyDescent="0.3">
      <c r="M852" s="162"/>
      <c r="N852" s="152"/>
      <c r="P852" s="138"/>
    </row>
    <row r="853" spans="13:16" x14ac:dyDescent="0.3">
      <c r="M853" s="162"/>
      <c r="N853" s="152"/>
      <c r="P853" s="138"/>
    </row>
    <row r="854" spans="13:16" x14ac:dyDescent="0.3">
      <c r="M854" s="162"/>
      <c r="N854" s="152"/>
      <c r="P854" s="138"/>
    </row>
    <row r="855" spans="13:16" x14ac:dyDescent="0.3">
      <c r="M855" s="162"/>
      <c r="N855" s="152"/>
      <c r="P855" s="138"/>
    </row>
    <row r="856" spans="13:16" x14ac:dyDescent="0.3">
      <c r="M856" s="162"/>
      <c r="N856" s="152"/>
      <c r="P856" s="138"/>
    </row>
    <row r="857" spans="13:16" x14ac:dyDescent="0.3">
      <c r="M857" s="162"/>
      <c r="N857" s="152"/>
      <c r="P857" s="138"/>
    </row>
    <row r="858" spans="13:16" x14ac:dyDescent="0.3">
      <c r="M858" s="162"/>
      <c r="N858" s="152"/>
      <c r="P858" s="138"/>
    </row>
    <row r="859" spans="13:16" x14ac:dyDescent="0.3">
      <c r="M859" s="162"/>
      <c r="N859" s="152"/>
      <c r="P859" s="138"/>
    </row>
    <row r="860" spans="13:16" x14ac:dyDescent="0.3">
      <c r="M860" s="162"/>
      <c r="N860" s="152"/>
      <c r="P860" s="138"/>
    </row>
    <row r="861" spans="13:16" x14ac:dyDescent="0.3">
      <c r="M861" s="162"/>
      <c r="N861" s="152"/>
      <c r="P861" s="138"/>
    </row>
    <row r="862" spans="13:16" x14ac:dyDescent="0.3">
      <c r="M862" s="162"/>
      <c r="N862" s="152"/>
      <c r="P862" s="138"/>
    </row>
    <row r="863" spans="13:16" x14ac:dyDescent="0.3">
      <c r="M863" s="162"/>
      <c r="N863" s="152"/>
      <c r="P863" s="138"/>
    </row>
    <row r="864" spans="13:16" x14ac:dyDescent="0.3">
      <c r="M864" s="162"/>
      <c r="N864" s="152"/>
      <c r="P864" s="138"/>
    </row>
    <row r="865" spans="13:16" x14ac:dyDescent="0.3">
      <c r="M865" s="162"/>
      <c r="N865" s="152"/>
      <c r="P865" s="138"/>
    </row>
    <row r="866" spans="13:16" x14ac:dyDescent="0.3">
      <c r="M866" s="162"/>
      <c r="N866" s="152"/>
      <c r="P866" s="138"/>
    </row>
    <row r="867" spans="13:16" x14ac:dyDescent="0.3">
      <c r="M867" s="162"/>
      <c r="N867" s="152"/>
      <c r="P867" s="138"/>
    </row>
    <row r="868" spans="13:16" x14ac:dyDescent="0.3">
      <c r="M868" s="162"/>
      <c r="N868" s="152"/>
      <c r="P868" s="138"/>
    </row>
    <row r="869" spans="13:16" x14ac:dyDescent="0.3">
      <c r="M869" s="162"/>
      <c r="N869" s="152"/>
      <c r="P869" s="138"/>
    </row>
    <row r="870" spans="13:16" x14ac:dyDescent="0.3">
      <c r="M870" s="162"/>
      <c r="N870" s="152"/>
      <c r="P870" s="138"/>
    </row>
    <row r="871" spans="13:16" x14ac:dyDescent="0.3">
      <c r="M871" s="162"/>
      <c r="N871" s="152"/>
      <c r="P871" s="138"/>
    </row>
    <row r="872" spans="13:16" x14ac:dyDescent="0.3">
      <c r="M872" s="162"/>
      <c r="N872" s="152"/>
      <c r="P872" s="138"/>
    </row>
    <row r="873" spans="13:16" x14ac:dyDescent="0.3">
      <c r="M873" s="162"/>
      <c r="N873" s="152"/>
      <c r="P873" s="138"/>
    </row>
    <row r="874" spans="13:16" x14ac:dyDescent="0.3">
      <c r="M874" s="162"/>
      <c r="N874" s="152"/>
      <c r="P874" s="138"/>
    </row>
    <row r="875" spans="13:16" x14ac:dyDescent="0.3">
      <c r="M875" s="162"/>
      <c r="N875" s="152"/>
      <c r="P875" s="138"/>
    </row>
    <row r="876" spans="13:16" x14ac:dyDescent="0.3">
      <c r="M876" s="162"/>
      <c r="N876" s="152"/>
      <c r="P876" s="138"/>
    </row>
    <row r="877" spans="13:16" x14ac:dyDescent="0.3">
      <c r="M877" s="162"/>
      <c r="N877" s="152"/>
      <c r="P877" s="138"/>
    </row>
    <row r="878" spans="13:16" x14ac:dyDescent="0.3">
      <c r="M878" s="162"/>
      <c r="N878" s="152"/>
      <c r="P878" s="138"/>
    </row>
    <row r="879" spans="13:16" x14ac:dyDescent="0.3">
      <c r="M879" s="162"/>
      <c r="N879" s="152"/>
      <c r="P879" s="138"/>
    </row>
    <row r="880" spans="13:16" x14ac:dyDescent="0.3">
      <c r="M880" s="162"/>
      <c r="N880" s="152"/>
      <c r="P880" s="138"/>
    </row>
    <row r="881" spans="13:16" x14ac:dyDescent="0.3">
      <c r="M881" s="162"/>
      <c r="N881" s="152"/>
      <c r="P881" s="138"/>
    </row>
    <row r="882" spans="13:16" x14ac:dyDescent="0.3">
      <c r="M882" s="162"/>
      <c r="N882" s="152"/>
      <c r="P882" s="138"/>
    </row>
    <row r="883" spans="13:16" x14ac:dyDescent="0.3">
      <c r="M883" s="162"/>
      <c r="N883" s="152"/>
      <c r="P883" s="138"/>
    </row>
    <row r="884" spans="13:16" x14ac:dyDescent="0.3">
      <c r="M884" s="162"/>
      <c r="N884" s="152"/>
      <c r="P884" s="138"/>
    </row>
    <row r="885" spans="13:16" x14ac:dyDescent="0.3">
      <c r="M885" s="162"/>
      <c r="N885" s="152"/>
      <c r="P885" s="138"/>
    </row>
    <row r="886" spans="13:16" x14ac:dyDescent="0.3">
      <c r="M886" s="162"/>
      <c r="N886" s="152"/>
      <c r="P886" s="138"/>
    </row>
    <row r="887" spans="13:16" x14ac:dyDescent="0.3">
      <c r="M887" s="162"/>
      <c r="N887" s="152"/>
      <c r="P887" s="138"/>
    </row>
    <row r="888" spans="13:16" x14ac:dyDescent="0.3">
      <c r="M888" s="162"/>
      <c r="N888" s="152"/>
      <c r="P888" s="138"/>
    </row>
    <row r="889" spans="13:16" x14ac:dyDescent="0.3">
      <c r="M889" s="162"/>
      <c r="N889" s="152"/>
      <c r="P889" s="138"/>
    </row>
    <row r="890" spans="13:16" x14ac:dyDescent="0.3">
      <c r="M890" s="162"/>
      <c r="N890" s="152"/>
      <c r="P890" s="138"/>
    </row>
    <row r="891" spans="13:16" x14ac:dyDescent="0.3">
      <c r="M891" s="162"/>
      <c r="N891" s="152"/>
      <c r="P891" s="138"/>
    </row>
    <row r="892" spans="13:16" x14ac:dyDescent="0.3">
      <c r="M892" s="162"/>
      <c r="N892" s="152"/>
      <c r="P892" s="138"/>
    </row>
    <row r="893" spans="13:16" x14ac:dyDescent="0.3">
      <c r="M893" s="162"/>
      <c r="N893" s="152"/>
      <c r="P893" s="138"/>
    </row>
    <row r="894" spans="13:16" x14ac:dyDescent="0.3">
      <c r="M894" s="162"/>
      <c r="N894" s="152"/>
      <c r="P894" s="138"/>
    </row>
    <row r="895" spans="13:16" x14ac:dyDescent="0.3">
      <c r="M895" s="162"/>
      <c r="N895" s="152"/>
      <c r="P895" s="138"/>
    </row>
    <row r="896" spans="13:16" x14ac:dyDescent="0.3">
      <c r="M896" s="162"/>
      <c r="N896" s="152"/>
      <c r="P896" s="138"/>
    </row>
    <row r="897" spans="13:16" x14ac:dyDescent="0.3">
      <c r="M897" s="162"/>
      <c r="N897" s="152"/>
      <c r="P897" s="138"/>
    </row>
    <row r="898" spans="13:16" x14ac:dyDescent="0.3">
      <c r="M898" s="162"/>
      <c r="N898" s="152"/>
      <c r="P898" s="138"/>
    </row>
    <row r="899" spans="13:16" x14ac:dyDescent="0.3">
      <c r="M899" s="162"/>
      <c r="N899" s="152"/>
      <c r="P899" s="138"/>
    </row>
    <row r="900" spans="13:16" x14ac:dyDescent="0.3">
      <c r="M900" s="162"/>
      <c r="N900" s="152"/>
      <c r="P900" s="138"/>
    </row>
    <row r="901" spans="13:16" x14ac:dyDescent="0.3">
      <c r="M901" s="162"/>
      <c r="N901" s="152"/>
      <c r="P901" s="138"/>
    </row>
    <row r="902" spans="13:16" x14ac:dyDescent="0.3">
      <c r="M902" s="162"/>
      <c r="N902" s="152"/>
      <c r="P902" s="138"/>
    </row>
    <row r="903" spans="13:16" x14ac:dyDescent="0.3">
      <c r="M903" s="162"/>
      <c r="N903" s="152"/>
      <c r="P903" s="138"/>
    </row>
    <row r="904" spans="13:16" x14ac:dyDescent="0.3">
      <c r="M904" s="162"/>
      <c r="N904" s="152"/>
      <c r="P904" s="138"/>
    </row>
    <row r="905" spans="13:16" x14ac:dyDescent="0.3">
      <c r="M905" s="162"/>
      <c r="N905" s="152"/>
      <c r="P905" s="138"/>
    </row>
    <row r="906" spans="13:16" x14ac:dyDescent="0.3">
      <c r="M906" s="162"/>
      <c r="N906" s="152"/>
      <c r="P906" s="138"/>
    </row>
    <row r="907" spans="13:16" x14ac:dyDescent="0.3">
      <c r="M907" s="162"/>
      <c r="N907" s="152"/>
      <c r="P907" s="138"/>
    </row>
    <row r="908" spans="13:16" x14ac:dyDescent="0.3">
      <c r="M908" s="162"/>
      <c r="N908" s="152"/>
      <c r="P908" s="138"/>
    </row>
    <row r="909" spans="13:16" x14ac:dyDescent="0.3">
      <c r="M909" s="162"/>
      <c r="N909" s="152"/>
      <c r="P909" s="138"/>
    </row>
    <row r="910" spans="13:16" x14ac:dyDescent="0.3">
      <c r="M910" s="162"/>
      <c r="N910" s="152"/>
      <c r="P910" s="138"/>
    </row>
    <row r="911" spans="13:16" x14ac:dyDescent="0.3">
      <c r="M911" s="162"/>
      <c r="N911" s="152"/>
      <c r="P911" s="138"/>
    </row>
    <row r="912" spans="13:16" x14ac:dyDescent="0.3">
      <c r="M912" s="162"/>
      <c r="N912" s="152"/>
      <c r="P912" s="138"/>
    </row>
    <row r="913" spans="13:16" x14ac:dyDescent="0.3">
      <c r="M913" s="162"/>
      <c r="N913" s="152"/>
      <c r="P913" s="138"/>
    </row>
    <row r="914" spans="13:16" x14ac:dyDescent="0.3">
      <c r="M914" s="162"/>
      <c r="N914" s="152"/>
      <c r="P914" s="138"/>
    </row>
    <row r="915" spans="13:16" x14ac:dyDescent="0.3">
      <c r="M915" s="162"/>
      <c r="N915" s="152"/>
      <c r="P915" s="138"/>
    </row>
    <row r="916" spans="13:16" x14ac:dyDescent="0.3">
      <c r="M916" s="162"/>
      <c r="N916" s="152"/>
      <c r="P916" s="138"/>
    </row>
    <row r="917" spans="13:16" x14ac:dyDescent="0.3">
      <c r="M917" s="162"/>
      <c r="N917" s="152"/>
      <c r="P917" s="138"/>
    </row>
    <row r="918" spans="13:16" x14ac:dyDescent="0.3">
      <c r="M918" s="162"/>
      <c r="N918" s="152"/>
      <c r="P918" s="138"/>
    </row>
    <row r="919" spans="13:16" x14ac:dyDescent="0.3">
      <c r="M919" s="162"/>
      <c r="N919" s="152"/>
      <c r="P919" s="138"/>
    </row>
    <row r="920" spans="13:16" x14ac:dyDescent="0.3">
      <c r="M920" s="162"/>
      <c r="N920" s="152"/>
      <c r="P920" s="138"/>
    </row>
    <row r="921" spans="13:16" x14ac:dyDescent="0.3">
      <c r="M921" s="162"/>
      <c r="N921" s="152"/>
      <c r="P921" s="138"/>
    </row>
    <row r="922" spans="13:16" x14ac:dyDescent="0.3">
      <c r="M922" s="162"/>
      <c r="N922" s="152"/>
      <c r="P922" s="138"/>
    </row>
    <row r="923" spans="13:16" x14ac:dyDescent="0.3">
      <c r="M923" s="162"/>
      <c r="N923" s="152"/>
      <c r="P923" s="138"/>
    </row>
    <row r="924" spans="13:16" x14ac:dyDescent="0.3">
      <c r="M924" s="162"/>
      <c r="N924" s="152"/>
      <c r="P924" s="138"/>
    </row>
    <row r="925" spans="13:16" x14ac:dyDescent="0.3">
      <c r="M925" s="162"/>
      <c r="N925" s="152"/>
      <c r="P925" s="138"/>
    </row>
    <row r="926" spans="13:16" x14ac:dyDescent="0.3">
      <c r="M926" s="162"/>
      <c r="N926" s="152"/>
      <c r="P926" s="138"/>
    </row>
    <row r="927" spans="13:16" x14ac:dyDescent="0.3">
      <c r="M927" s="162"/>
      <c r="N927" s="152"/>
      <c r="P927" s="138"/>
    </row>
    <row r="928" spans="13:16" x14ac:dyDescent="0.3">
      <c r="M928" s="162"/>
      <c r="N928" s="152"/>
      <c r="P928" s="138"/>
    </row>
    <row r="929" spans="13:16" x14ac:dyDescent="0.3">
      <c r="M929" s="162"/>
      <c r="N929" s="152"/>
      <c r="P929" s="138"/>
    </row>
    <row r="930" spans="13:16" x14ac:dyDescent="0.3">
      <c r="M930" s="162"/>
      <c r="N930" s="152"/>
      <c r="P930" s="138"/>
    </row>
    <row r="931" spans="13:16" x14ac:dyDescent="0.3">
      <c r="M931" s="162"/>
      <c r="N931" s="152"/>
      <c r="P931" s="138"/>
    </row>
    <row r="932" spans="13:16" x14ac:dyDescent="0.3">
      <c r="M932" s="162"/>
      <c r="N932" s="152"/>
      <c r="P932" s="138"/>
    </row>
    <row r="933" spans="13:16" x14ac:dyDescent="0.3">
      <c r="M933" s="162"/>
      <c r="N933" s="152"/>
      <c r="P933" s="138"/>
    </row>
    <row r="934" spans="13:16" x14ac:dyDescent="0.3">
      <c r="M934" s="162"/>
      <c r="N934" s="152"/>
      <c r="P934" s="138"/>
    </row>
    <row r="935" spans="13:16" x14ac:dyDescent="0.3">
      <c r="M935" s="162"/>
      <c r="N935" s="152"/>
      <c r="P935" s="138"/>
    </row>
    <row r="936" spans="13:16" x14ac:dyDescent="0.3">
      <c r="M936" s="162"/>
      <c r="N936" s="152"/>
      <c r="P936" s="138"/>
    </row>
    <row r="937" spans="13:16" x14ac:dyDescent="0.3">
      <c r="M937" s="162"/>
      <c r="N937" s="152"/>
      <c r="P937" s="138"/>
    </row>
    <row r="938" spans="13:16" x14ac:dyDescent="0.3">
      <c r="M938" s="162"/>
      <c r="N938" s="152"/>
      <c r="P938" s="138"/>
    </row>
    <row r="939" spans="13:16" x14ac:dyDescent="0.3">
      <c r="M939" s="162"/>
      <c r="N939" s="152"/>
      <c r="P939" s="138"/>
    </row>
    <row r="940" spans="13:16" x14ac:dyDescent="0.3">
      <c r="M940" s="162"/>
      <c r="N940" s="152"/>
      <c r="P940" s="138"/>
    </row>
    <row r="941" spans="13:16" x14ac:dyDescent="0.3">
      <c r="M941" s="162"/>
      <c r="N941" s="152"/>
      <c r="P941" s="138"/>
    </row>
    <row r="942" spans="13:16" x14ac:dyDescent="0.3">
      <c r="M942" s="162"/>
      <c r="N942" s="152"/>
      <c r="P942" s="138"/>
    </row>
    <row r="943" spans="13:16" x14ac:dyDescent="0.3">
      <c r="M943" s="162"/>
      <c r="N943" s="152"/>
      <c r="P943" s="138"/>
    </row>
    <row r="944" spans="13:16" x14ac:dyDescent="0.3">
      <c r="M944" s="162"/>
      <c r="N944" s="152"/>
      <c r="P944" s="138"/>
    </row>
    <row r="945" spans="13:16" x14ac:dyDescent="0.3">
      <c r="M945" s="162"/>
      <c r="N945" s="152"/>
      <c r="P945" s="138"/>
    </row>
    <row r="946" spans="13:16" x14ac:dyDescent="0.3">
      <c r="M946" s="162"/>
      <c r="N946" s="152"/>
      <c r="P946" s="138"/>
    </row>
    <row r="947" spans="13:16" x14ac:dyDescent="0.3">
      <c r="M947" s="162"/>
      <c r="N947" s="152"/>
      <c r="P947" s="138"/>
    </row>
    <row r="948" spans="13:16" x14ac:dyDescent="0.3">
      <c r="M948" s="162"/>
      <c r="N948" s="152"/>
      <c r="P948" s="138"/>
    </row>
    <row r="949" spans="13:16" x14ac:dyDescent="0.3">
      <c r="M949" s="162"/>
      <c r="N949" s="152"/>
      <c r="P949" s="138"/>
    </row>
    <row r="950" spans="13:16" x14ac:dyDescent="0.3">
      <c r="M950" s="162"/>
      <c r="N950" s="152"/>
      <c r="P950" s="138"/>
    </row>
    <row r="951" spans="13:16" x14ac:dyDescent="0.3">
      <c r="M951" s="162"/>
      <c r="N951" s="152"/>
      <c r="P951" s="138"/>
    </row>
    <row r="952" spans="13:16" x14ac:dyDescent="0.3">
      <c r="M952" s="162"/>
      <c r="N952" s="152"/>
      <c r="P952" s="138"/>
    </row>
    <row r="953" spans="13:16" x14ac:dyDescent="0.3">
      <c r="M953" s="162"/>
      <c r="N953" s="152"/>
      <c r="P953" s="138"/>
    </row>
    <row r="954" spans="13:16" x14ac:dyDescent="0.3">
      <c r="M954" s="162"/>
      <c r="N954" s="152"/>
      <c r="P954" s="138"/>
    </row>
    <row r="955" spans="13:16" x14ac:dyDescent="0.3">
      <c r="M955" s="162"/>
      <c r="N955" s="152"/>
      <c r="P955" s="138"/>
    </row>
    <row r="956" spans="13:16" x14ac:dyDescent="0.3">
      <c r="M956" s="162"/>
      <c r="N956" s="152"/>
      <c r="P956" s="138"/>
    </row>
    <row r="957" spans="13:16" x14ac:dyDescent="0.3">
      <c r="M957" s="162"/>
      <c r="N957" s="152"/>
      <c r="P957" s="138"/>
    </row>
    <row r="958" spans="13:16" x14ac:dyDescent="0.3">
      <c r="M958" s="162"/>
      <c r="N958" s="152"/>
      <c r="P958" s="138"/>
    </row>
    <row r="959" spans="13:16" x14ac:dyDescent="0.3">
      <c r="M959" s="162"/>
      <c r="N959" s="152"/>
      <c r="P959" s="138"/>
    </row>
    <row r="960" spans="13:16" x14ac:dyDescent="0.3">
      <c r="M960" s="162"/>
      <c r="N960" s="152"/>
      <c r="P960" s="138"/>
    </row>
    <row r="961" spans="13:16" x14ac:dyDescent="0.3">
      <c r="M961" s="162"/>
      <c r="N961" s="152"/>
      <c r="P961" s="138"/>
    </row>
    <row r="962" spans="13:16" x14ac:dyDescent="0.3">
      <c r="M962" s="162"/>
      <c r="N962" s="152"/>
      <c r="P962" s="138"/>
    </row>
    <row r="963" spans="13:16" x14ac:dyDescent="0.3">
      <c r="M963" s="162"/>
      <c r="N963" s="152"/>
      <c r="P963" s="138"/>
    </row>
    <row r="964" spans="13:16" x14ac:dyDescent="0.3">
      <c r="M964" s="162"/>
      <c r="N964" s="152"/>
      <c r="P964" s="138"/>
    </row>
    <row r="965" spans="13:16" x14ac:dyDescent="0.3">
      <c r="M965" s="162"/>
      <c r="N965" s="152"/>
      <c r="P965" s="138"/>
    </row>
    <row r="966" spans="13:16" x14ac:dyDescent="0.3">
      <c r="M966" s="162"/>
      <c r="N966" s="152"/>
      <c r="P966" s="138"/>
    </row>
    <row r="967" spans="13:16" x14ac:dyDescent="0.3">
      <c r="M967" s="162"/>
      <c r="N967" s="152"/>
      <c r="P967" s="138"/>
    </row>
    <row r="968" spans="13:16" x14ac:dyDescent="0.3">
      <c r="M968" s="162"/>
      <c r="N968" s="152"/>
      <c r="P968" s="138"/>
    </row>
    <row r="969" spans="13:16" x14ac:dyDescent="0.3">
      <c r="M969" s="162"/>
      <c r="N969" s="152"/>
      <c r="P969" s="138"/>
    </row>
    <row r="970" spans="13:16" x14ac:dyDescent="0.3">
      <c r="M970" s="162"/>
      <c r="N970" s="152"/>
      <c r="P970" s="138"/>
    </row>
    <row r="971" spans="13:16" x14ac:dyDescent="0.3">
      <c r="M971" s="162"/>
      <c r="N971" s="152"/>
      <c r="P971" s="138"/>
    </row>
    <row r="972" spans="13:16" x14ac:dyDescent="0.3">
      <c r="M972" s="162"/>
      <c r="N972" s="152"/>
      <c r="P972" s="138"/>
    </row>
    <row r="973" spans="13:16" x14ac:dyDescent="0.3">
      <c r="M973" s="162"/>
      <c r="N973" s="152"/>
      <c r="P973" s="138"/>
    </row>
    <row r="974" spans="13:16" x14ac:dyDescent="0.3">
      <c r="M974" s="162"/>
      <c r="N974" s="152"/>
      <c r="P974" s="138"/>
    </row>
    <row r="975" spans="13:16" x14ac:dyDescent="0.3">
      <c r="M975" s="162"/>
      <c r="N975" s="152"/>
      <c r="P975" s="138"/>
    </row>
    <row r="976" spans="13:16" x14ac:dyDescent="0.3">
      <c r="M976" s="162"/>
      <c r="N976" s="152"/>
      <c r="P976" s="138"/>
    </row>
    <row r="977" spans="13:16" x14ac:dyDescent="0.3">
      <c r="M977" s="162"/>
      <c r="N977" s="152"/>
      <c r="P977" s="138"/>
    </row>
    <row r="978" spans="13:16" x14ac:dyDescent="0.3">
      <c r="M978" s="162"/>
      <c r="N978" s="152"/>
      <c r="P978" s="138"/>
    </row>
    <row r="979" spans="13:16" x14ac:dyDescent="0.3">
      <c r="M979" s="162"/>
      <c r="N979" s="152"/>
      <c r="P979" s="138"/>
    </row>
    <row r="980" spans="13:16" x14ac:dyDescent="0.3">
      <c r="M980" s="162"/>
      <c r="N980" s="152"/>
      <c r="P980" s="138"/>
    </row>
    <row r="981" spans="13:16" x14ac:dyDescent="0.3">
      <c r="M981" s="162"/>
      <c r="N981" s="152"/>
      <c r="P981" s="138"/>
    </row>
    <row r="982" spans="13:16" x14ac:dyDescent="0.3">
      <c r="M982" s="162"/>
      <c r="N982" s="152"/>
      <c r="P982" s="138"/>
    </row>
    <row r="983" spans="13:16" x14ac:dyDescent="0.3">
      <c r="M983" s="162"/>
      <c r="N983" s="152"/>
      <c r="P983" s="138"/>
    </row>
    <row r="984" spans="13:16" x14ac:dyDescent="0.3">
      <c r="M984" s="162"/>
      <c r="N984" s="152"/>
      <c r="P984" s="138"/>
    </row>
    <row r="985" spans="13:16" x14ac:dyDescent="0.3">
      <c r="M985" s="162"/>
      <c r="N985" s="152"/>
      <c r="P985" s="138"/>
    </row>
    <row r="986" spans="13:16" x14ac:dyDescent="0.3">
      <c r="M986" s="162"/>
      <c r="N986" s="152"/>
      <c r="P986" s="138"/>
    </row>
    <row r="987" spans="13:16" x14ac:dyDescent="0.3">
      <c r="M987" s="162"/>
      <c r="N987" s="152"/>
      <c r="P987" s="138"/>
    </row>
    <row r="988" spans="13:16" x14ac:dyDescent="0.3">
      <c r="M988" s="162"/>
      <c r="N988" s="152"/>
      <c r="P988" s="138"/>
    </row>
    <row r="989" spans="13:16" x14ac:dyDescent="0.3">
      <c r="M989" s="162"/>
      <c r="N989" s="152"/>
      <c r="P989" s="138"/>
    </row>
    <row r="990" spans="13:16" x14ac:dyDescent="0.3">
      <c r="M990" s="162"/>
      <c r="N990" s="152"/>
      <c r="P990" s="138"/>
    </row>
    <row r="991" spans="13:16" x14ac:dyDescent="0.3">
      <c r="M991" s="162"/>
      <c r="N991" s="152"/>
      <c r="P991" s="138"/>
    </row>
    <row r="992" spans="13:16" x14ac:dyDescent="0.3">
      <c r="M992" s="162"/>
      <c r="N992" s="152"/>
      <c r="P992" s="138"/>
    </row>
    <row r="993" spans="13:16" x14ac:dyDescent="0.3">
      <c r="M993" s="162"/>
      <c r="N993" s="152"/>
      <c r="P993" s="138"/>
    </row>
    <row r="994" spans="13:16" x14ac:dyDescent="0.3">
      <c r="M994" s="162"/>
      <c r="N994" s="152"/>
      <c r="P994" s="138"/>
    </row>
    <row r="995" spans="13:16" x14ac:dyDescent="0.3">
      <c r="M995" s="162"/>
      <c r="N995" s="152"/>
      <c r="P995" s="138"/>
    </row>
    <row r="996" spans="13:16" x14ac:dyDescent="0.3">
      <c r="M996" s="162"/>
      <c r="N996" s="152"/>
      <c r="P996" s="138"/>
    </row>
    <row r="997" spans="13:16" x14ac:dyDescent="0.3">
      <c r="M997" s="162"/>
      <c r="N997" s="152"/>
      <c r="P997" s="138"/>
    </row>
    <row r="998" spans="13:16" x14ac:dyDescent="0.3">
      <c r="M998" s="162"/>
      <c r="N998" s="152"/>
      <c r="P998" s="138"/>
    </row>
    <row r="999" spans="13:16" x14ac:dyDescent="0.3">
      <c r="M999" s="162"/>
      <c r="N999" s="152"/>
      <c r="P999" s="138"/>
    </row>
    <row r="1000" spans="13:16" x14ac:dyDescent="0.3">
      <c r="M1000" s="162"/>
      <c r="N1000" s="152"/>
      <c r="P1000" s="138"/>
    </row>
    <row r="1001" spans="13:16" x14ac:dyDescent="0.3">
      <c r="M1001" s="162"/>
      <c r="N1001" s="152"/>
      <c r="P1001" s="138"/>
    </row>
    <row r="1002" spans="13:16" x14ac:dyDescent="0.3">
      <c r="M1002" s="162"/>
      <c r="N1002" s="152"/>
      <c r="P1002" s="138"/>
    </row>
    <row r="1003" spans="13:16" x14ac:dyDescent="0.3">
      <c r="M1003" s="162"/>
      <c r="N1003" s="152"/>
      <c r="P1003" s="138"/>
    </row>
    <row r="1004" spans="13:16" x14ac:dyDescent="0.3">
      <c r="M1004" s="162"/>
      <c r="N1004" s="152"/>
      <c r="P1004" s="138"/>
    </row>
    <row r="1005" spans="13:16" x14ac:dyDescent="0.3">
      <c r="M1005" s="162"/>
      <c r="N1005" s="152"/>
      <c r="P1005" s="138"/>
    </row>
    <row r="1006" spans="13:16" x14ac:dyDescent="0.3">
      <c r="M1006" s="162"/>
      <c r="N1006" s="152"/>
      <c r="P1006" s="138"/>
    </row>
    <row r="1007" spans="13:16" x14ac:dyDescent="0.3">
      <c r="M1007" s="162"/>
      <c r="N1007" s="152"/>
      <c r="P1007" s="138"/>
    </row>
    <row r="1008" spans="13:16" x14ac:dyDescent="0.3">
      <c r="M1008" s="162"/>
      <c r="N1008" s="152"/>
      <c r="P1008" s="138"/>
    </row>
    <row r="1009" spans="13:16" x14ac:dyDescent="0.3">
      <c r="M1009" s="162"/>
      <c r="N1009" s="152"/>
      <c r="P1009" s="138"/>
    </row>
    <row r="1010" spans="13:16" x14ac:dyDescent="0.3">
      <c r="M1010" s="162"/>
      <c r="N1010" s="152"/>
      <c r="P1010" s="138"/>
    </row>
    <row r="1011" spans="13:16" x14ac:dyDescent="0.3">
      <c r="M1011" s="162"/>
      <c r="N1011" s="152"/>
      <c r="P1011" s="138"/>
    </row>
    <row r="1012" spans="13:16" x14ac:dyDescent="0.3">
      <c r="M1012" s="162"/>
      <c r="N1012" s="152"/>
      <c r="P1012" s="138"/>
    </row>
    <row r="1013" spans="13:16" x14ac:dyDescent="0.3">
      <c r="M1013" s="162"/>
      <c r="N1013" s="152"/>
      <c r="P1013" s="138"/>
    </row>
    <row r="1014" spans="13:16" x14ac:dyDescent="0.3">
      <c r="M1014" s="162"/>
      <c r="N1014" s="152"/>
      <c r="P1014" s="138"/>
    </row>
    <row r="1015" spans="13:16" x14ac:dyDescent="0.3">
      <c r="M1015" s="162"/>
      <c r="N1015" s="152"/>
      <c r="P1015" s="138"/>
    </row>
    <row r="1016" spans="13:16" x14ac:dyDescent="0.3">
      <c r="M1016" s="162"/>
      <c r="N1016" s="152"/>
      <c r="P1016" s="138"/>
    </row>
    <row r="1017" spans="13:16" x14ac:dyDescent="0.3">
      <c r="M1017" s="162"/>
      <c r="N1017" s="152"/>
      <c r="P1017" s="138"/>
    </row>
    <row r="1018" spans="13:16" x14ac:dyDescent="0.3">
      <c r="M1018" s="162"/>
      <c r="N1018" s="152"/>
      <c r="P1018" s="138"/>
    </row>
    <row r="1019" spans="13:16" x14ac:dyDescent="0.3">
      <c r="M1019" s="162"/>
      <c r="N1019" s="152"/>
      <c r="P1019" s="138"/>
    </row>
    <row r="1020" spans="13:16" x14ac:dyDescent="0.3">
      <c r="M1020" s="162"/>
      <c r="N1020" s="152"/>
      <c r="P1020" s="138"/>
    </row>
    <row r="1021" spans="13:16" x14ac:dyDescent="0.3">
      <c r="M1021" s="162"/>
      <c r="N1021" s="152"/>
      <c r="P1021" s="138"/>
    </row>
    <row r="1022" spans="13:16" x14ac:dyDescent="0.3">
      <c r="M1022" s="162"/>
      <c r="N1022" s="152"/>
      <c r="P1022" s="138"/>
    </row>
    <row r="1023" spans="13:16" x14ac:dyDescent="0.3">
      <c r="M1023" s="162"/>
      <c r="N1023" s="152"/>
      <c r="P1023" s="138"/>
    </row>
    <row r="1024" spans="13:16" x14ac:dyDescent="0.3">
      <c r="M1024" s="162"/>
      <c r="N1024" s="152"/>
      <c r="P1024" s="138"/>
    </row>
    <row r="1025" spans="13:16" x14ac:dyDescent="0.3">
      <c r="M1025" s="162"/>
      <c r="N1025" s="152"/>
      <c r="P1025" s="138"/>
    </row>
    <row r="1026" spans="13:16" x14ac:dyDescent="0.3">
      <c r="M1026" s="162"/>
      <c r="N1026" s="152"/>
      <c r="P1026" s="138"/>
    </row>
    <row r="1027" spans="13:16" x14ac:dyDescent="0.3">
      <c r="M1027" s="162"/>
      <c r="N1027" s="152"/>
      <c r="P1027" s="138"/>
    </row>
    <row r="1028" spans="13:16" x14ac:dyDescent="0.3">
      <c r="M1028" s="162"/>
      <c r="N1028" s="152"/>
      <c r="P1028" s="138"/>
    </row>
    <row r="1029" spans="13:16" x14ac:dyDescent="0.3">
      <c r="M1029" s="162"/>
      <c r="N1029" s="152"/>
      <c r="P1029" s="138"/>
    </row>
    <row r="1030" spans="13:16" x14ac:dyDescent="0.3">
      <c r="M1030" s="162"/>
      <c r="N1030" s="152"/>
      <c r="P1030" s="138"/>
    </row>
    <row r="1031" spans="13:16" x14ac:dyDescent="0.3">
      <c r="M1031" s="162"/>
      <c r="N1031" s="152"/>
      <c r="P1031" s="138"/>
    </row>
    <row r="1032" spans="13:16" x14ac:dyDescent="0.3">
      <c r="M1032" s="162"/>
      <c r="N1032" s="152"/>
      <c r="P1032" s="138"/>
    </row>
    <row r="1033" spans="13:16" x14ac:dyDescent="0.3">
      <c r="M1033" s="162"/>
      <c r="N1033" s="152"/>
      <c r="P1033" s="138"/>
    </row>
    <row r="1034" spans="13:16" x14ac:dyDescent="0.3">
      <c r="M1034" s="162"/>
      <c r="N1034" s="152"/>
      <c r="P1034" s="138"/>
    </row>
    <row r="1035" spans="13:16" x14ac:dyDescent="0.3">
      <c r="M1035" s="162"/>
      <c r="N1035" s="152"/>
      <c r="P1035" s="138"/>
    </row>
    <row r="1036" spans="13:16" x14ac:dyDescent="0.3">
      <c r="M1036" s="162"/>
      <c r="N1036" s="152"/>
      <c r="P1036" s="138"/>
    </row>
    <row r="1037" spans="13:16" x14ac:dyDescent="0.3">
      <c r="M1037" s="162"/>
      <c r="N1037" s="152"/>
      <c r="P1037" s="138"/>
    </row>
    <row r="1038" spans="13:16" x14ac:dyDescent="0.3">
      <c r="M1038" s="162"/>
      <c r="N1038" s="152"/>
      <c r="P1038" s="138"/>
    </row>
    <row r="1039" spans="13:16" x14ac:dyDescent="0.3">
      <c r="M1039" s="162"/>
      <c r="N1039" s="152"/>
      <c r="P1039" s="138"/>
    </row>
    <row r="1040" spans="13:16" x14ac:dyDescent="0.3">
      <c r="M1040" s="162"/>
      <c r="N1040" s="152"/>
      <c r="P1040" s="138"/>
    </row>
    <row r="1041" spans="13:16" x14ac:dyDescent="0.3">
      <c r="M1041" s="162"/>
      <c r="N1041" s="152"/>
      <c r="P1041" s="138"/>
    </row>
    <row r="1042" spans="13:16" x14ac:dyDescent="0.3">
      <c r="M1042" s="162"/>
      <c r="N1042" s="152"/>
      <c r="P1042" s="138"/>
    </row>
    <row r="1043" spans="13:16" x14ac:dyDescent="0.3">
      <c r="M1043" s="162"/>
      <c r="N1043" s="152"/>
      <c r="P1043" s="138"/>
    </row>
    <row r="1044" spans="13:16" x14ac:dyDescent="0.3">
      <c r="M1044" s="162"/>
      <c r="N1044" s="152"/>
      <c r="P1044" s="138"/>
    </row>
    <row r="1045" spans="13:16" x14ac:dyDescent="0.3">
      <c r="M1045" s="162"/>
      <c r="N1045" s="152"/>
      <c r="P1045" s="138"/>
    </row>
    <row r="1046" spans="13:16" x14ac:dyDescent="0.3">
      <c r="M1046" s="162"/>
      <c r="N1046" s="152"/>
      <c r="P1046" s="138"/>
    </row>
    <row r="1047" spans="13:16" x14ac:dyDescent="0.3">
      <c r="M1047" s="162"/>
      <c r="N1047" s="152"/>
      <c r="P1047" s="138"/>
    </row>
    <row r="1048" spans="13:16" x14ac:dyDescent="0.3">
      <c r="M1048" s="162"/>
      <c r="N1048" s="152"/>
      <c r="P1048" s="138"/>
    </row>
    <row r="1049" spans="13:16" x14ac:dyDescent="0.3">
      <c r="M1049" s="162"/>
      <c r="N1049" s="152"/>
      <c r="P1049" s="138"/>
    </row>
    <row r="1050" spans="13:16" x14ac:dyDescent="0.3">
      <c r="M1050" s="162"/>
      <c r="N1050" s="152"/>
      <c r="P1050" s="138"/>
    </row>
    <row r="1051" spans="13:16" x14ac:dyDescent="0.3">
      <c r="M1051" s="162"/>
      <c r="N1051" s="152"/>
      <c r="P1051" s="138"/>
    </row>
    <row r="1052" spans="13:16" x14ac:dyDescent="0.3">
      <c r="M1052" s="162"/>
      <c r="N1052" s="152"/>
      <c r="P1052" s="138"/>
    </row>
    <row r="1053" spans="13:16" x14ac:dyDescent="0.3">
      <c r="M1053" s="162"/>
      <c r="N1053" s="152"/>
      <c r="P1053" s="138"/>
    </row>
    <row r="1054" spans="13:16" x14ac:dyDescent="0.3">
      <c r="M1054" s="162"/>
      <c r="N1054" s="152"/>
      <c r="P1054" s="138"/>
    </row>
    <row r="1055" spans="13:16" x14ac:dyDescent="0.3">
      <c r="M1055" s="162"/>
      <c r="N1055" s="152"/>
      <c r="P1055" s="138"/>
    </row>
    <row r="1056" spans="13:16" x14ac:dyDescent="0.3">
      <c r="M1056" s="162"/>
      <c r="N1056" s="152"/>
      <c r="P1056" s="138"/>
    </row>
    <row r="1057" spans="13:16" x14ac:dyDescent="0.3">
      <c r="M1057" s="162"/>
      <c r="N1057" s="152"/>
      <c r="P1057" s="138"/>
    </row>
    <row r="1058" spans="13:16" x14ac:dyDescent="0.3">
      <c r="M1058" s="162"/>
      <c r="N1058" s="152"/>
      <c r="P1058" s="138"/>
    </row>
    <row r="1059" spans="13:16" x14ac:dyDescent="0.3">
      <c r="M1059" s="162"/>
      <c r="N1059" s="152"/>
      <c r="P1059" s="138"/>
    </row>
    <row r="1060" spans="13:16" x14ac:dyDescent="0.3">
      <c r="M1060" s="162"/>
      <c r="N1060" s="152"/>
      <c r="P1060" s="138"/>
    </row>
    <row r="1061" spans="13:16" x14ac:dyDescent="0.3">
      <c r="M1061" s="162"/>
      <c r="N1061" s="152"/>
      <c r="P1061" s="138"/>
    </row>
    <row r="1062" spans="13:16" x14ac:dyDescent="0.3">
      <c r="M1062" s="162"/>
      <c r="N1062" s="152"/>
      <c r="P1062" s="138"/>
    </row>
    <row r="1063" spans="13:16" x14ac:dyDescent="0.3">
      <c r="M1063" s="162"/>
      <c r="N1063" s="152"/>
      <c r="P1063" s="138"/>
    </row>
    <row r="1064" spans="13:16" x14ac:dyDescent="0.3">
      <c r="M1064" s="162"/>
      <c r="N1064" s="152"/>
      <c r="P1064" s="138"/>
    </row>
    <row r="1065" spans="13:16" x14ac:dyDescent="0.3">
      <c r="M1065" s="162"/>
      <c r="N1065" s="152"/>
      <c r="P1065" s="138"/>
    </row>
    <row r="1066" spans="13:16" x14ac:dyDescent="0.3">
      <c r="M1066" s="162"/>
      <c r="N1066" s="152"/>
      <c r="P1066" s="138"/>
    </row>
    <row r="1067" spans="13:16" x14ac:dyDescent="0.3">
      <c r="M1067" s="162"/>
      <c r="N1067" s="152"/>
      <c r="P1067" s="138"/>
    </row>
    <row r="1068" spans="13:16" x14ac:dyDescent="0.3">
      <c r="M1068" s="162"/>
      <c r="N1068" s="152"/>
      <c r="P1068" s="138"/>
    </row>
    <row r="1069" spans="13:16" x14ac:dyDescent="0.3">
      <c r="M1069" s="162"/>
      <c r="N1069" s="152"/>
      <c r="P1069" s="138"/>
    </row>
    <row r="1070" spans="13:16" x14ac:dyDescent="0.3">
      <c r="M1070" s="162"/>
      <c r="N1070" s="152"/>
      <c r="P1070" s="138"/>
    </row>
    <row r="1071" spans="13:16" x14ac:dyDescent="0.3">
      <c r="M1071" s="162"/>
      <c r="N1071" s="152"/>
      <c r="P1071" s="138"/>
    </row>
    <row r="1072" spans="13:16" x14ac:dyDescent="0.3">
      <c r="M1072" s="162"/>
      <c r="N1072" s="152"/>
      <c r="P1072" s="138"/>
    </row>
    <row r="1073" spans="13:16" x14ac:dyDescent="0.3">
      <c r="M1073" s="162"/>
      <c r="N1073" s="152"/>
      <c r="P1073" s="138"/>
    </row>
    <row r="1074" spans="13:16" x14ac:dyDescent="0.3">
      <c r="M1074" s="162"/>
      <c r="N1074" s="152"/>
      <c r="P1074" s="138"/>
    </row>
    <row r="1075" spans="13:16" x14ac:dyDescent="0.3">
      <c r="M1075" s="162"/>
      <c r="N1075" s="152"/>
      <c r="P1075" s="138"/>
    </row>
    <row r="1076" spans="13:16" x14ac:dyDescent="0.3">
      <c r="M1076" s="162"/>
      <c r="N1076" s="152"/>
      <c r="P1076" s="138"/>
    </row>
    <row r="1077" spans="13:16" x14ac:dyDescent="0.3">
      <c r="M1077" s="162"/>
      <c r="N1077" s="152"/>
      <c r="P1077" s="138"/>
    </row>
    <row r="1078" spans="13:16" x14ac:dyDescent="0.3">
      <c r="M1078" s="162"/>
      <c r="N1078" s="152"/>
      <c r="P1078" s="138"/>
    </row>
    <row r="1079" spans="13:16" x14ac:dyDescent="0.3">
      <c r="M1079" s="162"/>
      <c r="N1079" s="152"/>
      <c r="P1079" s="138"/>
    </row>
    <row r="1080" spans="13:16" x14ac:dyDescent="0.3">
      <c r="M1080" s="162"/>
      <c r="N1080" s="152"/>
      <c r="P1080" s="138"/>
    </row>
    <row r="1081" spans="13:16" x14ac:dyDescent="0.3">
      <c r="M1081" s="162"/>
      <c r="N1081" s="152"/>
      <c r="P1081" s="138"/>
    </row>
    <row r="1082" spans="13:16" x14ac:dyDescent="0.3">
      <c r="M1082" s="162"/>
      <c r="N1082" s="152"/>
      <c r="P1082" s="138"/>
    </row>
    <row r="1083" spans="13:16" x14ac:dyDescent="0.3">
      <c r="M1083" s="162"/>
      <c r="N1083" s="152"/>
      <c r="P1083" s="138"/>
    </row>
    <row r="1084" spans="13:16" x14ac:dyDescent="0.3">
      <c r="M1084" s="162"/>
      <c r="N1084" s="152"/>
      <c r="P1084" s="138"/>
    </row>
    <row r="1085" spans="13:16" x14ac:dyDescent="0.3">
      <c r="M1085" s="162"/>
      <c r="N1085" s="152"/>
      <c r="P1085" s="138"/>
    </row>
    <row r="1086" spans="13:16" x14ac:dyDescent="0.3">
      <c r="M1086" s="162"/>
      <c r="N1086" s="152"/>
      <c r="P1086" s="138"/>
    </row>
    <row r="1087" spans="13:16" x14ac:dyDescent="0.3">
      <c r="M1087" s="162"/>
      <c r="N1087" s="152"/>
      <c r="P1087" s="138"/>
    </row>
    <row r="1088" spans="13:16" x14ac:dyDescent="0.3">
      <c r="M1088" s="162"/>
      <c r="N1088" s="152"/>
      <c r="P1088" s="138"/>
    </row>
    <row r="1089" spans="13:16" x14ac:dyDescent="0.3">
      <c r="M1089" s="162"/>
      <c r="N1089" s="152"/>
      <c r="P1089" s="138"/>
    </row>
    <row r="1090" spans="13:16" x14ac:dyDescent="0.3">
      <c r="M1090" s="162"/>
      <c r="N1090" s="152"/>
      <c r="P1090" s="138"/>
    </row>
    <row r="1091" spans="13:16" x14ac:dyDescent="0.3">
      <c r="M1091" s="162"/>
      <c r="N1091" s="152"/>
      <c r="P1091" s="138"/>
    </row>
    <row r="1092" spans="13:16" x14ac:dyDescent="0.3">
      <c r="M1092" s="162"/>
      <c r="N1092" s="152"/>
      <c r="P1092" s="138"/>
    </row>
    <row r="1093" spans="13:16" x14ac:dyDescent="0.3">
      <c r="M1093" s="162"/>
      <c r="N1093" s="152"/>
      <c r="P1093" s="138"/>
    </row>
    <row r="1094" spans="13:16" x14ac:dyDescent="0.3">
      <c r="M1094" s="162"/>
      <c r="N1094" s="152"/>
      <c r="P1094" s="138"/>
    </row>
    <row r="1095" spans="13:16" x14ac:dyDescent="0.3">
      <c r="M1095" s="162"/>
      <c r="N1095" s="152"/>
      <c r="P1095" s="138"/>
    </row>
    <row r="1096" spans="13:16" x14ac:dyDescent="0.3">
      <c r="M1096" s="162"/>
      <c r="N1096" s="152"/>
      <c r="P1096" s="138"/>
    </row>
    <row r="1097" spans="13:16" x14ac:dyDescent="0.3">
      <c r="M1097" s="162"/>
      <c r="N1097" s="152"/>
      <c r="P1097" s="138"/>
    </row>
    <row r="1098" spans="13:16" x14ac:dyDescent="0.3">
      <c r="M1098" s="162"/>
      <c r="N1098" s="152"/>
      <c r="P1098" s="138"/>
    </row>
    <row r="1099" spans="13:16" x14ac:dyDescent="0.3">
      <c r="M1099" s="162"/>
      <c r="N1099" s="152"/>
      <c r="P1099" s="138"/>
    </row>
    <row r="1100" spans="13:16" x14ac:dyDescent="0.3">
      <c r="M1100" s="162"/>
      <c r="N1100" s="152"/>
      <c r="P1100" s="138"/>
    </row>
    <row r="1101" spans="13:16" x14ac:dyDescent="0.3">
      <c r="M1101" s="162"/>
      <c r="N1101" s="152"/>
      <c r="P1101" s="138"/>
    </row>
    <row r="1102" spans="13:16" x14ac:dyDescent="0.3">
      <c r="M1102" s="162"/>
      <c r="N1102" s="152"/>
      <c r="P1102" s="138"/>
    </row>
    <row r="1103" spans="13:16" x14ac:dyDescent="0.3">
      <c r="M1103" s="162"/>
      <c r="N1103" s="152"/>
      <c r="P1103" s="138"/>
    </row>
    <row r="1104" spans="13:16" x14ac:dyDescent="0.3">
      <c r="M1104" s="162"/>
      <c r="N1104" s="152"/>
      <c r="P1104" s="138"/>
    </row>
    <row r="1105" spans="13:16" x14ac:dyDescent="0.3">
      <c r="M1105" s="162"/>
      <c r="N1105" s="152"/>
      <c r="P1105" s="138"/>
    </row>
    <row r="1106" spans="13:16" x14ac:dyDescent="0.3">
      <c r="M1106" s="162"/>
      <c r="N1106" s="152"/>
      <c r="P1106" s="138"/>
    </row>
    <row r="1107" spans="13:16" x14ac:dyDescent="0.3">
      <c r="M1107" s="162"/>
      <c r="N1107" s="152"/>
      <c r="P1107" s="138"/>
    </row>
    <row r="1108" spans="13:16" x14ac:dyDescent="0.3">
      <c r="M1108" s="162"/>
      <c r="N1108" s="152"/>
      <c r="P1108" s="138"/>
    </row>
    <row r="1109" spans="13:16" x14ac:dyDescent="0.3">
      <c r="M1109" s="162"/>
      <c r="N1109" s="152"/>
      <c r="P1109" s="138"/>
    </row>
    <row r="1110" spans="13:16" x14ac:dyDescent="0.3">
      <c r="M1110" s="162"/>
      <c r="N1110" s="152"/>
      <c r="P1110" s="138"/>
    </row>
    <row r="1111" spans="13:16" x14ac:dyDescent="0.3">
      <c r="M1111" s="162"/>
      <c r="N1111" s="152"/>
      <c r="P1111" s="138"/>
    </row>
    <row r="1112" spans="13:16" x14ac:dyDescent="0.3">
      <c r="M1112" s="162"/>
      <c r="N1112" s="152"/>
      <c r="P1112" s="138"/>
    </row>
    <row r="1113" spans="13:16" x14ac:dyDescent="0.3">
      <c r="M1113" s="162"/>
      <c r="N1113" s="152"/>
      <c r="P1113" s="138"/>
    </row>
    <row r="1114" spans="13:16" x14ac:dyDescent="0.3">
      <c r="M1114" s="162"/>
      <c r="N1114" s="152"/>
      <c r="P1114" s="138"/>
    </row>
    <row r="1115" spans="13:16" x14ac:dyDescent="0.3">
      <c r="M1115" s="162"/>
      <c r="N1115" s="152"/>
      <c r="P1115" s="138"/>
    </row>
    <row r="1116" spans="13:16" x14ac:dyDescent="0.3">
      <c r="M1116" s="162"/>
      <c r="N1116" s="152"/>
      <c r="P1116" s="138"/>
    </row>
    <row r="1117" spans="13:16" x14ac:dyDescent="0.3">
      <c r="M1117" s="162"/>
      <c r="N1117" s="152"/>
      <c r="P1117" s="138"/>
    </row>
    <row r="1118" spans="13:16" x14ac:dyDescent="0.3">
      <c r="M1118" s="162"/>
      <c r="N1118" s="152"/>
      <c r="P1118" s="138"/>
    </row>
    <row r="1119" spans="13:16" x14ac:dyDescent="0.3">
      <c r="M1119" s="162"/>
      <c r="N1119" s="152"/>
      <c r="P1119" s="138"/>
    </row>
    <row r="1120" spans="13:16" x14ac:dyDescent="0.3">
      <c r="M1120" s="162"/>
      <c r="N1120" s="152"/>
      <c r="P1120" s="138"/>
    </row>
    <row r="1121" spans="13:16" x14ac:dyDescent="0.3">
      <c r="M1121" s="162"/>
      <c r="N1121" s="152"/>
      <c r="P1121" s="138"/>
    </row>
    <row r="1122" spans="13:16" x14ac:dyDescent="0.3">
      <c r="M1122" s="162"/>
      <c r="N1122" s="152"/>
      <c r="P1122" s="138"/>
    </row>
    <row r="1123" spans="13:16" x14ac:dyDescent="0.3">
      <c r="M1123" s="162"/>
      <c r="N1123" s="152"/>
      <c r="P1123" s="138"/>
    </row>
    <row r="1124" spans="13:16" x14ac:dyDescent="0.3">
      <c r="M1124" s="162"/>
      <c r="N1124" s="152"/>
      <c r="P1124" s="138"/>
    </row>
    <row r="1125" spans="13:16" x14ac:dyDescent="0.3">
      <c r="M1125" s="162"/>
      <c r="N1125" s="152"/>
      <c r="P1125" s="138"/>
    </row>
    <row r="1126" spans="13:16" x14ac:dyDescent="0.3">
      <c r="M1126" s="162"/>
      <c r="N1126" s="152"/>
      <c r="P1126" s="138"/>
    </row>
    <row r="1127" spans="13:16" x14ac:dyDescent="0.3">
      <c r="M1127" s="162"/>
      <c r="N1127" s="152"/>
      <c r="P1127" s="138"/>
    </row>
    <row r="1128" spans="13:16" x14ac:dyDescent="0.3">
      <c r="M1128" s="162"/>
      <c r="N1128" s="152"/>
      <c r="P1128" s="138"/>
    </row>
    <row r="1129" spans="13:16" x14ac:dyDescent="0.3">
      <c r="M1129" s="162"/>
      <c r="N1129" s="152"/>
      <c r="P1129" s="138"/>
    </row>
    <row r="1130" spans="13:16" x14ac:dyDescent="0.3">
      <c r="M1130" s="162"/>
      <c r="N1130" s="152"/>
      <c r="P1130" s="138"/>
    </row>
    <row r="1131" spans="13:16" x14ac:dyDescent="0.3">
      <c r="M1131" s="162"/>
      <c r="N1131" s="152"/>
      <c r="P1131" s="138"/>
    </row>
    <row r="1132" spans="13:16" x14ac:dyDescent="0.3">
      <c r="M1132" s="162"/>
      <c r="N1132" s="152"/>
      <c r="P1132" s="138"/>
    </row>
    <row r="1133" spans="13:16" x14ac:dyDescent="0.3">
      <c r="M1133" s="162"/>
      <c r="N1133" s="152"/>
      <c r="P1133" s="138"/>
    </row>
    <row r="1134" spans="13:16" x14ac:dyDescent="0.3">
      <c r="M1134" s="162"/>
      <c r="N1134" s="152"/>
      <c r="P1134" s="138"/>
    </row>
    <row r="1135" spans="13:16" x14ac:dyDescent="0.3">
      <c r="M1135" s="162"/>
      <c r="N1135" s="152"/>
      <c r="P1135" s="138"/>
    </row>
    <row r="1136" spans="13:16" x14ac:dyDescent="0.3">
      <c r="M1136" s="162"/>
      <c r="N1136" s="152"/>
      <c r="P1136" s="138"/>
    </row>
    <row r="1137" spans="13:16" x14ac:dyDescent="0.3">
      <c r="M1137" s="162"/>
      <c r="N1137" s="152"/>
      <c r="P1137" s="138"/>
    </row>
    <row r="1138" spans="13:16" x14ac:dyDescent="0.3">
      <c r="M1138" s="162"/>
      <c r="N1138" s="152"/>
      <c r="P1138" s="138"/>
    </row>
    <row r="1139" spans="13:16" x14ac:dyDescent="0.3">
      <c r="M1139" s="162"/>
      <c r="N1139" s="152"/>
      <c r="P1139" s="138"/>
    </row>
    <row r="1140" spans="13:16" x14ac:dyDescent="0.3">
      <c r="M1140" s="162"/>
      <c r="N1140" s="152"/>
      <c r="P1140" s="138"/>
    </row>
    <row r="1141" spans="13:16" x14ac:dyDescent="0.3">
      <c r="M1141" s="162"/>
      <c r="N1141" s="152"/>
      <c r="P1141" s="138"/>
    </row>
    <row r="1142" spans="13:16" x14ac:dyDescent="0.3">
      <c r="M1142" s="162"/>
      <c r="N1142" s="152"/>
      <c r="P1142" s="138"/>
    </row>
    <row r="1143" spans="13:16" x14ac:dyDescent="0.3">
      <c r="M1143" s="162"/>
      <c r="N1143" s="152"/>
      <c r="P1143" s="138"/>
    </row>
    <row r="1144" spans="13:16" x14ac:dyDescent="0.3">
      <c r="M1144" s="162"/>
      <c r="N1144" s="152"/>
      <c r="P1144" s="138"/>
    </row>
    <row r="1145" spans="13:16" x14ac:dyDescent="0.3">
      <c r="M1145" s="162"/>
      <c r="N1145" s="152"/>
      <c r="P1145" s="138"/>
    </row>
    <row r="1146" spans="13:16" x14ac:dyDescent="0.3">
      <c r="M1146" s="162"/>
      <c r="N1146" s="152"/>
      <c r="P1146" s="138"/>
    </row>
    <row r="1147" spans="13:16" x14ac:dyDescent="0.3">
      <c r="M1147" s="162"/>
      <c r="N1147" s="152"/>
      <c r="P1147" s="138"/>
    </row>
    <row r="1148" spans="13:16" x14ac:dyDescent="0.3">
      <c r="M1148" s="162"/>
      <c r="N1148" s="152"/>
      <c r="P1148" s="138"/>
    </row>
    <row r="1149" spans="13:16" x14ac:dyDescent="0.3">
      <c r="M1149" s="162"/>
      <c r="N1149" s="152"/>
      <c r="P1149" s="138"/>
    </row>
    <row r="1150" spans="13:16" x14ac:dyDescent="0.3">
      <c r="M1150" s="162"/>
      <c r="N1150" s="152"/>
      <c r="P1150" s="138"/>
    </row>
    <row r="1151" spans="13:16" x14ac:dyDescent="0.3">
      <c r="M1151" s="162"/>
      <c r="N1151" s="152"/>
      <c r="P1151" s="138"/>
    </row>
    <row r="1152" spans="13:16" x14ac:dyDescent="0.3">
      <c r="M1152" s="162"/>
      <c r="N1152" s="152"/>
      <c r="P1152" s="138"/>
    </row>
    <row r="1153" spans="13:16" x14ac:dyDescent="0.3">
      <c r="M1153" s="162"/>
      <c r="N1153" s="152"/>
      <c r="P1153" s="138"/>
    </row>
    <row r="1154" spans="13:16" x14ac:dyDescent="0.3">
      <c r="M1154" s="162"/>
      <c r="N1154" s="152"/>
      <c r="P1154" s="138"/>
    </row>
    <row r="1155" spans="13:16" x14ac:dyDescent="0.3">
      <c r="M1155" s="162"/>
      <c r="N1155" s="152"/>
      <c r="P1155" s="138"/>
    </row>
    <row r="1156" spans="13:16" x14ac:dyDescent="0.3">
      <c r="M1156" s="162"/>
      <c r="N1156" s="152"/>
      <c r="P1156" s="138"/>
    </row>
    <row r="1157" spans="13:16" x14ac:dyDescent="0.3">
      <c r="M1157" s="162"/>
      <c r="N1157" s="152"/>
      <c r="P1157" s="138"/>
    </row>
    <row r="1158" spans="13:16" x14ac:dyDescent="0.3">
      <c r="M1158" s="162"/>
      <c r="N1158" s="152"/>
      <c r="P1158" s="138"/>
    </row>
    <row r="1159" spans="13:16" x14ac:dyDescent="0.3">
      <c r="M1159" s="162"/>
      <c r="N1159" s="152"/>
      <c r="P1159" s="138"/>
    </row>
    <row r="1160" spans="13:16" x14ac:dyDescent="0.3">
      <c r="M1160" s="162"/>
      <c r="N1160" s="152"/>
      <c r="P1160" s="138"/>
    </row>
    <row r="1161" spans="13:16" x14ac:dyDescent="0.3">
      <c r="M1161" s="162"/>
      <c r="N1161" s="152"/>
      <c r="P1161" s="138"/>
    </row>
    <row r="1162" spans="13:16" x14ac:dyDescent="0.3">
      <c r="M1162" s="162"/>
      <c r="N1162" s="152"/>
      <c r="P1162" s="138"/>
    </row>
    <row r="1163" spans="13:16" x14ac:dyDescent="0.3">
      <c r="M1163" s="162"/>
      <c r="N1163" s="152"/>
      <c r="P1163" s="138"/>
    </row>
    <row r="1164" spans="13:16" x14ac:dyDescent="0.3">
      <c r="M1164" s="162"/>
      <c r="N1164" s="152"/>
      <c r="P1164" s="138"/>
    </row>
    <row r="1165" spans="13:16" x14ac:dyDescent="0.3">
      <c r="M1165" s="162"/>
      <c r="N1165" s="152"/>
      <c r="P1165" s="138"/>
    </row>
    <row r="1166" spans="13:16" x14ac:dyDescent="0.3">
      <c r="M1166" s="162"/>
      <c r="N1166" s="152"/>
      <c r="P1166" s="138"/>
    </row>
    <row r="1167" spans="13:16" x14ac:dyDescent="0.3">
      <c r="M1167" s="162"/>
      <c r="N1167" s="152"/>
      <c r="P1167" s="138"/>
    </row>
    <row r="1168" spans="13:16" x14ac:dyDescent="0.3">
      <c r="M1168" s="162"/>
      <c r="N1168" s="152"/>
      <c r="P1168" s="138"/>
    </row>
    <row r="1169" spans="13:16" x14ac:dyDescent="0.3">
      <c r="M1169" s="162"/>
      <c r="N1169" s="152"/>
      <c r="P1169" s="138"/>
    </row>
    <row r="1170" spans="13:16" x14ac:dyDescent="0.3">
      <c r="M1170" s="162"/>
      <c r="N1170" s="152"/>
      <c r="P1170" s="138"/>
    </row>
    <row r="1171" spans="13:16" x14ac:dyDescent="0.3">
      <c r="M1171" s="162"/>
      <c r="N1171" s="152"/>
      <c r="P1171" s="138"/>
    </row>
    <row r="1172" spans="13:16" x14ac:dyDescent="0.3">
      <c r="M1172" s="162"/>
      <c r="N1172" s="152"/>
      <c r="P1172" s="138"/>
    </row>
    <row r="1173" spans="13:16" x14ac:dyDescent="0.3">
      <c r="M1173" s="162"/>
      <c r="N1173" s="152"/>
      <c r="P1173" s="138"/>
    </row>
    <row r="1174" spans="13:16" x14ac:dyDescent="0.3">
      <c r="M1174" s="162"/>
      <c r="N1174" s="152"/>
      <c r="P1174" s="138"/>
    </row>
    <row r="1175" spans="13:16" x14ac:dyDescent="0.3">
      <c r="M1175" s="162"/>
      <c r="N1175" s="152"/>
      <c r="P1175" s="138"/>
    </row>
    <row r="1176" spans="13:16" x14ac:dyDescent="0.3">
      <c r="M1176" s="162"/>
      <c r="N1176" s="152"/>
      <c r="P1176" s="138"/>
    </row>
    <row r="1177" spans="13:16" x14ac:dyDescent="0.3">
      <c r="M1177" s="162"/>
      <c r="N1177" s="152"/>
      <c r="P1177" s="138"/>
    </row>
    <row r="1178" spans="13:16" x14ac:dyDescent="0.3">
      <c r="M1178" s="162"/>
      <c r="N1178" s="152"/>
      <c r="P1178" s="138"/>
    </row>
    <row r="1179" spans="13:16" x14ac:dyDescent="0.3">
      <c r="M1179" s="162"/>
      <c r="N1179" s="152"/>
      <c r="P1179" s="138"/>
    </row>
    <row r="1180" spans="13:16" x14ac:dyDescent="0.3">
      <c r="M1180" s="162"/>
      <c r="N1180" s="152"/>
      <c r="P1180" s="138"/>
    </row>
    <row r="1181" spans="13:16" x14ac:dyDescent="0.3">
      <c r="M1181" s="162"/>
      <c r="N1181" s="152"/>
      <c r="P1181" s="138"/>
    </row>
    <row r="1182" spans="13:16" x14ac:dyDescent="0.3">
      <c r="M1182" s="162"/>
      <c r="N1182" s="152"/>
      <c r="P1182" s="138"/>
    </row>
    <row r="1183" spans="13:16" x14ac:dyDescent="0.3">
      <c r="M1183" s="162"/>
      <c r="N1183" s="152"/>
      <c r="P1183" s="138"/>
    </row>
    <row r="1184" spans="13:16" x14ac:dyDescent="0.3">
      <c r="M1184" s="162"/>
      <c r="N1184" s="152"/>
      <c r="P1184" s="138"/>
    </row>
    <row r="1185" spans="13:16" x14ac:dyDescent="0.3">
      <c r="M1185" s="162"/>
      <c r="N1185" s="152"/>
      <c r="P1185" s="138"/>
    </row>
    <row r="1186" spans="13:16" x14ac:dyDescent="0.3">
      <c r="M1186" s="162"/>
      <c r="N1186" s="152"/>
      <c r="P1186" s="138"/>
    </row>
    <row r="1187" spans="13:16" x14ac:dyDescent="0.3">
      <c r="M1187" s="162"/>
      <c r="N1187" s="152"/>
      <c r="P1187" s="138"/>
    </row>
    <row r="1188" spans="13:16" x14ac:dyDescent="0.3">
      <c r="M1188" s="162"/>
      <c r="N1188" s="152"/>
      <c r="P1188" s="138"/>
    </row>
    <row r="1189" spans="13:16" x14ac:dyDescent="0.3">
      <c r="M1189" s="162"/>
      <c r="N1189" s="152"/>
      <c r="P1189" s="138"/>
    </row>
    <row r="1190" spans="13:16" x14ac:dyDescent="0.3">
      <c r="M1190" s="162"/>
      <c r="N1190" s="152"/>
      <c r="P1190" s="138"/>
    </row>
    <row r="1191" spans="13:16" x14ac:dyDescent="0.3">
      <c r="M1191" s="162"/>
      <c r="N1191" s="152"/>
      <c r="P1191" s="138"/>
    </row>
    <row r="1192" spans="13:16" x14ac:dyDescent="0.3">
      <c r="M1192" s="162"/>
      <c r="N1192" s="152"/>
      <c r="P1192" s="138"/>
    </row>
    <row r="1193" spans="13:16" x14ac:dyDescent="0.3">
      <c r="M1193" s="162"/>
      <c r="N1193" s="152"/>
      <c r="P1193" s="138"/>
    </row>
    <row r="1194" spans="13:16" x14ac:dyDescent="0.3">
      <c r="M1194" s="162"/>
      <c r="N1194" s="152"/>
      <c r="P1194" s="138"/>
    </row>
    <row r="1195" spans="13:16" x14ac:dyDescent="0.3">
      <c r="M1195" s="162"/>
      <c r="N1195" s="152"/>
      <c r="P1195" s="138"/>
    </row>
    <row r="1196" spans="13:16" x14ac:dyDescent="0.3">
      <c r="M1196" s="162"/>
      <c r="N1196" s="152"/>
      <c r="P1196" s="138"/>
    </row>
    <row r="1197" spans="13:16" x14ac:dyDescent="0.3">
      <c r="M1197" s="162"/>
      <c r="N1197" s="152"/>
      <c r="P1197" s="138"/>
    </row>
    <row r="1198" spans="13:16" x14ac:dyDescent="0.3">
      <c r="M1198" s="162"/>
      <c r="N1198" s="152"/>
      <c r="P1198" s="138"/>
    </row>
    <row r="1199" spans="13:16" x14ac:dyDescent="0.3">
      <c r="M1199" s="162"/>
      <c r="N1199" s="152"/>
      <c r="P1199" s="138"/>
    </row>
    <row r="1200" spans="13:16" x14ac:dyDescent="0.3">
      <c r="M1200" s="162"/>
      <c r="N1200" s="152"/>
      <c r="P1200" s="138"/>
    </row>
    <row r="1201" spans="13:16" x14ac:dyDescent="0.3">
      <c r="M1201" s="162"/>
      <c r="N1201" s="152"/>
      <c r="P1201" s="138"/>
    </row>
    <row r="1202" spans="13:16" x14ac:dyDescent="0.3">
      <c r="M1202" s="162"/>
      <c r="N1202" s="152"/>
      <c r="P1202" s="138"/>
    </row>
    <row r="1203" spans="13:16" x14ac:dyDescent="0.3">
      <c r="M1203" s="162"/>
      <c r="N1203" s="152"/>
      <c r="P1203" s="138"/>
    </row>
    <row r="1204" spans="13:16" x14ac:dyDescent="0.3">
      <c r="M1204" s="162"/>
      <c r="N1204" s="152"/>
      <c r="P1204" s="138"/>
    </row>
    <row r="1205" spans="13:16" x14ac:dyDescent="0.3">
      <c r="M1205" s="162"/>
      <c r="N1205" s="152"/>
      <c r="P1205" s="138"/>
    </row>
    <row r="1206" spans="13:16" x14ac:dyDescent="0.3">
      <c r="M1206" s="162"/>
      <c r="N1206" s="152"/>
      <c r="P1206" s="138"/>
    </row>
    <row r="1207" spans="13:16" x14ac:dyDescent="0.3">
      <c r="M1207" s="162"/>
      <c r="N1207" s="152"/>
      <c r="P1207" s="138"/>
    </row>
    <row r="1208" spans="13:16" x14ac:dyDescent="0.3">
      <c r="M1208" s="162"/>
      <c r="N1208" s="152"/>
      <c r="P1208" s="138"/>
    </row>
    <row r="1209" spans="13:16" x14ac:dyDescent="0.3">
      <c r="M1209" s="162"/>
      <c r="N1209" s="152"/>
      <c r="P1209" s="138"/>
    </row>
    <row r="1210" spans="13:16" x14ac:dyDescent="0.3">
      <c r="M1210" s="162"/>
      <c r="N1210" s="152"/>
      <c r="P1210" s="138"/>
    </row>
    <row r="1211" spans="13:16" x14ac:dyDescent="0.3">
      <c r="M1211" s="162"/>
      <c r="N1211" s="152"/>
      <c r="P1211" s="138"/>
    </row>
    <row r="1212" spans="13:16" x14ac:dyDescent="0.3">
      <c r="M1212" s="162"/>
      <c r="N1212" s="152"/>
      <c r="P1212" s="138"/>
    </row>
    <row r="1213" spans="13:16" x14ac:dyDescent="0.3">
      <c r="M1213" s="162"/>
      <c r="N1213" s="152"/>
      <c r="P1213" s="138"/>
    </row>
    <row r="1214" spans="13:16" x14ac:dyDescent="0.3">
      <c r="M1214" s="162"/>
      <c r="N1214" s="152"/>
      <c r="P1214" s="138"/>
    </row>
    <row r="1215" spans="13:16" x14ac:dyDescent="0.3">
      <c r="M1215" s="162"/>
      <c r="N1215" s="152"/>
      <c r="P1215" s="138"/>
    </row>
    <row r="1216" spans="13:16" x14ac:dyDescent="0.3">
      <c r="M1216" s="162"/>
      <c r="N1216" s="152"/>
      <c r="P1216" s="138"/>
    </row>
    <row r="1217" spans="13:16" x14ac:dyDescent="0.3">
      <c r="M1217" s="162"/>
      <c r="N1217" s="152"/>
      <c r="P1217" s="138"/>
    </row>
    <row r="1218" spans="13:16" x14ac:dyDescent="0.3">
      <c r="M1218" s="162"/>
      <c r="N1218" s="152"/>
      <c r="P1218" s="138"/>
    </row>
    <row r="1219" spans="13:16" x14ac:dyDescent="0.3">
      <c r="M1219" s="162"/>
      <c r="N1219" s="152"/>
      <c r="P1219" s="138"/>
    </row>
    <row r="1220" spans="13:16" x14ac:dyDescent="0.3">
      <c r="M1220" s="162"/>
      <c r="N1220" s="152"/>
      <c r="P1220" s="138"/>
    </row>
    <row r="1221" spans="13:16" x14ac:dyDescent="0.3">
      <c r="M1221" s="162"/>
      <c r="N1221" s="152"/>
      <c r="P1221" s="138"/>
    </row>
    <row r="1222" spans="13:16" x14ac:dyDescent="0.3">
      <c r="M1222" s="162"/>
      <c r="N1222" s="152"/>
      <c r="P1222" s="138"/>
    </row>
    <row r="1223" spans="13:16" x14ac:dyDescent="0.3">
      <c r="M1223" s="162"/>
      <c r="N1223" s="152"/>
      <c r="P1223" s="138"/>
    </row>
    <row r="1224" spans="13:16" x14ac:dyDescent="0.3">
      <c r="M1224" s="162"/>
      <c r="N1224" s="152"/>
      <c r="P1224" s="138"/>
    </row>
    <row r="1225" spans="13:16" x14ac:dyDescent="0.3">
      <c r="M1225" s="162"/>
      <c r="N1225" s="152"/>
      <c r="P1225" s="138"/>
    </row>
    <row r="1226" spans="13:16" x14ac:dyDescent="0.3">
      <c r="M1226" s="162"/>
      <c r="N1226" s="152"/>
      <c r="P1226" s="138"/>
    </row>
    <row r="1227" spans="13:16" x14ac:dyDescent="0.3">
      <c r="M1227" s="162"/>
      <c r="N1227" s="152"/>
      <c r="P1227" s="138"/>
    </row>
    <row r="1228" spans="13:16" x14ac:dyDescent="0.3">
      <c r="M1228" s="162"/>
      <c r="N1228" s="152"/>
      <c r="P1228" s="138"/>
    </row>
    <row r="1229" spans="13:16" x14ac:dyDescent="0.3">
      <c r="M1229" s="162"/>
      <c r="N1229" s="152"/>
      <c r="P1229" s="138"/>
    </row>
    <row r="1230" spans="13:16" x14ac:dyDescent="0.3">
      <c r="M1230" s="162"/>
      <c r="N1230" s="152"/>
      <c r="P1230" s="138"/>
    </row>
    <row r="1231" spans="13:16" x14ac:dyDescent="0.3">
      <c r="M1231" s="162"/>
      <c r="N1231" s="152"/>
      <c r="P1231" s="138"/>
    </row>
    <row r="1232" spans="13:16" x14ac:dyDescent="0.3">
      <c r="M1232" s="162"/>
      <c r="N1232" s="152"/>
      <c r="P1232" s="138"/>
    </row>
    <row r="1233" spans="13:16" x14ac:dyDescent="0.3">
      <c r="M1233" s="162"/>
      <c r="N1233" s="152"/>
      <c r="P1233" s="138"/>
    </row>
    <row r="1234" spans="13:16" x14ac:dyDescent="0.3">
      <c r="M1234" s="162"/>
      <c r="N1234" s="152"/>
      <c r="P1234" s="138"/>
    </row>
    <row r="1235" spans="13:16" x14ac:dyDescent="0.3">
      <c r="M1235" s="162"/>
      <c r="N1235" s="152"/>
      <c r="P1235" s="138"/>
    </row>
    <row r="1236" spans="13:16" x14ac:dyDescent="0.3">
      <c r="M1236" s="162"/>
      <c r="N1236" s="152"/>
      <c r="P1236" s="138"/>
    </row>
    <row r="1237" spans="13:16" x14ac:dyDescent="0.3">
      <c r="M1237" s="162"/>
      <c r="N1237" s="152"/>
      <c r="P1237" s="138"/>
    </row>
    <row r="1238" spans="13:16" x14ac:dyDescent="0.3">
      <c r="M1238" s="162"/>
      <c r="N1238" s="152"/>
      <c r="P1238" s="138"/>
    </row>
    <row r="1239" spans="13:16" x14ac:dyDescent="0.3">
      <c r="M1239" s="162"/>
      <c r="N1239" s="152"/>
      <c r="P1239" s="138"/>
    </row>
    <row r="1240" spans="13:16" x14ac:dyDescent="0.3">
      <c r="M1240" s="162"/>
      <c r="N1240" s="152"/>
      <c r="P1240" s="138"/>
    </row>
    <row r="1241" spans="13:16" x14ac:dyDescent="0.3">
      <c r="M1241" s="162"/>
      <c r="N1241" s="152"/>
      <c r="P1241" s="138"/>
    </row>
    <row r="1242" spans="13:16" x14ac:dyDescent="0.3">
      <c r="M1242" s="162"/>
      <c r="N1242" s="152"/>
      <c r="P1242" s="138"/>
    </row>
    <row r="1243" spans="13:16" x14ac:dyDescent="0.3">
      <c r="M1243" s="162"/>
      <c r="N1243" s="152"/>
      <c r="P1243" s="138"/>
    </row>
    <row r="1244" spans="13:16" x14ac:dyDescent="0.3">
      <c r="M1244" s="162"/>
      <c r="N1244" s="152"/>
      <c r="P1244" s="138"/>
    </row>
    <row r="1245" spans="13:16" x14ac:dyDescent="0.3">
      <c r="M1245" s="162"/>
      <c r="N1245" s="152"/>
      <c r="P1245" s="138"/>
    </row>
    <row r="1246" spans="13:16" x14ac:dyDescent="0.3">
      <c r="M1246" s="162"/>
      <c r="N1246" s="152"/>
      <c r="P1246" s="138"/>
    </row>
    <row r="1247" spans="13:16" x14ac:dyDescent="0.3">
      <c r="M1247" s="162"/>
      <c r="N1247" s="152"/>
      <c r="P1247" s="138"/>
    </row>
    <row r="1248" spans="13:16" x14ac:dyDescent="0.3">
      <c r="M1248" s="162"/>
      <c r="N1248" s="152"/>
      <c r="P1248" s="138"/>
    </row>
    <row r="1249" spans="13:16" x14ac:dyDescent="0.3">
      <c r="M1249" s="162"/>
      <c r="N1249" s="152"/>
      <c r="P1249" s="138"/>
    </row>
    <row r="1250" spans="13:16" x14ac:dyDescent="0.3">
      <c r="M1250" s="162"/>
      <c r="N1250" s="152"/>
      <c r="P1250" s="138"/>
    </row>
    <row r="1251" spans="13:16" x14ac:dyDescent="0.3">
      <c r="M1251" s="162"/>
      <c r="N1251" s="152"/>
      <c r="P1251" s="138"/>
    </row>
    <row r="1252" spans="13:16" x14ac:dyDescent="0.3">
      <c r="M1252" s="162"/>
      <c r="N1252" s="152"/>
      <c r="P1252" s="138"/>
    </row>
    <row r="1253" spans="13:16" x14ac:dyDescent="0.3">
      <c r="M1253" s="162"/>
      <c r="N1253" s="152"/>
      <c r="P1253" s="138"/>
    </row>
    <row r="1254" spans="13:16" x14ac:dyDescent="0.3">
      <c r="M1254" s="162"/>
      <c r="N1254" s="152"/>
      <c r="P1254" s="138"/>
    </row>
    <row r="1255" spans="13:16" x14ac:dyDescent="0.3">
      <c r="M1255" s="162"/>
      <c r="N1255" s="152"/>
      <c r="P1255" s="138"/>
    </row>
    <row r="1256" spans="13:16" x14ac:dyDescent="0.3">
      <c r="M1256" s="162"/>
      <c r="N1256" s="152"/>
      <c r="P1256" s="138"/>
    </row>
    <row r="1257" spans="13:16" x14ac:dyDescent="0.3">
      <c r="M1257" s="162"/>
      <c r="N1257" s="152"/>
      <c r="P1257" s="138"/>
    </row>
    <row r="1258" spans="13:16" x14ac:dyDescent="0.3">
      <c r="M1258" s="162"/>
      <c r="N1258" s="152"/>
      <c r="P1258" s="138"/>
    </row>
    <row r="1259" spans="13:16" x14ac:dyDescent="0.3">
      <c r="M1259" s="162"/>
      <c r="N1259" s="152"/>
      <c r="P1259" s="138"/>
    </row>
    <row r="1260" spans="13:16" x14ac:dyDescent="0.3">
      <c r="M1260" s="162"/>
      <c r="N1260" s="152"/>
      <c r="P1260" s="138"/>
    </row>
    <row r="1261" spans="13:16" x14ac:dyDescent="0.3">
      <c r="M1261" s="162"/>
      <c r="N1261" s="152"/>
      <c r="P1261" s="138"/>
    </row>
    <row r="1262" spans="13:16" x14ac:dyDescent="0.3">
      <c r="M1262" s="162"/>
      <c r="N1262" s="152"/>
      <c r="P1262" s="138"/>
    </row>
    <row r="1263" spans="13:16" x14ac:dyDescent="0.3">
      <c r="M1263" s="162"/>
      <c r="N1263" s="152"/>
      <c r="P1263" s="138"/>
    </row>
    <row r="1264" spans="13:16" x14ac:dyDescent="0.3">
      <c r="M1264" s="162"/>
      <c r="N1264" s="152"/>
      <c r="P1264" s="138"/>
    </row>
    <row r="1265" spans="13:16" x14ac:dyDescent="0.3">
      <c r="M1265" s="162"/>
      <c r="N1265" s="152"/>
      <c r="P1265" s="138"/>
    </row>
    <row r="1266" spans="13:16" x14ac:dyDescent="0.3">
      <c r="M1266" s="162"/>
      <c r="N1266" s="152"/>
      <c r="P1266" s="138"/>
    </row>
    <row r="1267" spans="13:16" x14ac:dyDescent="0.3">
      <c r="M1267" s="162"/>
      <c r="N1267" s="152"/>
      <c r="P1267" s="138"/>
    </row>
    <row r="1268" spans="13:16" x14ac:dyDescent="0.3">
      <c r="M1268" s="162"/>
      <c r="N1268" s="152"/>
      <c r="P1268" s="138"/>
    </row>
    <row r="1269" spans="13:16" x14ac:dyDescent="0.3">
      <c r="M1269" s="162"/>
      <c r="N1269" s="152"/>
      <c r="P1269" s="138"/>
    </row>
    <row r="1270" spans="13:16" x14ac:dyDescent="0.3">
      <c r="M1270" s="162"/>
      <c r="N1270" s="152"/>
      <c r="P1270" s="138"/>
    </row>
    <row r="1271" spans="13:16" x14ac:dyDescent="0.3">
      <c r="M1271" s="162"/>
      <c r="N1271" s="152"/>
      <c r="P1271" s="138"/>
    </row>
    <row r="1272" spans="13:16" x14ac:dyDescent="0.3">
      <c r="M1272" s="162"/>
      <c r="N1272" s="152"/>
      <c r="P1272" s="138"/>
    </row>
    <row r="1273" spans="13:16" x14ac:dyDescent="0.3">
      <c r="M1273" s="162"/>
      <c r="N1273" s="152"/>
      <c r="P1273" s="138"/>
    </row>
    <row r="1274" spans="13:16" x14ac:dyDescent="0.3">
      <c r="M1274" s="162"/>
      <c r="N1274" s="152"/>
      <c r="P1274" s="138"/>
    </row>
    <row r="1275" spans="13:16" x14ac:dyDescent="0.3">
      <c r="M1275" s="162"/>
      <c r="N1275" s="152"/>
      <c r="P1275" s="138"/>
    </row>
    <row r="1276" spans="13:16" x14ac:dyDescent="0.3">
      <c r="M1276" s="162"/>
      <c r="N1276" s="152"/>
      <c r="P1276" s="138"/>
    </row>
    <row r="1277" spans="13:16" x14ac:dyDescent="0.3">
      <c r="M1277" s="162"/>
      <c r="N1277" s="152"/>
      <c r="P1277" s="138"/>
    </row>
    <row r="1278" spans="13:16" x14ac:dyDescent="0.3">
      <c r="M1278" s="162"/>
      <c r="N1278" s="152"/>
      <c r="P1278" s="138"/>
    </row>
    <row r="1279" spans="13:16" x14ac:dyDescent="0.3">
      <c r="M1279" s="162"/>
      <c r="N1279" s="152"/>
      <c r="P1279" s="138"/>
    </row>
    <row r="1280" spans="13:16" x14ac:dyDescent="0.3">
      <c r="M1280" s="162"/>
      <c r="N1280" s="152"/>
      <c r="P1280" s="138"/>
    </row>
    <row r="1281" spans="13:16" x14ac:dyDescent="0.3">
      <c r="M1281" s="162"/>
      <c r="N1281" s="152"/>
      <c r="P1281" s="138"/>
    </row>
    <row r="1282" spans="13:16" x14ac:dyDescent="0.3">
      <c r="M1282" s="162"/>
      <c r="N1282" s="152"/>
      <c r="P1282" s="138"/>
    </row>
    <row r="1283" spans="13:16" x14ac:dyDescent="0.3">
      <c r="M1283" s="162"/>
      <c r="N1283" s="152"/>
      <c r="P1283" s="138"/>
    </row>
    <row r="1284" spans="13:16" x14ac:dyDescent="0.3">
      <c r="M1284" s="162"/>
      <c r="N1284" s="152"/>
      <c r="P1284" s="138"/>
    </row>
    <row r="1285" spans="13:16" x14ac:dyDescent="0.3">
      <c r="M1285" s="162"/>
      <c r="N1285" s="152"/>
      <c r="P1285" s="138"/>
    </row>
    <row r="1286" spans="13:16" x14ac:dyDescent="0.3">
      <c r="M1286" s="162"/>
      <c r="N1286" s="152"/>
      <c r="P1286" s="138"/>
    </row>
    <row r="1287" spans="13:16" x14ac:dyDescent="0.3">
      <c r="M1287" s="162"/>
      <c r="N1287" s="152"/>
      <c r="P1287" s="138"/>
    </row>
    <row r="1288" spans="13:16" x14ac:dyDescent="0.3">
      <c r="M1288" s="162"/>
      <c r="N1288" s="152"/>
      <c r="P1288" s="138"/>
    </row>
    <row r="1289" spans="13:16" x14ac:dyDescent="0.3">
      <c r="M1289" s="162"/>
      <c r="N1289" s="152"/>
      <c r="P1289" s="138"/>
    </row>
    <row r="1290" spans="13:16" x14ac:dyDescent="0.3">
      <c r="M1290" s="162"/>
      <c r="N1290" s="152"/>
      <c r="P1290" s="138"/>
    </row>
    <row r="1291" spans="13:16" x14ac:dyDescent="0.3">
      <c r="M1291" s="162"/>
      <c r="N1291" s="152"/>
      <c r="P1291" s="138"/>
    </row>
    <row r="1292" spans="13:16" x14ac:dyDescent="0.3">
      <c r="M1292" s="162"/>
      <c r="N1292" s="152"/>
      <c r="P1292" s="138"/>
    </row>
    <row r="1293" spans="13:16" x14ac:dyDescent="0.3">
      <c r="M1293" s="162"/>
      <c r="N1293" s="152"/>
      <c r="P1293" s="138"/>
    </row>
    <row r="1294" spans="13:16" x14ac:dyDescent="0.3">
      <c r="M1294" s="162"/>
      <c r="N1294" s="152"/>
      <c r="P1294" s="138"/>
    </row>
    <row r="1295" spans="13:16" x14ac:dyDescent="0.3">
      <c r="M1295" s="162"/>
      <c r="N1295" s="152"/>
      <c r="P1295" s="138"/>
    </row>
    <row r="1296" spans="13:16" x14ac:dyDescent="0.3">
      <c r="M1296" s="162"/>
      <c r="N1296" s="152"/>
      <c r="P1296" s="138"/>
    </row>
    <row r="1297" spans="13:16" x14ac:dyDescent="0.3">
      <c r="M1297" s="162"/>
      <c r="N1297" s="152"/>
      <c r="P1297" s="138"/>
    </row>
    <row r="1298" spans="13:16" x14ac:dyDescent="0.3">
      <c r="M1298" s="162"/>
      <c r="N1298" s="152"/>
      <c r="P1298" s="138"/>
    </row>
    <row r="1299" spans="13:16" x14ac:dyDescent="0.3">
      <c r="M1299" s="162"/>
      <c r="N1299" s="152"/>
      <c r="P1299" s="138"/>
    </row>
    <row r="1300" spans="13:16" x14ac:dyDescent="0.3">
      <c r="M1300" s="162"/>
      <c r="N1300" s="152"/>
      <c r="P1300" s="138"/>
    </row>
    <row r="1301" spans="13:16" x14ac:dyDescent="0.3">
      <c r="M1301" s="162"/>
      <c r="N1301" s="152"/>
      <c r="P1301" s="138"/>
    </row>
    <row r="1302" spans="13:16" x14ac:dyDescent="0.3">
      <c r="M1302" s="162"/>
      <c r="N1302" s="152"/>
      <c r="P1302" s="138"/>
    </row>
    <row r="1303" spans="13:16" x14ac:dyDescent="0.3">
      <c r="M1303" s="162"/>
      <c r="N1303" s="152"/>
      <c r="P1303" s="138"/>
    </row>
    <row r="1304" spans="13:16" x14ac:dyDescent="0.3">
      <c r="M1304" s="162"/>
      <c r="N1304" s="152"/>
      <c r="P1304" s="138"/>
    </row>
    <row r="1305" spans="13:16" x14ac:dyDescent="0.3">
      <c r="M1305" s="162"/>
      <c r="N1305" s="152"/>
      <c r="P1305" s="138"/>
    </row>
    <row r="1306" spans="13:16" x14ac:dyDescent="0.3">
      <c r="M1306" s="162"/>
      <c r="N1306" s="152"/>
      <c r="P1306" s="138"/>
    </row>
    <row r="1307" spans="13:16" x14ac:dyDescent="0.3">
      <c r="M1307" s="162"/>
      <c r="N1307" s="152"/>
      <c r="P1307" s="138"/>
    </row>
    <row r="1308" spans="13:16" x14ac:dyDescent="0.3">
      <c r="M1308" s="162"/>
      <c r="N1308" s="152"/>
      <c r="P1308" s="138"/>
    </row>
    <row r="1309" spans="13:16" x14ac:dyDescent="0.3">
      <c r="M1309" s="162"/>
      <c r="N1309" s="152"/>
      <c r="P1309" s="138"/>
    </row>
    <row r="1310" spans="13:16" x14ac:dyDescent="0.3">
      <c r="M1310" s="162"/>
      <c r="N1310" s="152"/>
      <c r="P1310" s="138"/>
    </row>
    <row r="1311" spans="13:16" x14ac:dyDescent="0.3">
      <c r="M1311" s="162"/>
      <c r="N1311" s="152"/>
      <c r="P1311" s="138"/>
    </row>
    <row r="1312" spans="13:16" x14ac:dyDescent="0.3">
      <c r="M1312" s="162"/>
      <c r="N1312" s="152"/>
      <c r="P1312" s="138"/>
    </row>
    <row r="1313" spans="13:16" x14ac:dyDescent="0.3">
      <c r="M1313" s="162"/>
      <c r="N1313" s="152"/>
      <c r="P1313" s="138"/>
    </row>
    <row r="1314" spans="13:16" x14ac:dyDescent="0.3">
      <c r="M1314" s="162"/>
      <c r="N1314" s="152"/>
      <c r="P1314" s="138"/>
    </row>
    <row r="1315" spans="13:16" x14ac:dyDescent="0.3">
      <c r="M1315" s="162"/>
      <c r="N1315" s="152"/>
      <c r="P1315" s="138"/>
    </row>
    <row r="1316" spans="13:16" x14ac:dyDescent="0.3">
      <c r="M1316" s="162"/>
      <c r="N1316" s="152"/>
      <c r="P1316" s="138"/>
    </row>
    <row r="1317" spans="13:16" x14ac:dyDescent="0.3">
      <c r="M1317" s="162"/>
      <c r="N1317" s="152"/>
      <c r="P1317" s="138"/>
    </row>
    <row r="1318" spans="13:16" x14ac:dyDescent="0.3">
      <c r="M1318" s="162"/>
      <c r="N1318" s="152"/>
      <c r="P1318" s="138"/>
    </row>
    <row r="1319" spans="13:16" x14ac:dyDescent="0.3">
      <c r="M1319" s="162"/>
      <c r="N1319" s="152"/>
      <c r="P1319" s="138"/>
    </row>
    <row r="1320" spans="13:16" x14ac:dyDescent="0.3">
      <c r="M1320" s="162"/>
      <c r="N1320" s="152"/>
      <c r="P1320" s="138"/>
    </row>
    <row r="1321" spans="13:16" x14ac:dyDescent="0.3">
      <c r="M1321" s="162"/>
      <c r="N1321" s="152"/>
      <c r="P1321" s="138"/>
    </row>
    <row r="1322" spans="13:16" x14ac:dyDescent="0.3">
      <c r="M1322" s="162"/>
      <c r="N1322" s="152"/>
      <c r="P1322" s="138"/>
    </row>
    <row r="1323" spans="13:16" x14ac:dyDescent="0.3">
      <c r="M1323" s="162"/>
      <c r="N1323" s="152"/>
      <c r="P1323" s="138"/>
    </row>
    <row r="1324" spans="13:16" x14ac:dyDescent="0.3">
      <c r="M1324" s="162"/>
      <c r="N1324" s="152"/>
      <c r="P1324" s="138"/>
    </row>
    <row r="1325" spans="13:16" x14ac:dyDescent="0.3">
      <c r="M1325" s="162"/>
      <c r="N1325" s="152"/>
      <c r="P1325" s="138"/>
    </row>
    <row r="1326" spans="13:16" x14ac:dyDescent="0.3">
      <c r="M1326" s="162"/>
      <c r="N1326" s="152"/>
      <c r="P1326" s="138"/>
    </row>
    <row r="1327" spans="13:16" x14ac:dyDescent="0.3">
      <c r="M1327" s="162"/>
      <c r="N1327" s="152"/>
      <c r="P1327" s="138"/>
    </row>
    <row r="1328" spans="13:16" x14ac:dyDescent="0.3">
      <c r="M1328" s="162"/>
      <c r="N1328" s="152"/>
      <c r="P1328" s="138"/>
    </row>
    <row r="1329" spans="13:16" x14ac:dyDescent="0.3">
      <c r="M1329" s="162"/>
      <c r="N1329" s="152"/>
      <c r="P1329" s="138"/>
    </row>
    <row r="1330" spans="13:16" x14ac:dyDescent="0.3">
      <c r="M1330" s="162"/>
      <c r="N1330" s="152"/>
      <c r="P1330" s="138"/>
    </row>
    <row r="1331" spans="13:16" x14ac:dyDescent="0.3">
      <c r="M1331" s="162"/>
      <c r="N1331" s="152"/>
      <c r="P1331" s="138"/>
    </row>
    <row r="1332" spans="13:16" x14ac:dyDescent="0.3">
      <c r="M1332" s="162"/>
      <c r="N1332" s="152"/>
      <c r="P1332" s="138"/>
    </row>
    <row r="1333" spans="13:16" x14ac:dyDescent="0.3">
      <c r="M1333" s="162"/>
      <c r="N1333" s="152"/>
      <c r="P1333" s="138"/>
    </row>
    <row r="1334" spans="13:16" x14ac:dyDescent="0.3">
      <c r="M1334" s="162"/>
      <c r="N1334" s="152"/>
      <c r="P1334" s="138"/>
    </row>
    <row r="1335" spans="13:16" x14ac:dyDescent="0.3">
      <c r="M1335" s="162"/>
      <c r="N1335" s="152"/>
      <c r="P1335" s="138"/>
    </row>
    <row r="1336" spans="13:16" x14ac:dyDescent="0.3">
      <c r="M1336" s="162"/>
      <c r="N1336" s="152"/>
      <c r="P1336" s="138"/>
    </row>
    <row r="1337" spans="13:16" x14ac:dyDescent="0.3">
      <c r="M1337" s="162"/>
      <c r="N1337" s="152"/>
      <c r="P1337" s="138"/>
    </row>
    <row r="1338" spans="13:16" x14ac:dyDescent="0.3">
      <c r="M1338" s="162"/>
      <c r="N1338" s="152"/>
      <c r="P1338" s="138"/>
    </row>
    <row r="1339" spans="13:16" x14ac:dyDescent="0.3">
      <c r="M1339" s="162"/>
      <c r="N1339" s="152"/>
      <c r="P1339" s="138"/>
    </row>
    <row r="1340" spans="13:16" x14ac:dyDescent="0.3">
      <c r="M1340" s="162"/>
      <c r="N1340" s="152"/>
      <c r="P1340" s="138"/>
    </row>
    <row r="1341" spans="13:16" x14ac:dyDescent="0.3">
      <c r="M1341" s="162"/>
      <c r="N1341" s="152"/>
      <c r="P1341" s="138"/>
    </row>
    <row r="1342" spans="13:16" x14ac:dyDescent="0.3">
      <c r="M1342" s="162"/>
      <c r="N1342" s="152"/>
      <c r="P1342" s="138"/>
    </row>
    <row r="1343" spans="13:16" x14ac:dyDescent="0.3">
      <c r="M1343" s="162"/>
      <c r="N1343" s="152"/>
      <c r="P1343" s="138"/>
    </row>
    <row r="1344" spans="13:16" x14ac:dyDescent="0.3">
      <c r="M1344" s="162"/>
      <c r="N1344" s="152"/>
      <c r="P1344" s="138"/>
    </row>
    <row r="1345" spans="13:16" x14ac:dyDescent="0.3">
      <c r="M1345" s="162"/>
      <c r="N1345" s="152"/>
      <c r="P1345" s="138"/>
    </row>
    <row r="1346" spans="13:16" x14ac:dyDescent="0.3">
      <c r="M1346" s="162"/>
      <c r="N1346" s="152"/>
      <c r="P1346" s="138"/>
    </row>
    <row r="1347" spans="13:16" x14ac:dyDescent="0.3">
      <c r="M1347" s="162"/>
      <c r="N1347" s="152"/>
      <c r="P1347" s="138"/>
    </row>
    <row r="1348" spans="13:16" x14ac:dyDescent="0.3">
      <c r="M1348" s="162"/>
      <c r="N1348" s="152"/>
      <c r="P1348" s="138"/>
    </row>
    <row r="1349" spans="13:16" x14ac:dyDescent="0.3">
      <c r="M1349" s="162"/>
      <c r="N1349" s="152"/>
      <c r="P1349" s="138"/>
    </row>
    <row r="1350" spans="13:16" x14ac:dyDescent="0.3">
      <c r="M1350" s="162"/>
      <c r="N1350" s="152"/>
      <c r="P1350" s="138"/>
    </row>
    <row r="1351" spans="13:16" x14ac:dyDescent="0.3">
      <c r="M1351" s="162"/>
      <c r="N1351" s="152"/>
      <c r="P1351" s="138"/>
    </row>
    <row r="1352" spans="13:16" x14ac:dyDescent="0.3">
      <c r="M1352" s="162"/>
      <c r="N1352" s="152"/>
      <c r="P1352" s="138"/>
    </row>
    <row r="1353" spans="13:16" x14ac:dyDescent="0.3">
      <c r="M1353" s="162"/>
      <c r="N1353" s="152"/>
      <c r="P1353" s="138"/>
    </row>
    <row r="1354" spans="13:16" x14ac:dyDescent="0.3">
      <c r="M1354" s="162"/>
      <c r="N1354" s="152"/>
      <c r="P1354" s="138"/>
    </row>
    <row r="1355" spans="13:16" x14ac:dyDescent="0.3">
      <c r="M1355" s="162"/>
      <c r="N1355" s="152"/>
      <c r="P1355" s="138"/>
    </row>
    <row r="1356" spans="13:16" x14ac:dyDescent="0.3">
      <c r="M1356" s="162"/>
      <c r="N1356" s="152"/>
      <c r="P1356" s="138"/>
    </row>
    <row r="1357" spans="13:16" x14ac:dyDescent="0.3">
      <c r="M1357" s="162"/>
      <c r="N1357" s="152"/>
      <c r="P1357" s="138"/>
    </row>
    <row r="1358" spans="13:16" x14ac:dyDescent="0.3">
      <c r="M1358" s="162"/>
      <c r="N1358" s="152"/>
      <c r="P1358" s="138"/>
    </row>
    <row r="1359" spans="13:16" x14ac:dyDescent="0.3">
      <c r="M1359" s="162"/>
      <c r="N1359" s="152"/>
      <c r="P1359" s="138"/>
    </row>
    <row r="1360" spans="13:16" x14ac:dyDescent="0.3">
      <c r="M1360" s="162"/>
      <c r="N1360" s="152"/>
      <c r="P1360" s="138"/>
    </row>
    <row r="1361" spans="13:16" x14ac:dyDescent="0.3">
      <c r="M1361" s="162"/>
      <c r="N1361" s="152"/>
      <c r="P1361" s="138"/>
    </row>
    <row r="1362" spans="13:16" x14ac:dyDescent="0.3">
      <c r="M1362" s="162"/>
      <c r="N1362" s="152"/>
      <c r="P1362" s="138"/>
    </row>
    <row r="1363" spans="13:16" x14ac:dyDescent="0.3">
      <c r="M1363" s="162"/>
      <c r="N1363" s="152"/>
      <c r="P1363" s="138"/>
    </row>
    <row r="1364" spans="13:16" x14ac:dyDescent="0.3">
      <c r="M1364" s="162"/>
      <c r="N1364" s="152"/>
      <c r="P1364" s="138"/>
    </row>
    <row r="1365" spans="13:16" x14ac:dyDescent="0.3">
      <c r="M1365" s="162"/>
      <c r="N1365" s="152"/>
      <c r="P1365" s="138"/>
    </row>
    <row r="1366" spans="13:16" x14ac:dyDescent="0.3">
      <c r="M1366" s="162"/>
      <c r="N1366" s="152"/>
      <c r="P1366" s="138"/>
    </row>
    <row r="1367" spans="13:16" x14ac:dyDescent="0.3">
      <c r="M1367" s="162"/>
      <c r="N1367" s="152"/>
      <c r="P1367" s="138"/>
    </row>
    <row r="1368" spans="13:16" x14ac:dyDescent="0.3">
      <c r="M1368" s="162"/>
      <c r="N1368" s="152"/>
      <c r="P1368" s="138"/>
    </row>
    <row r="1369" spans="13:16" x14ac:dyDescent="0.3">
      <c r="M1369" s="162"/>
      <c r="N1369" s="152"/>
      <c r="P1369" s="138"/>
    </row>
    <row r="1370" spans="13:16" x14ac:dyDescent="0.3">
      <c r="M1370" s="162"/>
      <c r="N1370" s="152"/>
      <c r="P1370" s="138"/>
    </row>
    <row r="1371" spans="13:16" x14ac:dyDescent="0.3">
      <c r="M1371" s="162"/>
      <c r="N1371" s="152"/>
      <c r="P1371" s="138"/>
    </row>
    <row r="1372" spans="13:16" x14ac:dyDescent="0.3">
      <c r="M1372" s="162"/>
      <c r="N1372" s="152"/>
      <c r="P1372" s="138"/>
    </row>
    <row r="1373" spans="13:16" x14ac:dyDescent="0.3">
      <c r="M1373" s="162"/>
      <c r="N1373" s="152"/>
      <c r="P1373" s="138"/>
    </row>
    <row r="1374" spans="13:16" x14ac:dyDescent="0.3">
      <c r="M1374" s="162"/>
      <c r="N1374" s="152"/>
      <c r="P1374" s="138"/>
    </row>
    <row r="1375" spans="13:16" x14ac:dyDescent="0.3">
      <c r="M1375" s="162"/>
      <c r="N1375" s="152"/>
      <c r="P1375" s="138"/>
    </row>
    <row r="1376" spans="13:16" x14ac:dyDescent="0.3">
      <c r="M1376" s="162"/>
      <c r="N1376" s="152"/>
      <c r="P1376" s="138"/>
    </row>
    <row r="1377" spans="13:16" x14ac:dyDescent="0.3">
      <c r="M1377" s="162"/>
      <c r="N1377" s="152"/>
      <c r="P1377" s="138"/>
    </row>
    <row r="1378" spans="13:16" x14ac:dyDescent="0.3">
      <c r="M1378" s="162"/>
      <c r="N1378" s="152"/>
      <c r="P1378" s="138"/>
    </row>
    <row r="1379" spans="13:16" x14ac:dyDescent="0.3">
      <c r="M1379" s="162"/>
      <c r="N1379" s="152"/>
      <c r="P1379" s="138"/>
    </row>
    <row r="1380" spans="13:16" x14ac:dyDescent="0.3">
      <c r="M1380" s="162"/>
      <c r="N1380" s="152"/>
      <c r="P1380" s="138"/>
    </row>
    <row r="1381" spans="13:16" x14ac:dyDescent="0.3">
      <c r="M1381" s="162"/>
      <c r="N1381" s="152"/>
      <c r="P1381" s="138"/>
    </row>
    <row r="1382" spans="13:16" x14ac:dyDescent="0.3">
      <c r="M1382" s="162"/>
      <c r="N1382" s="152"/>
      <c r="P1382" s="138"/>
    </row>
    <row r="1383" spans="13:16" x14ac:dyDescent="0.3">
      <c r="M1383" s="162"/>
      <c r="N1383" s="152"/>
      <c r="P1383" s="138"/>
    </row>
    <row r="1384" spans="13:16" x14ac:dyDescent="0.3">
      <c r="M1384" s="162"/>
      <c r="N1384" s="152"/>
      <c r="P1384" s="138"/>
    </row>
    <row r="1385" spans="13:16" x14ac:dyDescent="0.3">
      <c r="M1385" s="162"/>
      <c r="N1385" s="152"/>
      <c r="P1385" s="138"/>
    </row>
    <row r="1386" spans="13:16" x14ac:dyDescent="0.3">
      <c r="M1386" s="162"/>
      <c r="N1386" s="152"/>
      <c r="P1386" s="138"/>
    </row>
    <row r="1387" spans="13:16" x14ac:dyDescent="0.3">
      <c r="M1387" s="162"/>
      <c r="N1387" s="152"/>
      <c r="P1387" s="138"/>
    </row>
    <row r="1388" spans="13:16" x14ac:dyDescent="0.3">
      <c r="M1388" s="162"/>
      <c r="N1388" s="152"/>
      <c r="P1388" s="138"/>
    </row>
    <row r="1389" spans="13:16" x14ac:dyDescent="0.3">
      <c r="M1389" s="162"/>
      <c r="N1389" s="152"/>
      <c r="P1389" s="138"/>
    </row>
    <row r="1390" spans="13:16" x14ac:dyDescent="0.3">
      <c r="M1390" s="162"/>
      <c r="N1390" s="152"/>
      <c r="P1390" s="138"/>
    </row>
    <row r="1391" spans="13:16" x14ac:dyDescent="0.3">
      <c r="M1391" s="162"/>
      <c r="N1391" s="152"/>
      <c r="P1391" s="138"/>
    </row>
    <row r="1392" spans="13:16" x14ac:dyDescent="0.3">
      <c r="M1392" s="162"/>
      <c r="N1392" s="152"/>
      <c r="P1392" s="138"/>
    </row>
    <row r="1393" spans="13:16" x14ac:dyDescent="0.3">
      <c r="M1393" s="162"/>
      <c r="N1393" s="152"/>
      <c r="P1393" s="138"/>
    </row>
    <row r="1394" spans="13:16" x14ac:dyDescent="0.3">
      <c r="M1394" s="162"/>
      <c r="N1394" s="152"/>
      <c r="P1394" s="138"/>
    </row>
    <row r="1395" spans="13:16" x14ac:dyDescent="0.3">
      <c r="M1395" s="162"/>
      <c r="N1395" s="152"/>
      <c r="P1395" s="138"/>
    </row>
    <row r="1396" spans="13:16" x14ac:dyDescent="0.3">
      <c r="M1396" s="162"/>
      <c r="N1396" s="152"/>
      <c r="P1396" s="138"/>
    </row>
    <row r="1397" spans="13:16" x14ac:dyDescent="0.3">
      <c r="M1397" s="162"/>
      <c r="N1397" s="152"/>
      <c r="P1397" s="138"/>
    </row>
    <row r="1398" spans="13:16" x14ac:dyDescent="0.3">
      <c r="M1398" s="162"/>
      <c r="N1398" s="152"/>
      <c r="P1398" s="138"/>
    </row>
    <row r="1399" spans="13:16" x14ac:dyDescent="0.3">
      <c r="M1399" s="162"/>
      <c r="N1399" s="152"/>
      <c r="P1399" s="138"/>
    </row>
    <row r="1400" spans="13:16" x14ac:dyDescent="0.3">
      <c r="M1400" s="162"/>
      <c r="N1400" s="152"/>
      <c r="P1400" s="138"/>
    </row>
    <row r="1401" spans="13:16" x14ac:dyDescent="0.3">
      <c r="M1401" s="162"/>
      <c r="N1401" s="152"/>
      <c r="P1401" s="138"/>
    </row>
    <row r="1402" spans="13:16" x14ac:dyDescent="0.3">
      <c r="M1402" s="162"/>
      <c r="N1402" s="152"/>
      <c r="P1402" s="138"/>
    </row>
    <row r="1403" spans="13:16" x14ac:dyDescent="0.3">
      <c r="M1403" s="162"/>
      <c r="N1403" s="152"/>
      <c r="P1403" s="138"/>
    </row>
    <row r="1404" spans="13:16" x14ac:dyDescent="0.3">
      <c r="M1404" s="162"/>
      <c r="N1404" s="152"/>
      <c r="P1404" s="138"/>
    </row>
    <row r="1405" spans="13:16" x14ac:dyDescent="0.3">
      <c r="M1405" s="162"/>
      <c r="N1405" s="152"/>
      <c r="P1405" s="138"/>
    </row>
    <row r="1406" spans="13:16" x14ac:dyDescent="0.3">
      <c r="M1406" s="162"/>
      <c r="N1406" s="152"/>
      <c r="P1406" s="138"/>
    </row>
    <row r="1407" spans="13:16" x14ac:dyDescent="0.3">
      <c r="M1407" s="162"/>
      <c r="N1407" s="152"/>
      <c r="P1407" s="138"/>
    </row>
    <row r="1408" spans="13:16" x14ac:dyDescent="0.3">
      <c r="M1408" s="162"/>
      <c r="N1408" s="152"/>
      <c r="P1408" s="138"/>
    </row>
    <row r="1409" spans="13:16" x14ac:dyDescent="0.3">
      <c r="M1409" s="162"/>
      <c r="N1409" s="152"/>
      <c r="P1409" s="138"/>
    </row>
    <row r="1410" spans="13:16" x14ac:dyDescent="0.3">
      <c r="M1410" s="162"/>
      <c r="N1410" s="152"/>
      <c r="P1410" s="138"/>
    </row>
    <row r="1411" spans="13:16" x14ac:dyDescent="0.3">
      <c r="M1411" s="162"/>
      <c r="N1411" s="152"/>
      <c r="P1411" s="138"/>
    </row>
    <row r="1412" spans="13:16" x14ac:dyDescent="0.3">
      <c r="M1412" s="162"/>
      <c r="N1412" s="152"/>
      <c r="P1412" s="138"/>
    </row>
    <row r="1413" spans="13:16" x14ac:dyDescent="0.3">
      <c r="M1413" s="162"/>
      <c r="N1413" s="152"/>
      <c r="P1413" s="138"/>
    </row>
    <row r="1414" spans="13:16" x14ac:dyDescent="0.3">
      <c r="M1414" s="162"/>
      <c r="N1414" s="152"/>
      <c r="P1414" s="138"/>
    </row>
    <row r="1415" spans="13:16" x14ac:dyDescent="0.3">
      <c r="M1415" s="162"/>
      <c r="N1415" s="152"/>
      <c r="P1415" s="138"/>
    </row>
    <row r="1416" spans="13:16" x14ac:dyDescent="0.3">
      <c r="M1416" s="162"/>
      <c r="N1416" s="152"/>
      <c r="P1416" s="138"/>
    </row>
    <row r="1417" spans="13:16" x14ac:dyDescent="0.3">
      <c r="M1417" s="162"/>
      <c r="N1417" s="152"/>
      <c r="P1417" s="138"/>
    </row>
    <row r="1418" spans="13:16" x14ac:dyDescent="0.3">
      <c r="M1418" s="162"/>
      <c r="N1418" s="152"/>
      <c r="P1418" s="138"/>
    </row>
    <row r="1419" spans="13:16" x14ac:dyDescent="0.3">
      <c r="M1419" s="162"/>
      <c r="N1419" s="152"/>
      <c r="P1419" s="138"/>
    </row>
    <row r="1420" spans="13:16" x14ac:dyDescent="0.3">
      <c r="M1420" s="162"/>
      <c r="N1420" s="152"/>
      <c r="P1420" s="138"/>
    </row>
    <row r="1421" spans="13:16" x14ac:dyDescent="0.3">
      <c r="M1421" s="162"/>
      <c r="N1421" s="152"/>
      <c r="P1421" s="138"/>
    </row>
    <row r="1422" spans="13:16" x14ac:dyDescent="0.3">
      <c r="M1422" s="162"/>
      <c r="N1422" s="152"/>
      <c r="P1422" s="138"/>
    </row>
    <row r="1423" spans="13:16" x14ac:dyDescent="0.3">
      <c r="M1423" s="162"/>
      <c r="N1423" s="152"/>
      <c r="P1423" s="138"/>
    </row>
    <row r="1424" spans="13:16" x14ac:dyDescent="0.3">
      <c r="M1424" s="162"/>
      <c r="N1424" s="152"/>
      <c r="P1424" s="138"/>
    </row>
    <row r="1425" spans="13:16" x14ac:dyDescent="0.3">
      <c r="M1425" s="162"/>
      <c r="N1425" s="152"/>
      <c r="P1425" s="138"/>
    </row>
    <row r="1426" spans="13:16" x14ac:dyDescent="0.3">
      <c r="M1426" s="162"/>
      <c r="N1426" s="152"/>
      <c r="P1426" s="138"/>
    </row>
    <row r="1427" spans="13:16" x14ac:dyDescent="0.3">
      <c r="M1427" s="162"/>
      <c r="N1427" s="152"/>
      <c r="P1427" s="138"/>
    </row>
    <row r="1428" spans="13:16" x14ac:dyDescent="0.3">
      <c r="M1428" s="162"/>
      <c r="N1428" s="152"/>
      <c r="P1428" s="138"/>
    </row>
    <row r="1429" spans="13:16" x14ac:dyDescent="0.3">
      <c r="M1429" s="162"/>
      <c r="N1429" s="152"/>
      <c r="P1429" s="138"/>
    </row>
    <row r="1430" spans="13:16" x14ac:dyDescent="0.3">
      <c r="M1430" s="162"/>
      <c r="N1430" s="152"/>
      <c r="P1430" s="138"/>
    </row>
    <row r="1431" spans="13:16" x14ac:dyDescent="0.3">
      <c r="M1431" s="162"/>
      <c r="N1431" s="152"/>
      <c r="P1431" s="138"/>
    </row>
    <row r="1432" spans="13:16" x14ac:dyDescent="0.3">
      <c r="M1432" s="162"/>
      <c r="N1432" s="152"/>
      <c r="P1432" s="138"/>
    </row>
    <row r="1433" spans="13:16" x14ac:dyDescent="0.3">
      <c r="M1433" s="162"/>
      <c r="N1433" s="152"/>
      <c r="P1433" s="138"/>
    </row>
    <row r="1434" spans="13:16" x14ac:dyDescent="0.3">
      <c r="M1434" s="162"/>
      <c r="N1434" s="152"/>
      <c r="P1434" s="138"/>
    </row>
    <row r="1435" spans="13:16" x14ac:dyDescent="0.3">
      <c r="M1435" s="162"/>
      <c r="N1435" s="152"/>
      <c r="P1435" s="138"/>
    </row>
    <row r="1436" spans="13:16" x14ac:dyDescent="0.3">
      <c r="M1436" s="162"/>
      <c r="N1436" s="152"/>
      <c r="P1436" s="138"/>
    </row>
    <row r="1437" spans="13:16" x14ac:dyDescent="0.3">
      <c r="M1437" s="162"/>
      <c r="N1437" s="152"/>
      <c r="P1437" s="138"/>
    </row>
    <row r="1438" spans="13:16" x14ac:dyDescent="0.3">
      <c r="M1438" s="162"/>
      <c r="N1438" s="152"/>
      <c r="P1438" s="138"/>
    </row>
    <row r="1439" spans="13:16" x14ac:dyDescent="0.3">
      <c r="M1439" s="162"/>
      <c r="N1439" s="152"/>
      <c r="P1439" s="138"/>
    </row>
    <row r="1440" spans="13:16" x14ac:dyDescent="0.3">
      <c r="M1440" s="162"/>
      <c r="N1440" s="152"/>
      <c r="P1440" s="138"/>
    </row>
    <row r="1441" spans="13:16" x14ac:dyDescent="0.3">
      <c r="M1441" s="162"/>
      <c r="N1441" s="152"/>
      <c r="P1441" s="138"/>
    </row>
    <row r="1442" spans="13:16" x14ac:dyDescent="0.3">
      <c r="M1442" s="162"/>
      <c r="N1442" s="152"/>
      <c r="P1442" s="138"/>
    </row>
    <row r="1443" spans="13:16" x14ac:dyDescent="0.3">
      <c r="M1443" s="162"/>
      <c r="N1443" s="152"/>
      <c r="P1443" s="138"/>
    </row>
    <row r="1444" spans="13:16" x14ac:dyDescent="0.3">
      <c r="M1444" s="162"/>
      <c r="N1444" s="152"/>
      <c r="P1444" s="138"/>
    </row>
    <row r="1445" spans="13:16" x14ac:dyDescent="0.3">
      <c r="M1445" s="162"/>
      <c r="N1445" s="152"/>
      <c r="P1445" s="138"/>
    </row>
    <row r="1446" spans="13:16" x14ac:dyDescent="0.3">
      <c r="M1446" s="162"/>
      <c r="N1446" s="152"/>
      <c r="P1446" s="138"/>
    </row>
    <row r="1447" spans="13:16" x14ac:dyDescent="0.3">
      <c r="M1447" s="162"/>
      <c r="N1447" s="152"/>
      <c r="P1447" s="138"/>
    </row>
    <row r="1448" spans="13:16" x14ac:dyDescent="0.3">
      <c r="M1448" s="162"/>
      <c r="N1448" s="152"/>
      <c r="P1448" s="138"/>
    </row>
    <row r="1449" spans="13:16" x14ac:dyDescent="0.3">
      <c r="M1449" s="162"/>
      <c r="N1449" s="152"/>
      <c r="P1449" s="138"/>
    </row>
    <row r="1450" spans="13:16" x14ac:dyDescent="0.3">
      <c r="M1450" s="162"/>
      <c r="N1450" s="152"/>
      <c r="P1450" s="138"/>
    </row>
    <row r="1451" spans="13:16" x14ac:dyDescent="0.3">
      <c r="M1451" s="162"/>
      <c r="N1451" s="152"/>
      <c r="P1451" s="138"/>
    </row>
    <row r="1452" spans="13:16" x14ac:dyDescent="0.3">
      <c r="M1452" s="162"/>
      <c r="N1452" s="152"/>
      <c r="P1452" s="138"/>
    </row>
    <row r="1453" spans="13:16" x14ac:dyDescent="0.3">
      <c r="M1453" s="162"/>
      <c r="N1453" s="152"/>
      <c r="P1453" s="138"/>
    </row>
    <row r="1454" spans="13:16" x14ac:dyDescent="0.3">
      <c r="M1454" s="162"/>
      <c r="N1454" s="152"/>
      <c r="P1454" s="138"/>
    </row>
    <row r="1455" spans="13:16" x14ac:dyDescent="0.3">
      <c r="M1455" s="162"/>
      <c r="N1455" s="152"/>
      <c r="P1455" s="138"/>
    </row>
    <row r="1456" spans="13:16" x14ac:dyDescent="0.3">
      <c r="M1456" s="162"/>
      <c r="N1456" s="152"/>
      <c r="P1456" s="138"/>
    </row>
    <row r="1457" spans="13:16" x14ac:dyDescent="0.3">
      <c r="M1457" s="162"/>
      <c r="N1457" s="152"/>
      <c r="P1457" s="138"/>
    </row>
    <row r="1458" spans="13:16" x14ac:dyDescent="0.3">
      <c r="M1458" s="162"/>
      <c r="N1458" s="152"/>
      <c r="P1458" s="138"/>
    </row>
    <row r="1459" spans="13:16" x14ac:dyDescent="0.3">
      <c r="M1459" s="162"/>
      <c r="N1459" s="152"/>
      <c r="P1459" s="138"/>
    </row>
    <row r="1460" spans="13:16" x14ac:dyDescent="0.3">
      <c r="M1460" s="162"/>
      <c r="N1460" s="152"/>
      <c r="P1460" s="138"/>
    </row>
    <row r="1461" spans="13:16" x14ac:dyDescent="0.3">
      <c r="M1461" s="162"/>
      <c r="N1461" s="152"/>
      <c r="P1461" s="138"/>
    </row>
    <row r="1462" spans="13:16" x14ac:dyDescent="0.3">
      <c r="M1462" s="162"/>
      <c r="N1462" s="152"/>
      <c r="P1462" s="138"/>
    </row>
    <row r="1463" spans="13:16" x14ac:dyDescent="0.3">
      <c r="M1463" s="162"/>
      <c r="N1463" s="152"/>
      <c r="P1463" s="138"/>
    </row>
    <row r="1464" spans="13:16" x14ac:dyDescent="0.3">
      <c r="M1464" s="162"/>
      <c r="N1464" s="152"/>
      <c r="P1464" s="138"/>
    </row>
    <row r="1465" spans="13:16" x14ac:dyDescent="0.3">
      <c r="M1465" s="162"/>
      <c r="N1465" s="152"/>
      <c r="P1465" s="138"/>
    </row>
    <row r="1466" spans="13:16" x14ac:dyDescent="0.3">
      <c r="M1466" s="162"/>
      <c r="N1466" s="152"/>
      <c r="P1466" s="138"/>
    </row>
    <row r="1467" spans="13:16" x14ac:dyDescent="0.3">
      <c r="M1467" s="162"/>
      <c r="N1467" s="152"/>
      <c r="P1467" s="138"/>
    </row>
    <row r="1468" spans="13:16" x14ac:dyDescent="0.3">
      <c r="M1468" s="162"/>
      <c r="N1468" s="152"/>
      <c r="P1468" s="138"/>
    </row>
    <row r="1469" spans="13:16" x14ac:dyDescent="0.3">
      <c r="M1469" s="162"/>
      <c r="N1469" s="152"/>
      <c r="P1469" s="138"/>
    </row>
    <row r="1470" spans="13:16" x14ac:dyDescent="0.3">
      <c r="M1470" s="162"/>
      <c r="N1470" s="152"/>
      <c r="P1470" s="138"/>
    </row>
    <row r="1471" spans="13:16" x14ac:dyDescent="0.3">
      <c r="M1471" s="162"/>
      <c r="N1471" s="152"/>
      <c r="P1471" s="138"/>
    </row>
    <row r="1472" spans="13:16" x14ac:dyDescent="0.3">
      <c r="M1472" s="162"/>
      <c r="N1472" s="152"/>
      <c r="P1472" s="138"/>
    </row>
    <row r="1473" spans="13:16" x14ac:dyDescent="0.3">
      <c r="M1473" s="162"/>
      <c r="N1473" s="152"/>
      <c r="P1473" s="138"/>
    </row>
    <row r="1474" spans="13:16" x14ac:dyDescent="0.3">
      <c r="M1474" s="162"/>
      <c r="N1474" s="152"/>
      <c r="P1474" s="138"/>
    </row>
    <row r="1475" spans="13:16" x14ac:dyDescent="0.3">
      <c r="M1475" s="162"/>
      <c r="N1475" s="152"/>
      <c r="P1475" s="138"/>
    </row>
    <row r="1476" spans="13:16" x14ac:dyDescent="0.3">
      <c r="M1476" s="162"/>
      <c r="N1476" s="152"/>
      <c r="P1476" s="138"/>
    </row>
    <row r="1477" spans="13:16" x14ac:dyDescent="0.3">
      <c r="M1477" s="162"/>
      <c r="N1477" s="152"/>
      <c r="P1477" s="138"/>
    </row>
    <row r="1478" spans="13:16" x14ac:dyDescent="0.3">
      <c r="M1478" s="162"/>
      <c r="N1478" s="152"/>
      <c r="P1478" s="138"/>
    </row>
    <row r="1479" spans="13:16" x14ac:dyDescent="0.3">
      <c r="M1479" s="162"/>
      <c r="N1479" s="152"/>
      <c r="P1479" s="138"/>
    </row>
    <row r="1480" spans="13:16" x14ac:dyDescent="0.3">
      <c r="M1480" s="162"/>
      <c r="N1480" s="152"/>
      <c r="P1480" s="138"/>
    </row>
    <row r="1481" spans="13:16" x14ac:dyDescent="0.3">
      <c r="M1481" s="162"/>
      <c r="N1481" s="152"/>
      <c r="P1481" s="138"/>
    </row>
    <row r="1482" spans="13:16" x14ac:dyDescent="0.3">
      <c r="M1482" s="162"/>
      <c r="N1482" s="152"/>
      <c r="P1482" s="138"/>
    </row>
    <row r="1483" spans="13:16" x14ac:dyDescent="0.3">
      <c r="M1483" s="162"/>
      <c r="N1483" s="152"/>
      <c r="P1483" s="138"/>
    </row>
    <row r="1484" spans="13:16" x14ac:dyDescent="0.3">
      <c r="M1484" s="162"/>
      <c r="N1484" s="152"/>
      <c r="P1484" s="138"/>
    </row>
    <row r="1485" spans="13:16" x14ac:dyDescent="0.3">
      <c r="M1485" s="162"/>
      <c r="N1485" s="152"/>
      <c r="P1485" s="138"/>
    </row>
    <row r="1486" spans="13:16" x14ac:dyDescent="0.3">
      <c r="M1486" s="162"/>
      <c r="N1486" s="152"/>
      <c r="P1486" s="138"/>
    </row>
    <row r="1487" spans="13:16" x14ac:dyDescent="0.3">
      <c r="M1487" s="162"/>
      <c r="N1487" s="152"/>
      <c r="P1487" s="138"/>
    </row>
    <row r="1488" spans="13:16" x14ac:dyDescent="0.3">
      <c r="M1488" s="162"/>
      <c r="N1488" s="152"/>
      <c r="P1488" s="138"/>
    </row>
    <row r="1489" spans="13:16" x14ac:dyDescent="0.3">
      <c r="M1489" s="162"/>
      <c r="N1489" s="152"/>
      <c r="P1489" s="138"/>
    </row>
    <row r="1490" spans="13:16" x14ac:dyDescent="0.3">
      <c r="M1490" s="162"/>
      <c r="N1490" s="152"/>
      <c r="P1490" s="138"/>
    </row>
    <row r="1491" spans="13:16" x14ac:dyDescent="0.3">
      <c r="M1491" s="162"/>
      <c r="N1491" s="152"/>
      <c r="P1491" s="138"/>
    </row>
    <row r="1492" spans="13:16" x14ac:dyDescent="0.3">
      <c r="M1492" s="162"/>
      <c r="N1492" s="152"/>
      <c r="P1492" s="138"/>
    </row>
    <row r="1493" spans="13:16" x14ac:dyDescent="0.3">
      <c r="M1493" s="162"/>
      <c r="N1493" s="152"/>
      <c r="P1493" s="138"/>
    </row>
    <row r="1494" spans="13:16" x14ac:dyDescent="0.3">
      <c r="M1494" s="162"/>
      <c r="N1494" s="152"/>
      <c r="P1494" s="138"/>
    </row>
    <row r="1495" spans="13:16" x14ac:dyDescent="0.3">
      <c r="M1495" s="162"/>
      <c r="N1495" s="152"/>
      <c r="P1495" s="138"/>
    </row>
    <row r="1496" spans="13:16" x14ac:dyDescent="0.3">
      <c r="M1496" s="162"/>
      <c r="N1496" s="152"/>
      <c r="P1496" s="138"/>
    </row>
    <row r="1497" spans="13:16" x14ac:dyDescent="0.3">
      <c r="M1497" s="162"/>
      <c r="N1497" s="152"/>
      <c r="P1497" s="138"/>
    </row>
    <row r="1498" spans="13:16" x14ac:dyDescent="0.3">
      <c r="M1498" s="162"/>
      <c r="N1498" s="152"/>
      <c r="P1498" s="138"/>
    </row>
    <row r="1499" spans="13:16" x14ac:dyDescent="0.3">
      <c r="M1499" s="162"/>
      <c r="N1499" s="152"/>
      <c r="P1499" s="138"/>
    </row>
    <row r="1500" spans="13:16" x14ac:dyDescent="0.3">
      <c r="M1500" s="162"/>
      <c r="N1500" s="152"/>
      <c r="P1500" s="138"/>
    </row>
    <row r="1501" spans="13:16" x14ac:dyDescent="0.3">
      <c r="M1501" s="162"/>
      <c r="N1501" s="152"/>
      <c r="P1501" s="138"/>
    </row>
    <row r="1502" spans="13:16" x14ac:dyDescent="0.3">
      <c r="M1502" s="162"/>
      <c r="N1502" s="152"/>
      <c r="P1502" s="138"/>
    </row>
    <row r="1503" spans="13:16" x14ac:dyDescent="0.3">
      <c r="M1503" s="162"/>
      <c r="N1503" s="152"/>
      <c r="P1503" s="138"/>
    </row>
    <row r="1504" spans="13:16" x14ac:dyDescent="0.3">
      <c r="M1504" s="162"/>
      <c r="N1504" s="152"/>
      <c r="P1504" s="138"/>
    </row>
    <row r="1505" spans="13:16" x14ac:dyDescent="0.3">
      <c r="M1505" s="162"/>
      <c r="N1505" s="152"/>
      <c r="P1505" s="138"/>
    </row>
    <row r="1506" spans="13:16" x14ac:dyDescent="0.3">
      <c r="M1506" s="162"/>
      <c r="N1506" s="152"/>
      <c r="P1506" s="138"/>
    </row>
    <row r="1507" spans="13:16" x14ac:dyDescent="0.3">
      <c r="M1507" s="162"/>
      <c r="N1507" s="152"/>
      <c r="P1507" s="138"/>
    </row>
    <row r="1508" spans="13:16" x14ac:dyDescent="0.3">
      <c r="M1508" s="162"/>
      <c r="N1508" s="152"/>
      <c r="P1508" s="138"/>
    </row>
    <row r="1509" spans="13:16" x14ac:dyDescent="0.3">
      <c r="M1509" s="162"/>
      <c r="N1509" s="152"/>
      <c r="P1509" s="138"/>
    </row>
    <row r="1510" spans="13:16" x14ac:dyDescent="0.3">
      <c r="M1510" s="162"/>
      <c r="N1510" s="152"/>
      <c r="P1510" s="138"/>
    </row>
    <row r="1511" spans="13:16" x14ac:dyDescent="0.3">
      <c r="M1511" s="162"/>
      <c r="N1511" s="152"/>
      <c r="P1511" s="138"/>
    </row>
    <row r="1512" spans="13:16" x14ac:dyDescent="0.3">
      <c r="M1512" s="162"/>
      <c r="N1512" s="152"/>
      <c r="P1512" s="138"/>
    </row>
    <row r="1513" spans="13:16" x14ac:dyDescent="0.3">
      <c r="M1513" s="162"/>
      <c r="N1513" s="152"/>
      <c r="P1513" s="138"/>
    </row>
    <row r="1514" spans="13:16" x14ac:dyDescent="0.3">
      <c r="M1514" s="162"/>
      <c r="N1514" s="152"/>
      <c r="P1514" s="138"/>
    </row>
    <row r="1515" spans="13:16" x14ac:dyDescent="0.3">
      <c r="M1515" s="162"/>
      <c r="N1515" s="152"/>
      <c r="P1515" s="138"/>
    </row>
    <row r="1516" spans="13:16" x14ac:dyDescent="0.3">
      <c r="M1516" s="162"/>
      <c r="N1516" s="152"/>
      <c r="P1516" s="138"/>
    </row>
    <row r="1517" spans="13:16" x14ac:dyDescent="0.3">
      <c r="M1517" s="162"/>
      <c r="N1517" s="152"/>
      <c r="P1517" s="138"/>
    </row>
    <row r="1518" spans="13:16" x14ac:dyDescent="0.3">
      <c r="M1518" s="162"/>
      <c r="N1518" s="152"/>
      <c r="P1518" s="138"/>
    </row>
    <row r="1519" spans="13:16" x14ac:dyDescent="0.3">
      <c r="M1519" s="162"/>
      <c r="N1519" s="152"/>
      <c r="P1519" s="138"/>
    </row>
    <row r="1520" spans="13:16" x14ac:dyDescent="0.3">
      <c r="M1520" s="162"/>
      <c r="N1520" s="152"/>
      <c r="P1520" s="138"/>
    </row>
    <row r="1521" spans="13:16" x14ac:dyDescent="0.3">
      <c r="M1521" s="162"/>
      <c r="N1521" s="152"/>
      <c r="P1521" s="138"/>
    </row>
    <row r="1522" spans="13:16" x14ac:dyDescent="0.3">
      <c r="M1522" s="162"/>
      <c r="N1522" s="152"/>
      <c r="P1522" s="138"/>
    </row>
    <row r="1523" spans="13:16" x14ac:dyDescent="0.3">
      <c r="M1523" s="162"/>
      <c r="N1523" s="152"/>
      <c r="P1523" s="138"/>
    </row>
    <row r="1524" spans="13:16" x14ac:dyDescent="0.3">
      <c r="M1524" s="162"/>
      <c r="N1524" s="152"/>
      <c r="P1524" s="138"/>
    </row>
    <row r="1525" spans="13:16" x14ac:dyDescent="0.3">
      <c r="M1525" s="162"/>
      <c r="N1525" s="152"/>
      <c r="P1525" s="138"/>
    </row>
    <row r="1526" spans="13:16" x14ac:dyDescent="0.3">
      <c r="M1526" s="162"/>
      <c r="N1526" s="152"/>
      <c r="P1526" s="138"/>
    </row>
    <row r="1527" spans="13:16" x14ac:dyDescent="0.3">
      <c r="M1527" s="162"/>
      <c r="N1527" s="152"/>
      <c r="P1527" s="138"/>
    </row>
    <row r="1528" spans="13:16" x14ac:dyDescent="0.3">
      <c r="M1528" s="162"/>
      <c r="N1528" s="152"/>
      <c r="P1528" s="138"/>
    </row>
    <row r="1529" spans="13:16" x14ac:dyDescent="0.3">
      <c r="M1529" s="162"/>
      <c r="N1529" s="152"/>
      <c r="P1529" s="138"/>
    </row>
    <row r="1530" spans="13:16" x14ac:dyDescent="0.3">
      <c r="M1530" s="162"/>
      <c r="N1530" s="152"/>
      <c r="P1530" s="138"/>
    </row>
    <row r="1531" spans="13:16" x14ac:dyDescent="0.3">
      <c r="M1531" s="162"/>
      <c r="N1531" s="152"/>
      <c r="P1531" s="138"/>
    </row>
    <row r="1532" spans="13:16" x14ac:dyDescent="0.3">
      <c r="M1532" s="162"/>
      <c r="N1532" s="152"/>
      <c r="P1532" s="138"/>
    </row>
    <row r="1533" spans="13:16" x14ac:dyDescent="0.3">
      <c r="M1533" s="162"/>
      <c r="N1533" s="152"/>
      <c r="P1533" s="138"/>
    </row>
    <row r="1534" spans="13:16" x14ac:dyDescent="0.3">
      <c r="M1534" s="162"/>
      <c r="N1534" s="152"/>
      <c r="P1534" s="138"/>
    </row>
    <row r="1535" spans="13:16" x14ac:dyDescent="0.3">
      <c r="M1535" s="162"/>
      <c r="N1535" s="152"/>
      <c r="P1535" s="138"/>
    </row>
    <row r="1536" spans="13:16" x14ac:dyDescent="0.3">
      <c r="M1536" s="162"/>
      <c r="N1536" s="152"/>
      <c r="P1536" s="138"/>
    </row>
    <row r="1537" spans="13:16" x14ac:dyDescent="0.3">
      <c r="M1537" s="162"/>
      <c r="N1537" s="152"/>
      <c r="P1537" s="138"/>
    </row>
    <row r="1538" spans="13:16" x14ac:dyDescent="0.3">
      <c r="M1538" s="162"/>
      <c r="N1538" s="152"/>
      <c r="P1538" s="138"/>
    </row>
    <row r="1539" spans="13:16" x14ac:dyDescent="0.3">
      <c r="M1539" s="162"/>
      <c r="N1539" s="152"/>
      <c r="P1539" s="138"/>
    </row>
    <row r="1540" spans="13:16" x14ac:dyDescent="0.3">
      <c r="M1540" s="162"/>
      <c r="N1540" s="152"/>
      <c r="P1540" s="138"/>
    </row>
    <row r="1541" spans="13:16" x14ac:dyDescent="0.3">
      <c r="M1541" s="162"/>
      <c r="N1541" s="152"/>
      <c r="P1541" s="138"/>
    </row>
    <row r="1542" spans="13:16" x14ac:dyDescent="0.3">
      <c r="M1542" s="162"/>
      <c r="N1542" s="152"/>
      <c r="P1542" s="138"/>
    </row>
    <row r="1543" spans="13:16" x14ac:dyDescent="0.3">
      <c r="M1543" s="162"/>
      <c r="N1543" s="152"/>
      <c r="P1543" s="138"/>
    </row>
    <row r="1544" spans="13:16" x14ac:dyDescent="0.3">
      <c r="M1544" s="162"/>
      <c r="N1544" s="152"/>
      <c r="P1544" s="138"/>
    </row>
    <row r="1545" spans="13:16" x14ac:dyDescent="0.3">
      <c r="M1545" s="162"/>
      <c r="N1545" s="152"/>
      <c r="P1545" s="138"/>
    </row>
    <row r="1546" spans="13:16" x14ac:dyDescent="0.3">
      <c r="M1546" s="162"/>
      <c r="N1546" s="152"/>
      <c r="P1546" s="138"/>
    </row>
    <row r="1547" spans="13:16" x14ac:dyDescent="0.3">
      <c r="M1547" s="162"/>
      <c r="N1547" s="152"/>
      <c r="P1547" s="138"/>
    </row>
    <row r="1548" spans="13:16" x14ac:dyDescent="0.3">
      <c r="M1548" s="162"/>
      <c r="N1548" s="152"/>
      <c r="P1548" s="138"/>
    </row>
    <row r="1549" spans="13:16" x14ac:dyDescent="0.3">
      <c r="M1549" s="162"/>
      <c r="N1549" s="152"/>
      <c r="P1549" s="138"/>
    </row>
    <row r="1550" spans="13:16" x14ac:dyDescent="0.3">
      <c r="M1550" s="162"/>
      <c r="N1550" s="152"/>
      <c r="P1550" s="138"/>
    </row>
    <row r="1551" spans="13:16" x14ac:dyDescent="0.3">
      <c r="M1551" s="162"/>
      <c r="N1551" s="152"/>
      <c r="P1551" s="138"/>
    </row>
    <row r="1552" spans="13:16" x14ac:dyDescent="0.3">
      <c r="M1552" s="162"/>
      <c r="N1552" s="152"/>
      <c r="P1552" s="138"/>
    </row>
    <row r="1553" spans="13:16" x14ac:dyDescent="0.3">
      <c r="M1553" s="162"/>
      <c r="N1553" s="152"/>
      <c r="P1553" s="138"/>
    </row>
    <row r="1554" spans="13:16" x14ac:dyDescent="0.3">
      <c r="M1554" s="162"/>
      <c r="N1554" s="152"/>
      <c r="P1554" s="138"/>
    </row>
    <row r="1555" spans="13:16" x14ac:dyDescent="0.3">
      <c r="M1555" s="162"/>
      <c r="N1555" s="152"/>
      <c r="P1555" s="138"/>
    </row>
    <row r="1556" spans="13:16" x14ac:dyDescent="0.3">
      <c r="M1556" s="162"/>
      <c r="N1556" s="152"/>
      <c r="P1556" s="138"/>
    </row>
    <row r="1557" spans="13:16" x14ac:dyDescent="0.3">
      <c r="M1557" s="162"/>
      <c r="N1557" s="152"/>
      <c r="P1557" s="138"/>
    </row>
    <row r="1558" spans="13:16" x14ac:dyDescent="0.3">
      <c r="M1558" s="162"/>
      <c r="N1558" s="152"/>
      <c r="P1558" s="138"/>
    </row>
    <row r="1559" spans="13:16" x14ac:dyDescent="0.3">
      <c r="M1559" s="162"/>
      <c r="N1559" s="152"/>
      <c r="P1559" s="138"/>
    </row>
    <row r="1560" spans="13:16" x14ac:dyDescent="0.3">
      <c r="M1560" s="162"/>
      <c r="N1560" s="152"/>
      <c r="P1560" s="138"/>
    </row>
    <row r="1561" spans="13:16" x14ac:dyDescent="0.3">
      <c r="M1561" s="162"/>
      <c r="N1561" s="152"/>
      <c r="P1561" s="138"/>
    </row>
    <row r="1562" spans="13:16" x14ac:dyDescent="0.3">
      <c r="M1562" s="162"/>
      <c r="N1562" s="152"/>
      <c r="P1562" s="138"/>
    </row>
    <row r="1563" spans="13:16" x14ac:dyDescent="0.3">
      <c r="M1563" s="162"/>
      <c r="N1563" s="152"/>
      <c r="P1563" s="138"/>
    </row>
    <row r="1564" spans="13:16" x14ac:dyDescent="0.3">
      <c r="M1564" s="162"/>
      <c r="N1564" s="152"/>
      <c r="P1564" s="138"/>
    </row>
    <row r="1565" spans="13:16" x14ac:dyDescent="0.3">
      <c r="M1565" s="162"/>
      <c r="N1565" s="152"/>
      <c r="P1565" s="138"/>
    </row>
    <row r="1566" spans="13:16" x14ac:dyDescent="0.3">
      <c r="M1566" s="162"/>
      <c r="N1566" s="152"/>
      <c r="P1566" s="138"/>
    </row>
    <row r="1567" spans="13:16" x14ac:dyDescent="0.3">
      <c r="M1567" s="162"/>
      <c r="N1567" s="152"/>
      <c r="P1567" s="138"/>
    </row>
    <row r="1568" spans="13:16" x14ac:dyDescent="0.3">
      <c r="M1568" s="162"/>
      <c r="N1568" s="152"/>
      <c r="P1568" s="138"/>
    </row>
    <row r="1569" spans="13:16" x14ac:dyDescent="0.3">
      <c r="M1569" s="162"/>
      <c r="N1569" s="152"/>
      <c r="P1569" s="138"/>
    </row>
    <row r="1570" spans="13:16" x14ac:dyDescent="0.3">
      <c r="M1570" s="162"/>
      <c r="N1570" s="152"/>
      <c r="P1570" s="138"/>
    </row>
    <row r="1571" spans="13:16" x14ac:dyDescent="0.3">
      <c r="M1571" s="162"/>
      <c r="N1571" s="152"/>
      <c r="P1571" s="138"/>
    </row>
    <row r="1572" spans="13:16" x14ac:dyDescent="0.3">
      <c r="M1572" s="162"/>
      <c r="N1572" s="152"/>
      <c r="P1572" s="138"/>
    </row>
    <row r="1573" spans="13:16" x14ac:dyDescent="0.3">
      <c r="M1573" s="162"/>
      <c r="N1573" s="152"/>
      <c r="P1573" s="138"/>
    </row>
    <row r="1574" spans="13:16" x14ac:dyDescent="0.3">
      <c r="M1574" s="162"/>
      <c r="N1574" s="152"/>
      <c r="P1574" s="138"/>
    </row>
    <row r="1575" spans="13:16" x14ac:dyDescent="0.3">
      <c r="M1575" s="162"/>
      <c r="N1575" s="152"/>
      <c r="P1575" s="138"/>
    </row>
    <row r="1576" spans="13:16" x14ac:dyDescent="0.3">
      <c r="M1576" s="162"/>
      <c r="N1576" s="152"/>
      <c r="P1576" s="138"/>
    </row>
    <row r="1577" spans="13:16" x14ac:dyDescent="0.3">
      <c r="M1577" s="162"/>
      <c r="N1577" s="152"/>
      <c r="P1577" s="138"/>
    </row>
    <row r="1578" spans="13:16" x14ac:dyDescent="0.3">
      <c r="M1578" s="162"/>
      <c r="N1578" s="152"/>
      <c r="P1578" s="138"/>
    </row>
    <row r="1579" spans="13:16" x14ac:dyDescent="0.3">
      <c r="M1579" s="162"/>
      <c r="N1579" s="152"/>
      <c r="P1579" s="138"/>
    </row>
    <row r="1580" spans="13:16" x14ac:dyDescent="0.3">
      <c r="M1580" s="162"/>
      <c r="N1580" s="152"/>
      <c r="P1580" s="138"/>
    </row>
    <row r="1581" spans="13:16" x14ac:dyDescent="0.3">
      <c r="M1581" s="162"/>
      <c r="N1581" s="152"/>
      <c r="P1581" s="138"/>
    </row>
    <row r="1582" spans="13:16" x14ac:dyDescent="0.3">
      <c r="M1582" s="162"/>
      <c r="N1582" s="152"/>
      <c r="P1582" s="138"/>
    </row>
    <row r="1583" spans="13:16" x14ac:dyDescent="0.3">
      <c r="M1583" s="162"/>
      <c r="N1583" s="152"/>
      <c r="P1583" s="138"/>
    </row>
    <row r="1584" spans="13:16" x14ac:dyDescent="0.3">
      <c r="M1584" s="162"/>
      <c r="N1584" s="152"/>
      <c r="P1584" s="138"/>
    </row>
    <row r="1585" spans="13:16" x14ac:dyDescent="0.3">
      <c r="M1585" s="162"/>
      <c r="N1585" s="152"/>
      <c r="P1585" s="138"/>
    </row>
    <row r="1586" spans="13:16" x14ac:dyDescent="0.3">
      <c r="M1586" s="162"/>
      <c r="N1586" s="152"/>
      <c r="P1586" s="138"/>
    </row>
    <row r="1587" spans="13:16" x14ac:dyDescent="0.3">
      <c r="M1587" s="162"/>
      <c r="N1587" s="152"/>
      <c r="P1587" s="138"/>
    </row>
    <row r="1588" spans="13:16" x14ac:dyDescent="0.3">
      <c r="M1588" s="162"/>
      <c r="N1588" s="152"/>
      <c r="P1588" s="138"/>
    </row>
    <row r="1589" spans="13:16" x14ac:dyDescent="0.3">
      <c r="M1589" s="162"/>
      <c r="N1589" s="152"/>
      <c r="P1589" s="138"/>
    </row>
    <row r="1590" spans="13:16" x14ac:dyDescent="0.3">
      <c r="M1590" s="162"/>
      <c r="N1590" s="152"/>
      <c r="P1590" s="138"/>
    </row>
    <row r="1591" spans="13:16" x14ac:dyDescent="0.3">
      <c r="M1591" s="162"/>
      <c r="N1591" s="152"/>
      <c r="P1591" s="138"/>
    </row>
    <row r="1592" spans="13:16" x14ac:dyDescent="0.3">
      <c r="M1592" s="162"/>
      <c r="N1592" s="152"/>
      <c r="P1592" s="138"/>
    </row>
    <row r="1593" spans="13:16" x14ac:dyDescent="0.3">
      <c r="M1593" s="162"/>
      <c r="N1593" s="152"/>
      <c r="P1593" s="138"/>
    </row>
    <row r="1594" spans="13:16" x14ac:dyDescent="0.3">
      <c r="M1594" s="162"/>
      <c r="N1594" s="152"/>
      <c r="P1594" s="138"/>
    </row>
    <row r="1595" spans="13:16" x14ac:dyDescent="0.3">
      <c r="M1595" s="162"/>
      <c r="N1595" s="152"/>
      <c r="P1595" s="138"/>
    </row>
    <row r="1596" spans="13:16" x14ac:dyDescent="0.3">
      <c r="M1596" s="162"/>
      <c r="N1596" s="152"/>
      <c r="P1596" s="138"/>
    </row>
    <row r="1597" spans="13:16" x14ac:dyDescent="0.3">
      <c r="M1597" s="162"/>
      <c r="N1597" s="152"/>
      <c r="P1597" s="138"/>
    </row>
    <row r="1598" spans="13:16" x14ac:dyDescent="0.3">
      <c r="M1598" s="162"/>
      <c r="N1598" s="152"/>
      <c r="P1598" s="138"/>
    </row>
    <row r="1599" spans="13:16" x14ac:dyDescent="0.3">
      <c r="M1599" s="162"/>
      <c r="N1599" s="152"/>
      <c r="P1599" s="138"/>
    </row>
    <row r="1600" spans="13:16" x14ac:dyDescent="0.3">
      <c r="M1600" s="162"/>
      <c r="N1600" s="152"/>
      <c r="P1600" s="138"/>
    </row>
    <row r="1601" spans="13:16" x14ac:dyDescent="0.3">
      <c r="M1601" s="162"/>
      <c r="N1601" s="152"/>
      <c r="P1601" s="138"/>
    </row>
    <row r="1602" spans="13:16" x14ac:dyDescent="0.3">
      <c r="M1602" s="162"/>
      <c r="N1602" s="152"/>
      <c r="P1602" s="138"/>
    </row>
    <row r="1603" spans="13:16" x14ac:dyDescent="0.3">
      <c r="M1603" s="162"/>
      <c r="N1603" s="152"/>
      <c r="P1603" s="138"/>
    </row>
    <row r="1604" spans="13:16" x14ac:dyDescent="0.3">
      <c r="M1604" s="162"/>
      <c r="N1604" s="152"/>
      <c r="P1604" s="138"/>
    </row>
    <row r="1605" spans="13:16" x14ac:dyDescent="0.3">
      <c r="M1605" s="162"/>
      <c r="N1605" s="152"/>
      <c r="P1605" s="138"/>
    </row>
    <row r="1606" spans="13:16" x14ac:dyDescent="0.3">
      <c r="M1606" s="162"/>
      <c r="N1606" s="152"/>
      <c r="P1606" s="138"/>
    </row>
    <row r="1607" spans="13:16" x14ac:dyDescent="0.3">
      <c r="M1607" s="162"/>
      <c r="N1607" s="152"/>
      <c r="P1607" s="138"/>
    </row>
    <row r="1608" spans="13:16" x14ac:dyDescent="0.3">
      <c r="M1608" s="162"/>
      <c r="N1608" s="152"/>
      <c r="P1608" s="138"/>
    </row>
    <row r="1609" spans="13:16" x14ac:dyDescent="0.3">
      <c r="M1609" s="162"/>
      <c r="N1609" s="152"/>
      <c r="P1609" s="138"/>
    </row>
    <row r="1610" spans="13:16" x14ac:dyDescent="0.3">
      <c r="M1610" s="162"/>
      <c r="N1610" s="152"/>
      <c r="P1610" s="138"/>
    </row>
    <row r="1611" spans="13:16" x14ac:dyDescent="0.3">
      <c r="M1611" s="162"/>
      <c r="N1611" s="152"/>
      <c r="P1611" s="138"/>
    </row>
    <row r="1612" spans="13:16" x14ac:dyDescent="0.3">
      <c r="M1612" s="162"/>
      <c r="N1612" s="152"/>
      <c r="P1612" s="138"/>
    </row>
    <row r="1613" spans="13:16" x14ac:dyDescent="0.3">
      <c r="M1613" s="162"/>
      <c r="N1613" s="152"/>
      <c r="P1613" s="138"/>
    </row>
    <row r="1614" spans="13:16" x14ac:dyDescent="0.3">
      <c r="M1614" s="162"/>
      <c r="N1614" s="152"/>
      <c r="P1614" s="138"/>
    </row>
    <row r="1615" spans="13:16" x14ac:dyDescent="0.3">
      <c r="M1615" s="162"/>
      <c r="N1615" s="152"/>
      <c r="P1615" s="138"/>
    </row>
    <row r="1616" spans="13:16" x14ac:dyDescent="0.3">
      <c r="M1616" s="162"/>
      <c r="N1616" s="152"/>
      <c r="P1616" s="138"/>
    </row>
    <row r="1617" spans="13:16" x14ac:dyDescent="0.3">
      <c r="M1617" s="162"/>
      <c r="N1617" s="152"/>
      <c r="P1617" s="138"/>
    </row>
    <row r="1618" spans="13:16" x14ac:dyDescent="0.3">
      <c r="M1618" s="162"/>
      <c r="N1618" s="152"/>
      <c r="P1618" s="138"/>
    </row>
    <row r="1619" spans="13:16" x14ac:dyDescent="0.3">
      <c r="M1619" s="162"/>
      <c r="N1619" s="152"/>
      <c r="P1619" s="138"/>
    </row>
    <row r="1620" spans="13:16" x14ac:dyDescent="0.3">
      <c r="M1620" s="162"/>
      <c r="N1620" s="152"/>
      <c r="P1620" s="138"/>
    </row>
    <row r="1621" spans="13:16" x14ac:dyDescent="0.3">
      <c r="M1621" s="162"/>
      <c r="N1621" s="152"/>
      <c r="P1621" s="138"/>
    </row>
    <row r="1622" spans="13:16" x14ac:dyDescent="0.3">
      <c r="M1622" s="162"/>
      <c r="N1622" s="152"/>
      <c r="P1622" s="138"/>
    </row>
    <row r="1623" spans="13:16" x14ac:dyDescent="0.3">
      <c r="M1623" s="162"/>
      <c r="N1623" s="152"/>
      <c r="P1623" s="138"/>
    </row>
    <row r="1624" spans="13:16" x14ac:dyDescent="0.3">
      <c r="M1624" s="162"/>
      <c r="N1624" s="152"/>
      <c r="P1624" s="138"/>
    </row>
    <row r="1625" spans="13:16" x14ac:dyDescent="0.3">
      <c r="M1625" s="162"/>
      <c r="N1625" s="152"/>
      <c r="P1625" s="138"/>
    </row>
    <row r="1626" spans="13:16" x14ac:dyDescent="0.3">
      <c r="M1626" s="162"/>
      <c r="N1626" s="152"/>
      <c r="P1626" s="138"/>
    </row>
    <row r="1627" spans="13:16" x14ac:dyDescent="0.3">
      <c r="M1627" s="162"/>
      <c r="N1627" s="152"/>
      <c r="P1627" s="138"/>
    </row>
    <row r="1628" spans="13:16" x14ac:dyDescent="0.3">
      <c r="M1628" s="162"/>
      <c r="N1628" s="152"/>
      <c r="P1628" s="138"/>
    </row>
    <row r="1629" spans="13:16" x14ac:dyDescent="0.3">
      <c r="M1629" s="162"/>
      <c r="N1629" s="152"/>
      <c r="P1629" s="138"/>
    </row>
    <row r="1630" spans="13:16" x14ac:dyDescent="0.3">
      <c r="M1630" s="162"/>
      <c r="N1630" s="152"/>
      <c r="P1630" s="138"/>
    </row>
    <row r="1631" spans="13:16" x14ac:dyDescent="0.3">
      <c r="M1631" s="162"/>
      <c r="N1631" s="152"/>
      <c r="P1631" s="138"/>
    </row>
    <row r="1632" spans="13:16" x14ac:dyDescent="0.3">
      <c r="M1632" s="162"/>
      <c r="N1632" s="152"/>
      <c r="P1632" s="138"/>
    </row>
    <row r="1633" spans="13:16" x14ac:dyDescent="0.3">
      <c r="M1633" s="162"/>
      <c r="N1633" s="152"/>
      <c r="P1633" s="138"/>
    </row>
    <row r="1634" spans="13:16" x14ac:dyDescent="0.3">
      <c r="M1634" s="162"/>
      <c r="N1634" s="152"/>
      <c r="P1634" s="138"/>
    </row>
    <row r="1635" spans="13:16" x14ac:dyDescent="0.3">
      <c r="M1635" s="162"/>
      <c r="N1635" s="152"/>
      <c r="P1635" s="138"/>
    </row>
    <row r="1636" spans="13:16" x14ac:dyDescent="0.3">
      <c r="M1636" s="162"/>
      <c r="N1636" s="152"/>
      <c r="P1636" s="138"/>
    </row>
    <row r="1637" spans="13:16" x14ac:dyDescent="0.3">
      <c r="M1637" s="162"/>
      <c r="N1637" s="152"/>
      <c r="P1637" s="138"/>
    </row>
    <row r="1638" spans="13:16" x14ac:dyDescent="0.3">
      <c r="M1638" s="162"/>
      <c r="N1638" s="152"/>
      <c r="P1638" s="138"/>
    </row>
    <row r="1639" spans="13:16" x14ac:dyDescent="0.3">
      <c r="M1639" s="162"/>
      <c r="N1639" s="152"/>
      <c r="P1639" s="138"/>
    </row>
    <row r="1640" spans="13:16" x14ac:dyDescent="0.3">
      <c r="M1640" s="162"/>
      <c r="N1640" s="152"/>
      <c r="P1640" s="138"/>
    </row>
    <row r="1641" spans="13:16" x14ac:dyDescent="0.3">
      <c r="M1641" s="162"/>
      <c r="N1641" s="152"/>
      <c r="P1641" s="138"/>
    </row>
    <row r="1642" spans="13:16" x14ac:dyDescent="0.3">
      <c r="M1642" s="162"/>
      <c r="N1642" s="152"/>
      <c r="P1642" s="138"/>
    </row>
    <row r="1643" spans="13:16" x14ac:dyDescent="0.3">
      <c r="M1643" s="162"/>
      <c r="N1643" s="152"/>
      <c r="P1643" s="138"/>
    </row>
    <row r="1644" spans="13:16" x14ac:dyDescent="0.3">
      <c r="M1644" s="162"/>
      <c r="N1644" s="152"/>
      <c r="P1644" s="138"/>
    </row>
    <row r="1645" spans="13:16" x14ac:dyDescent="0.3">
      <c r="M1645" s="162"/>
      <c r="N1645" s="152"/>
      <c r="P1645" s="138"/>
    </row>
    <row r="1646" spans="13:16" x14ac:dyDescent="0.3">
      <c r="M1646" s="162"/>
      <c r="N1646" s="152"/>
      <c r="P1646" s="138"/>
    </row>
    <row r="1647" spans="13:16" x14ac:dyDescent="0.3">
      <c r="M1647" s="162"/>
      <c r="N1647" s="152"/>
      <c r="P1647" s="138"/>
    </row>
    <row r="1648" spans="13:16" x14ac:dyDescent="0.3">
      <c r="M1648" s="162"/>
      <c r="N1648" s="152"/>
      <c r="P1648" s="138"/>
    </row>
    <row r="1649" spans="13:16" x14ac:dyDescent="0.3">
      <c r="M1649" s="162"/>
      <c r="N1649" s="152"/>
      <c r="P1649" s="138"/>
    </row>
    <row r="1650" spans="13:16" x14ac:dyDescent="0.3">
      <c r="M1650" s="162"/>
      <c r="N1650" s="152"/>
      <c r="P1650" s="138"/>
    </row>
    <row r="1651" spans="13:16" x14ac:dyDescent="0.3">
      <c r="M1651" s="162"/>
      <c r="N1651" s="152"/>
      <c r="P1651" s="138"/>
    </row>
    <row r="1652" spans="13:16" x14ac:dyDescent="0.3">
      <c r="M1652" s="162"/>
      <c r="N1652" s="152"/>
      <c r="P1652" s="138"/>
    </row>
    <row r="1653" spans="13:16" x14ac:dyDescent="0.3">
      <c r="M1653" s="162"/>
      <c r="N1653" s="152"/>
      <c r="P1653" s="138"/>
    </row>
    <row r="1654" spans="13:16" x14ac:dyDescent="0.3">
      <c r="M1654" s="162"/>
      <c r="N1654" s="152"/>
      <c r="P1654" s="138"/>
    </row>
    <row r="1655" spans="13:16" x14ac:dyDescent="0.3">
      <c r="M1655" s="162"/>
      <c r="N1655" s="152"/>
      <c r="P1655" s="138"/>
    </row>
    <row r="1656" spans="13:16" x14ac:dyDescent="0.3">
      <c r="M1656" s="162"/>
      <c r="N1656" s="152"/>
      <c r="P1656" s="138"/>
    </row>
    <row r="1657" spans="13:16" x14ac:dyDescent="0.3">
      <c r="M1657" s="162"/>
      <c r="N1657" s="152"/>
      <c r="P1657" s="138"/>
    </row>
    <row r="1658" spans="13:16" x14ac:dyDescent="0.3">
      <c r="M1658" s="162"/>
      <c r="N1658" s="152"/>
      <c r="P1658" s="138"/>
    </row>
    <row r="1659" spans="13:16" x14ac:dyDescent="0.3">
      <c r="M1659" s="162"/>
      <c r="N1659" s="152"/>
      <c r="P1659" s="138"/>
    </row>
    <row r="1660" spans="13:16" x14ac:dyDescent="0.3">
      <c r="M1660" s="162"/>
      <c r="N1660" s="152"/>
      <c r="P1660" s="138"/>
    </row>
    <row r="1661" spans="13:16" x14ac:dyDescent="0.3">
      <c r="M1661" s="162"/>
      <c r="N1661" s="152"/>
      <c r="P1661" s="138"/>
    </row>
    <row r="1662" spans="13:16" x14ac:dyDescent="0.3">
      <c r="M1662" s="162"/>
      <c r="N1662" s="152"/>
      <c r="P1662" s="138"/>
    </row>
    <row r="1663" spans="13:16" x14ac:dyDescent="0.3">
      <c r="M1663" s="162"/>
      <c r="N1663" s="152"/>
      <c r="P1663" s="138"/>
    </row>
    <row r="1664" spans="13:16" x14ac:dyDescent="0.3">
      <c r="M1664" s="162"/>
      <c r="N1664" s="152"/>
      <c r="P1664" s="138"/>
    </row>
    <row r="1665" spans="13:16" x14ac:dyDescent="0.3">
      <c r="M1665" s="162"/>
      <c r="N1665" s="152"/>
      <c r="P1665" s="138"/>
    </row>
    <row r="1666" spans="13:16" x14ac:dyDescent="0.3">
      <c r="M1666" s="162"/>
      <c r="N1666" s="152"/>
      <c r="P1666" s="138"/>
    </row>
    <row r="1667" spans="13:16" x14ac:dyDescent="0.3">
      <c r="M1667" s="162"/>
      <c r="N1667" s="152"/>
      <c r="P1667" s="138"/>
    </row>
    <row r="1668" spans="13:16" x14ac:dyDescent="0.3">
      <c r="M1668" s="162"/>
      <c r="N1668" s="152"/>
      <c r="P1668" s="138"/>
    </row>
    <row r="1669" spans="13:16" x14ac:dyDescent="0.3">
      <c r="M1669" s="162"/>
      <c r="N1669" s="152"/>
      <c r="P1669" s="138"/>
    </row>
    <row r="1670" spans="13:16" x14ac:dyDescent="0.3">
      <c r="M1670" s="162"/>
      <c r="N1670" s="152"/>
      <c r="P1670" s="138"/>
    </row>
    <row r="1671" spans="13:16" x14ac:dyDescent="0.3">
      <c r="M1671" s="162"/>
      <c r="N1671" s="152"/>
      <c r="P1671" s="138"/>
    </row>
    <row r="1672" spans="13:16" x14ac:dyDescent="0.3">
      <c r="M1672" s="162"/>
      <c r="N1672" s="152"/>
      <c r="P1672" s="138"/>
    </row>
    <row r="1673" spans="13:16" x14ac:dyDescent="0.3">
      <c r="M1673" s="162"/>
      <c r="N1673" s="152"/>
      <c r="P1673" s="138"/>
    </row>
    <row r="1674" spans="13:16" x14ac:dyDescent="0.3">
      <c r="M1674" s="162"/>
      <c r="N1674" s="152"/>
      <c r="P1674" s="138"/>
    </row>
    <row r="1675" spans="13:16" x14ac:dyDescent="0.3">
      <c r="M1675" s="162"/>
      <c r="N1675" s="152"/>
      <c r="P1675" s="138"/>
    </row>
    <row r="1676" spans="13:16" x14ac:dyDescent="0.3">
      <c r="M1676" s="162"/>
      <c r="N1676" s="152"/>
      <c r="P1676" s="138"/>
    </row>
    <row r="1677" spans="13:16" x14ac:dyDescent="0.3">
      <c r="M1677" s="162"/>
      <c r="N1677" s="152"/>
      <c r="P1677" s="138"/>
    </row>
    <row r="1678" spans="13:16" x14ac:dyDescent="0.3">
      <c r="M1678" s="162"/>
      <c r="N1678" s="152"/>
      <c r="P1678" s="138"/>
    </row>
    <row r="1679" spans="13:16" x14ac:dyDescent="0.3">
      <c r="M1679" s="162"/>
      <c r="N1679" s="152"/>
      <c r="P1679" s="138"/>
    </row>
    <row r="1680" spans="13:16" x14ac:dyDescent="0.3">
      <c r="M1680" s="162"/>
      <c r="N1680" s="152"/>
      <c r="P1680" s="138"/>
    </row>
    <row r="1681" spans="13:16" x14ac:dyDescent="0.3">
      <c r="M1681" s="162"/>
      <c r="N1681" s="152"/>
      <c r="P1681" s="138"/>
    </row>
    <row r="1682" spans="13:16" x14ac:dyDescent="0.3">
      <c r="M1682" s="162"/>
      <c r="N1682" s="152"/>
      <c r="P1682" s="138"/>
    </row>
    <row r="1683" spans="13:16" x14ac:dyDescent="0.3">
      <c r="M1683" s="162"/>
      <c r="N1683" s="152"/>
      <c r="P1683" s="138"/>
    </row>
    <row r="1684" spans="13:16" x14ac:dyDescent="0.3">
      <c r="M1684" s="162"/>
      <c r="N1684" s="152"/>
      <c r="P1684" s="138"/>
    </row>
    <row r="1685" spans="13:16" x14ac:dyDescent="0.3">
      <c r="M1685" s="162"/>
      <c r="N1685" s="152"/>
      <c r="P1685" s="138"/>
    </row>
    <row r="1686" spans="13:16" x14ac:dyDescent="0.3">
      <c r="M1686" s="162"/>
      <c r="N1686" s="152"/>
      <c r="P1686" s="138"/>
    </row>
    <row r="1687" spans="13:16" x14ac:dyDescent="0.3">
      <c r="M1687" s="162"/>
      <c r="N1687" s="152"/>
      <c r="P1687" s="138"/>
    </row>
    <row r="1688" spans="13:16" x14ac:dyDescent="0.3">
      <c r="M1688" s="162"/>
      <c r="N1688" s="152"/>
      <c r="P1688" s="138"/>
    </row>
    <row r="1689" spans="13:16" x14ac:dyDescent="0.3">
      <c r="M1689" s="162"/>
      <c r="N1689" s="152"/>
      <c r="P1689" s="138"/>
    </row>
    <row r="1690" spans="13:16" x14ac:dyDescent="0.3">
      <c r="M1690" s="162"/>
      <c r="N1690" s="152"/>
      <c r="P1690" s="138"/>
    </row>
    <row r="1691" spans="13:16" x14ac:dyDescent="0.3">
      <c r="M1691" s="162"/>
      <c r="N1691" s="152"/>
      <c r="P1691" s="138"/>
    </row>
    <row r="1692" spans="13:16" x14ac:dyDescent="0.3">
      <c r="M1692" s="162"/>
      <c r="N1692" s="152"/>
      <c r="P1692" s="138"/>
    </row>
    <row r="1693" spans="13:16" x14ac:dyDescent="0.3">
      <c r="M1693" s="162"/>
      <c r="N1693" s="152"/>
      <c r="P1693" s="138"/>
    </row>
    <row r="1694" spans="13:16" x14ac:dyDescent="0.3">
      <c r="M1694" s="162"/>
      <c r="N1694" s="152"/>
      <c r="P1694" s="138"/>
    </row>
    <row r="1695" spans="13:16" x14ac:dyDescent="0.3">
      <c r="M1695" s="162"/>
      <c r="N1695" s="152"/>
      <c r="P1695" s="138"/>
    </row>
    <row r="1696" spans="13:16" x14ac:dyDescent="0.3">
      <c r="M1696" s="162"/>
      <c r="N1696" s="152"/>
      <c r="P1696" s="138"/>
    </row>
    <row r="1697" spans="13:16" x14ac:dyDescent="0.3">
      <c r="M1697" s="162"/>
      <c r="N1697" s="152"/>
      <c r="P1697" s="138"/>
    </row>
    <row r="1698" spans="13:16" x14ac:dyDescent="0.3">
      <c r="M1698" s="162"/>
      <c r="N1698" s="152"/>
      <c r="P1698" s="138"/>
    </row>
    <row r="1699" spans="13:16" x14ac:dyDescent="0.3">
      <c r="M1699" s="162"/>
      <c r="N1699" s="152"/>
      <c r="P1699" s="138"/>
    </row>
    <row r="1700" spans="13:16" x14ac:dyDescent="0.3">
      <c r="M1700" s="162"/>
      <c r="N1700" s="152"/>
      <c r="P1700" s="138"/>
    </row>
    <row r="1701" spans="13:16" x14ac:dyDescent="0.3">
      <c r="M1701" s="162"/>
      <c r="N1701" s="152"/>
      <c r="P1701" s="138"/>
    </row>
    <row r="1702" spans="13:16" x14ac:dyDescent="0.3">
      <c r="M1702" s="162"/>
      <c r="N1702" s="152"/>
      <c r="P1702" s="138"/>
    </row>
    <row r="1703" spans="13:16" x14ac:dyDescent="0.3">
      <c r="M1703" s="162"/>
      <c r="N1703" s="152"/>
      <c r="P1703" s="138"/>
    </row>
    <row r="1704" spans="13:16" x14ac:dyDescent="0.3">
      <c r="M1704" s="162"/>
      <c r="N1704" s="152"/>
      <c r="P1704" s="138"/>
    </row>
    <row r="1705" spans="13:16" x14ac:dyDescent="0.3">
      <c r="M1705" s="162"/>
      <c r="N1705" s="152"/>
      <c r="P1705" s="138"/>
    </row>
    <row r="1706" spans="13:16" x14ac:dyDescent="0.3">
      <c r="M1706" s="162"/>
      <c r="N1706" s="152"/>
      <c r="P1706" s="138"/>
    </row>
    <row r="1707" spans="13:16" x14ac:dyDescent="0.3">
      <c r="M1707" s="162"/>
      <c r="N1707" s="152"/>
      <c r="P1707" s="138"/>
    </row>
    <row r="1708" spans="13:16" x14ac:dyDescent="0.3">
      <c r="M1708" s="162"/>
      <c r="N1708" s="152"/>
      <c r="P1708" s="138"/>
    </row>
    <row r="1709" spans="13:16" x14ac:dyDescent="0.3">
      <c r="M1709" s="162"/>
      <c r="N1709" s="152"/>
      <c r="P1709" s="138"/>
    </row>
    <row r="1710" spans="13:16" x14ac:dyDescent="0.3">
      <c r="M1710" s="162"/>
      <c r="N1710" s="152"/>
      <c r="P1710" s="138"/>
    </row>
    <row r="1711" spans="13:16" x14ac:dyDescent="0.3">
      <c r="M1711" s="162"/>
      <c r="N1711" s="152"/>
      <c r="P1711" s="138"/>
    </row>
    <row r="1712" spans="13:16" x14ac:dyDescent="0.3">
      <c r="M1712" s="162"/>
      <c r="N1712" s="152"/>
      <c r="P1712" s="138"/>
    </row>
    <row r="1713" spans="13:16" x14ac:dyDescent="0.3">
      <c r="M1713" s="162"/>
      <c r="N1713" s="152"/>
      <c r="P1713" s="138"/>
    </row>
    <row r="1714" spans="13:16" x14ac:dyDescent="0.3">
      <c r="M1714" s="162"/>
      <c r="N1714" s="152"/>
      <c r="P1714" s="138"/>
    </row>
    <row r="1715" spans="13:16" x14ac:dyDescent="0.3">
      <c r="M1715" s="162"/>
      <c r="N1715" s="152"/>
      <c r="P1715" s="138"/>
    </row>
    <row r="1716" spans="13:16" x14ac:dyDescent="0.3">
      <c r="M1716" s="162"/>
      <c r="N1716" s="152"/>
      <c r="P1716" s="138"/>
    </row>
    <row r="1717" spans="13:16" x14ac:dyDescent="0.3">
      <c r="M1717" s="162"/>
      <c r="N1717" s="152"/>
      <c r="P1717" s="138"/>
    </row>
    <row r="1718" spans="13:16" x14ac:dyDescent="0.3">
      <c r="M1718" s="162"/>
      <c r="N1718" s="152"/>
      <c r="P1718" s="138"/>
    </row>
    <row r="1719" spans="13:16" x14ac:dyDescent="0.3">
      <c r="M1719" s="162"/>
      <c r="N1719" s="152"/>
      <c r="P1719" s="138"/>
    </row>
    <row r="1720" spans="13:16" x14ac:dyDescent="0.3">
      <c r="M1720" s="162"/>
      <c r="N1720" s="152"/>
      <c r="P1720" s="138"/>
    </row>
    <row r="1721" spans="13:16" x14ac:dyDescent="0.3">
      <c r="M1721" s="162"/>
      <c r="N1721" s="152"/>
      <c r="P1721" s="138"/>
    </row>
    <row r="1722" spans="13:16" x14ac:dyDescent="0.3">
      <c r="M1722" s="162"/>
      <c r="N1722" s="152"/>
      <c r="P1722" s="138"/>
    </row>
    <row r="1723" spans="13:16" x14ac:dyDescent="0.3">
      <c r="M1723" s="162"/>
      <c r="N1723" s="152"/>
      <c r="P1723" s="138"/>
    </row>
    <row r="1724" spans="13:16" x14ac:dyDescent="0.3">
      <c r="M1724" s="162"/>
      <c r="N1724" s="152"/>
      <c r="P1724" s="138"/>
    </row>
    <row r="1725" spans="13:16" x14ac:dyDescent="0.3">
      <c r="M1725" s="162"/>
      <c r="N1725" s="152"/>
      <c r="P1725" s="138"/>
    </row>
    <row r="1726" spans="13:16" x14ac:dyDescent="0.3">
      <c r="M1726" s="162"/>
      <c r="N1726" s="152"/>
      <c r="P1726" s="138"/>
    </row>
    <row r="1727" spans="13:16" x14ac:dyDescent="0.3">
      <c r="M1727" s="162"/>
      <c r="N1727" s="152"/>
      <c r="P1727" s="138"/>
    </row>
    <row r="1728" spans="13:16" x14ac:dyDescent="0.3">
      <c r="M1728" s="162"/>
      <c r="N1728" s="152"/>
      <c r="P1728" s="138"/>
    </row>
    <row r="1729" spans="13:16" x14ac:dyDescent="0.3">
      <c r="M1729" s="162"/>
      <c r="N1729" s="152"/>
      <c r="P1729" s="138"/>
    </row>
    <row r="1730" spans="13:16" x14ac:dyDescent="0.3">
      <c r="M1730" s="162"/>
      <c r="N1730" s="152"/>
      <c r="P1730" s="138"/>
    </row>
    <row r="1731" spans="13:16" x14ac:dyDescent="0.3">
      <c r="M1731" s="162"/>
      <c r="N1731" s="152"/>
      <c r="P1731" s="138"/>
    </row>
    <row r="1732" spans="13:16" x14ac:dyDescent="0.3">
      <c r="M1732" s="162"/>
      <c r="N1732" s="152"/>
      <c r="P1732" s="138"/>
    </row>
    <row r="1733" spans="13:16" x14ac:dyDescent="0.3">
      <c r="M1733" s="162"/>
      <c r="N1733" s="152"/>
      <c r="P1733" s="138"/>
    </row>
    <row r="1734" spans="13:16" x14ac:dyDescent="0.3">
      <c r="M1734" s="162"/>
      <c r="N1734" s="152"/>
      <c r="P1734" s="138"/>
    </row>
    <row r="1735" spans="13:16" x14ac:dyDescent="0.3">
      <c r="M1735" s="162"/>
      <c r="N1735" s="152"/>
      <c r="P1735" s="138"/>
    </row>
    <row r="1736" spans="13:16" x14ac:dyDescent="0.3">
      <c r="M1736" s="162"/>
      <c r="N1736" s="152"/>
      <c r="P1736" s="138"/>
    </row>
    <row r="1737" spans="13:16" x14ac:dyDescent="0.3">
      <c r="M1737" s="162"/>
      <c r="N1737" s="152"/>
      <c r="P1737" s="138"/>
    </row>
    <row r="1738" spans="13:16" x14ac:dyDescent="0.3">
      <c r="M1738" s="162"/>
      <c r="N1738" s="152"/>
      <c r="P1738" s="138"/>
    </row>
    <row r="1739" spans="13:16" x14ac:dyDescent="0.3">
      <c r="M1739" s="162"/>
      <c r="N1739" s="152"/>
      <c r="P1739" s="138"/>
    </row>
    <row r="1740" spans="13:16" x14ac:dyDescent="0.3">
      <c r="M1740" s="162"/>
      <c r="N1740" s="152"/>
      <c r="P1740" s="138"/>
    </row>
    <row r="1741" spans="13:16" x14ac:dyDescent="0.3">
      <c r="M1741" s="162"/>
      <c r="N1741" s="152"/>
      <c r="P1741" s="138"/>
    </row>
    <row r="1742" spans="13:16" x14ac:dyDescent="0.3">
      <c r="M1742" s="162"/>
      <c r="N1742" s="152"/>
      <c r="P1742" s="138"/>
    </row>
    <row r="1743" spans="13:16" x14ac:dyDescent="0.3">
      <c r="M1743" s="162"/>
      <c r="N1743" s="152"/>
      <c r="P1743" s="138"/>
    </row>
    <row r="1744" spans="13:16" x14ac:dyDescent="0.3">
      <c r="M1744" s="162"/>
      <c r="N1744" s="152"/>
      <c r="P1744" s="138"/>
    </row>
    <row r="1745" spans="13:16" x14ac:dyDescent="0.3">
      <c r="M1745" s="162"/>
      <c r="N1745" s="152"/>
      <c r="P1745" s="138"/>
    </row>
    <row r="1746" spans="13:16" x14ac:dyDescent="0.3">
      <c r="M1746" s="162"/>
      <c r="N1746" s="152"/>
      <c r="P1746" s="138"/>
    </row>
    <row r="1747" spans="13:16" x14ac:dyDescent="0.3">
      <c r="M1747" s="162"/>
      <c r="N1747" s="152"/>
      <c r="P1747" s="138"/>
    </row>
    <row r="1748" spans="13:16" x14ac:dyDescent="0.3">
      <c r="M1748" s="162"/>
      <c r="N1748" s="152"/>
      <c r="P1748" s="138"/>
    </row>
    <row r="1749" spans="13:16" x14ac:dyDescent="0.3">
      <c r="M1749" s="162"/>
      <c r="N1749" s="152"/>
      <c r="P1749" s="138"/>
    </row>
    <row r="1750" spans="13:16" x14ac:dyDescent="0.3">
      <c r="M1750" s="162"/>
      <c r="N1750" s="152"/>
      <c r="P1750" s="138"/>
    </row>
    <row r="1751" spans="13:16" x14ac:dyDescent="0.3">
      <c r="M1751" s="162"/>
      <c r="N1751" s="152"/>
      <c r="P1751" s="138"/>
    </row>
    <row r="1752" spans="13:16" x14ac:dyDescent="0.3">
      <c r="M1752" s="162"/>
      <c r="N1752" s="152"/>
      <c r="P1752" s="138"/>
    </row>
    <row r="1753" spans="13:16" x14ac:dyDescent="0.3">
      <c r="M1753" s="162"/>
      <c r="N1753" s="152"/>
      <c r="P1753" s="138"/>
    </row>
    <row r="1754" spans="13:16" x14ac:dyDescent="0.3">
      <c r="M1754" s="162"/>
      <c r="N1754" s="152"/>
      <c r="P1754" s="138"/>
    </row>
    <row r="1755" spans="13:16" x14ac:dyDescent="0.3">
      <c r="M1755" s="162"/>
      <c r="N1755" s="152"/>
      <c r="P1755" s="138"/>
    </row>
    <row r="1756" spans="13:16" x14ac:dyDescent="0.3">
      <c r="M1756" s="162"/>
      <c r="N1756" s="152"/>
      <c r="P1756" s="138"/>
    </row>
    <row r="1757" spans="13:16" x14ac:dyDescent="0.3">
      <c r="M1757" s="162"/>
      <c r="N1757" s="152"/>
      <c r="P1757" s="138"/>
    </row>
    <row r="1758" spans="13:16" x14ac:dyDescent="0.3">
      <c r="M1758" s="162"/>
      <c r="N1758" s="152"/>
      <c r="P1758" s="138"/>
    </row>
    <row r="1759" spans="13:16" x14ac:dyDescent="0.3">
      <c r="M1759" s="162"/>
      <c r="N1759" s="152"/>
      <c r="P1759" s="138"/>
    </row>
    <row r="1760" spans="13:16" x14ac:dyDescent="0.3">
      <c r="M1760" s="162"/>
      <c r="N1760" s="152"/>
      <c r="P1760" s="138"/>
    </row>
    <row r="1761" spans="13:16" x14ac:dyDescent="0.3">
      <c r="M1761" s="162"/>
      <c r="N1761" s="152"/>
      <c r="P1761" s="138"/>
    </row>
    <row r="1762" spans="13:16" x14ac:dyDescent="0.3">
      <c r="M1762" s="162"/>
      <c r="N1762" s="152"/>
      <c r="P1762" s="138"/>
    </row>
    <row r="1763" spans="13:16" x14ac:dyDescent="0.3">
      <c r="M1763" s="162"/>
      <c r="N1763" s="152"/>
      <c r="P1763" s="138"/>
    </row>
    <row r="1764" spans="13:16" x14ac:dyDescent="0.3">
      <c r="M1764" s="162"/>
      <c r="N1764" s="152"/>
      <c r="P1764" s="138"/>
    </row>
    <row r="1765" spans="13:16" x14ac:dyDescent="0.3">
      <c r="M1765" s="162"/>
      <c r="N1765" s="152"/>
      <c r="P1765" s="138"/>
    </row>
    <row r="1766" spans="13:16" x14ac:dyDescent="0.3">
      <c r="M1766" s="162"/>
      <c r="N1766" s="152"/>
      <c r="P1766" s="138"/>
    </row>
    <row r="1767" spans="13:16" x14ac:dyDescent="0.3">
      <c r="M1767" s="162"/>
      <c r="N1767" s="152"/>
      <c r="P1767" s="138"/>
    </row>
    <row r="1768" spans="13:16" x14ac:dyDescent="0.3">
      <c r="M1768" s="162"/>
      <c r="N1768" s="152"/>
      <c r="P1768" s="138"/>
    </row>
    <row r="1769" spans="13:16" x14ac:dyDescent="0.3">
      <c r="M1769" s="162"/>
      <c r="N1769" s="152"/>
      <c r="P1769" s="138"/>
    </row>
    <row r="1770" spans="13:16" x14ac:dyDescent="0.3">
      <c r="M1770" s="162"/>
      <c r="N1770" s="152"/>
      <c r="P1770" s="138"/>
    </row>
    <row r="1771" spans="13:16" x14ac:dyDescent="0.3">
      <c r="M1771" s="162"/>
      <c r="N1771" s="152"/>
      <c r="P1771" s="138"/>
    </row>
    <row r="1772" spans="13:16" x14ac:dyDescent="0.3">
      <c r="M1772" s="162"/>
      <c r="N1772" s="152"/>
      <c r="P1772" s="138"/>
    </row>
    <row r="1773" spans="13:16" x14ac:dyDescent="0.3">
      <c r="M1773" s="162"/>
      <c r="N1773" s="152"/>
      <c r="P1773" s="138"/>
    </row>
    <row r="1774" spans="13:16" x14ac:dyDescent="0.3">
      <c r="M1774" s="162"/>
      <c r="N1774" s="152"/>
      <c r="P1774" s="138"/>
    </row>
    <row r="1775" spans="13:16" x14ac:dyDescent="0.3">
      <c r="M1775" s="162"/>
      <c r="N1775" s="152"/>
      <c r="P1775" s="138"/>
    </row>
    <row r="1776" spans="13:16" x14ac:dyDescent="0.3">
      <c r="M1776" s="162"/>
      <c r="N1776" s="152"/>
      <c r="P1776" s="138"/>
    </row>
    <row r="1777" spans="13:16" x14ac:dyDescent="0.3">
      <c r="M1777" s="162"/>
      <c r="N1777" s="152"/>
      <c r="P1777" s="138"/>
    </row>
    <row r="1778" spans="13:16" x14ac:dyDescent="0.3">
      <c r="M1778" s="162"/>
      <c r="N1778" s="152"/>
      <c r="P1778" s="138"/>
    </row>
    <row r="1779" spans="13:16" x14ac:dyDescent="0.3">
      <c r="M1779" s="162"/>
      <c r="N1779" s="152"/>
      <c r="P1779" s="138"/>
    </row>
    <row r="1780" spans="13:16" x14ac:dyDescent="0.3">
      <c r="M1780" s="162"/>
      <c r="N1780" s="152"/>
      <c r="P1780" s="138"/>
    </row>
    <row r="1781" spans="13:16" x14ac:dyDescent="0.3">
      <c r="M1781" s="162"/>
      <c r="N1781" s="152"/>
      <c r="P1781" s="138"/>
    </row>
    <row r="1782" spans="13:16" x14ac:dyDescent="0.3">
      <c r="M1782" s="162"/>
      <c r="N1782" s="152"/>
      <c r="P1782" s="138"/>
    </row>
    <row r="1783" spans="13:16" x14ac:dyDescent="0.3">
      <c r="M1783" s="162"/>
      <c r="N1783" s="152"/>
      <c r="P1783" s="138"/>
    </row>
    <row r="1784" spans="13:16" x14ac:dyDescent="0.3">
      <c r="M1784" s="162"/>
      <c r="N1784" s="152"/>
      <c r="P1784" s="138"/>
    </row>
    <row r="1785" spans="13:16" x14ac:dyDescent="0.3">
      <c r="M1785" s="162"/>
      <c r="N1785" s="152"/>
      <c r="P1785" s="138"/>
    </row>
    <row r="1786" spans="13:16" x14ac:dyDescent="0.3">
      <c r="M1786" s="162"/>
      <c r="N1786" s="152"/>
      <c r="P1786" s="138"/>
    </row>
    <row r="1787" spans="13:16" x14ac:dyDescent="0.3">
      <c r="M1787" s="162"/>
      <c r="N1787" s="152"/>
      <c r="P1787" s="138"/>
    </row>
    <row r="1788" spans="13:16" x14ac:dyDescent="0.3">
      <c r="M1788" s="162"/>
      <c r="N1788" s="152"/>
      <c r="P1788" s="138"/>
    </row>
    <row r="1789" spans="13:16" x14ac:dyDescent="0.3">
      <c r="M1789" s="162"/>
      <c r="N1789" s="152"/>
      <c r="P1789" s="138"/>
    </row>
    <row r="1790" spans="13:16" x14ac:dyDescent="0.3">
      <c r="M1790" s="162"/>
      <c r="N1790" s="152"/>
      <c r="P1790" s="138"/>
    </row>
    <row r="1791" spans="13:16" x14ac:dyDescent="0.3">
      <c r="M1791" s="162"/>
      <c r="N1791" s="152"/>
      <c r="P1791" s="138"/>
    </row>
    <row r="1792" spans="13:16" x14ac:dyDescent="0.3">
      <c r="M1792" s="162"/>
      <c r="N1792" s="152"/>
      <c r="P1792" s="138"/>
    </row>
    <row r="1793" spans="13:16" x14ac:dyDescent="0.3">
      <c r="M1793" s="162"/>
      <c r="N1793" s="152"/>
      <c r="P1793" s="138"/>
    </row>
    <row r="1794" spans="13:16" x14ac:dyDescent="0.3">
      <c r="M1794" s="162"/>
      <c r="N1794" s="152"/>
      <c r="P1794" s="138"/>
    </row>
    <row r="1795" spans="13:16" x14ac:dyDescent="0.3">
      <c r="M1795" s="162"/>
      <c r="N1795" s="152"/>
      <c r="P1795" s="138"/>
    </row>
    <row r="1796" spans="13:16" x14ac:dyDescent="0.3">
      <c r="M1796" s="162"/>
      <c r="N1796" s="152"/>
      <c r="P1796" s="138"/>
    </row>
    <row r="1797" spans="13:16" x14ac:dyDescent="0.3">
      <c r="M1797" s="162"/>
      <c r="N1797" s="152"/>
      <c r="P1797" s="138"/>
    </row>
    <row r="1798" spans="13:16" x14ac:dyDescent="0.3">
      <c r="M1798" s="162"/>
      <c r="N1798" s="152"/>
      <c r="P1798" s="138"/>
    </row>
    <row r="1799" spans="13:16" x14ac:dyDescent="0.3">
      <c r="M1799" s="162"/>
      <c r="N1799" s="152"/>
      <c r="P1799" s="138"/>
    </row>
    <row r="1800" spans="13:16" x14ac:dyDescent="0.3">
      <c r="M1800" s="162"/>
      <c r="N1800" s="152"/>
      <c r="P1800" s="138"/>
    </row>
    <row r="1801" spans="13:16" x14ac:dyDescent="0.3">
      <c r="M1801" s="162"/>
      <c r="N1801" s="152"/>
      <c r="P1801" s="138"/>
    </row>
    <row r="1802" spans="13:16" x14ac:dyDescent="0.3">
      <c r="M1802" s="162"/>
      <c r="N1802" s="152"/>
      <c r="P1802" s="138"/>
    </row>
    <row r="1803" spans="13:16" x14ac:dyDescent="0.3">
      <c r="M1803" s="162"/>
      <c r="N1803" s="152"/>
      <c r="P1803" s="138"/>
    </row>
    <row r="1804" spans="13:16" x14ac:dyDescent="0.3">
      <c r="M1804" s="162"/>
      <c r="N1804" s="152"/>
      <c r="P1804" s="138"/>
    </row>
    <row r="1805" spans="13:16" x14ac:dyDescent="0.3">
      <c r="M1805" s="162"/>
      <c r="N1805" s="152"/>
      <c r="P1805" s="138"/>
    </row>
    <row r="1806" spans="13:16" x14ac:dyDescent="0.3">
      <c r="M1806" s="162"/>
      <c r="N1806" s="152"/>
      <c r="P1806" s="138"/>
    </row>
    <row r="1807" spans="13:16" x14ac:dyDescent="0.3">
      <c r="M1807" s="162"/>
      <c r="N1807" s="152"/>
      <c r="P1807" s="138"/>
    </row>
    <row r="1808" spans="13:16" x14ac:dyDescent="0.3">
      <c r="M1808" s="162"/>
      <c r="N1808" s="152"/>
      <c r="P1808" s="138"/>
    </row>
    <row r="1809" spans="13:16" x14ac:dyDescent="0.3">
      <c r="M1809" s="162"/>
      <c r="N1809" s="152"/>
      <c r="P1809" s="138"/>
    </row>
    <row r="1810" spans="13:16" x14ac:dyDescent="0.3">
      <c r="M1810" s="162"/>
      <c r="N1810" s="152"/>
      <c r="P1810" s="138"/>
    </row>
    <row r="1811" spans="13:16" x14ac:dyDescent="0.3">
      <c r="M1811" s="162"/>
      <c r="N1811" s="152"/>
      <c r="P1811" s="138"/>
    </row>
    <row r="1812" spans="13:16" x14ac:dyDescent="0.3">
      <c r="M1812" s="162"/>
      <c r="N1812" s="152"/>
      <c r="P1812" s="138"/>
    </row>
    <row r="1813" spans="13:16" x14ac:dyDescent="0.3">
      <c r="M1813" s="162"/>
      <c r="N1813" s="152"/>
      <c r="P1813" s="138"/>
    </row>
    <row r="1814" spans="13:16" x14ac:dyDescent="0.3">
      <c r="M1814" s="162"/>
      <c r="N1814" s="152"/>
      <c r="P1814" s="138"/>
    </row>
    <row r="1815" spans="13:16" x14ac:dyDescent="0.3">
      <c r="M1815" s="162"/>
      <c r="N1815" s="152"/>
      <c r="P1815" s="138"/>
    </row>
    <row r="1816" spans="13:16" x14ac:dyDescent="0.3">
      <c r="M1816" s="162"/>
      <c r="N1816" s="152"/>
      <c r="P1816" s="138"/>
    </row>
    <row r="1817" spans="13:16" x14ac:dyDescent="0.3">
      <c r="M1817" s="162"/>
      <c r="N1817" s="152"/>
      <c r="P1817" s="138"/>
    </row>
    <row r="1818" spans="13:16" x14ac:dyDescent="0.3">
      <c r="M1818" s="162"/>
      <c r="N1818" s="152"/>
      <c r="P1818" s="138"/>
    </row>
    <row r="1819" spans="13:16" x14ac:dyDescent="0.3">
      <c r="M1819" s="162"/>
      <c r="N1819" s="152"/>
      <c r="P1819" s="138"/>
    </row>
    <row r="1820" spans="13:16" x14ac:dyDescent="0.3">
      <c r="M1820" s="162"/>
      <c r="N1820" s="152"/>
      <c r="P1820" s="138"/>
    </row>
    <row r="1821" spans="13:16" x14ac:dyDescent="0.3">
      <c r="M1821" s="162"/>
      <c r="N1821" s="152"/>
      <c r="P1821" s="138"/>
    </row>
    <row r="1822" spans="13:16" x14ac:dyDescent="0.3">
      <c r="M1822" s="162"/>
      <c r="N1822" s="152"/>
      <c r="P1822" s="138"/>
    </row>
    <row r="1823" spans="13:16" x14ac:dyDescent="0.3">
      <c r="M1823" s="162"/>
      <c r="N1823" s="152"/>
      <c r="P1823" s="138"/>
    </row>
    <row r="1824" spans="13:16" x14ac:dyDescent="0.3">
      <c r="M1824" s="162"/>
      <c r="N1824" s="152"/>
      <c r="P1824" s="138"/>
    </row>
    <row r="1825" spans="13:16" x14ac:dyDescent="0.3">
      <c r="M1825" s="162"/>
      <c r="N1825" s="152"/>
      <c r="P1825" s="138"/>
    </row>
    <row r="1826" spans="13:16" x14ac:dyDescent="0.3">
      <c r="M1826" s="162"/>
      <c r="N1826" s="152"/>
      <c r="P1826" s="138"/>
    </row>
    <row r="1827" spans="13:16" x14ac:dyDescent="0.3">
      <c r="M1827" s="162"/>
      <c r="N1827" s="152"/>
      <c r="P1827" s="138"/>
    </row>
    <row r="1828" spans="13:16" x14ac:dyDescent="0.3">
      <c r="M1828" s="162"/>
      <c r="N1828" s="152"/>
      <c r="P1828" s="138"/>
    </row>
    <row r="1829" spans="13:16" x14ac:dyDescent="0.3">
      <c r="M1829" s="162"/>
      <c r="N1829" s="152"/>
      <c r="P1829" s="138"/>
    </row>
    <row r="1830" spans="13:16" x14ac:dyDescent="0.3">
      <c r="M1830" s="162"/>
      <c r="N1830" s="152"/>
      <c r="P1830" s="138"/>
    </row>
    <row r="1831" spans="13:16" x14ac:dyDescent="0.3">
      <c r="M1831" s="162"/>
      <c r="N1831" s="152"/>
      <c r="P1831" s="138"/>
    </row>
    <row r="1832" spans="13:16" x14ac:dyDescent="0.3">
      <c r="M1832" s="162"/>
      <c r="N1832" s="152"/>
      <c r="P1832" s="138"/>
    </row>
    <row r="1833" spans="13:16" x14ac:dyDescent="0.3">
      <c r="M1833" s="162"/>
      <c r="N1833" s="152"/>
      <c r="P1833" s="138"/>
    </row>
    <row r="1834" spans="13:16" x14ac:dyDescent="0.3">
      <c r="M1834" s="162"/>
      <c r="N1834" s="152"/>
      <c r="P1834" s="138"/>
    </row>
    <row r="1835" spans="13:16" x14ac:dyDescent="0.3">
      <c r="M1835" s="162"/>
      <c r="N1835" s="152"/>
      <c r="P1835" s="138"/>
    </row>
    <row r="1836" spans="13:16" x14ac:dyDescent="0.3">
      <c r="M1836" s="162"/>
      <c r="N1836" s="152"/>
      <c r="P1836" s="138"/>
    </row>
    <row r="1837" spans="13:16" x14ac:dyDescent="0.3">
      <c r="M1837" s="162"/>
      <c r="N1837" s="152"/>
      <c r="P1837" s="138"/>
    </row>
    <row r="1838" spans="13:16" x14ac:dyDescent="0.3">
      <c r="M1838" s="162"/>
      <c r="N1838" s="152"/>
      <c r="P1838" s="138"/>
    </row>
    <row r="1839" spans="13:16" x14ac:dyDescent="0.3">
      <c r="M1839" s="162"/>
      <c r="N1839" s="152"/>
      <c r="P1839" s="138"/>
    </row>
    <row r="1840" spans="13:16" x14ac:dyDescent="0.3">
      <c r="M1840" s="162"/>
      <c r="N1840" s="152"/>
      <c r="P1840" s="138"/>
    </row>
    <row r="1841" spans="13:16" x14ac:dyDescent="0.3">
      <c r="M1841" s="162"/>
      <c r="N1841" s="152"/>
      <c r="P1841" s="138"/>
    </row>
    <row r="1842" spans="13:16" x14ac:dyDescent="0.3">
      <c r="M1842" s="162"/>
      <c r="N1842" s="152"/>
      <c r="P1842" s="138"/>
    </row>
    <row r="1843" spans="13:16" x14ac:dyDescent="0.3">
      <c r="M1843" s="162"/>
      <c r="N1843" s="152"/>
      <c r="P1843" s="138"/>
    </row>
    <row r="1844" spans="13:16" x14ac:dyDescent="0.3">
      <c r="M1844" s="162"/>
      <c r="N1844" s="152"/>
      <c r="P1844" s="138"/>
    </row>
    <row r="1845" spans="13:16" x14ac:dyDescent="0.3">
      <c r="M1845" s="162"/>
      <c r="N1845" s="152"/>
      <c r="P1845" s="138"/>
    </row>
    <row r="1846" spans="13:16" x14ac:dyDescent="0.3">
      <c r="M1846" s="162"/>
      <c r="N1846" s="152"/>
      <c r="P1846" s="138"/>
    </row>
    <row r="1847" spans="13:16" x14ac:dyDescent="0.3">
      <c r="M1847" s="162"/>
      <c r="N1847" s="152"/>
      <c r="P1847" s="138"/>
    </row>
    <row r="1848" spans="13:16" x14ac:dyDescent="0.3">
      <c r="M1848" s="162"/>
      <c r="N1848" s="152"/>
      <c r="P1848" s="138"/>
    </row>
    <row r="1849" spans="13:16" x14ac:dyDescent="0.3">
      <c r="M1849" s="162"/>
      <c r="N1849" s="152"/>
      <c r="P1849" s="138"/>
    </row>
    <row r="1850" spans="13:16" x14ac:dyDescent="0.3">
      <c r="M1850" s="162"/>
      <c r="N1850" s="152"/>
      <c r="P1850" s="138"/>
    </row>
    <row r="1851" spans="13:16" x14ac:dyDescent="0.3">
      <c r="M1851" s="162"/>
      <c r="N1851" s="152"/>
      <c r="P1851" s="138"/>
    </row>
    <row r="1852" spans="13:16" x14ac:dyDescent="0.3">
      <c r="M1852" s="162"/>
      <c r="N1852" s="152"/>
      <c r="P1852" s="138"/>
    </row>
    <row r="1853" spans="13:16" x14ac:dyDescent="0.3">
      <c r="M1853" s="162"/>
      <c r="N1853" s="152"/>
      <c r="P1853" s="138"/>
    </row>
    <row r="1854" spans="13:16" x14ac:dyDescent="0.3">
      <c r="M1854" s="162"/>
      <c r="N1854" s="152"/>
      <c r="P1854" s="138"/>
    </row>
    <row r="1855" spans="13:16" x14ac:dyDescent="0.3">
      <c r="M1855" s="162"/>
      <c r="N1855" s="152"/>
      <c r="P1855" s="138"/>
    </row>
    <row r="1856" spans="13:16" x14ac:dyDescent="0.3">
      <c r="M1856" s="162"/>
      <c r="N1856" s="152"/>
      <c r="P1856" s="138"/>
    </row>
    <row r="1857" spans="13:16" x14ac:dyDescent="0.3">
      <c r="M1857" s="162"/>
      <c r="N1857" s="152"/>
      <c r="P1857" s="138"/>
    </row>
    <row r="1858" spans="13:16" x14ac:dyDescent="0.3">
      <c r="M1858" s="162"/>
      <c r="N1858" s="152"/>
      <c r="P1858" s="138"/>
    </row>
    <row r="1859" spans="13:16" x14ac:dyDescent="0.3">
      <c r="M1859" s="162"/>
      <c r="N1859" s="152"/>
      <c r="P1859" s="138"/>
    </row>
    <row r="1860" spans="13:16" x14ac:dyDescent="0.3">
      <c r="M1860" s="162"/>
      <c r="N1860" s="152"/>
      <c r="P1860" s="138"/>
    </row>
    <row r="1861" spans="13:16" x14ac:dyDescent="0.3">
      <c r="M1861" s="162"/>
      <c r="N1861" s="152"/>
      <c r="P1861" s="138"/>
    </row>
    <row r="1862" spans="13:16" x14ac:dyDescent="0.3">
      <c r="M1862" s="162"/>
      <c r="N1862" s="152"/>
      <c r="P1862" s="138"/>
    </row>
    <row r="1863" spans="13:16" x14ac:dyDescent="0.3">
      <c r="M1863" s="162"/>
      <c r="N1863" s="152"/>
      <c r="P1863" s="138"/>
    </row>
    <row r="1864" spans="13:16" x14ac:dyDescent="0.3">
      <c r="M1864" s="162"/>
      <c r="N1864" s="152"/>
      <c r="P1864" s="138"/>
    </row>
    <row r="1865" spans="13:16" x14ac:dyDescent="0.3">
      <c r="M1865" s="162"/>
      <c r="N1865" s="152"/>
      <c r="P1865" s="138"/>
    </row>
    <row r="1866" spans="13:16" x14ac:dyDescent="0.3">
      <c r="M1866" s="162"/>
      <c r="N1866" s="152"/>
      <c r="P1866" s="138"/>
    </row>
    <row r="1867" spans="13:16" x14ac:dyDescent="0.3">
      <c r="M1867" s="162"/>
      <c r="N1867" s="152"/>
      <c r="P1867" s="138"/>
    </row>
    <row r="1868" spans="13:16" x14ac:dyDescent="0.3">
      <c r="M1868" s="162"/>
      <c r="N1868" s="152"/>
      <c r="P1868" s="138"/>
    </row>
    <row r="1869" spans="13:16" x14ac:dyDescent="0.3">
      <c r="M1869" s="162"/>
      <c r="N1869" s="152"/>
      <c r="P1869" s="138"/>
    </row>
    <row r="1870" spans="13:16" x14ac:dyDescent="0.3">
      <c r="M1870" s="162"/>
      <c r="N1870" s="152"/>
      <c r="P1870" s="138"/>
    </row>
    <row r="1871" spans="13:16" x14ac:dyDescent="0.3">
      <c r="M1871" s="162"/>
      <c r="N1871" s="152"/>
      <c r="P1871" s="138"/>
    </row>
    <row r="1872" spans="13:16" x14ac:dyDescent="0.3">
      <c r="M1872" s="162"/>
      <c r="N1872" s="152"/>
      <c r="P1872" s="138"/>
    </row>
    <row r="1873" spans="13:16" x14ac:dyDescent="0.3">
      <c r="M1873" s="162"/>
      <c r="N1873" s="152"/>
      <c r="P1873" s="138"/>
    </row>
    <row r="1874" spans="13:16" x14ac:dyDescent="0.3">
      <c r="M1874" s="162"/>
      <c r="N1874" s="152"/>
      <c r="P1874" s="138"/>
    </row>
    <row r="1875" spans="13:16" x14ac:dyDescent="0.3">
      <c r="M1875" s="162"/>
      <c r="N1875" s="152"/>
      <c r="P1875" s="138"/>
    </row>
    <row r="1876" spans="13:16" x14ac:dyDescent="0.3">
      <c r="M1876" s="162"/>
      <c r="N1876" s="152"/>
      <c r="P1876" s="138"/>
    </row>
    <row r="1877" spans="13:16" x14ac:dyDescent="0.3">
      <c r="M1877" s="162"/>
      <c r="N1877" s="152"/>
      <c r="P1877" s="138"/>
    </row>
    <row r="1878" spans="13:16" x14ac:dyDescent="0.3">
      <c r="M1878" s="162"/>
      <c r="N1878" s="152"/>
      <c r="P1878" s="138"/>
    </row>
    <row r="1879" spans="13:16" x14ac:dyDescent="0.3">
      <c r="M1879" s="162"/>
      <c r="N1879" s="152"/>
      <c r="P1879" s="138"/>
    </row>
    <row r="1880" spans="13:16" x14ac:dyDescent="0.3">
      <c r="M1880" s="162"/>
      <c r="N1880" s="152"/>
      <c r="P1880" s="138"/>
    </row>
    <row r="1881" spans="13:16" x14ac:dyDescent="0.3">
      <c r="M1881" s="162"/>
      <c r="N1881" s="152"/>
      <c r="P1881" s="138"/>
    </row>
    <row r="1882" spans="13:16" x14ac:dyDescent="0.3">
      <c r="M1882" s="162"/>
      <c r="N1882" s="152"/>
      <c r="P1882" s="138"/>
    </row>
    <row r="1883" spans="13:16" x14ac:dyDescent="0.3">
      <c r="M1883" s="162"/>
      <c r="N1883" s="152"/>
      <c r="P1883" s="138"/>
    </row>
    <row r="1884" spans="13:16" x14ac:dyDescent="0.3">
      <c r="M1884" s="162"/>
      <c r="N1884" s="152"/>
      <c r="P1884" s="138"/>
    </row>
    <row r="1885" spans="13:16" x14ac:dyDescent="0.3">
      <c r="M1885" s="162"/>
      <c r="N1885" s="152"/>
      <c r="P1885" s="138"/>
    </row>
    <row r="1886" spans="13:16" x14ac:dyDescent="0.3">
      <c r="M1886" s="162"/>
      <c r="N1886" s="152"/>
      <c r="P1886" s="138"/>
    </row>
    <row r="1887" spans="13:16" x14ac:dyDescent="0.3">
      <c r="M1887" s="162"/>
      <c r="N1887" s="152"/>
      <c r="P1887" s="138"/>
    </row>
    <row r="1888" spans="13:16" x14ac:dyDescent="0.3">
      <c r="M1888" s="162"/>
      <c r="N1888" s="152"/>
      <c r="P1888" s="138"/>
    </row>
    <row r="1889" spans="13:16" x14ac:dyDescent="0.3">
      <c r="M1889" s="162"/>
      <c r="N1889" s="152"/>
      <c r="P1889" s="138"/>
    </row>
    <row r="1890" spans="13:16" x14ac:dyDescent="0.3">
      <c r="M1890" s="162"/>
      <c r="N1890" s="152"/>
      <c r="P1890" s="138"/>
    </row>
    <row r="1891" spans="13:16" x14ac:dyDescent="0.3">
      <c r="M1891" s="162"/>
      <c r="N1891" s="152"/>
      <c r="P1891" s="138"/>
    </row>
    <row r="1892" spans="13:16" x14ac:dyDescent="0.3">
      <c r="M1892" s="162"/>
      <c r="N1892" s="152"/>
      <c r="P1892" s="138"/>
    </row>
    <row r="1893" spans="13:16" x14ac:dyDescent="0.3">
      <c r="M1893" s="162"/>
      <c r="N1893" s="152"/>
      <c r="P1893" s="138"/>
    </row>
    <row r="1894" spans="13:16" x14ac:dyDescent="0.3">
      <c r="M1894" s="162"/>
      <c r="N1894" s="152"/>
      <c r="P1894" s="138"/>
    </row>
    <row r="1895" spans="13:16" x14ac:dyDescent="0.3">
      <c r="M1895" s="162"/>
      <c r="N1895" s="152"/>
      <c r="P1895" s="138"/>
    </row>
    <row r="1896" spans="13:16" x14ac:dyDescent="0.3">
      <c r="M1896" s="162"/>
      <c r="N1896" s="152"/>
      <c r="P1896" s="138"/>
    </row>
    <row r="1897" spans="13:16" x14ac:dyDescent="0.3">
      <c r="M1897" s="162"/>
      <c r="N1897" s="152"/>
      <c r="P1897" s="138"/>
    </row>
    <row r="1898" spans="13:16" x14ac:dyDescent="0.3">
      <c r="M1898" s="162"/>
      <c r="N1898" s="152"/>
      <c r="P1898" s="138"/>
    </row>
    <row r="1899" spans="13:16" x14ac:dyDescent="0.3">
      <c r="M1899" s="162"/>
      <c r="N1899" s="152"/>
      <c r="P1899" s="138"/>
    </row>
    <row r="1900" spans="13:16" x14ac:dyDescent="0.3">
      <c r="M1900" s="162"/>
      <c r="N1900" s="152"/>
      <c r="P1900" s="138"/>
    </row>
    <row r="1901" spans="13:16" x14ac:dyDescent="0.3">
      <c r="M1901" s="162"/>
      <c r="N1901" s="152"/>
      <c r="P1901" s="138"/>
    </row>
    <row r="1902" spans="13:16" x14ac:dyDescent="0.3">
      <c r="M1902" s="162"/>
      <c r="N1902" s="152"/>
      <c r="P1902" s="138"/>
    </row>
    <row r="1903" spans="13:16" x14ac:dyDescent="0.3">
      <c r="M1903" s="162"/>
      <c r="N1903" s="152"/>
      <c r="P1903" s="138"/>
    </row>
    <row r="1904" spans="13:16" x14ac:dyDescent="0.3">
      <c r="M1904" s="162"/>
      <c r="N1904" s="152"/>
      <c r="P1904" s="138"/>
    </row>
    <row r="1905" spans="13:16" x14ac:dyDescent="0.3">
      <c r="M1905" s="162"/>
      <c r="N1905" s="152"/>
      <c r="P1905" s="138"/>
    </row>
    <row r="1906" spans="13:16" x14ac:dyDescent="0.3">
      <c r="M1906" s="162"/>
      <c r="N1906" s="152"/>
      <c r="P1906" s="138"/>
    </row>
    <row r="1907" spans="13:16" x14ac:dyDescent="0.3">
      <c r="M1907" s="162"/>
      <c r="N1907" s="152"/>
      <c r="P1907" s="138"/>
    </row>
    <row r="1908" spans="13:16" x14ac:dyDescent="0.3">
      <c r="M1908" s="162"/>
      <c r="N1908" s="152"/>
      <c r="P1908" s="138"/>
    </row>
    <row r="1909" spans="13:16" x14ac:dyDescent="0.3">
      <c r="M1909" s="162"/>
      <c r="N1909" s="152"/>
      <c r="P1909" s="138"/>
    </row>
    <row r="1910" spans="13:16" x14ac:dyDescent="0.3">
      <c r="M1910" s="162"/>
      <c r="N1910" s="152"/>
      <c r="P1910" s="138"/>
    </row>
    <row r="1911" spans="13:16" x14ac:dyDescent="0.3">
      <c r="M1911" s="162"/>
      <c r="N1911" s="152"/>
      <c r="P1911" s="138"/>
    </row>
    <row r="1912" spans="13:16" x14ac:dyDescent="0.3">
      <c r="M1912" s="162"/>
      <c r="N1912" s="152"/>
      <c r="P1912" s="138"/>
    </row>
    <row r="1913" spans="13:16" x14ac:dyDescent="0.3">
      <c r="M1913" s="162"/>
      <c r="N1913" s="152"/>
      <c r="P1913" s="138"/>
    </row>
    <row r="1914" spans="13:16" x14ac:dyDescent="0.3">
      <c r="M1914" s="162"/>
      <c r="N1914" s="152"/>
      <c r="P1914" s="138"/>
    </row>
    <row r="1915" spans="13:16" x14ac:dyDescent="0.3">
      <c r="M1915" s="162"/>
      <c r="N1915" s="152"/>
      <c r="P1915" s="138"/>
    </row>
    <row r="1916" spans="13:16" x14ac:dyDescent="0.3">
      <c r="M1916" s="162"/>
      <c r="N1916" s="152"/>
      <c r="P1916" s="138"/>
    </row>
    <row r="1917" spans="13:16" x14ac:dyDescent="0.3">
      <c r="M1917" s="162"/>
      <c r="N1917" s="152"/>
      <c r="P1917" s="138"/>
    </row>
    <row r="1918" spans="13:16" x14ac:dyDescent="0.3">
      <c r="M1918" s="162"/>
      <c r="N1918" s="152"/>
      <c r="P1918" s="138"/>
    </row>
    <row r="1919" spans="13:16" x14ac:dyDescent="0.3">
      <c r="M1919" s="162"/>
      <c r="N1919" s="152"/>
      <c r="P1919" s="138"/>
    </row>
    <row r="1920" spans="13:16" x14ac:dyDescent="0.3">
      <c r="M1920" s="162"/>
      <c r="N1920" s="152"/>
      <c r="P1920" s="138"/>
    </row>
    <row r="1921" spans="13:16" x14ac:dyDescent="0.3">
      <c r="M1921" s="162"/>
      <c r="N1921" s="152"/>
      <c r="P1921" s="138"/>
    </row>
    <row r="1922" spans="13:16" x14ac:dyDescent="0.3">
      <c r="M1922" s="162"/>
      <c r="N1922" s="152"/>
      <c r="P1922" s="138"/>
    </row>
    <row r="1923" spans="13:16" x14ac:dyDescent="0.3">
      <c r="M1923" s="162"/>
      <c r="N1923" s="152"/>
      <c r="P1923" s="138"/>
    </row>
    <row r="1924" spans="13:16" x14ac:dyDescent="0.3">
      <c r="M1924" s="162"/>
      <c r="N1924" s="152"/>
      <c r="P1924" s="138"/>
    </row>
    <row r="1925" spans="13:16" x14ac:dyDescent="0.3">
      <c r="M1925" s="162"/>
      <c r="N1925" s="152"/>
      <c r="P1925" s="138"/>
    </row>
    <row r="1926" spans="13:16" x14ac:dyDescent="0.3">
      <c r="M1926" s="162"/>
      <c r="N1926" s="152"/>
      <c r="P1926" s="138"/>
    </row>
    <row r="1927" spans="13:16" x14ac:dyDescent="0.3">
      <c r="M1927" s="162"/>
      <c r="N1927" s="152"/>
      <c r="P1927" s="138"/>
    </row>
    <row r="1928" spans="13:16" x14ac:dyDescent="0.3">
      <c r="M1928" s="162"/>
      <c r="N1928" s="152"/>
      <c r="P1928" s="138"/>
    </row>
    <row r="1929" spans="13:16" x14ac:dyDescent="0.3">
      <c r="M1929" s="162"/>
      <c r="N1929" s="152"/>
      <c r="P1929" s="138"/>
    </row>
    <row r="1930" spans="13:16" x14ac:dyDescent="0.3">
      <c r="M1930" s="162"/>
      <c r="N1930" s="152"/>
      <c r="P1930" s="138"/>
    </row>
    <row r="1931" spans="13:16" x14ac:dyDescent="0.3">
      <c r="M1931" s="162"/>
      <c r="N1931" s="152"/>
      <c r="P1931" s="138"/>
    </row>
    <row r="1932" spans="13:16" x14ac:dyDescent="0.3">
      <c r="M1932" s="162"/>
      <c r="N1932" s="152"/>
      <c r="P1932" s="138"/>
    </row>
    <row r="1933" spans="13:16" x14ac:dyDescent="0.3">
      <c r="M1933" s="162"/>
      <c r="N1933" s="152"/>
      <c r="P1933" s="138"/>
    </row>
    <row r="1934" spans="13:16" x14ac:dyDescent="0.3">
      <c r="M1934" s="162"/>
      <c r="N1934" s="152"/>
      <c r="P1934" s="138"/>
    </row>
    <row r="1935" spans="13:16" x14ac:dyDescent="0.3">
      <c r="M1935" s="162"/>
      <c r="N1935" s="152"/>
      <c r="P1935" s="138"/>
    </row>
    <row r="1936" spans="13:16" x14ac:dyDescent="0.3">
      <c r="M1936" s="162"/>
      <c r="N1936" s="152"/>
      <c r="P1936" s="138"/>
    </row>
    <row r="1937" spans="13:16" x14ac:dyDescent="0.3">
      <c r="M1937" s="162"/>
      <c r="N1937" s="152"/>
      <c r="P1937" s="138"/>
    </row>
    <row r="1938" spans="13:16" x14ac:dyDescent="0.3">
      <c r="M1938" s="162"/>
      <c r="N1938" s="152"/>
      <c r="P1938" s="138"/>
    </row>
    <row r="1939" spans="13:16" x14ac:dyDescent="0.3">
      <c r="M1939" s="162"/>
      <c r="N1939" s="152"/>
      <c r="P1939" s="138"/>
    </row>
    <row r="1940" spans="13:16" x14ac:dyDescent="0.3">
      <c r="M1940" s="162"/>
      <c r="N1940" s="152"/>
      <c r="P1940" s="138"/>
    </row>
    <row r="1941" spans="13:16" x14ac:dyDescent="0.3">
      <c r="M1941" s="162"/>
      <c r="N1941" s="152"/>
      <c r="P1941" s="138"/>
    </row>
    <row r="1942" spans="13:16" x14ac:dyDescent="0.3">
      <c r="M1942" s="162"/>
      <c r="N1942" s="152"/>
      <c r="P1942" s="138"/>
    </row>
    <row r="1943" spans="13:16" x14ac:dyDescent="0.3">
      <c r="M1943" s="162"/>
      <c r="N1943" s="152"/>
      <c r="P1943" s="138"/>
    </row>
    <row r="1944" spans="13:16" x14ac:dyDescent="0.3">
      <c r="M1944" s="162"/>
      <c r="N1944" s="152"/>
      <c r="P1944" s="138"/>
    </row>
    <row r="1945" spans="13:16" x14ac:dyDescent="0.3">
      <c r="M1945" s="162"/>
      <c r="N1945" s="152"/>
      <c r="P1945" s="138"/>
    </row>
    <row r="1946" spans="13:16" x14ac:dyDescent="0.3">
      <c r="M1946" s="162"/>
      <c r="N1946" s="152"/>
      <c r="P1946" s="138"/>
    </row>
    <row r="1947" spans="13:16" x14ac:dyDescent="0.3">
      <c r="M1947" s="162"/>
      <c r="N1947" s="152"/>
      <c r="P1947" s="138"/>
    </row>
    <row r="1948" spans="13:16" x14ac:dyDescent="0.3">
      <c r="M1948" s="162"/>
      <c r="N1948" s="152"/>
      <c r="P1948" s="138"/>
    </row>
    <row r="1949" spans="13:16" x14ac:dyDescent="0.3">
      <c r="M1949" s="162"/>
      <c r="N1949" s="152"/>
      <c r="P1949" s="138"/>
    </row>
    <row r="1950" spans="13:16" x14ac:dyDescent="0.3">
      <c r="M1950" s="162"/>
      <c r="N1950" s="152"/>
      <c r="P1950" s="138"/>
    </row>
    <row r="1951" spans="13:16" x14ac:dyDescent="0.3">
      <c r="M1951" s="162"/>
      <c r="N1951" s="152"/>
      <c r="P1951" s="138"/>
    </row>
    <row r="1952" spans="13:16" x14ac:dyDescent="0.3">
      <c r="M1952" s="162"/>
      <c r="N1952" s="152"/>
      <c r="P1952" s="138"/>
    </row>
    <row r="1953" spans="13:16" x14ac:dyDescent="0.3">
      <c r="M1953" s="162"/>
      <c r="N1953" s="152"/>
      <c r="P1953" s="138"/>
    </row>
    <row r="1954" spans="13:16" x14ac:dyDescent="0.3">
      <c r="M1954" s="162"/>
      <c r="N1954" s="152"/>
      <c r="P1954" s="138"/>
    </row>
    <row r="1955" spans="13:16" x14ac:dyDescent="0.3">
      <c r="M1955" s="162"/>
      <c r="N1955" s="152"/>
      <c r="P1955" s="138"/>
    </row>
    <row r="1956" spans="13:16" x14ac:dyDescent="0.3">
      <c r="M1956" s="162"/>
      <c r="N1956" s="152"/>
      <c r="P1956" s="138"/>
    </row>
    <row r="1957" spans="13:16" x14ac:dyDescent="0.3">
      <c r="M1957" s="162"/>
      <c r="N1957" s="152"/>
      <c r="P1957" s="138"/>
    </row>
    <row r="1958" spans="13:16" x14ac:dyDescent="0.3">
      <c r="M1958" s="162"/>
      <c r="N1958" s="152"/>
      <c r="P1958" s="138"/>
    </row>
    <row r="1959" spans="13:16" x14ac:dyDescent="0.3">
      <c r="M1959" s="162"/>
      <c r="N1959" s="152"/>
      <c r="P1959" s="138"/>
    </row>
    <row r="1960" spans="13:16" x14ac:dyDescent="0.3">
      <c r="M1960" s="162"/>
      <c r="N1960" s="152"/>
      <c r="P1960" s="138"/>
    </row>
    <row r="1961" spans="13:16" x14ac:dyDescent="0.3">
      <c r="M1961" s="162"/>
      <c r="N1961" s="152"/>
      <c r="P1961" s="138"/>
    </row>
    <row r="1962" spans="13:16" x14ac:dyDescent="0.3">
      <c r="M1962" s="162"/>
      <c r="N1962" s="152"/>
      <c r="P1962" s="138"/>
    </row>
    <row r="1963" spans="13:16" x14ac:dyDescent="0.3">
      <c r="M1963" s="162"/>
      <c r="N1963" s="152"/>
      <c r="P1963" s="138"/>
    </row>
    <row r="1964" spans="13:16" x14ac:dyDescent="0.3">
      <c r="M1964" s="162"/>
      <c r="N1964" s="152"/>
      <c r="P1964" s="138"/>
    </row>
    <row r="1965" spans="13:16" x14ac:dyDescent="0.3">
      <c r="M1965" s="162"/>
      <c r="N1965" s="152"/>
      <c r="P1965" s="138"/>
    </row>
    <row r="1966" spans="13:16" x14ac:dyDescent="0.3">
      <c r="M1966" s="162"/>
      <c r="N1966" s="152"/>
      <c r="P1966" s="138"/>
    </row>
    <row r="1967" spans="13:16" x14ac:dyDescent="0.3">
      <c r="M1967" s="162"/>
      <c r="N1967" s="152"/>
      <c r="P1967" s="138"/>
    </row>
    <row r="1968" spans="13:16" x14ac:dyDescent="0.3">
      <c r="M1968" s="162"/>
      <c r="N1968" s="152"/>
      <c r="P1968" s="138"/>
    </row>
    <row r="1969" spans="13:16" x14ac:dyDescent="0.3">
      <c r="M1969" s="162"/>
      <c r="N1969" s="152"/>
      <c r="P1969" s="138"/>
    </row>
    <row r="1970" spans="13:16" x14ac:dyDescent="0.3">
      <c r="M1970" s="162"/>
      <c r="N1970" s="152"/>
      <c r="P1970" s="138"/>
    </row>
    <row r="1971" spans="13:16" x14ac:dyDescent="0.3">
      <c r="M1971" s="162"/>
      <c r="N1971" s="152"/>
      <c r="P1971" s="138"/>
    </row>
    <row r="1972" spans="13:16" x14ac:dyDescent="0.3">
      <c r="M1972" s="162"/>
      <c r="N1972" s="152"/>
      <c r="P1972" s="138"/>
    </row>
    <row r="1973" spans="13:16" x14ac:dyDescent="0.3">
      <c r="M1973" s="162"/>
      <c r="N1973" s="152"/>
      <c r="P1973" s="138"/>
    </row>
    <row r="1974" spans="13:16" x14ac:dyDescent="0.3">
      <c r="M1974" s="162"/>
      <c r="N1974" s="152"/>
      <c r="P1974" s="138"/>
    </row>
    <row r="1975" spans="13:16" x14ac:dyDescent="0.3">
      <c r="M1975" s="162"/>
      <c r="N1975" s="152"/>
      <c r="P1975" s="138"/>
    </row>
    <row r="1976" spans="13:16" x14ac:dyDescent="0.3">
      <c r="M1976" s="162"/>
      <c r="N1976" s="152"/>
      <c r="P1976" s="138"/>
    </row>
    <row r="1977" spans="13:16" x14ac:dyDescent="0.3">
      <c r="M1977" s="162"/>
      <c r="N1977" s="152"/>
      <c r="P1977" s="138"/>
    </row>
    <row r="1978" spans="13:16" x14ac:dyDescent="0.3">
      <c r="M1978" s="162"/>
      <c r="N1978" s="152"/>
      <c r="P1978" s="138"/>
    </row>
    <row r="1979" spans="13:16" x14ac:dyDescent="0.3">
      <c r="M1979" s="162"/>
      <c r="N1979" s="152"/>
      <c r="P1979" s="138"/>
    </row>
    <row r="1980" spans="13:16" x14ac:dyDescent="0.3">
      <c r="M1980" s="162"/>
      <c r="N1980" s="152"/>
      <c r="P1980" s="138"/>
    </row>
    <row r="1981" spans="13:16" x14ac:dyDescent="0.3">
      <c r="M1981" s="162"/>
      <c r="N1981" s="152"/>
      <c r="P1981" s="138"/>
    </row>
    <row r="1982" spans="13:16" x14ac:dyDescent="0.3">
      <c r="M1982" s="162"/>
      <c r="N1982" s="152"/>
      <c r="P1982" s="138"/>
    </row>
    <row r="1983" spans="13:16" x14ac:dyDescent="0.3">
      <c r="M1983" s="162"/>
      <c r="N1983" s="152"/>
      <c r="P1983" s="138"/>
    </row>
    <row r="1984" spans="13:16" x14ac:dyDescent="0.3">
      <c r="M1984" s="162"/>
      <c r="N1984" s="152"/>
      <c r="P1984" s="138"/>
    </row>
    <row r="1985" spans="13:16" x14ac:dyDescent="0.3">
      <c r="M1985" s="162"/>
      <c r="N1985" s="152"/>
      <c r="P1985" s="138"/>
    </row>
    <row r="1986" spans="13:16" x14ac:dyDescent="0.3">
      <c r="M1986" s="162"/>
      <c r="N1986" s="152"/>
      <c r="P1986" s="138"/>
    </row>
    <row r="1987" spans="13:16" x14ac:dyDescent="0.3">
      <c r="M1987" s="162"/>
      <c r="N1987" s="152"/>
      <c r="P1987" s="138"/>
    </row>
    <row r="1988" spans="13:16" x14ac:dyDescent="0.3">
      <c r="M1988" s="162"/>
      <c r="N1988" s="152"/>
      <c r="P1988" s="138"/>
    </row>
    <row r="1989" spans="13:16" x14ac:dyDescent="0.3">
      <c r="M1989" s="162"/>
      <c r="N1989" s="152"/>
      <c r="P1989" s="138"/>
    </row>
    <row r="1990" spans="13:16" x14ac:dyDescent="0.3">
      <c r="M1990" s="162"/>
      <c r="N1990" s="152"/>
      <c r="P1990" s="138"/>
    </row>
    <row r="1991" spans="13:16" x14ac:dyDescent="0.3">
      <c r="M1991" s="162"/>
      <c r="N1991" s="152"/>
      <c r="P1991" s="138"/>
    </row>
    <row r="1992" spans="13:16" x14ac:dyDescent="0.3">
      <c r="M1992" s="162"/>
      <c r="N1992" s="152"/>
      <c r="P1992" s="138"/>
    </row>
    <row r="1993" spans="13:16" x14ac:dyDescent="0.3">
      <c r="M1993" s="162"/>
      <c r="N1993" s="152"/>
      <c r="P1993" s="138"/>
    </row>
    <row r="1994" spans="13:16" x14ac:dyDescent="0.3">
      <c r="M1994" s="162"/>
      <c r="N1994" s="152"/>
      <c r="P1994" s="138"/>
    </row>
    <row r="1995" spans="13:16" x14ac:dyDescent="0.3">
      <c r="M1995" s="162"/>
      <c r="N1995" s="152"/>
      <c r="P1995" s="138"/>
    </row>
    <row r="1996" spans="13:16" x14ac:dyDescent="0.3">
      <c r="M1996" s="162"/>
      <c r="N1996" s="152"/>
      <c r="P1996" s="138"/>
    </row>
    <row r="1997" spans="13:16" x14ac:dyDescent="0.3">
      <c r="M1997" s="162"/>
      <c r="N1997" s="152"/>
      <c r="P1997" s="138"/>
    </row>
    <row r="1998" spans="13:16" x14ac:dyDescent="0.3">
      <c r="M1998" s="162"/>
      <c r="N1998" s="152"/>
      <c r="P1998" s="138"/>
    </row>
    <row r="1999" spans="13:16" x14ac:dyDescent="0.3">
      <c r="M1999" s="162"/>
      <c r="N1999" s="152"/>
      <c r="P1999" s="138"/>
    </row>
    <row r="2000" spans="13:16" x14ac:dyDescent="0.3">
      <c r="M2000" s="162"/>
      <c r="N2000" s="152"/>
      <c r="P2000" s="138"/>
    </row>
    <row r="2001" spans="13:16" x14ac:dyDescent="0.3">
      <c r="M2001" s="162"/>
      <c r="N2001" s="152"/>
      <c r="P2001" s="138"/>
    </row>
    <row r="2002" spans="13:16" x14ac:dyDescent="0.3">
      <c r="M2002" s="162"/>
      <c r="N2002" s="152"/>
      <c r="P2002" s="138"/>
    </row>
    <row r="2003" spans="13:16" x14ac:dyDescent="0.3">
      <c r="M2003" s="162"/>
      <c r="N2003" s="152"/>
      <c r="P2003" s="138"/>
    </row>
    <row r="2004" spans="13:16" x14ac:dyDescent="0.3">
      <c r="M2004" s="162"/>
      <c r="N2004" s="152"/>
      <c r="P2004" s="138"/>
    </row>
    <row r="2005" spans="13:16" x14ac:dyDescent="0.3">
      <c r="M2005" s="162"/>
      <c r="N2005" s="152"/>
      <c r="P2005" s="138"/>
    </row>
    <row r="2006" spans="13:16" x14ac:dyDescent="0.3">
      <c r="M2006" s="162"/>
      <c r="N2006" s="152"/>
      <c r="P2006" s="138"/>
    </row>
    <row r="2007" spans="13:16" x14ac:dyDescent="0.3">
      <c r="M2007" s="162"/>
      <c r="N2007" s="152"/>
      <c r="P2007" s="138"/>
    </row>
    <row r="2008" spans="13:16" x14ac:dyDescent="0.3">
      <c r="M2008" s="162"/>
      <c r="N2008" s="152"/>
      <c r="P2008" s="138"/>
    </row>
    <row r="2009" spans="13:16" x14ac:dyDescent="0.3">
      <c r="M2009" s="162"/>
      <c r="N2009" s="152"/>
      <c r="P2009" s="138"/>
    </row>
    <row r="2010" spans="13:16" x14ac:dyDescent="0.3">
      <c r="M2010" s="162"/>
      <c r="N2010" s="152"/>
      <c r="P2010" s="138"/>
    </row>
    <row r="2011" spans="13:16" x14ac:dyDescent="0.3">
      <c r="M2011" s="162"/>
      <c r="N2011" s="152"/>
      <c r="P2011" s="138"/>
    </row>
    <row r="2012" spans="13:16" x14ac:dyDescent="0.3">
      <c r="M2012" s="162"/>
      <c r="N2012" s="152"/>
      <c r="P2012" s="138"/>
    </row>
    <row r="2013" spans="13:16" x14ac:dyDescent="0.3">
      <c r="M2013" s="162"/>
      <c r="N2013" s="152"/>
      <c r="P2013" s="138"/>
    </row>
    <row r="2014" spans="13:16" x14ac:dyDescent="0.3">
      <c r="M2014" s="162"/>
      <c r="N2014" s="152"/>
      <c r="P2014" s="138"/>
    </row>
    <row r="2015" spans="13:16" x14ac:dyDescent="0.3">
      <c r="M2015" s="162"/>
      <c r="N2015" s="152"/>
      <c r="P2015" s="138"/>
    </row>
    <row r="2016" spans="13:16" x14ac:dyDescent="0.3">
      <c r="M2016" s="162"/>
      <c r="N2016" s="152"/>
      <c r="P2016" s="138"/>
    </row>
    <row r="2017" spans="13:16" x14ac:dyDescent="0.3">
      <c r="M2017" s="162"/>
      <c r="N2017" s="152"/>
      <c r="P2017" s="138"/>
    </row>
    <row r="2018" spans="13:16" x14ac:dyDescent="0.3">
      <c r="M2018" s="162"/>
      <c r="N2018" s="152"/>
      <c r="P2018" s="138"/>
    </row>
    <row r="2019" spans="13:16" x14ac:dyDescent="0.3">
      <c r="M2019" s="162"/>
      <c r="N2019" s="152"/>
      <c r="P2019" s="138"/>
    </row>
    <row r="2020" spans="13:16" x14ac:dyDescent="0.3">
      <c r="M2020" s="162"/>
      <c r="N2020" s="152"/>
      <c r="P2020" s="138"/>
    </row>
    <row r="2021" spans="13:16" x14ac:dyDescent="0.3">
      <c r="M2021" s="162"/>
      <c r="N2021" s="152"/>
      <c r="P2021" s="138"/>
    </row>
    <row r="2022" spans="13:16" x14ac:dyDescent="0.3">
      <c r="M2022" s="162"/>
      <c r="N2022" s="152"/>
      <c r="P2022" s="138"/>
    </row>
    <row r="2023" spans="13:16" x14ac:dyDescent="0.3">
      <c r="M2023" s="162"/>
      <c r="N2023" s="152"/>
      <c r="P2023" s="138"/>
    </row>
    <row r="2024" spans="13:16" x14ac:dyDescent="0.3">
      <c r="M2024" s="162"/>
      <c r="N2024" s="152"/>
      <c r="P2024" s="138"/>
    </row>
    <row r="2025" spans="13:16" x14ac:dyDescent="0.3">
      <c r="M2025" s="162"/>
      <c r="N2025" s="152"/>
      <c r="P2025" s="138"/>
    </row>
    <row r="2026" spans="13:16" x14ac:dyDescent="0.3">
      <c r="M2026" s="162"/>
      <c r="N2026" s="152"/>
      <c r="P2026" s="138"/>
    </row>
    <row r="2027" spans="13:16" x14ac:dyDescent="0.3">
      <c r="M2027" s="162"/>
      <c r="N2027" s="152"/>
      <c r="P2027" s="138"/>
    </row>
    <row r="2028" spans="13:16" x14ac:dyDescent="0.3">
      <c r="M2028" s="162"/>
      <c r="N2028" s="152"/>
      <c r="P2028" s="138"/>
    </row>
    <row r="2029" spans="13:16" x14ac:dyDescent="0.3">
      <c r="M2029" s="162"/>
      <c r="N2029" s="152"/>
      <c r="P2029" s="138"/>
    </row>
    <row r="2030" spans="13:16" x14ac:dyDescent="0.3">
      <c r="M2030" s="162"/>
      <c r="N2030" s="152"/>
      <c r="P2030" s="138"/>
    </row>
    <row r="2031" spans="13:16" x14ac:dyDescent="0.3">
      <c r="M2031" s="162"/>
      <c r="N2031" s="152"/>
      <c r="P2031" s="138"/>
    </row>
    <row r="2032" spans="13:16" x14ac:dyDescent="0.3">
      <c r="M2032" s="162"/>
      <c r="N2032" s="152"/>
      <c r="P2032" s="138"/>
    </row>
    <row r="2033" spans="13:16" x14ac:dyDescent="0.3">
      <c r="M2033" s="162"/>
      <c r="N2033" s="152"/>
      <c r="P2033" s="138"/>
    </row>
    <row r="2034" spans="13:16" x14ac:dyDescent="0.3">
      <c r="M2034" s="162"/>
      <c r="N2034" s="152"/>
      <c r="P2034" s="138"/>
    </row>
    <row r="2035" spans="13:16" x14ac:dyDescent="0.3">
      <c r="M2035" s="162"/>
      <c r="N2035" s="152"/>
      <c r="P2035" s="138"/>
    </row>
    <row r="2036" spans="13:16" x14ac:dyDescent="0.3">
      <c r="M2036" s="162"/>
      <c r="N2036" s="152"/>
      <c r="P2036" s="138"/>
    </row>
    <row r="2037" spans="13:16" x14ac:dyDescent="0.3">
      <c r="M2037" s="162"/>
      <c r="N2037" s="152"/>
      <c r="P2037" s="138"/>
    </row>
    <row r="2038" spans="13:16" x14ac:dyDescent="0.3">
      <c r="M2038" s="162"/>
      <c r="N2038" s="152"/>
      <c r="P2038" s="138"/>
    </row>
    <row r="2039" spans="13:16" x14ac:dyDescent="0.3">
      <c r="M2039" s="162"/>
      <c r="N2039" s="152"/>
      <c r="P2039" s="138"/>
    </row>
    <row r="2040" spans="13:16" x14ac:dyDescent="0.3">
      <c r="M2040" s="162"/>
      <c r="N2040" s="152"/>
      <c r="P2040" s="138"/>
    </row>
    <row r="2041" spans="13:16" x14ac:dyDescent="0.3">
      <c r="M2041" s="162"/>
      <c r="N2041" s="152"/>
      <c r="P2041" s="138"/>
    </row>
    <row r="2042" spans="13:16" x14ac:dyDescent="0.3">
      <c r="M2042" s="162"/>
      <c r="N2042" s="152"/>
      <c r="P2042" s="138"/>
    </row>
    <row r="2043" spans="13:16" x14ac:dyDescent="0.3">
      <c r="M2043" s="162"/>
      <c r="N2043" s="152"/>
      <c r="P2043" s="138"/>
    </row>
    <row r="2044" spans="13:16" x14ac:dyDescent="0.3">
      <c r="M2044" s="162"/>
      <c r="N2044" s="152"/>
      <c r="P2044" s="138"/>
    </row>
    <row r="2045" spans="13:16" x14ac:dyDescent="0.3">
      <c r="M2045" s="162"/>
      <c r="N2045" s="152"/>
      <c r="P2045" s="138"/>
    </row>
    <row r="2046" spans="13:16" x14ac:dyDescent="0.3">
      <c r="M2046" s="162"/>
      <c r="N2046" s="152"/>
      <c r="P2046" s="138"/>
    </row>
    <row r="2047" spans="13:16" x14ac:dyDescent="0.3">
      <c r="M2047" s="162"/>
      <c r="N2047" s="152"/>
      <c r="P2047" s="138"/>
    </row>
    <row r="2048" spans="13:16" x14ac:dyDescent="0.3">
      <c r="M2048" s="162"/>
      <c r="N2048" s="152"/>
      <c r="P2048" s="138"/>
    </row>
    <row r="2049" spans="13:16" x14ac:dyDescent="0.3">
      <c r="M2049" s="162"/>
      <c r="N2049" s="152"/>
      <c r="P2049" s="138"/>
    </row>
    <row r="2050" spans="13:16" x14ac:dyDescent="0.3">
      <c r="M2050" s="162"/>
      <c r="N2050" s="152"/>
      <c r="P2050" s="138"/>
    </row>
    <row r="2051" spans="13:16" x14ac:dyDescent="0.3">
      <c r="M2051" s="162"/>
      <c r="N2051" s="152"/>
      <c r="P2051" s="138"/>
    </row>
    <row r="2052" spans="13:16" x14ac:dyDescent="0.3">
      <c r="M2052" s="162"/>
      <c r="N2052" s="152"/>
      <c r="P2052" s="138"/>
    </row>
    <row r="2053" spans="13:16" x14ac:dyDescent="0.3">
      <c r="M2053" s="162"/>
      <c r="N2053" s="152"/>
      <c r="P2053" s="138"/>
    </row>
    <row r="2054" spans="13:16" x14ac:dyDescent="0.3">
      <c r="M2054" s="162"/>
      <c r="N2054" s="152"/>
      <c r="P2054" s="138"/>
    </row>
    <row r="2055" spans="13:16" x14ac:dyDescent="0.3">
      <c r="M2055" s="162"/>
      <c r="N2055" s="152"/>
      <c r="P2055" s="138"/>
    </row>
    <row r="2056" spans="13:16" x14ac:dyDescent="0.3">
      <c r="M2056" s="162"/>
      <c r="N2056" s="152"/>
      <c r="P2056" s="138"/>
    </row>
    <row r="2057" spans="13:16" x14ac:dyDescent="0.3">
      <c r="M2057" s="162"/>
      <c r="N2057" s="152"/>
      <c r="P2057" s="138"/>
    </row>
    <row r="2058" spans="13:16" x14ac:dyDescent="0.3">
      <c r="M2058" s="162"/>
      <c r="N2058" s="152"/>
      <c r="P2058" s="138"/>
    </row>
    <row r="2059" spans="13:16" x14ac:dyDescent="0.3">
      <c r="M2059" s="162"/>
      <c r="N2059" s="152"/>
      <c r="P2059" s="138"/>
    </row>
    <row r="2060" spans="13:16" x14ac:dyDescent="0.3">
      <c r="M2060" s="162"/>
      <c r="N2060" s="152"/>
      <c r="P2060" s="138"/>
    </row>
    <row r="2061" spans="13:16" x14ac:dyDescent="0.3">
      <c r="M2061" s="162"/>
      <c r="N2061" s="152"/>
      <c r="P2061" s="138"/>
    </row>
    <row r="2062" spans="13:16" x14ac:dyDescent="0.3">
      <c r="M2062" s="162"/>
      <c r="N2062" s="152"/>
      <c r="P2062" s="138"/>
    </row>
    <row r="2063" spans="13:16" x14ac:dyDescent="0.3">
      <c r="M2063" s="162"/>
      <c r="N2063" s="152"/>
      <c r="P2063" s="138"/>
    </row>
    <row r="2064" spans="13:16" x14ac:dyDescent="0.3">
      <c r="M2064" s="162"/>
      <c r="N2064" s="152"/>
      <c r="P2064" s="138"/>
    </row>
    <row r="2065" spans="13:16" x14ac:dyDescent="0.3">
      <c r="M2065" s="162"/>
      <c r="N2065" s="152"/>
      <c r="P2065" s="138"/>
    </row>
    <row r="2066" spans="13:16" x14ac:dyDescent="0.3">
      <c r="M2066" s="162"/>
      <c r="N2066" s="152"/>
      <c r="P2066" s="138"/>
    </row>
    <row r="2067" spans="13:16" x14ac:dyDescent="0.3">
      <c r="M2067" s="162"/>
      <c r="N2067" s="152"/>
      <c r="P2067" s="138"/>
    </row>
    <row r="2068" spans="13:16" x14ac:dyDescent="0.3">
      <c r="M2068" s="162"/>
      <c r="N2068" s="152"/>
      <c r="P2068" s="138"/>
    </row>
    <row r="2069" spans="13:16" x14ac:dyDescent="0.3">
      <c r="M2069" s="162"/>
      <c r="N2069" s="152"/>
      <c r="P2069" s="138"/>
    </row>
    <row r="2070" spans="13:16" x14ac:dyDescent="0.3">
      <c r="M2070" s="162"/>
      <c r="N2070" s="152"/>
      <c r="P2070" s="138"/>
    </row>
    <row r="2071" spans="13:16" x14ac:dyDescent="0.3">
      <c r="M2071" s="162"/>
      <c r="N2071" s="152"/>
      <c r="P2071" s="138"/>
    </row>
    <row r="2072" spans="13:16" x14ac:dyDescent="0.3">
      <c r="M2072" s="162"/>
      <c r="N2072" s="152"/>
      <c r="P2072" s="138"/>
    </row>
    <row r="2073" spans="13:16" x14ac:dyDescent="0.3">
      <c r="M2073" s="162"/>
      <c r="N2073" s="152"/>
      <c r="P2073" s="138"/>
    </row>
    <row r="2074" spans="13:16" x14ac:dyDescent="0.3">
      <c r="M2074" s="162"/>
      <c r="N2074" s="152"/>
      <c r="P2074" s="138"/>
    </row>
    <row r="2075" spans="13:16" x14ac:dyDescent="0.3">
      <c r="M2075" s="162"/>
      <c r="N2075" s="152"/>
      <c r="P2075" s="138"/>
    </row>
    <row r="2076" spans="13:16" x14ac:dyDescent="0.3">
      <c r="M2076" s="162"/>
      <c r="N2076" s="152"/>
      <c r="P2076" s="138"/>
    </row>
    <row r="2077" spans="13:16" x14ac:dyDescent="0.3">
      <c r="M2077" s="162"/>
      <c r="N2077" s="152"/>
      <c r="P2077" s="138"/>
    </row>
    <row r="2078" spans="13:16" x14ac:dyDescent="0.3">
      <c r="M2078" s="162"/>
      <c r="N2078" s="152"/>
      <c r="P2078" s="138"/>
    </row>
    <row r="2079" spans="13:16" x14ac:dyDescent="0.3">
      <c r="M2079" s="162"/>
      <c r="N2079" s="152"/>
      <c r="P2079" s="138"/>
    </row>
    <row r="2080" spans="13:16" x14ac:dyDescent="0.3">
      <c r="M2080" s="162"/>
      <c r="N2080" s="152"/>
      <c r="P2080" s="138"/>
    </row>
    <row r="2081" spans="13:16" x14ac:dyDescent="0.3">
      <c r="M2081" s="162"/>
      <c r="N2081" s="152"/>
      <c r="P2081" s="138"/>
    </row>
    <row r="2082" spans="13:16" x14ac:dyDescent="0.3">
      <c r="M2082" s="162"/>
      <c r="N2082" s="152"/>
      <c r="P2082" s="138"/>
    </row>
    <row r="2083" spans="13:16" x14ac:dyDescent="0.3">
      <c r="M2083" s="162"/>
      <c r="N2083" s="152"/>
      <c r="P2083" s="138"/>
    </row>
    <row r="2084" spans="13:16" x14ac:dyDescent="0.3">
      <c r="M2084" s="162"/>
      <c r="N2084" s="152"/>
      <c r="P2084" s="138"/>
    </row>
    <row r="2085" spans="13:16" x14ac:dyDescent="0.3">
      <c r="M2085" s="162"/>
      <c r="N2085" s="152"/>
      <c r="P2085" s="138"/>
    </row>
    <row r="2086" spans="13:16" x14ac:dyDescent="0.3">
      <c r="M2086" s="162"/>
      <c r="N2086" s="152"/>
      <c r="P2086" s="138"/>
    </row>
    <row r="2087" spans="13:16" x14ac:dyDescent="0.3">
      <c r="M2087" s="162"/>
      <c r="N2087" s="152"/>
      <c r="P2087" s="138"/>
    </row>
    <row r="2088" spans="13:16" x14ac:dyDescent="0.3">
      <c r="M2088" s="162"/>
      <c r="N2088" s="152"/>
      <c r="P2088" s="138"/>
    </row>
    <row r="2089" spans="13:16" x14ac:dyDescent="0.3">
      <c r="M2089" s="162"/>
      <c r="N2089" s="152"/>
      <c r="P2089" s="138"/>
    </row>
    <row r="2090" spans="13:16" x14ac:dyDescent="0.3">
      <c r="M2090" s="162"/>
      <c r="N2090" s="152"/>
      <c r="P2090" s="138"/>
    </row>
    <row r="2091" spans="13:16" x14ac:dyDescent="0.3">
      <c r="M2091" s="162"/>
      <c r="N2091" s="152"/>
      <c r="P2091" s="138"/>
    </row>
    <row r="2092" spans="13:16" x14ac:dyDescent="0.3">
      <c r="M2092" s="162"/>
      <c r="N2092" s="152"/>
      <c r="P2092" s="138"/>
    </row>
    <row r="2093" spans="13:16" x14ac:dyDescent="0.3">
      <c r="M2093" s="162"/>
      <c r="N2093" s="152"/>
      <c r="P2093" s="138"/>
    </row>
    <row r="2094" spans="13:16" x14ac:dyDescent="0.3">
      <c r="M2094" s="162"/>
      <c r="N2094" s="152"/>
      <c r="P2094" s="138"/>
    </row>
    <row r="2095" spans="13:16" x14ac:dyDescent="0.3">
      <c r="M2095" s="162"/>
      <c r="N2095" s="152"/>
      <c r="P2095" s="138"/>
    </row>
    <row r="2096" spans="13:16" x14ac:dyDescent="0.3">
      <c r="M2096" s="162"/>
      <c r="N2096" s="152"/>
      <c r="P2096" s="138"/>
    </row>
    <row r="2097" spans="13:16" x14ac:dyDescent="0.3">
      <c r="M2097" s="162"/>
      <c r="N2097" s="152"/>
      <c r="P2097" s="138"/>
    </row>
    <row r="2098" spans="13:16" x14ac:dyDescent="0.3">
      <c r="M2098" s="162"/>
      <c r="N2098" s="152"/>
      <c r="P2098" s="138"/>
    </row>
    <row r="2099" spans="13:16" x14ac:dyDescent="0.3">
      <c r="M2099" s="162"/>
      <c r="N2099" s="152"/>
      <c r="P2099" s="138"/>
    </row>
    <row r="2100" spans="13:16" x14ac:dyDescent="0.3">
      <c r="M2100" s="162"/>
      <c r="N2100" s="152"/>
      <c r="P2100" s="138"/>
    </row>
    <row r="2101" spans="13:16" x14ac:dyDescent="0.3">
      <c r="M2101" s="162"/>
      <c r="N2101" s="152"/>
      <c r="P2101" s="138"/>
    </row>
    <row r="2102" spans="13:16" x14ac:dyDescent="0.3">
      <c r="M2102" s="162"/>
      <c r="N2102" s="152"/>
      <c r="P2102" s="138"/>
    </row>
    <row r="2103" spans="13:16" x14ac:dyDescent="0.3">
      <c r="M2103" s="162"/>
      <c r="N2103" s="152"/>
      <c r="P2103" s="138"/>
    </row>
    <row r="2104" spans="13:16" x14ac:dyDescent="0.3">
      <c r="M2104" s="162"/>
      <c r="N2104" s="152"/>
      <c r="P2104" s="138"/>
    </row>
    <row r="2105" spans="13:16" x14ac:dyDescent="0.3">
      <c r="M2105" s="162"/>
      <c r="N2105" s="152"/>
      <c r="P2105" s="138"/>
    </row>
    <row r="2106" spans="13:16" x14ac:dyDescent="0.3">
      <c r="M2106" s="162"/>
      <c r="N2106" s="152"/>
      <c r="P2106" s="138"/>
    </row>
    <row r="2107" spans="13:16" x14ac:dyDescent="0.3">
      <c r="M2107" s="162"/>
      <c r="N2107" s="152"/>
      <c r="P2107" s="138"/>
    </row>
    <row r="2108" spans="13:16" x14ac:dyDescent="0.3">
      <c r="M2108" s="162"/>
      <c r="N2108" s="152"/>
      <c r="P2108" s="138"/>
    </row>
    <row r="2109" spans="13:16" x14ac:dyDescent="0.3">
      <c r="M2109" s="162"/>
      <c r="N2109" s="152"/>
      <c r="P2109" s="138"/>
    </row>
    <row r="2110" spans="13:16" x14ac:dyDescent="0.3">
      <c r="M2110" s="162"/>
      <c r="N2110" s="152"/>
      <c r="P2110" s="138"/>
    </row>
    <row r="2111" spans="13:16" x14ac:dyDescent="0.3">
      <c r="M2111" s="162"/>
      <c r="N2111" s="152"/>
      <c r="P2111" s="138"/>
    </row>
    <row r="2112" spans="13:16" x14ac:dyDescent="0.3">
      <c r="M2112" s="162"/>
      <c r="N2112" s="152"/>
      <c r="P2112" s="138"/>
    </row>
    <row r="2113" spans="13:16" x14ac:dyDescent="0.3">
      <c r="M2113" s="162"/>
      <c r="N2113" s="152"/>
      <c r="P2113" s="138"/>
    </row>
    <row r="2114" spans="13:16" x14ac:dyDescent="0.3">
      <c r="M2114" s="162"/>
      <c r="N2114" s="152"/>
      <c r="P2114" s="138"/>
    </row>
    <row r="2115" spans="13:16" x14ac:dyDescent="0.3">
      <c r="M2115" s="162"/>
      <c r="N2115" s="152"/>
      <c r="P2115" s="138"/>
    </row>
    <row r="2116" spans="13:16" x14ac:dyDescent="0.3">
      <c r="M2116" s="162"/>
      <c r="N2116" s="152"/>
      <c r="P2116" s="138"/>
    </row>
    <row r="2117" spans="13:16" x14ac:dyDescent="0.3">
      <c r="M2117" s="162"/>
      <c r="N2117" s="152"/>
      <c r="P2117" s="138"/>
    </row>
    <row r="2118" spans="13:16" x14ac:dyDescent="0.3">
      <c r="M2118" s="162"/>
      <c r="N2118" s="152"/>
      <c r="P2118" s="138"/>
    </row>
    <row r="2119" spans="13:16" x14ac:dyDescent="0.3">
      <c r="M2119" s="162"/>
      <c r="N2119" s="152"/>
      <c r="P2119" s="138"/>
    </row>
    <row r="2120" spans="13:16" x14ac:dyDescent="0.3">
      <c r="M2120" s="162"/>
      <c r="N2120" s="152"/>
      <c r="P2120" s="138"/>
    </row>
    <row r="2121" spans="13:16" x14ac:dyDescent="0.3">
      <c r="M2121" s="162"/>
      <c r="N2121" s="152"/>
      <c r="P2121" s="138"/>
    </row>
    <row r="2122" spans="13:16" x14ac:dyDescent="0.3">
      <c r="M2122" s="162"/>
      <c r="N2122" s="152"/>
      <c r="P2122" s="138"/>
    </row>
    <row r="2123" spans="13:16" x14ac:dyDescent="0.3">
      <c r="M2123" s="162"/>
      <c r="N2123" s="152"/>
      <c r="P2123" s="138"/>
    </row>
    <row r="2124" spans="13:16" x14ac:dyDescent="0.3">
      <c r="M2124" s="162"/>
      <c r="N2124" s="152"/>
      <c r="P2124" s="138"/>
    </row>
    <row r="2125" spans="13:16" x14ac:dyDescent="0.3">
      <c r="M2125" s="162"/>
      <c r="N2125" s="152"/>
      <c r="P2125" s="138"/>
    </row>
    <row r="2126" spans="13:16" x14ac:dyDescent="0.3">
      <c r="M2126" s="162"/>
      <c r="N2126" s="152"/>
      <c r="P2126" s="138"/>
    </row>
    <row r="2127" spans="13:16" x14ac:dyDescent="0.3">
      <c r="M2127" s="162"/>
      <c r="N2127" s="152"/>
      <c r="P2127" s="138"/>
    </row>
    <row r="2128" spans="13:16" x14ac:dyDescent="0.3">
      <c r="M2128" s="162"/>
      <c r="N2128" s="152"/>
      <c r="P2128" s="138"/>
    </row>
    <row r="2129" spans="13:16" x14ac:dyDescent="0.3">
      <c r="M2129" s="162"/>
      <c r="N2129" s="152"/>
      <c r="P2129" s="138"/>
    </row>
    <row r="2130" spans="13:16" x14ac:dyDescent="0.3">
      <c r="M2130" s="162"/>
      <c r="N2130" s="152"/>
      <c r="P2130" s="138"/>
    </row>
    <row r="2131" spans="13:16" x14ac:dyDescent="0.3">
      <c r="M2131" s="162"/>
      <c r="N2131" s="152"/>
      <c r="P2131" s="138"/>
    </row>
    <row r="2132" spans="13:16" x14ac:dyDescent="0.3">
      <c r="M2132" s="162"/>
      <c r="N2132" s="152"/>
      <c r="P2132" s="138"/>
    </row>
    <row r="2133" spans="13:16" x14ac:dyDescent="0.3">
      <c r="M2133" s="162"/>
      <c r="N2133" s="152"/>
      <c r="P2133" s="138"/>
    </row>
    <row r="2134" spans="13:16" x14ac:dyDescent="0.3">
      <c r="M2134" s="162"/>
      <c r="N2134" s="152"/>
      <c r="P2134" s="138"/>
    </row>
    <row r="2135" spans="13:16" x14ac:dyDescent="0.3">
      <c r="M2135" s="162"/>
      <c r="N2135" s="152"/>
      <c r="P2135" s="138"/>
    </row>
    <row r="2136" spans="13:16" x14ac:dyDescent="0.3">
      <c r="M2136" s="162"/>
      <c r="N2136" s="152"/>
      <c r="P2136" s="138"/>
    </row>
    <row r="2137" spans="13:16" x14ac:dyDescent="0.3">
      <c r="M2137" s="162"/>
      <c r="N2137" s="152"/>
      <c r="P2137" s="138"/>
    </row>
    <row r="2138" spans="13:16" x14ac:dyDescent="0.3">
      <c r="M2138" s="162"/>
      <c r="N2138" s="152"/>
      <c r="P2138" s="138"/>
    </row>
    <row r="2139" spans="13:16" x14ac:dyDescent="0.3">
      <c r="M2139" s="162"/>
      <c r="N2139" s="152"/>
      <c r="P2139" s="138"/>
    </row>
    <row r="2140" spans="13:16" x14ac:dyDescent="0.3">
      <c r="M2140" s="162"/>
      <c r="N2140" s="152"/>
      <c r="P2140" s="138"/>
    </row>
    <row r="2141" spans="13:16" x14ac:dyDescent="0.3">
      <c r="M2141" s="162"/>
      <c r="N2141" s="152"/>
      <c r="P2141" s="138"/>
    </row>
    <row r="2142" spans="13:16" x14ac:dyDescent="0.3">
      <c r="M2142" s="162"/>
      <c r="N2142" s="152"/>
      <c r="P2142" s="138"/>
    </row>
    <row r="2143" spans="13:16" x14ac:dyDescent="0.3">
      <c r="M2143" s="162"/>
      <c r="N2143" s="152"/>
      <c r="P2143" s="138"/>
    </row>
    <row r="2144" spans="13:16" x14ac:dyDescent="0.3">
      <c r="M2144" s="162"/>
      <c r="N2144" s="152"/>
      <c r="P2144" s="138"/>
    </row>
    <row r="2145" spans="13:16" x14ac:dyDescent="0.3">
      <c r="M2145" s="162"/>
      <c r="N2145" s="152"/>
      <c r="P2145" s="138"/>
    </row>
    <row r="2146" spans="13:16" x14ac:dyDescent="0.3">
      <c r="M2146" s="162"/>
      <c r="N2146" s="152"/>
      <c r="P2146" s="138"/>
    </row>
    <row r="2147" spans="13:16" x14ac:dyDescent="0.3">
      <c r="M2147" s="162"/>
      <c r="N2147" s="152"/>
      <c r="P2147" s="138"/>
    </row>
    <row r="2148" spans="13:16" x14ac:dyDescent="0.3">
      <c r="M2148" s="162"/>
      <c r="N2148" s="152"/>
      <c r="P2148" s="138"/>
    </row>
    <row r="2149" spans="13:16" x14ac:dyDescent="0.3">
      <c r="M2149" s="162"/>
      <c r="N2149" s="152"/>
      <c r="P2149" s="138"/>
    </row>
    <row r="2150" spans="13:16" x14ac:dyDescent="0.3">
      <c r="M2150" s="162"/>
      <c r="N2150" s="152"/>
      <c r="P2150" s="138"/>
    </row>
    <row r="2151" spans="13:16" x14ac:dyDescent="0.3">
      <c r="M2151" s="162"/>
      <c r="N2151" s="152"/>
      <c r="P2151" s="138"/>
    </row>
    <row r="2152" spans="13:16" x14ac:dyDescent="0.3">
      <c r="M2152" s="162"/>
      <c r="N2152" s="152"/>
      <c r="P2152" s="138"/>
    </row>
    <row r="2153" spans="13:16" x14ac:dyDescent="0.3">
      <c r="M2153" s="162"/>
      <c r="N2153" s="152"/>
      <c r="P2153" s="138"/>
    </row>
    <row r="2154" spans="13:16" x14ac:dyDescent="0.3">
      <c r="M2154" s="162"/>
      <c r="N2154" s="152"/>
      <c r="P2154" s="138"/>
    </row>
    <row r="2155" spans="13:16" x14ac:dyDescent="0.3">
      <c r="M2155" s="162"/>
      <c r="N2155" s="152"/>
      <c r="P2155" s="138"/>
    </row>
    <row r="2156" spans="13:16" x14ac:dyDescent="0.3">
      <c r="M2156" s="162"/>
      <c r="N2156" s="152"/>
      <c r="P2156" s="138"/>
    </row>
    <row r="2157" spans="13:16" x14ac:dyDescent="0.3">
      <c r="M2157" s="162"/>
      <c r="N2157" s="152"/>
      <c r="P2157" s="138"/>
    </row>
    <row r="2158" spans="13:16" x14ac:dyDescent="0.3">
      <c r="M2158" s="162"/>
      <c r="N2158" s="152"/>
      <c r="P2158" s="138"/>
    </row>
    <row r="2159" spans="13:16" x14ac:dyDescent="0.3">
      <c r="M2159" s="162"/>
      <c r="N2159" s="152"/>
      <c r="P2159" s="138"/>
    </row>
    <row r="2160" spans="13:16" x14ac:dyDescent="0.3">
      <c r="M2160" s="162"/>
      <c r="N2160" s="152"/>
      <c r="P2160" s="138"/>
    </row>
    <row r="2161" spans="13:16" x14ac:dyDescent="0.3">
      <c r="M2161" s="162"/>
      <c r="N2161" s="152"/>
      <c r="P2161" s="138"/>
    </row>
    <row r="2162" spans="13:16" x14ac:dyDescent="0.3">
      <c r="M2162" s="162"/>
      <c r="N2162" s="152"/>
      <c r="P2162" s="138"/>
    </row>
    <row r="2163" spans="13:16" x14ac:dyDescent="0.3">
      <c r="M2163" s="162"/>
      <c r="N2163" s="152"/>
      <c r="P2163" s="138"/>
    </row>
    <row r="2164" spans="13:16" x14ac:dyDescent="0.3">
      <c r="M2164" s="162"/>
      <c r="N2164" s="152"/>
      <c r="P2164" s="138"/>
    </row>
    <row r="2165" spans="13:16" x14ac:dyDescent="0.3">
      <c r="M2165" s="162"/>
      <c r="N2165" s="152"/>
      <c r="P2165" s="138"/>
    </row>
    <row r="2166" spans="13:16" x14ac:dyDescent="0.3">
      <c r="M2166" s="162"/>
      <c r="N2166" s="152"/>
      <c r="P2166" s="138"/>
    </row>
    <row r="2167" spans="13:16" x14ac:dyDescent="0.3">
      <c r="M2167" s="162"/>
      <c r="N2167" s="152"/>
      <c r="P2167" s="138"/>
    </row>
    <row r="2168" spans="13:16" x14ac:dyDescent="0.3">
      <c r="M2168" s="162"/>
      <c r="N2168" s="152"/>
      <c r="P2168" s="138"/>
    </row>
    <row r="2169" spans="13:16" x14ac:dyDescent="0.3">
      <c r="M2169" s="162"/>
      <c r="N2169" s="152"/>
      <c r="P2169" s="138"/>
    </row>
    <row r="2170" spans="13:16" x14ac:dyDescent="0.3">
      <c r="M2170" s="162"/>
      <c r="N2170" s="152"/>
      <c r="P2170" s="138"/>
    </row>
    <row r="2171" spans="13:16" x14ac:dyDescent="0.3">
      <c r="M2171" s="162"/>
      <c r="N2171" s="152"/>
      <c r="P2171" s="138"/>
    </row>
    <row r="2172" spans="13:16" x14ac:dyDescent="0.3">
      <c r="M2172" s="162"/>
      <c r="N2172" s="152"/>
      <c r="P2172" s="138"/>
    </row>
    <row r="2173" spans="13:16" x14ac:dyDescent="0.3">
      <c r="M2173" s="162"/>
      <c r="N2173" s="152"/>
      <c r="P2173" s="138"/>
    </row>
    <row r="2174" spans="13:16" x14ac:dyDescent="0.3">
      <c r="M2174" s="162"/>
      <c r="N2174" s="152"/>
      <c r="P2174" s="138"/>
    </row>
    <row r="2175" spans="13:16" x14ac:dyDescent="0.3">
      <c r="M2175" s="162"/>
      <c r="N2175" s="152"/>
      <c r="P2175" s="138"/>
    </row>
    <row r="2176" spans="13:16" x14ac:dyDescent="0.3">
      <c r="M2176" s="162"/>
      <c r="N2176" s="152"/>
      <c r="P2176" s="138"/>
    </row>
    <row r="2177" spans="13:16" x14ac:dyDescent="0.3">
      <c r="M2177" s="162"/>
      <c r="N2177" s="152"/>
      <c r="P2177" s="138"/>
    </row>
    <row r="2178" spans="13:16" x14ac:dyDescent="0.3">
      <c r="M2178" s="162"/>
      <c r="N2178" s="152"/>
      <c r="P2178" s="138"/>
    </row>
    <row r="2179" spans="13:16" x14ac:dyDescent="0.3">
      <c r="M2179" s="162"/>
      <c r="N2179" s="152"/>
      <c r="P2179" s="138"/>
    </row>
    <row r="2180" spans="13:16" x14ac:dyDescent="0.3">
      <c r="M2180" s="162"/>
      <c r="N2180" s="152"/>
      <c r="P2180" s="138"/>
    </row>
    <row r="2181" spans="13:16" x14ac:dyDescent="0.3">
      <c r="M2181" s="162"/>
      <c r="N2181" s="152"/>
      <c r="P2181" s="138"/>
    </row>
    <row r="2182" spans="13:16" x14ac:dyDescent="0.3">
      <c r="M2182" s="162"/>
      <c r="N2182" s="152"/>
      <c r="P2182" s="138"/>
    </row>
    <row r="2183" spans="13:16" x14ac:dyDescent="0.3">
      <c r="M2183" s="162"/>
      <c r="N2183" s="152"/>
      <c r="P2183" s="138"/>
    </row>
    <row r="2184" spans="13:16" x14ac:dyDescent="0.3">
      <c r="M2184" s="162"/>
      <c r="N2184" s="152"/>
      <c r="P2184" s="138"/>
    </row>
    <row r="2185" spans="13:16" x14ac:dyDescent="0.3">
      <c r="M2185" s="162"/>
      <c r="N2185" s="152"/>
      <c r="P2185" s="138"/>
    </row>
    <row r="2186" spans="13:16" x14ac:dyDescent="0.3">
      <c r="M2186" s="162"/>
      <c r="N2186" s="152"/>
      <c r="P2186" s="138"/>
    </row>
    <row r="2187" spans="13:16" x14ac:dyDescent="0.3">
      <c r="M2187" s="162"/>
      <c r="N2187" s="152"/>
      <c r="P2187" s="138"/>
    </row>
    <row r="2188" spans="13:16" x14ac:dyDescent="0.3">
      <c r="M2188" s="162"/>
      <c r="N2188" s="152"/>
      <c r="P2188" s="138"/>
    </row>
    <row r="2189" spans="13:16" x14ac:dyDescent="0.3">
      <c r="M2189" s="162"/>
      <c r="N2189" s="152"/>
      <c r="P2189" s="138"/>
    </row>
    <row r="2190" spans="13:16" x14ac:dyDescent="0.3">
      <c r="M2190" s="162"/>
      <c r="N2190" s="152"/>
      <c r="P2190" s="138"/>
    </row>
    <row r="2191" spans="13:16" x14ac:dyDescent="0.3">
      <c r="M2191" s="162"/>
      <c r="N2191" s="152"/>
      <c r="P2191" s="138"/>
    </row>
    <row r="2192" spans="13:16" x14ac:dyDescent="0.3">
      <c r="M2192" s="162"/>
      <c r="N2192" s="152"/>
      <c r="P2192" s="138"/>
    </row>
    <row r="2193" spans="13:16" x14ac:dyDescent="0.3">
      <c r="M2193" s="162"/>
      <c r="N2193" s="152"/>
      <c r="P2193" s="138"/>
    </row>
    <row r="2194" spans="13:16" x14ac:dyDescent="0.3">
      <c r="M2194" s="162"/>
      <c r="N2194" s="152"/>
      <c r="P2194" s="138"/>
    </row>
    <row r="2195" spans="13:16" x14ac:dyDescent="0.3">
      <c r="M2195" s="162"/>
      <c r="N2195" s="152"/>
      <c r="P2195" s="138"/>
    </row>
    <row r="2196" spans="13:16" x14ac:dyDescent="0.3">
      <c r="M2196" s="162"/>
      <c r="N2196" s="152"/>
      <c r="P2196" s="138"/>
    </row>
    <row r="2197" spans="13:16" x14ac:dyDescent="0.3">
      <c r="M2197" s="162"/>
      <c r="N2197" s="152"/>
      <c r="P2197" s="138"/>
    </row>
    <row r="2198" spans="13:16" x14ac:dyDescent="0.3">
      <c r="M2198" s="162"/>
      <c r="N2198" s="152"/>
      <c r="P2198" s="138"/>
    </row>
    <row r="2199" spans="13:16" x14ac:dyDescent="0.3">
      <c r="M2199" s="162"/>
      <c r="N2199" s="152"/>
      <c r="P2199" s="138"/>
    </row>
    <row r="2200" spans="13:16" x14ac:dyDescent="0.3">
      <c r="M2200" s="162"/>
      <c r="N2200" s="152"/>
      <c r="P2200" s="138"/>
    </row>
    <row r="2201" spans="13:16" x14ac:dyDescent="0.3">
      <c r="M2201" s="162"/>
      <c r="N2201" s="152"/>
      <c r="P2201" s="138"/>
    </row>
    <row r="2202" spans="13:16" x14ac:dyDescent="0.3">
      <c r="M2202" s="162"/>
      <c r="N2202" s="152"/>
      <c r="P2202" s="138"/>
    </row>
    <row r="2203" spans="13:16" x14ac:dyDescent="0.3">
      <c r="M2203" s="162"/>
      <c r="N2203" s="152"/>
      <c r="P2203" s="138"/>
    </row>
    <row r="2204" spans="13:16" x14ac:dyDescent="0.3">
      <c r="M2204" s="162"/>
      <c r="N2204" s="152"/>
      <c r="P2204" s="138"/>
    </row>
    <row r="2205" spans="13:16" x14ac:dyDescent="0.3">
      <c r="M2205" s="162"/>
      <c r="N2205" s="152"/>
      <c r="P2205" s="138"/>
    </row>
    <row r="2206" spans="13:16" x14ac:dyDescent="0.3">
      <c r="M2206" s="162"/>
      <c r="N2206" s="152"/>
      <c r="P2206" s="138"/>
    </row>
    <row r="2207" spans="13:16" x14ac:dyDescent="0.3">
      <c r="M2207" s="162"/>
      <c r="N2207" s="152"/>
      <c r="P2207" s="138"/>
    </row>
    <row r="2208" spans="13:16" x14ac:dyDescent="0.3">
      <c r="M2208" s="162"/>
      <c r="N2208" s="152"/>
      <c r="P2208" s="138"/>
    </row>
    <row r="2209" spans="13:16" x14ac:dyDescent="0.3">
      <c r="M2209" s="162"/>
      <c r="N2209" s="152"/>
      <c r="P2209" s="138"/>
    </row>
    <row r="2210" spans="13:16" x14ac:dyDescent="0.3">
      <c r="M2210" s="162"/>
      <c r="N2210" s="152"/>
      <c r="P2210" s="138"/>
    </row>
    <row r="2211" spans="13:16" x14ac:dyDescent="0.3">
      <c r="M2211" s="162"/>
      <c r="N2211" s="152"/>
      <c r="P2211" s="138"/>
    </row>
    <row r="2212" spans="13:16" x14ac:dyDescent="0.3">
      <c r="M2212" s="162"/>
      <c r="N2212" s="152"/>
      <c r="P2212" s="138"/>
    </row>
    <row r="2213" spans="13:16" x14ac:dyDescent="0.3">
      <c r="M2213" s="162"/>
      <c r="N2213" s="152"/>
      <c r="P2213" s="138"/>
    </row>
    <row r="2214" spans="13:16" x14ac:dyDescent="0.3">
      <c r="M2214" s="162"/>
      <c r="N2214" s="152"/>
      <c r="P2214" s="138"/>
    </row>
    <row r="2215" spans="13:16" x14ac:dyDescent="0.3">
      <c r="M2215" s="162"/>
      <c r="N2215" s="152"/>
      <c r="P2215" s="138"/>
    </row>
    <row r="2216" spans="13:16" x14ac:dyDescent="0.3">
      <c r="M2216" s="162"/>
      <c r="N2216" s="152"/>
      <c r="P2216" s="138"/>
    </row>
    <row r="2217" spans="13:16" x14ac:dyDescent="0.3">
      <c r="M2217" s="162"/>
      <c r="N2217" s="152"/>
      <c r="P2217" s="138"/>
    </row>
    <row r="2218" spans="13:16" x14ac:dyDescent="0.3">
      <c r="M2218" s="162"/>
      <c r="N2218" s="152"/>
      <c r="P2218" s="138"/>
    </row>
    <row r="2219" spans="13:16" x14ac:dyDescent="0.3">
      <c r="M2219" s="162"/>
      <c r="N2219" s="152"/>
      <c r="P2219" s="138"/>
    </row>
    <row r="2220" spans="13:16" x14ac:dyDescent="0.3">
      <c r="M2220" s="162"/>
      <c r="N2220" s="152"/>
      <c r="P2220" s="138"/>
    </row>
    <row r="2221" spans="13:16" x14ac:dyDescent="0.3">
      <c r="M2221" s="162"/>
      <c r="N2221" s="152"/>
      <c r="P2221" s="138"/>
    </row>
    <row r="2222" spans="13:16" x14ac:dyDescent="0.3">
      <c r="M2222" s="162"/>
      <c r="N2222" s="152"/>
      <c r="P2222" s="138"/>
    </row>
    <row r="2223" spans="13:16" x14ac:dyDescent="0.3">
      <c r="M2223" s="162"/>
      <c r="N2223" s="152"/>
      <c r="P2223" s="138"/>
    </row>
    <row r="2224" spans="13:16" x14ac:dyDescent="0.3">
      <c r="M2224" s="162"/>
      <c r="N2224" s="152"/>
      <c r="P2224" s="138"/>
    </row>
    <row r="2225" spans="13:16" x14ac:dyDescent="0.3">
      <c r="M2225" s="162"/>
      <c r="N2225" s="152"/>
      <c r="P2225" s="138"/>
    </row>
    <row r="2226" spans="13:16" x14ac:dyDescent="0.3">
      <c r="M2226" s="162"/>
      <c r="N2226" s="152"/>
      <c r="P2226" s="138"/>
    </row>
    <row r="2227" spans="13:16" x14ac:dyDescent="0.3">
      <c r="M2227" s="162"/>
      <c r="N2227" s="152"/>
      <c r="P2227" s="138"/>
    </row>
    <row r="2228" spans="13:16" x14ac:dyDescent="0.3">
      <c r="M2228" s="162"/>
      <c r="N2228" s="152"/>
      <c r="P2228" s="138"/>
    </row>
    <row r="2229" spans="13:16" x14ac:dyDescent="0.3">
      <c r="M2229" s="162"/>
      <c r="N2229" s="152"/>
      <c r="P2229" s="138"/>
    </row>
    <row r="2230" spans="13:16" x14ac:dyDescent="0.3">
      <c r="M2230" s="162"/>
      <c r="N2230" s="152"/>
      <c r="P2230" s="138"/>
    </row>
    <row r="2231" spans="13:16" x14ac:dyDescent="0.3">
      <c r="M2231" s="162"/>
      <c r="N2231" s="152"/>
      <c r="P2231" s="138"/>
    </row>
    <row r="2232" spans="13:16" x14ac:dyDescent="0.3">
      <c r="M2232" s="162"/>
      <c r="N2232" s="152"/>
      <c r="P2232" s="138"/>
    </row>
    <row r="2233" spans="13:16" x14ac:dyDescent="0.3">
      <c r="M2233" s="162"/>
      <c r="N2233" s="152"/>
      <c r="P2233" s="138"/>
    </row>
    <row r="2234" spans="13:16" x14ac:dyDescent="0.3">
      <c r="M2234" s="162"/>
      <c r="N2234" s="152"/>
      <c r="P2234" s="138"/>
    </row>
    <row r="2235" spans="13:16" x14ac:dyDescent="0.3">
      <c r="M2235" s="162"/>
      <c r="N2235" s="152"/>
      <c r="P2235" s="138"/>
    </row>
    <row r="2236" spans="13:16" x14ac:dyDescent="0.3">
      <c r="M2236" s="162"/>
      <c r="N2236" s="152"/>
      <c r="P2236" s="138"/>
    </row>
    <row r="2237" spans="13:16" x14ac:dyDescent="0.3">
      <c r="M2237" s="162"/>
      <c r="N2237" s="152"/>
      <c r="P2237" s="138"/>
    </row>
    <row r="2238" spans="13:16" x14ac:dyDescent="0.3">
      <c r="M2238" s="162"/>
      <c r="N2238" s="152"/>
      <c r="P2238" s="138"/>
    </row>
    <row r="2239" spans="13:16" x14ac:dyDescent="0.3">
      <c r="M2239" s="162"/>
      <c r="N2239" s="152"/>
      <c r="P2239" s="138"/>
    </row>
    <row r="2240" spans="13:16" x14ac:dyDescent="0.3">
      <c r="M2240" s="162"/>
      <c r="N2240" s="152"/>
      <c r="P2240" s="138"/>
    </row>
    <row r="2241" spans="13:16" x14ac:dyDescent="0.3">
      <c r="M2241" s="162"/>
      <c r="N2241" s="152"/>
      <c r="P2241" s="138"/>
    </row>
    <row r="2242" spans="13:16" x14ac:dyDescent="0.3">
      <c r="M2242" s="162"/>
      <c r="N2242" s="152"/>
      <c r="P2242" s="138"/>
    </row>
    <row r="2243" spans="13:16" x14ac:dyDescent="0.3">
      <c r="M2243" s="162"/>
      <c r="N2243" s="152"/>
      <c r="P2243" s="138"/>
    </row>
    <row r="2244" spans="13:16" x14ac:dyDescent="0.3">
      <c r="M2244" s="162"/>
      <c r="N2244" s="152"/>
      <c r="P2244" s="138"/>
    </row>
    <row r="2245" spans="13:16" x14ac:dyDescent="0.3">
      <c r="M2245" s="162"/>
      <c r="N2245" s="152"/>
      <c r="P2245" s="138"/>
    </row>
    <row r="2246" spans="13:16" x14ac:dyDescent="0.3">
      <c r="M2246" s="162"/>
      <c r="N2246" s="152"/>
      <c r="P2246" s="138"/>
    </row>
    <row r="2247" spans="13:16" x14ac:dyDescent="0.3">
      <c r="M2247" s="162"/>
      <c r="N2247" s="152"/>
      <c r="P2247" s="138"/>
    </row>
    <row r="2248" spans="13:16" x14ac:dyDescent="0.3">
      <c r="M2248" s="162"/>
      <c r="N2248" s="152"/>
      <c r="P2248" s="138"/>
    </row>
    <row r="2249" spans="13:16" x14ac:dyDescent="0.3">
      <c r="M2249" s="162"/>
      <c r="N2249" s="152"/>
      <c r="P2249" s="138"/>
    </row>
    <row r="2250" spans="13:16" x14ac:dyDescent="0.3">
      <c r="M2250" s="162"/>
      <c r="N2250" s="152"/>
      <c r="P2250" s="138"/>
    </row>
    <row r="2251" spans="13:16" x14ac:dyDescent="0.3">
      <c r="M2251" s="162"/>
      <c r="N2251" s="152"/>
      <c r="P2251" s="138"/>
    </row>
    <row r="2252" spans="13:16" x14ac:dyDescent="0.3">
      <c r="M2252" s="162"/>
      <c r="N2252" s="152"/>
      <c r="P2252" s="138"/>
    </row>
    <row r="2253" spans="13:16" x14ac:dyDescent="0.3">
      <c r="M2253" s="162"/>
      <c r="N2253" s="152"/>
      <c r="P2253" s="138"/>
    </row>
    <row r="2254" spans="13:16" x14ac:dyDescent="0.3">
      <c r="M2254" s="162"/>
      <c r="N2254" s="152"/>
      <c r="P2254" s="138"/>
    </row>
    <row r="2255" spans="13:16" x14ac:dyDescent="0.3">
      <c r="M2255" s="162"/>
      <c r="N2255" s="152"/>
      <c r="P2255" s="138"/>
    </row>
    <row r="2256" spans="13:16" x14ac:dyDescent="0.3">
      <c r="M2256" s="162"/>
      <c r="N2256" s="152"/>
      <c r="P2256" s="138"/>
    </row>
    <row r="2257" spans="13:16" x14ac:dyDescent="0.3">
      <c r="M2257" s="162"/>
      <c r="N2257" s="152"/>
      <c r="P2257" s="138"/>
    </row>
    <row r="2258" spans="13:16" x14ac:dyDescent="0.3">
      <c r="M2258" s="162"/>
      <c r="N2258" s="152"/>
      <c r="P2258" s="138"/>
    </row>
    <row r="2259" spans="13:16" x14ac:dyDescent="0.3">
      <c r="M2259" s="162"/>
      <c r="N2259" s="152"/>
      <c r="P2259" s="138"/>
    </row>
    <row r="2260" spans="13:16" x14ac:dyDescent="0.3">
      <c r="M2260" s="162"/>
      <c r="N2260" s="152"/>
      <c r="P2260" s="138"/>
    </row>
    <row r="2261" spans="13:16" x14ac:dyDescent="0.3">
      <c r="M2261" s="162"/>
      <c r="N2261" s="152"/>
      <c r="P2261" s="138"/>
    </row>
    <row r="2262" spans="13:16" x14ac:dyDescent="0.3">
      <c r="M2262" s="162"/>
      <c r="N2262" s="152"/>
      <c r="P2262" s="138"/>
    </row>
    <row r="2263" spans="13:16" x14ac:dyDescent="0.3">
      <c r="M2263" s="162"/>
      <c r="N2263" s="152"/>
      <c r="P2263" s="138"/>
    </row>
    <row r="2264" spans="13:16" x14ac:dyDescent="0.3">
      <c r="M2264" s="162"/>
      <c r="N2264" s="152"/>
      <c r="P2264" s="138"/>
    </row>
    <row r="2265" spans="13:16" x14ac:dyDescent="0.3">
      <c r="M2265" s="162"/>
      <c r="N2265" s="152"/>
      <c r="P2265" s="138"/>
    </row>
    <row r="2266" spans="13:16" x14ac:dyDescent="0.3">
      <c r="M2266" s="162"/>
      <c r="N2266" s="152"/>
      <c r="P2266" s="138"/>
    </row>
    <row r="2267" spans="13:16" x14ac:dyDescent="0.3">
      <c r="M2267" s="162"/>
      <c r="N2267" s="152"/>
      <c r="P2267" s="138"/>
    </row>
    <row r="2268" spans="13:16" x14ac:dyDescent="0.3">
      <c r="M2268" s="162"/>
      <c r="N2268" s="152"/>
      <c r="P2268" s="138"/>
    </row>
    <row r="2269" spans="13:16" x14ac:dyDescent="0.3">
      <c r="M2269" s="162"/>
      <c r="N2269" s="152"/>
      <c r="P2269" s="138"/>
    </row>
    <row r="2270" spans="13:16" x14ac:dyDescent="0.3">
      <c r="M2270" s="162"/>
      <c r="N2270" s="152"/>
      <c r="P2270" s="138"/>
    </row>
    <row r="2271" spans="13:16" x14ac:dyDescent="0.3">
      <c r="M2271" s="162"/>
      <c r="N2271" s="152"/>
      <c r="P2271" s="138"/>
    </row>
    <row r="2272" spans="13:16" x14ac:dyDescent="0.3">
      <c r="M2272" s="162"/>
      <c r="N2272" s="152"/>
      <c r="P2272" s="138"/>
    </row>
    <row r="2273" spans="13:16" x14ac:dyDescent="0.3">
      <c r="M2273" s="162"/>
      <c r="N2273" s="152"/>
      <c r="P2273" s="138"/>
    </row>
    <row r="2274" spans="13:16" x14ac:dyDescent="0.3">
      <c r="M2274" s="162"/>
      <c r="N2274" s="152"/>
      <c r="P2274" s="138"/>
    </row>
    <row r="2275" spans="13:16" x14ac:dyDescent="0.3">
      <c r="M2275" s="162"/>
      <c r="N2275" s="152"/>
      <c r="P2275" s="138"/>
    </row>
    <row r="2276" spans="13:16" x14ac:dyDescent="0.3">
      <c r="M2276" s="162"/>
      <c r="N2276" s="152"/>
      <c r="P2276" s="138"/>
    </row>
    <row r="2277" spans="13:16" x14ac:dyDescent="0.3">
      <c r="M2277" s="162"/>
      <c r="N2277" s="152"/>
      <c r="P2277" s="138"/>
    </row>
    <row r="2278" spans="13:16" x14ac:dyDescent="0.3">
      <c r="M2278" s="162"/>
      <c r="N2278" s="152"/>
      <c r="P2278" s="138"/>
    </row>
    <row r="2279" spans="13:16" x14ac:dyDescent="0.3">
      <c r="M2279" s="162"/>
      <c r="N2279" s="152"/>
      <c r="P2279" s="138"/>
    </row>
    <row r="2280" spans="13:16" x14ac:dyDescent="0.3">
      <c r="M2280" s="162"/>
      <c r="N2280" s="152"/>
      <c r="P2280" s="138"/>
    </row>
    <row r="2281" spans="13:16" x14ac:dyDescent="0.3">
      <c r="M2281" s="162"/>
      <c r="N2281" s="152"/>
      <c r="P2281" s="138"/>
    </row>
    <row r="2282" spans="13:16" x14ac:dyDescent="0.3">
      <c r="M2282" s="162"/>
      <c r="N2282" s="152"/>
      <c r="P2282" s="138"/>
    </row>
    <row r="2283" spans="13:16" x14ac:dyDescent="0.3">
      <c r="M2283" s="162"/>
      <c r="N2283" s="152"/>
      <c r="P2283" s="138"/>
    </row>
    <row r="2284" spans="13:16" x14ac:dyDescent="0.3">
      <c r="M2284" s="162"/>
      <c r="N2284" s="152"/>
      <c r="P2284" s="138"/>
    </row>
    <row r="2285" spans="13:16" x14ac:dyDescent="0.3">
      <c r="M2285" s="162"/>
      <c r="N2285" s="152"/>
      <c r="P2285" s="138"/>
    </row>
    <row r="2286" spans="13:16" x14ac:dyDescent="0.3">
      <c r="M2286" s="162"/>
      <c r="N2286" s="152"/>
      <c r="P2286" s="138"/>
    </row>
    <row r="2287" spans="13:16" x14ac:dyDescent="0.3">
      <c r="M2287" s="162"/>
      <c r="N2287" s="152"/>
      <c r="P2287" s="138"/>
    </row>
    <row r="2288" spans="13:16" x14ac:dyDescent="0.3">
      <c r="M2288" s="162"/>
      <c r="N2288" s="152"/>
      <c r="P2288" s="138"/>
    </row>
    <row r="2289" spans="13:16" x14ac:dyDescent="0.3">
      <c r="M2289" s="162"/>
      <c r="N2289" s="152"/>
      <c r="P2289" s="138"/>
    </row>
    <row r="2290" spans="13:16" x14ac:dyDescent="0.3">
      <c r="M2290" s="162"/>
      <c r="N2290" s="152"/>
      <c r="P2290" s="138"/>
    </row>
    <row r="2291" spans="13:16" x14ac:dyDescent="0.3">
      <c r="M2291" s="162"/>
      <c r="N2291" s="152"/>
      <c r="P2291" s="138"/>
    </row>
    <row r="2292" spans="13:16" x14ac:dyDescent="0.3">
      <c r="M2292" s="162"/>
      <c r="N2292" s="152"/>
      <c r="P2292" s="138"/>
    </row>
    <row r="2293" spans="13:16" x14ac:dyDescent="0.3">
      <c r="M2293" s="162"/>
      <c r="N2293" s="152"/>
      <c r="P2293" s="138"/>
    </row>
    <row r="2294" spans="13:16" x14ac:dyDescent="0.3">
      <c r="M2294" s="162"/>
      <c r="N2294" s="152"/>
      <c r="P2294" s="138"/>
    </row>
    <row r="2295" spans="13:16" x14ac:dyDescent="0.3">
      <c r="M2295" s="162"/>
      <c r="N2295" s="152"/>
      <c r="P2295" s="138"/>
    </row>
    <row r="2296" spans="13:16" x14ac:dyDescent="0.3">
      <c r="M2296" s="162"/>
      <c r="N2296" s="152"/>
      <c r="P2296" s="138"/>
    </row>
    <row r="2297" spans="13:16" x14ac:dyDescent="0.3">
      <c r="M2297" s="162"/>
      <c r="N2297" s="152"/>
      <c r="P2297" s="138"/>
    </row>
    <row r="2298" spans="13:16" x14ac:dyDescent="0.3">
      <c r="M2298" s="162"/>
      <c r="N2298" s="152"/>
      <c r="P2298" s="138"/>
    </row>
    <row r="2299" spans="13:16" x14ac:dyDescent="0.3">
      <c r="M2299" s="162"/>
      <c r="N2299" s="152"/>
      <c r="P2299" s="138"/>
    </row>
    <row r="2300" spans="13:16" x14ac:dyDescent="0.3">
      <c r="M2300" s="162"/>
      <c r="N2300" s="152"/>
      <c r="P2300" s="138"/>
    </row>
    <row r="2301" spans="13:16" x14ac:dyDescent="0.3">
      <c r="M2301" s="162"/>
      <c r="N2301" s="152"/>
      <c r="P2301" s="138"/>
    </row>
    <row r="2302" spans="13:16" x14ac:dyDescent="0.3">
      <c r="M2302" s="162"/>
      <c r="N2302" s="152"/>
      <c r="P2302" s="138"/>
    </row>
    <row r="2303" spans="13:16" x14ac:dyDescent="0.3">
      <c r="M2303" s="162"/>
      <c r="N2303" s="152"/>
      <c r="P2303" s="138"/>
    </row>
    <row r="2304" spans="13:16" x14ac:dyDescent="0.3">
      <c r="M2304" s="162"/>
      <c r="N2304" s="152"/>
      <c r="P2304" s="138"/>
    </row>
    <row r="2305" spans="13:16" x14ac:dyDescent="0.3">
      <c r="M2305" s="162"/>
      <c r="N2305" s="152"/>
      <c r="P2305" s="138"/>
    </row>
    <row r="2306" spans="13:16" x14ac:dyDescent="0.3">
      <c r="M2306" s="162"/>
      <c r="N2306" s="152"/>
      <c r="P2306" s="138"/>
    </row>
    <row r="2307" spans="13:16" x14ac:dyDescent="0.3">
      <c r="M2307" s="162"/>
      <c r="N2307" s="152"/>
      <c r="P2307" s="138"/>
    </row>
    <row r="2308" spans="13:16" x14ac:dyDescent="0.3">
      <c r="M2308" s="162"/>
      <c r="N2308" s="152"/>
      <c r="P2308" s="138"/>
    </row>
    <row r="2309" spans="13:16" x14ac:dyDescent="0.3">
      <c r="M2309" s="162"/>
      <c r="N2309" s="152"/>
      <c r="P2309" s="138"/>
    </row>
    <row r="2310" spans="13:16" x14ac:dyDescent="0.3">
      <c r="M2310" s="162"/>
      <c r="N2310" s="152"/>
      <c r="P2310" s="138"/>
    </row>
    <row r="2311" spans="13:16" x14ac:dyDescent="0.3">
      <c r="M2311" s="162"/>
      <c r="N2311" s="152"/>
      <c r="P2311" s="138"/>
    </row>
    <row r="2312" spans="13:16" x14ac:dyDescent="0.3">
      <c r="M2312" s="162"/>
      <c r="N2312" s="152"/>
      <c r="P2312" s="138"/>
    </row>
    <row r="2313" spans="13:16" x14ac:dyDescent="0.3">
      <c r="M2313" s="162"/>
      <c r="N2313" s="152"/>
      <c r="P2313" s="138"/>
    </row>
    <row r="2314" spans="13:16" x14ac:dyDescent="0.3">
      <c r="M2314" s="162"/>
      <c r="N2314" s="152"/>
      <c r="P2314" s="138"/>
    </row>
    <row r="2315" spans="13:16" x14ac:dyDescent="0.3">
      <c r="M2315" s="162"/>
      <c r="N2315" s="152"/>
      <c r="P2315" s="138"/>
    </row>
    <row r="2316" spans="13:16" x14ac:dyDescent="0.3">
      <c r="M2316" s="162"/>
      <c r="N2316" s="152"/>
      <c r="P2316" s="138"/>
    </row>
    <row r="2317" spans="13:16" x14ac:dyDescent="0.3">
      <c r="M2317" s="162"/>
      <c r="N2317" s="152"/>
      <c r="P2317" s="138"/>
    </row>
    <row r="2318" spans="13:16" x14ac:dyDescent="0.3">
      <c r="M2318" s="162"/>
      <c r="N2318" s="152"/>
      <c r="P2318" s="138"/>
    </row>
    <row r="2319" spans="13:16" x14ac:dyDescent="0.3">
      <c r="M2319" s="162"/>
      <c r="N2319" s="152"/>
      <c r="P2319" s="138"/>
    </row>
    <row r="2320" spans="13:16" x14ac:dyDescent="0.3">
      <c r="M2320" s="162"/>
      <c r="N2320" s="152"/>
      <c r="P2320" s="138"/>
    </row>
    <row r="2321" spans="13:16" x14ac:dyDescent="0.3">
      <c r="M2321" s="162"/>
      <c r="N2321" s="152"/>
      <c r="P2321" s="138"/>
    </row>
    <row r="2322" spans="13:16" x14ac:dyDescent="0.3">
      <c r="M2322" s="162"/>
      <c r="N2322" s="152"/>
      <c r="P2322" s="138"/>
    </row>
    <row r="2323" spans="13:16" x14ac:dyDescent="0.3">
      <c r="M2323" s="162"/>
      <c r="N2323" s="152"/>
      <c r="P2323" s="138"/>
    </row>
    <row r="2324" spans="13:16" x14ac:dyDescent="0.3">
      <c r="M2324" s="162"/>
      <c r="N2324" s="152"/>
      <c r="P2324" s="138"/>
    </row>
    <row r="2325" spans="13:16" x14ac:dyDescent="0.3">
      <c r="M2325" s="162"/>
      <c r="N2325" s="152"/>
      <c r="P2325" s="138"/>
    </row>
    <row r="2326" spans="13:16" x14ac:dyDescent="0.3">
      <c r="M2326" s="162"/>
      <c r="N2326" s="152"/>
      <c r="P2326" s="138"/>
    </row>
    <row r="2327" spans="13:16" x14ac:dyDescent="0.3">
      <c r="M2327" s="162"/>
      <c r="N2327" s="152"/>
      <c r="P2327" s="138"/>
    </row>
    <row r="2328" spans="13:16" x14ac:dyDescent="0.3">
      <c r="M2328" s="162"/>
      <c r="N2328" s="152"/>
      <c r="P2328" s="138"/>
    </row>
    <row r="2329" spans="13:16" x14ac:dyDescent="0.3">
      <c r="M2329" s="162"/>
      <c r="N2329" s="152"/>
      <c r="P2329" s="138"/>
    </row>
    <row r="2330" spans="13:16" x14ac:dyDescent="0.3">
      <c r="M2330" s="162"/>
      <c r="N2330" s="152"/>
      <c r="P2330" s="138"/>
    </row>
    <row r="2331" spans="13:16" x14ac:dyDescent="0.3">
      <c r="M2331" s="162"/>
      <c r="N2331" s="152"/>
      <c r="P2331" s="138"/>
    </row>
    <row r="2332" spans="13:16" x14ac:dyDescent="0.3">
      <c r="M2332" s="162"/>
      <c r="N2332" s="152"/>
      <c r="P2332" s="138"/>
    </row>
    <row r="2333" spans="13:16" x14ac:dyDescent="0.3">
      <c r="M2333" s="162"/>
      <c r="N2333" s="152"/>
      <c r="P2333" s="138"/>
    </row>
    <row r="2334" spans="13:16" x14ac:dyDescent="0.3">
      <c r="M2334" s="162"/>
      <c r="N2334" s="152"/>
      <c r="P2334" s="138"/>
    </row>
    <row r="2335" spans="13:16" x14ac:dyDescent="0.3">
      <c r="M2335" s="162"/>
      <c r="N2335" s="152"/>
      <c r="P2335" s="138"/>
    </row>
    <row r="2336" spans="13:16" x14ac:dyDescent="0.3">
      <c r="M2336" s="162"/>
      <c r="N2336" s="152"/>
      <c r="P2336" s="138"/>
    </row>
    <row r="2337" spans="13:16" x14ac:dyDescent="0.3">
      <c r="M2337" s="162"/>
      <c r="N2337" s="152"/>
      <c r="P2337" s="138"/>
    </row>
    <row r="2338" spans="13:16" x14ac:dyDescent="0.3">
      <c r="M2338" s="162"/>
      <c r="N2338" s="152"/>
      <c r="P2338" s="138"/>
    </row>
    <row r="2339" spans="13:16" x14ac:dyDescent="0.3">
      <c r="M2339" s="162"/>
      <c r="N2339" s="152"/>
      <c r="P2339" s="138"/>
    </row>
    <row r="2340" spans="13:16" x14ac:dyDescent="0.3">
      <c r="M2340" s="162"/>
      <c r="N2340" s="152"/>
      <c r="P2340" s="138"/>
    </row>
    <row r="2341" spans="13:16" x14ac:dyDescent="0.3">
      <c r="M2341" s="162"/>
      <c r="N2341" s="152"/>
      <c r="P2341" s="138"/>
    </row>
    <row r="2342" spans="13:16" x14ac:dyDescent="0.3">
      <c r="M2342" s="162"/>
      <c r="N2342" s="152"/>
      <c r="P2342" s="138"/>
    </row>
    <row r="2343" spans="13:16" x14ac:dyDescent="0.3">
      <c r="M2343" s="162"/>
      <c r="N2343" s="152"/>
      <c r="P2343" s="138"/>
    </row>
    <row r="2344" spans="13:16" x14ac:dyDescent="0.3">
      <c r="M2344" s="162"/>
      <c r="N2344" s="152"/>
      <c r="P2344" s="138"/>
    </row>
    <row r="2345" spans="13:16" x14ac:dyDescent="0.3">
      <c r="M2345" s="162"/>
      <c r="N2345" s="152"/>
      <c r="P2345" s="138"/>
    </row>
    <row r="2346" spans="13:16" x14ac:dyDescent="0.3">
      <c r="M2346" s="162"/>
      <c r="N2346" s="152"/>
      <c r="P2346" s="138"/>
    </row>
    <row r="2347" spans="13:16" x14ac:dyDescent="0.3">
      <c r="M2347" s="162"/>
      <c r="N2347" s="152"/>
      <c r="P2347" s="138"/>
    </row>
    <row r="2348" spans="13:16" x14ac:dyDescent="0.3">
      <c r="M2348" s="162"/>
      <c r="N2348" s="152"/>
      <c r="P2348" s="138"/>
    </row>
    <row r="2349" spans="13:16" x14ac:dyDescent="0.3">
      <c r="M2349" s="162"/>
      <c r="N2349" s="152"/>
      <c r="P2349" s="138"/>
    </row>
    <row r="2350" spans="13:16" x14ac:dyDescent="0.3">
      <c r="M2350" s="162"/>
      <c r="N2350" s="152"/>
      <c r="P2350" s="138"/>
    </row>
    <row r="2351" spans="13:16" x14ac:dyDescent="0.3">
      <c r="M2351" s="162"/>
      <c r="N2351" s="152"/>
      <c r="P2351" s="138"/>
    </row>
    <row r="2352" spans="13:16" x14ac:dyDescent="0.3">
      <c r="M2352" s="162"/>
      <c r="N2352" s="152"/>
      <c r="P2352" s="138"/>
    </row>
    <row r="2353" spans="13:16" x14ac:dyDescent="0.3">
      <c r="M2353" s="162"/>
      <c r="N2353" s="152"/>
      <c r="P2353" s="138"/>
    </row>
    <row r="2354" spans="13:16" x14ac:dyDescent="0.3">
      <c r="M2354" s="162"/>
      <c r="N2354" s="152"/>
      <c r="P2354" s="138"/>
    </row>
    <row r="2355" spans="13:16" x14ac:dyDescent="0.3">
      <c r="M2355" s="162"/>
      <c r="N2355" s="152"/>
      <c r="P2355" s="138"/>
    </row>
    <row r="2356" spans="13:16" x14ac:dyDescent="0.3">
      <c r="M2356" s="162"/>
      <c r="N2356" s="152"/>
      <c r="P2356" s="138"/>
    </row>
    <row r="2357" spans="13:16" x14ac:dyDescent="0.3">
      <c r="M2357" s="162"/>
      <c r="N2357" s="152"/>
      <c r="P2357" s="138"/>
    </row>
    <row r="2358" spans="13:16" x14ac:dyDescent="0.3">
      <c r="M2358" s="162"/>
      <c r="N2358" s="152"/>
      <c r="P2358" s="138"/>
    </row>
    <row r="2359" spans="13:16" x14ac:dyDescent="0.3">
      <c r="M2359" s="162"/>
      <c r="N2359" s="152"/>
      <c r="P2359" s="138"/>
    </row>
    <row r="2360" spans="13:16" x14ac:dyDescent="0.3">
      <c r="M2360" s="162"/>
      <c r="N2360" s="152"/>
      <c r="P2360" s="138"/>
    </row>
    <row r="2361" spans="13:16" x14ac:dyDescent="0.3">
      <c r="M2361" s="162"/>
      <c r="N2361" s="152"/>
      <c r="P2361" s="138"/>
    </row>
    <row r="2362" spans="13:16" x14ac:dyDescent="0.3">
      <c r="M2362" s="162"/>
      <c r="N2362" s="152"/>
      <c r="P2362" s="138"/>
    </row>
    <row r="2363" spans="13:16" x14ac:dyDescent="0.3">
      <c r="M2363" s="162"/>
      <c r="N2363" s="152"/>
      <c r="P2363" s="138"/>
    </row>
    <row r="2364" spans="13:16" x14ac:dyDescent="0.3">
      <c r="M2364" s="162"/>
      <c r="N2364" s="152"/>
      <c r="P2364" s="138"/>
    </row>
    <row r="2365" spans="13:16" x14ac:dyDescent="0.3">
      <c r="M2365" s="162"/>
      <c r="N2365" s="152"/>
      <c r="P2365" s="138"/>
    </row>
    <row r="2366" spans="13:16" x14ac:dyDescent="0.3">
      <c r="M2366" s="162"/>
      <c r="N2366" s="152"/>
      <c r="P2366" s="138"/>
    </row>
    <row r="2367" spans="13:16" x14ac:dyDescent="0.3">
      <c r="M2367" s="162"/>
      <c r="N2367" s="152"/>
      <c r="P2367" s="138"/>
    </row>
    <row r="2368" spans="13:16" x14ac:dyDescent="0.3">
      <c r="M2368" s="162"/>
      <c r="N2368" s="152"/>
      <c r="P2368" s="138"/>
    </row>
    <row r="2369" spans="13:16" x14ac:dyDescent="0.3">
      <c r="M2369" s="162"/>
      <c r="N2369" s="152"/>
      <c r="P2369" s="138"/>
    </row>
    <row r="2370" spans="13:16" x14ac:dyDescent="0.3">
      <c r="M2370" s="162"/>
      <c r="N2370" s="152"/>
      <c r="P2370" s="138"/>
    </row>
    <row r="2371" spans="13:16" x14ac:dyDescent="0.3">
      <c r="M2371" s="162"/>
      <c r="N2371" s="152"/>
      <c r="P2371" s="138"/>
    </row>
    <row r="2372" spans="13:16" x14ac:dyDescent="0.3">
      <c r="M2372" s="162"/>
      <c r="N2372" s="152"/>
      <c r="P2372" s="138"/>
    </row>
    <row r="2373" spans="13:16" x14ac:dyDescent="0.3">
      <c r="M2373" s="162"/>
      <c r="N2373" s="152"/>
      <c r="P2373" s="138"/>
    </row>
    <row r="2374" spans="13:16" x14ac:dyDescent="0.3">
      <c r="M2374" s="162"/>
      <c r="N2374" s="152"/>
      <c r="P2374" s="138"/>
    </row>
    <row r="2375" spans="13:16" x14ac:dyDescent="0.3">
      <c r="M2375" s="162"/>
      <c r="N2375" s="152"/>
      <c r="P2375" s="138"/>
    </row>
    <row r="2376" spans="13:16" x14ac:dyDescent="0.3">
      <c r="M2376" s="162"/>
      <c r="N2376" s="152"/>
      <c r="P2376" s="138"/>
    </row>
    <row r="2377" spans="13:16" x14ac:dyDescent="0.3">
      <c r="M2377" s="162"/>
      <c r="N2377" s="152"/>
      <c r="P2377" s="138"/>
    </row>
    <row r="2378" spans="13:16" x14ac:dyDescent="0.3">
      <c r="M2378" s="162"/>
      <c r="N2378" s="152"/>
      <c r="P2378" s="138"/>
    </row>
    <row r="2379" spans="13:16" x14ac:dyDescent="0.3">
      <c r="M2379" s="162"/>
      <c r="N2379" s="152"/>
      <c r="P2379" s="138"/>
    </row>
    <row r="2380" spans="13:16" x14ac:dyDescent="0.3">
      <c r="M2380" s="162"/>
      <c r="N2380" s="152"/>
      <c r="P2380" s="138"/>
    </row>
    <row r="2381" spans="13:16" x14ac:dyDescent="0.3">
      <c r="M2381" s="162"/>
      <c r="N2381" s="152"/>
      <c r="P2381" s="138"/>
    </row>
    <row r="2382" spans="13:16" x14ac:dyDescent="0.3">
      <c r="M2382" s="162"/>
      <c r="N2382" s="152"/>
      <c r="P2382" s="138"/>
    </row>
    <row r="2383" spans="13:16" x14ac:dyDescent="0.3">
      <c r="M2383" s="162"/>
      <c r="N2383" s="152"/>
      <c r="P2383" s="138"/>
    </row>
    <row r="2384" spans="13:16" x14ac:dyDescent="0.3">
      <c r="M2384" s="162"/>
      <c r="N2384" s="152"/>
      <c r="P2384" s="138"/>
    </row>
    <row r="2385" spans="13:16" x14ac:dyDescent="0.3">
      <c r="M2385" s="162"/>
      <c r="N2385" s="152"/>
      <c r="P2385" s="138"/>
    </row>
    <row r="2386" spans="13:16" x14ac:dyDescent="0.3">
      <c r="M2386" s="162"/>
      <c r="N2386" s="152"/>
      <c r="P2386" s="138"/>
    </row>
    <row r="2387" spans="13:16" x14ac:dyDescent="0.3">
      <c r="M2387" s="162"/>
      <c r="N2387" s="152"/>
      <c r="P2387" s="138"/>
    </row>
    <row r="2388" spans="13:16" x14ac:dyDescent="0.3">
      <c r="M2388" s="162"/>
      <c r="N2388" s="152"/>
      <c r="P2388" s="138"/>
    </row>
    <row r="2389" spans="13:16" x14ac:dyDescent="0.3">
      <c r="M2389" s="162"/>
      <c r="N2389" s="152"/>
      <c r="P2389" s="138"/>
    </row>
    <row r="2390" spans="13:16" x14ac:dyDescent="0.3">
      <c r="M2390" s="162"/>
      <c r="N2390" s="152"/>
      <c r="P2390" s="138"/>
    </row>
    <row r="2391" spans="13:16" x14ac:dyDescent="0.3">
      <c r="M2391" s="162"/>
      <c r="N2391" s="152"/>
      <c r="P2391" s="138"/>
    </row>
    <row r="2392" spans="13:16" x14ac:dyDescent="0.3">
      <c r="M2392" s="162"/>
      <c r="N2392" s="152"/>
      <c r="P2392" s="138"/>
    </row>
    <row r="2393" spans="13:16" x14ac:dyDescent="0.3">
      <c r="M2393" s="162"/>
      <c r="N2393" s="152"/>
      <c r="P2393" s="138"/>
    </row>
    <row r="2394" spans="13:16" x14ac:dyDescent="0.3">
      <c r="M2394" s="162"/>
      <c r="N2394" s="152"/>
      <c r="P2394" s="138"/>
    </row>
    <row r="2395" spans="13:16" x14ac:dyDescent="0.3">
      <c r="M2395" s="162"/>
      <c r="N2395" s="152"/>
      <c r="P2395" s="138"/>
    </row>
    <row r="2396" spans="13:16" x14ac:dyDescent="0.3">
      <c r="M2396" s="162"/>
      <c r="N2396" s="152"/>
      <c r="P2396" s="138"/>
    </row>
    <row r="2397" spans="13:16" x14ac:dyDescent="0.3">
      <c r="M2397" s="162"/>
      <c r="N2397" s="152"/>
      <c r="P2397" s="138"/>
    </row>
    <row r="2398" spans="13:16" x14ac:dyDescent="0.3">
      <c r="M2398" s="162"/>
      <c r="N2398" s="152"/>
      <c r="P2398" s="138"/>
    </row>
    <row r="2399" spans="13:16" x14ac:dyDescent="0.3">
      <c r="M2399" s="162"/>
      <c r="N2399" s="152"/>
      <c r="P2399" s="138"/>
    </row>
    <row r="2400" spans="13:16" x14ac:dyDescent="0.3">
      <c r="M2400" s="162"/>
      <c r="N2400" s="152"/>
      <c r="P2400" s="138"/>
    </row>
    <row r="2401" spans="13:16" x14ac:dyDescent="0.3">
      <c r="M2401" s="162"/>
      <c r="N2401" s="152"/>
      <c r="P2401" s="138"/>
    </row>
    <row r="2402" spans="13:16" x14ac:dyDescent="0.3">
      <c r="M2402" s="162"/>
      <c r="N2402" s="152"/>
      <c r="P2402" s="138"/>
    </row>
    <row r="2403" spans="13:16" x14ac:dyDescent="0.3">
      <c r="M2403" s="162"/>
      <c r="N2403" s="152"/>
      <c r="P2403" s="138"/>
    </row>
    <row r="2404" spans="13:16" x14ac:dyDescent="0.3">
      <c r="M2404" s="162"/>
      <c r="N2404" s="152"/>
      <c r="P2404" s="138"/>
    </row>
    <row r="2405" spans="13:16" x14ac:dyDescent="0.3">
      <c r="M2405" s="162"/>
      <c r="N2405" s="152"/>
      <c r="P2405" s="138"/>
    </row>
    <row r="2406" spans="13:16" x14ac:dyDescent="0.3">
      <c r="M2406" s="162"/>
      <c r="N2406" s="152"/>
      <c r="P2406" s="138"/>
    </row>
    <row r="2407" spans="13:16" x14ac:dyDescent="0.3">
      <c r="M2407" s="162"/>
      <c r="N2407" s="152"/>
      <c r="P2407" s="138"/>
    </row>
    <row r="2408" spans="13:16" x14ac:dyDescent="0.3">
      <c r="M2408" s="162"/>
      <c r="N2408" s="152"/>
      <c r="P2408" s="138"/>
    </row>
    <row r="2409" spans="13:16" x14ac:dyDescent="0.3">
      <c r="M2409" s="162"/>
      <c r="N2409" s="152"/>
      <c r="P2409" s="138"/>
    </row>
    <row r="2410" spans="13:16" x14ac:dyDescent="0.3">
      <c r="M2410" s="162"/>
      <c r="N2410" s="152"/>
      <c r="P2410" s="138"/>
    </row>
    <row r="2411" spans="13:16" x14ac:dyDescent="0.3">
      <c r="M2411" s="162"/>
      <c r="N2411" s="152"/>
      <c r="P2411" s="138"/>
    </row>
    <row r="2412" spans="13:16" x14ac:dyDescent="0.3">
      <c r="M2412" s="162"/>
      <c r="N2412" s="152"/>
      <c r="P2412" s="138"/>
    </row>
    <row r="2413" spans="13:16" x14ac:dyDescent="0.3">
      <c r="M2413" s="162"/>
      <c r="N2413" s="152"/>
      <c r="P2413" s="138"/>
    </row>
    <row r="2414" spans="13:16" x14ac:dyDescent="0.3">
      <c r="M2414" s="162"/>
      <c r="N2414" s="152"/>
      <c r="P2414" s="138"/>
    </row>
    <row r="2415" spans="13:16" x14ac:dyDescent="0.3">
      <c r="M2415" s="162"/>
      <c r="N2415" s="152"/>
      <c r="P2415" s="138"/>
    </row>
    <row r="2416" spans="13:16" x14ac:dyDescent="0.3">
      <c r="M2416" s="162"/>
      <c r="N2416" s="152"/>
      <c r="P2416" s="138"/>
    </row>
    <row r="2417" spans="13:16" x14ac:dyDescent="0.3">
      <c r="M2417" s="162"/>
      <c r="N2417" s="152"/>
      <c r="P2417" s="138"/>
    </row>
    <row r="2418" spans="13:16" x14ac:dyDescent="0.3">
      <c r="M2418" s="162"/>
      <c r="N2418" s="152"/>
      <c r="P2418" s="138"/>
    </row>
    <row r="2419" spans="13:16" x14ac:dyDescent="0.3">
      <c r="M2419" s="162"/>
      <c r="N2419" s="152"/>
      <c r="P2419" s="138"/>
    </row>
    <row r="2420" spans="13:16" x14ac:dyDescent="0.3">
      <c r="M2420" s="162"/>
      <c r="N2420" s="152"/>
      <c r="P2420" s="138"/>
    </row>
    <row r="2421" spans="13:16" x14ac:dyDescent="0.3">
      <c r="M2421" s="162"/>
      <c r="N2421" s="152"/>
      <c r="P2421" s="138"/>
    </row>
    <row r="2422" spans="13:16" x14ac:dyDescent="0.3">
      <c r="M2422" s="162"/>
      <c r="N2422" s="152"/>
      <c r="P2422" s="138"/>
    </row>
    <row r="2423" spans="13:16" x14ac:dyDescent="0.3">
      <c r="M2423" s="162"/>
      <c r="N2423" s="152"/>
      <c r="P2423" s="138"/>
    </row>
    <row r="2424" spans="13:16" x14ac:dyDescent="0.3">
      <c r="M2424" s="162"/>
      <c r="N2424" s="152"/>
      <c r="P2424" s="138"/>
    </row>
    <row r="2425" spans="13:16" x14ac:dyDescent="0.3">
      <c r="M2425" s="162"/>
      <c r="N2425" s="152"/>
      <c r="P2425" s="138"/>
    </row>
    <row r="2426" spans="13:16" x14ac:dyDescent="0.3">
      <c r="M2426" s="162"/>
      <c r="N2426" s="152"/>
      <c r="P2426" s="138"/>
    </row>
    <row r="2427" spans="13:16" x14ac:dyDescent="0.3">
      <c r="M2427" s="162"/>
      <c r="N2427" s="152"/>
      <c r="P2427" s="138"/>
    </row>
    <row r="2428" spans="13:16" x14ac:dyDescent="0.3">
      <c r="M2428" s="162"/>
      <c r="N2428" s="152"/>
      <c r="P2428" s="138"/>
    </row>
    <row r="2429" spans="13:16" x14ac:dyDescent="0.3">
      <c r="M2429" s="162"/>
      <c r="N2429" s="152"/>
      <c r="P2429" s="138"/>
    </row>
    <row r="2430" spans="13:16" x14ac:dyDescent="0.3">
      <c r="M2430" s="162"/>
      <c r="N2430" s="152"/>
      <c r="P2430" s="138"/>
    </row>
    <row r="2431" spans="13:16" x14ac:dyDescent="0.3">
      <c r="M2431" s="162"/>
      <c r="N2431" s="152"/>
      <c r="P2431" s="138"/>
    </row>
    <row r="2432" spans="13:16" x14ac:dyDescent="0.3">
      <c r="M2432" s="162"/>
      <c r="N2432" s="152"/>
      <c r="P2432" s="138"/>
    </row>
    <row r="2433" spans="13:16" x14ac:dyDescent="0.3">
      <c r="M2433" s="162"/>
      <c r="N2433" s="152"/>
      <c r="P2433" s="138"/>
    </row>
    <row r="2434" spans="13:16" x14ac:dyDescent="0.3">
      <c r="M2434" s="162"/>
      <c r="N2434" s="152"/>
      <c r="P2434" s="138"/>
    </row>
    <row r="2435" spans="13:16" x14ac:dyDescent="0.3">
      <c r="M2435" s="162"/>
      <c r="N2435" s="152"/>
      <c r="P2435" s="138"/>
    </row>
    <row r="2436" spans="13:16" x14ac:dyDescent="0.3">
      <c r="M2436" s="162"/>
      <c r="N2436" s="152"/>
      <c r="P2436" s="138"/>
    </row>
    <row r="2437" spans="13:16" x14ac:dyDescent="0.3">
      <c r="M2437" s="162"/>
      <c r="N2437" s="152"/>
      <c r="P2437" s="138"/>
    </row>
    <row r="2438" spans="13:16" x14ac:dyDescent="0.3">
      <c r="M2438" s="162"/>
      <c r="N2438" s="152"/>
      <c r="P2438" s="138"/>
    </row>
    <row r="2439" spans="13:16" x14ac:dyDescent="0.3">
      <c r="M2439" s="162"/>
      <c r="N2439" s="152"/>
      <c r="P2439" s="138"/>
    </row>
    <row r="2440" spans="13:16" x14ac:dyDescent="0.3">
      <c r="M2440" s="162"/>
      <c r="N2440" s="152"/>
      <c r="P2440" s="138"/>
    </row>
    <row r="2441" spans="13:16" x14ac:dyDescent="0.3">
      <c r="M2441" s="162"/>
      <c r="N2441" s="152"/>
      <c r="P2441" s="138"/>
    </row>
    <row r="2442" spans="13:16" x14ac:dyDescent="0.3">
      <c r="M2442" s="162"/>
      <c r="N2442" s="152"/>
      <c r="P2442" s="138"/>
    </row>
    <row r="2443" spans="13:16" x14ac:dyDescent="0.3">
      <c r="M2443" s="162"/>
      <c r="N2443" s="152"/>
      <c r="P2443" s="138"/>
    </row>
    <row r="2444" spans="13:16" x14ac:dyDescent="0.3">
      <c r="M2444" s="162"/>
      <c r="N2444" s="152"/>
      <c r="P2444" s="138"/>
    </row>
    <row r="2445" spans="13:16" x14ac:dyDescent="0.3">
      <c r="M2445" s="162"/>
      <c r="N2445" s="152"/>
      <c r="P2445" s="138"/>
    </row>
    <row r="2446" spans="13:16" x14ac:dyDescent="0.3">
      <c r="M2446" s="162"/>
      <c r="N2446" s="152"/>
      <c r="P2446" s="138"/>
    </row>
    <row r="2447" spans="13:16" x14ac:dyDescent="0.3">
      <c r="M2447" s="162"/>
      <c r="N2447" s="152"/>
      <c r="P2447" s="138"/>
    </row>
    <row r="2448" spans="13:16" x14ac:dyDescent="0.3">
      <c r="M2448" s="162"/>
      <c r="N2448" s="152"/>
      <c r="P2448" s="138"/>
    </row>
    <row r="2449" spans="13:16" x14ac:dyDescent="0.3">
      <c r="M2449" s="162"/>
      <c r="N2449" s="152"/>
      <c r="P2449" s="138"/>
    </row>
    <row r="2450" spans="13:16" x14ac:dyDescent="0.3">
      <c r="M2450" s="162"/>
      <c r="N2450" s="152"/>
      <c r="P2450" s="138"/>
    </row>
    <row r="2451" spans="13:16" x14ac:dyDescent="0.3">
      <c r="M2451" s="162"/>
      <c r="N2451" s="152"/>
      <c r="P2451" s="138"/>
    </row>
    <row r="2452" spans="13:16" x14ac:dyDescent="0.3">
      <c r="M2452" s="162"/>
      <c r="N2452" s="152"/>
      <c r="P2452" s="138"/>
    </row>
    <row r="2453" spans="13:16" x14ac:dyDescent="0.3">
      <c r="M2453" s="162"/>
      <c r="N2453" s="152"/>
      <c r="P2453" s="138"/>
    </row>
    <row r="2454" spans="13:16" x14ac:dyDescent="0.3">
      <c r="M2454" s="162"/>
      <c r="N2454" s="152"/>
      <c r="P2454" s="138"/>
    </row>
    <row r="2455" spans="13:16" x14ac:dyDescent="0.3">
      <c r="M2455" s="162"/>
      <c r="N2455" s="152"/>
      <c r="P2455" s="138"/>
    </row>
    <row r="2456" spans="13:16" x14ac:dyDescent="0.3">
      <c r="M2456" s="162"/>
      <c r="N2456" s="152"/>
      <c r="P2456" s="138"/>
    </row>
    <row r="2457" spans="13:16" x14ac:dyDescent="0.3">
      <c r="M2457" s="162"/>
      <c r="N2457" s="152"/>
      <c r="P2457" s="138"/>
    </row>
    <row r="2458" spans="13:16" x14ac:dyDescent="0.3">
      <c r="M2458" s="162"/>
      <c r="N2458" s="152"/>
      <c r="P2458" s="138"/>
    </row>
    <row r="2459" spans="13:16" x14ac:dyDescent="0.3">
      <c r="M2459" s="162"/>
      <c r="N2459" s="152"/>
      <c r="P2459" s="138"/>
    </row>
    <row r="2460" spans="13:16" x14ac:dyDescent="0.3">
      <c r="M2460" s="162"/>
      <c r="N2460" s="152"/>
      <c r="P2460" s="138"/>
    </row>
    <row r="2461" spans="13:16" x14ac:dyDescent="0.3">
      <c r="M2461" s="162"/>
      <c r="N2461" s="152"/>
      <c r="P2461" s="138"/>
    </row>
    <row r="2462" spans="13:16" x14ac:dyDescent="0.3">
      <c r="M2462" s="162"/>
      <c r="N2462" s="152"/>
      <c r="P2462" s="138"/>
    </row>
    <row r="2463" spans="13:16" x14ac:dyDescent="0.3">
      <c r="M2463" s="162"/>
      <c r="N2463" s="152"/>
      <c r="P2463" s="138"/>
    </row>
    <row r="2464" spans="13:16" x14ac:dyDescent="0.3">
      <c r="M2464" s="162"/>
      <c r="N2464" s="152"/>
      <c r="P2464" s="138"/>
    </row>
    <row r="2465" spans="13:16" x14ac:dyDescent="0.3">
      <c r="M2465" s="162"/>
      <c r="N2465" s="152"/>
      <c r="P2465" s="138"/>
    </row>
    <row r="2466" spans="13:16" x14ac:dyDescent="0.3">
      <c r="M2466" s="162"/>
      <c r="N2466" s="152"/>
      <c r="P2466" s="138"/>
    </row>
    <row r="2467" spans="13:16" x14ac:dyDescent="0.3">
      <c r="M2467" s="162"/>
      <c r="N2467" s="152"/>
      <c r="P2467" s="138"/>
    </row>
    <row r="2468" spans="13:16" x14ac:dyDescent="0.3">
      <c r="M2468" s="162"/>
      <c r="N2468" s="152"/>
      <c r="P2468" s="138"/>
    </row>
    <row r="2469" spans="13:16" x14ac:dyDescent="0.3">
      <c r="M2469" s="162"/>
      <c r="N2469" s="152"/>
      <c r="P2469" s="138"/>
    </row>
    <row r="2470" spans="13:16" x14ac:dyDescent="0.3">
      <c r="M2470" s="162"/>
      <c r="N2470" s="152"/>
      <c r="P2470" s="138"/>
    </row>
    <row r="2471" spans="13:16" x14ac:dyDescent="0.3">
      <c r="M2471" s="162"/>
      <c r="N2471" s="152"/>
      <c r="P2471" s="138"/>
    </row>
    <row r="2472" spans="13:16" x14ac:dyDescent="0.3">
      <c r="M2472" s="162"/>
      <c r="N2472" s="152"/>
      <c r="P2472" s="138"/>
    </row>
    <row r="2473" spans="13:16" x14ac:dyDescent="0.3">
      <c r="M2473" s="162"/>
      <c r="N2473" s="152"/>
      <c r="P2473" s="138"/>
    </row>
    <row r="2474" spans="13:16" x14ac:dyDescent="0.3">
      <c r="M2474" s="162"/>
      <c r="N2474" s="152"/>
      <c r="P2474" s="138"/>
    </row>
    <row r="2475" spans="13:16" x14ac:dyDescent="0.3">
      <c r="M2475" s="162"/>
      <c r="N2475" s="152"/>
      <c r="P2475" s="138"/>
    </row>
    <row r="2476" spans="13:16" x14ac:dyDescent="0.3">
      <c r="M2476" s="162"/>
      <c r="N2476" s="152"/>
      <c r="P2476" s="138"/>
    </row>
    <row r="2477" spans="13:16" x14ac:dyDescent="0.3">
      <c r="M2477" s="162"/>
      <c r="N2477" s="152"/>
      <c r="P2477" s="138"/>
    </row>
    <row r="2478" spans="13:16" x14ac:dyDescent="0.3">
      <c r="M2478" s="162"/>
      <c r="N2478" s="152"/>
      <c r="P2478" s="138"/>
    </row>
    <row r="2479" spans="13:16" x14ac:dyDescent="0.3">
      <c r="M2479" s="162"/>
      <c r="N2479" s="152"/>
      <c r="P2479" s="138"/>
    </row>
    <row r="2480" spans="13:16" x14ac:dyDescent="0.3">
      <c r="M2480" s="162"/>
      <c r="N2480" s="152"/>
      <c r="P2480" s="138"/>
    </row>
    <row r="2481" spans="13:16" x14ac:dyDescent="0.3">
      <c r="M2481" s="162"/>
      <c r="N2481" s="152"/>
      <c r="P2481" s="138"/>
    </row>
    <row r="2482" spans="13:16" x14ac:dyDescent="0.3">
      <c r="M2482" s="162"/>
      <c r="N2482" s="152"/>
      <c r="P2482" s="138"/>
    </row>
    <row r="2483" spans="13:16" x14ac:dyDescent="0.3">
      <c r="M2483" s="162"/>
      <c r="N2483" s="152"/>
      <c r="P2483" s="138"/>
    </row>
    <row r="2484" spans="13:16" x14ac:dyDescent="0.3">
      <c r="M2484" s="162"/>
      <c r="N2484" s="152"/>
      <c r="P2484" s="138"/>
    </row>
    <row r="2485" spans="13:16" x14ac:dyDescent="0.3">
      <c r="M2485" s="162"/>
      <c r="N2485" s="152"/>
      <c r="P2485" s="138"/>
    </row>
    <row r="2486" spans="13:16" x14ac:dyDescent="0.3">
      <c r="M2486" s="162"/>
      <c r="N2486" s="152"/>
      <c r="P2486" s="138"/>
    </row>
    <row r="2487" spans="13:16" x14ac:dyDescent="0.3">
      <c r="M2487" s="162"/>
      <c r="N2487" s="152"/>
      <c r="P2487" s="138"/>
    </row>
    <row r="2488" spans="13:16" x14ac:dyDescent="0.3">
      <c r="M2488" s="162"/>
      <c r="N2488" s="152"/>
      <c r="P2488" s="138"/>
    </row>
    <row r="2489" spans="13:16" x14ac:dyDescent="0.3">
      <c r="M2489" s="162"/>
      <c r="N2489" s="152"/>
      <c r="P2489" s="138"/>
    </row>
    <row r="2490" spans="13:16" x14ac:dyDescent="0.3">
      <c r="M2490" s="162"/>
      <c r="N2490" s="152"/>
      <c r="P2490" s="138"/>
    </row>
    <row r="2491" spans="13:16" x14ac:dyDescent="0.3">
      <c r="M2491" s="162"/>
      <c r="N2491" s="152"/>
      <c r="P2491" s="138"/>
    </row>
    <row r="2492" spans="13:16" x14ac:dyDescent="0.3">
      <c r="M2492" s="162"/>
      <c r="N2492" s="152"/>
      <c r="P2492" s="138"/>
    </row>
    <row r="2493" spans="13:16" x14ac:dyDescent="0.3">
      <c r="M2493" s="162"/>
      <c r="N2493" s="152"/>
      <c r="P2493" s="138"/>
    </row>
    <row r="2494" spans="13:16" x14ac:dyDescent="0.3">
      <c r="M2494" s="162"/>
      <c r="N2494" s="152"/>
      <c r="P2494" s="138"/>
    </row>
    <row r="2495" spans="13:16" x14ac:dyDescent="0.3">
      <c r="M2495" s="162"/>
      <c r="N2495" s="152"/>
      <c r="P2495" s="138"/>
    </row>
    <row r="2496" spans="13:16" x14ac:dyDescent="0.3">
      <c r="M2496" s="162"/>
      <c r="N2496" s="152"/>
      <c r="P2496" s="138"/>
    </row>
    <row r="2497" spans="13:16" x14ac:dyDescent="0.3">
      <c r="M2497" s="162"/>
      <c r="N2497" s="152"/>
      <c r="P2497" s="138"/>
    </row>
    <row r="2498" spans="13:16" x14ac:dyDescent="0.3">
      <c r="M2498" s="162"/>
      <c r="N2498" s="152"/>
      <c r="P2498" s="138"/>
    </row>
    <row r="2499" spans="13:16" x14ac:dyDescent="0.3">
      <c r="M2499" s="162"/>
      <c r="N2499" s="152"/>
      <c r="P2499" s="138"/>
    </row>
    <row r="2500" spans="13:16" x14ac:dyDescent="0.3">
      <c r="M2500" s="162"/>
      <c r="N2500" s="152"/>
      <c r="P2500" s="138"/>
    </row>
    <row r="2501" spans="13:16" x14ac:dyDescent="0.3">
      <c r="M2501" s="162"/>
      <c r="N2501" s="152"/>
      <c r="P2501" s="138"/>
    </row>
    <row r="2502" spans="13:16" x14ac:dyDescent="0.3">
      <c r="M2502" s="162"/>
      <c r="N2502" s="152"/>
      <c r="P2502" s="138"/>
    </row>
    <row r="2503" spans="13:16" x14ac:dyDescent="0.3">
      <c r="M2503" s="162"/>
      <c r="N2503" s="152"/>
      <c r="P2503" s="138"/>
    </row>
    <row r="2504" spans="13:16" x14ac:dyDescent="0.3">
      <c r="M2504" s="162"/>
      <c r="N2504" s="152"/>
      <c r="P2504" s="138"/>
    </row>
    <row r="2505" spans="13:16" x14ac:dyDescent="0.3">
      <c r="M2505" s="162"/>
      <c r="N2505" s="152"/>
      <c r="P2505" s="138"/>
    </row>
    <row r="2506" spans="13:16" x14ac:dyDescent="0.3">
      <c r="M2506" s="162"/>
      <c r="N2506" s="152"/>
      <c r="P2506" s="138"/>
    </row>
    <row r="2507" spans="13:16" x14ac:dyDescent="0.3">
      <c r="M2507" s="162"/>
      <c r="N2507" s="152"/>
      <c r="P2507" s="138"/>
    </row>
    <row r="2508" spans="13:16" x14ac:dyDescent="0.3">
      <c r="M2508" s="162"/>
      <c r="N2508" s="152"/>
      <c r="P2508" s="138"/>
    </row>
    <row r="2509" spans="13:16" x14ac:dyDescent="0.3">
      <c r="M2509" s="162"/>
      <c r="N2509" s="152"/>
      <c r="P2509" s="138"/>
    </row>
    <row r="2510" spans="13:16" x14ac:dyDescent="0.3">
      <c r="M2510" s="162"/>
      <c r="N2510" s="152"/>
      <c r="P2510" s="138"/>
    </row>
    <row r="2511" spans="13:16" x14ac:dyDescent="0.3">
      <c r="M2511" s="162"/>
      <c r="N2511" s="152"/>
      <c r="P2511" s="138"/>
    </row>
    <row r="2512" spans="13:16" x14ac:dyDescent="0.3">
      <c r="M2512" s="162"/>
      <c r="N2512" s="152"/>
      <c r="P2512" s="138"/>
    </row>
    <row r="2513" spans="13:16" x14ac:dyDescent="0.3">
      <c r="M2513" s="162"/>
      <c r="N2513" s="152"/>
      <c r="P2513" s="138"/>
    </row>
    <row r="2514" spans="13:16" x14ac:dyDescent="0.3">
      <c r="M2514" s="162"/>
      <c r="N2514" s="152"/>
      <c r="P2514" s="138"/>
    </row>
    <row r="2515" spans="13:16" x14ac:dyDescent="0.3">
      <c r="M2515" s="162"/>
      <c r="N2515" s="152"/>
      <c r="P2515" s="138"/>
    </row>
    <row r="2516" spans="13:16" x14ac:dyDescent="0.3">
      <c r="M2516" s="162"/>
      <c r="N2516" s="152"/>
      <c r="P2516" s="138"/>
    </row>
    <row r="2517" spans="13:16" x14ac:dyDescent="0.3">
      <c r="M2517" s="162"/>
      <c r="N2517" s="152"/>
      <c r="P2517" s="138"/>
    </row>
    <row r="2518" spans="13:16" x14ac:dyDescent="0.3">
      <c r="M2518" s="162"/>
      <c r="N2518" s="152"/>
      <c r="P2518" s="138"/>
    </row>
    <row r="2519" spans="13:16" x14ac:dyDescent="0.3">
      <c r="M2519" s="162"/>
      <c r="N2519" s="152"/>
      <c r="P2519" s="138"/>
    </row>
    <row r="2520" spans="13:16" x14ac:dyDescent="0.3">
      <c r="M2520" s="162"/>
      <c r="N2520" s="152"/>
      <c r="P2520" s="138"/>
    </row>
    <row r="2521" spans="13:16" x14ac:dyDescent="0.3">
      <c r="M2521" s="162"/>
      <c r="N2521" s="152"/>
      <c r="P2521" s="138"/>
    </row>
    <row r="2522" spans="13:16" x14ac:dyDescent="0.3">
      <c r="M2522" s="162"/>
      <c r="N2522" s="152"/>
      <c r="P2522" s="138"/>
    </row>
    <row r="2523" spans="13:16" x14ac:dyDescent="0.3">
      <c r="M2523" s="162"/>
      <c r="N2523" s="152"/>
      <c r="P2523" s="138"/>
    </row>
    <row r="2524" spans="13:16" x14ac:dyDescent="0.3">
      <c r="M2524" s="162"/>
      <c r="N2524" s="152"/>
      <c r="P2524" s="138"/>
    </row>
    <row r="2525" spans="13:16" x14ac:dyDescent="0.3">
      <c r="M2525" s="162"/>
      <c r="N2525" s="152"/>
      <c r="P2525" s="138"/>
    </row>
    <row r="2526" spans="13:16" x14ac:dyDescent="0.3">
      <c r="M2526" s="162"/>
      <c r="N2526" s="152"/>
      <c r="P2526" s="138"/>
    </row>
    <row r="2527" spans="13:16" x14ac:dyDescent="0.3">
      <c r="M2527" s="162"/>
      <c r="N2527" s="152"/>
      <c r="P2527" s="138"/>
    </row>
    <row r="2528" spans="13:16" x14ac:dyDescent="0.3">
      <c r="M2528" s="162"/>
      <c r="N2528" s="152"/>
      <c r="P2528" s="138"/>
    </row>
    <row r="2529" spans="13:16" x14ac:dyDescent="0.3">
      <c r="M2529" s="162"/>
      <c r="N2529" s="152"/>
      <c r="P2529" s="138"/>
    </row>
    <row r="2530" spans="13:16" x14ac:dyDescent="0.3">
      <c r="M2530" s="162"/>
      <c r="N2530" s="152"/>
      <c r="P2530" s="138"/>
    </row>
    <row r="2531" spans="13:16" x14ac:dyDescent="0.3">
      <c r="M2531" s="162"/>
      <c r="N2531" s="152"/>
      <c r="P2531" s="138"/>
    </row>
    <row r="2532" spans="13:16" x14ac:dyDescent="0.3">
      <c r="M2532" s="162"/>
      <c r="N2532" s="152"/>
      <c r="P2532" s="138"/>
    </row>
    <row r="2533" spans="13:16" x14ac:dyDescent="0.3">
      <c r="M2533" s="162"/>
      <c r="N2533" s="152"/>
      <c r="P2533" s="138"/>
    </row>
    <row r="2534" spans="13:16" x14ac:dyDescent="0.3">
      <c r="M2534" s="162"/>
      <c r="N2534" s="152"/>
      <c r="P2534" s="138"/>
    </row>
    <row r="2535" spans="13:16" x14ac:dyDescent="0.3">
      <c r="M2535" s="162"/>
      <c r="N2535" s="152"/>
      <c r="P2535" s="138"/>
    </row>
    <row r="2536" spans="13:16" x14ac:dyDescent="0.3">
      <c r="M2536" s="162"/>
      <c r="N2536" s="152"/>
      <c r="P2536" s="138"/>
    </row>
    <row r="2537" spans="13:16" x14ac:dyDescent="0.3">
      <c r="M2537" s="162"/>
      <c r="N2537" s="152"/>
      <c r="P2537" s="138"/>
    </row>
    <row r="2538" spans="13:16" x14ac:dyDescent="0.3">
      <c r="M2538" s="162"/>
      <c r="N2538" s="152"/>
      <c r="P2538" s="138"/>
    </row>
    <row r="2539" spans="13:16" x14ac:dyDescent="0.3">
      <c r="M2539" s="162"/>
      <c r="N2539" s="152"/>
      <c r="P2539" s="138"/>
    </row>
    <row r="2540" spans="13:16" x14ac:dyDescent="0.3">
      <c r="M2540" s="162"/>
      <c r="N2540" s="152"/>
      <c r="P2540" s="138"/>
    </row>
    <row r="2541" spans="13:16" x14ac:dyDescent="0.3">
      <c r="M2541" s="162"/>
      <c r="N2541" s="152"/>
      <c r="P2541" s="138"/>
    </row>
    <row r="2542" spans="13:16" x14ac:dyDescent="0.3">
      <c r="M2542" s="162"/>
      <c r="N2542" s="152"/>
      <c r="P2542" s="138"/>
    </row>
    <row r="2543" spans="13:16" x14ac:dyDescent="0.3">
      <c r="M2543" s="162"/>
      <c r="N2543" s="152"/>
      <c r="P2543" s="138"/>
    </row>
    <row r="2544" spans="13:16" x14ac:dyDescent="0.3">
      <c r="M2544" s="162"/>
      <c r="N2544" s="152"/>
      <c r="P2544" s="138"/>
    </row>
    <row r="2545" spans="13:16" x14ac:dyDescent="0.3">
      <c r="M2545" s="162"/>
      <c r="N2545" s="152"/>
      <c r="P2545" s="138"/>
    </row>
    <row r="2546" spans="13:16" x14ac:dyDescent="0.3">
      <c r="M2546" s="162"/>
      <c r="N2546" s="152"/>
      <c r="P2546" s="138"/>
    </row>
    <row r="2547" spans="13:16" x14ac:dyDescent="0.3">
      <c r="M2547" s="162"/>
      <c r="N2547" s="152"/>
      <c r="P2547" s="138"/>
    </row>
    <row r="2548" spans="13:16" x14ac:dyDescent="0.3">
      <c r="M2548" s="162"/>
      <c r="N2548" s="152"/>
      <c r="P2548" s="138"/>
    </row>
    <row r="2549" spans="13:16" x14ac:dyDescent="0.3">
      <c r="M2549" s="162"/>
      <c r="N2549" s="152"/>
      <c r="P2549" s="138"/>
    </row>
    <row r="2550" spans="13:16" x14ac:dyDescent="0.3">
      <c r="M2550" s="162"/>
      <c r="N2550" s="152"/>
      <c r="P2550" s="138"/>
    </row>
    <row r="2551" spans="13:16" x14ac:dyDescent="0.3">
      <c r="M2551" s="162"/>
      <c r="N2551" s="152"/>
      <c r="P2551" s="138"/>
    </row>
    <row r="2552" spans="13:16" x14ac:dyDescent="0.3">
      <c r="M2552" s="162"/>
      <c r="N2552" s="152"/>
      <c r="P2552" s="138"/>
    </row>
    <row r="2553" spans="13:16" x14ac:dyDescent="0.3">
      <c r="M2553" s="162"/>
      <c r="N2553" s="152"/>
      <c r="P2553" s="138"/>
    </row>
    <row r="2554" spans="13:16" x14ac:dyDescent="0.3">
      <c r="M2554" s="162"/>
      <c r="N2554" s="152"/>
      <c r="P2554" s="138"/>
    </row>
    <row r="2555" spans="13:16" x14ac:dyDescent="0.3">
      <c r="M2555" s="162"/>
      <c r="N2555" s="152"/>
      <c r="P2555" s="138"/>
    </row>
    <row r="2556" spans="13:16" x14ac:dyDescent="0.3">
      <c r="M2556" s="162"/>
      <c r="N2556" s="152"/>
      <c r="P2556" s="138"/>
    </row>
    <row r="2557" spans="13:16" x14ac:dyDescent="0.3">
      <c r="M2557" s="162"/>
      <c r="N2557" s="152"/>
      <c r="P2557" s="138"/>
    </row>
    <row r="2558" spans="13:16" x14ac:dyDescent="0.3">
      <c r="M2558" s="162"/>
      <c r="N2558" s="152"/>
      <c r="P2558" s="138"/>
    </row>
    <row r="2559" spans="13:16" x14ac:dyDescent="0.3">
      <c r="M2559" s="162"/>
      <c r="N2559" s="152"/>
      <c r="P2559" s="138"/>
    </row>
    <row r="2560" spans="13:16" x14ac:dyDescent="0.3">
      <c r="M2560" s="162"/>
      <c r="N2560" s="152"/>
      <c r="P2560" s="138"/>
    </row>
    <row r="2561" spans="13:16" x14ac:dyDescent="0.3">
      <c r="M2561" s="162"/>
      <c r="N2561" s="152"/>
      <c r="P2561" s="138"/>
    </row>
    <row r="2562" spans="13:16" x14ac:dyDescent="0.3">
      <c r="M2562" s="162"/>
      <c r="N2562" s="152"/>
      <c r="P2562" s="138"/>
    </row>
    <row r="2563" spans="13:16" x14ac:dyDescent="0.3">
      <c r="M2563" s="162"/>
      <c r="N2563" s="152"/>
      <c r="P2563" s="138"/>
    </row>
    <row r="2564" spans="13:16" x14ac:dyDescent="0.3">
      <c r="M2564" s="162"/>
      <c r="N2564" s="152"/>
      <c r="P2564" s="138"/>
    </row>
    <row r="2565" spans="13:16" x14ac:dyDescent="0.3">
      <c r="M2565" s="162"/>
      <c r="N2565" s="152"/>
      <c r="P2565" s="138"/>
    </row>
    <row r="2566" spans="13:16" x14ac:dyDescent="0.3">
      <c r="M2566" s="162"/>
      <c r="N2566" s="152"/>
      <c r="P2566" s="138"/>
    </row>
    <row r="2567" spans="13:16" x14ac:dyDescent="0.3">
      <c r="M2567" s="162"/>
      <c r="N2567" s="152"/>
      <c r="P2567" s="138"/>
    </row>
    <row r="2568" spans="13:16" x14ac:dyDescent="0.3">
      <c r="M2568" s="162"/>
      <c r="N2568" s="152"/>
      <c r="P2568" s="138"/>
    </row>
    <row r="2569" spans="13:16" x14ac:dyDescent="0.3">
      <c r="M2569" s="162"/>
      <c r="N2569" s="152"/>
      <c r="P2569" s="138"/>
    </row>
    <row r="2570" spans="13:16" x14ac:dyDescent="0.3">
      <c r="M2570" s="162"/>
      <c r="N2570" s="152"/>
      <c r="P2570" s="138"/>
    </row>
    <row r="2571" spans="13:16" x14ac:dyDescent="0.3">
      <c r="M2571" s="162"/>
      <c r="N2571" s="152"/>
      <c r="P2571" s="138"/>
    </row>
    <row r="2572" spans="13:16" x14ac:dyDescent="0.3">
      <c r="M2572" s="162"/>
      <c r="N2572" s="152"/>
      <c r="P2572" s="138"/>
    </row>
    <row r="2573" spans="13:16" x14ac:dyDescent="0.3">
      <c r="M2573" s="162"/>
      <c r="N2573" s="152"/>
      <c r="P2573" s="138"/>
    </row>
    <row r="2574" spans="13:16" x14ac:dyDescent="0.3">
      <c r="M2574" s="162"/>
      <c r="N2574" s="152"/>
      <c r="P2574" s="138"/>
    </row>
    <row r="2575" spans="13:16" x14ac:dyDescent="0.3">
      <c r="M2575" s="162"/>
      <c r="N2575" s="152"/>
      <c r="P2575" s="138"/>
    </row>
    <row r="2576" spans="13:16" x14ac:dyDescent="0.3">
      <c r="M2576" s="162"/>
      <c r="N2576" s="152"/>
      <c r="P2576" s="138"/>
    </row>
    <row r="2577" spans="13:16" x14ac:dyDescent="0.3">
      <c r="M2577" s="162"/>
      <c r="N2577" s="152"/>
      <c r="P2577" s="138"/>
    </row>
    <row r="2578" spans="13:16" x14ac:dyDescent="0.3">
      <c r="M2578" s="162"/>
      <c r="N2578" s="152"/>
      <c r="P2578" s="138"/>
    </row>
    <row r="2579" spans="13:16" x14ac:dyDescent="0.3">
      <c r="M2579" s="162"/>
      <c r="N2579" s="152"/>
      <c r="P2579" s="138"/>
    </row>
    <row r="2580" spans="13:16" x14ac:dyDescent="0.3">
      <c r="M2580" s="162"/>
      <c r="N2580" s="152"/>
      <c r="P2580" s="138"/>
    </row>
    <row r="2581" spans="13:16" x14ac:dyDescent="0.3">
      <c r="M2581" s="162"/>
      <c r="N2581" s="152"/>
      <c r="P2581" s="138"/>
    </row>
    <row r="2582" spans="13:16" x14ac:dyDescent="0.3">
      <c r="M2582" s="162"/>
      <c r="N2582" s="152"/>
      <c r="P2582" s="138"/>
    </row>
    <row r="2583" spans="13:16" x14ac:dyDescent="0.3">
      <c r="M2583" s="162"/>
      <c r="N2583" s="152"/>
      <c r="P2583" s="138"/>
    </row>
    <row r="2584" spans="13:16" x14ac:dyDescent="0.3">
      <c r="M2584" s="162"/>
      <c r="N2584" s="152"/>
      <c r="P2584" s="138"/>
    </row>
    <row r="2585" spans="13:16" x14ac:dyDescent="0.3">
      <c r="M2585" s="162"/>
      <c r="N2585" s="152"/>
      <c r="P2585" s="138"/>
    </row>
    <row r="2586" spans="13:16" x14ac:dyDescent="0.3">
      <c r="M2586" s="162"/>
      <c r="N2586" s="152"/>
      <c r="P2586" s="138"/>
    </row>
    <row r="2587" spans="13:16" x14ac:dyDescent="0.3">
      <c r="M2587" s="162"/>
      <c r="N2587" s="152"/>
      <c r="P2587" s="138"/>
    </row>
    <row r="2588" spans="13:16" x14ac:dyDescent="0.3">
      <c r="M2588" s="162"/>
      <c r="N2588" s="152"/>
      <c r="P2588" s="138"/>
    </row>
    <row r="2589" spans="13:16" x14ac:dyDescent="0.3">
      <c r="M2589" s="162"/>
      <c r="N2589" s="152"/>
      <c r="P2589" s="138"/>
    </row>
    <row r="2590" spans="13:16" x14ac:dyDescent="0.3">
      <c r="M2590" s="162"/>
      <c r="N2590" s="152"/>
      <c r="P2590" s="138"/>
    </row>
    <row r="2591" spans="13:16" x14ac:dyDescent="0.3">
      <c r="M2591" s="162"/>
      <c r="N2591" s="152"/>
      <c r="P2591" s="138"/>
    </row>
    <row r="2592" spans="13:16" x14ac:dyDescent="0.3">
      <c r="M2592" s="162"/>
      <c r="N2592" s="152"/>
      <c r="P2592" s="138"/>
    </row>
    <row r="2593" spans="13:16" x14ac:dyDescent="0.3">
      <c r="M2593" s="162"/>
      <c r="N2593" s="152"/>
      <c r="P2593" s="138"/>
    </row>
    <row r="2594" spans="13:16" x14ac:dyDescent="0.3">
      <c r="M2594" s="162"/>
      <c r="N2594" s="152"/>
      <c r="P2594" s="138"/>
    </row>
    <row r="2595" spans="13:16" x14ac:dyDescent="0.3">
      <c r="M2595" s="162"/>
      <c r="N2595" s="152"/>
      <c r="P2595" s="138"/>
    </row>
    <row r="2596" spans="13:16" x14ac:dyDescent="0.3">
      <c r="M2596" s="162"/>
      <c r="N2596" s="152"/>
      <c r="P2596" s="138"/>
    </row>
    <row r="2597" spans="13:16" x14ac:dyDescent="0.3">
      <c r="M2597" s="162"/>
      <c r="N2597" s="152"/>
      <c r="P2597" s="138"/>
    </row>
    <row r="2598" spans="13:16" x14ac:dyDescent="0.3">
      <c r="M2598" s="162"/>
      <c r="N2598" s="152"/>
      <c r="P2598" s="138"/>
    </row>
    <row r="2599" spans="13:16" x14ac:dyDescent="0.3">
      <c r="M2599" s="162"/>
      <c r="N2599" s="152"/>
      <c r="P2599" s="138"/>
    </row>
    <row r="2600" spans="13:16" x14ac:dyDescent="0.3">
      <c r="M2600" s="162"/>
      <c r="N2600" s="152"/>
      <c r="P2600" s="138"/>
    </row>
    <row r="2601" spans="13:16" x14ac:dyDescent="0.3">
      <c r="M2601" s="162"/>
      <c r="N2601" s="152"/>
      <c r="P2601" s="138"/>
    </row>
    <row r="2602" spans="13:16" x14ac:dyDescent="0.3">
      <c r="M2602" s="162"/>
      <c r="N2602" s="152"/>
      <c r="P2602" s="138"/>
    </row>
    <row r="2603" spans="13:16" x14ac:dyDescent="0.3">
      <c r="M2603" s="162"/>
      <c r="N2603" s="152"/>
      <c r="P2603" s="138"/>
    </row>
    <row r="2604" spans="13:16" x14ac:dyDescent="0.3">
      <c r="M2604" s="162"/>
      <c r="N2604" s="152"/>
      <c r="P2604" s="138"/>
    </row>
    <row r="2605" spans="13:16" x14ac:dyDescent="0.3">
      <c r="M2605" s="162"/>
      <c r="N2605" s="152"/>
      <c r="P2605" s="138"/>
    </row>
    <row r="2606" spans="13:16" x14ac:dyDescent="0.3">
      <c r="M2606" s="162"/>
      <c r="N2606" s="152"/>
      <c r="P2606" s="138"/>
    </row>
    <row r="2607" spans="13:16" x14ac:dyDescent="0.3">
      <c r="M2607" s="162"/>
      <c r="N2607" s="152"/>
      <c r="P2607" s="138"/>
    </row>
    <row r="2608" spans="13:16" x14ac:dyDescent="0.3">
      <c r="M2608" s="162"/>
      <c r="N2608" s="152"/>
      <c r="P2608" s="138"/>
    </row>
    <row r="2609" spans="13:16" x14ac:dyDescent="0.3">
      <c r="M2609" s="162"/>
      <c r="N2609" s="152"/>
      <c r="P2609" s="138"/>
    </row>
    <row r="2610" spans="13:16" x14ac:dyDescent="0.3">
      <c r="M2610" s="162"/>
      <c r="N2610" s="152"/>
      <c r="P2610" s="138"/>
    </row>
    <row r="2611" spans="13:16" x14ac:dyDescent="0.3">
      <c r="M2611" s="162"/>
      <c r="N2611" s="152"/>
      <c r="P2611" s="138"/>
    </row>
    <row r="2612" spans="13:16" x14ac:dyDescent="0.3">
      <c r="M2612" s="162"/>
      <c r="N2612" s="152"/>
      <c r="P2612" s="138"/>
    </row>
    <row r="2613" spans="13:16" x14ac:dyDescent="0.3">
      <c r="M2613" s="162"/>
      <c r="N2613" s="152"/>
      <c r="P2613" s="138"/>
    </row>
    <row r="2614" spans="13:16" x14ac:dyDescent="0.3">
      <c r="M2614" s="162"/>
      <c r="N2614" s="152"/>
      <c r="P2614" s="138"/>
    </row>
    <row r="2615" spans="13:16" x14ac:dyDescent="0.3">
      <c r="M2615" s="162"/>
      <c r="N2615" s="152"/>
      <c r="P2615" s="138"/>
    </row>
    <row r="2616" spans="13:16" x14ac:dyDescent="0.3">
      <c r="M2616" s="162"/>
      <c r="N2616" s="152"/>
      <c r="P2616" s="138"/>
    </row>
    <row r="2617" spans="13:16" x14ac:dyDescent="0.3">
      <c r="M2617" s="162"/>
      <c r="N2617" s="152"/>
      <c r="P2617" s="138"/>
    </row>
    <row r="2618" spans="13:16" x14ac:dyDescent="0.3">
      <c r="M2618" s="162"/>
      <c r="N2618" s="152"/>
      <c r="P2618" s="138"/>
    </row>
    <row r="2619" spans="13:16" x14ac:dyDescent="0.3">
      <c r="M2619" s="162"/>
      <c r="N2619" s="152"/>
      <c r="P2619" s="138"/>
    </row>
    <row r="2620" spans="13:16" x14ac:dyDescent="0.3">
      <c r="M2620" s="162"/>
      <c r="N2620" s="152"/>
      <c r="P2620" s="138"/>
    </row>
    <row r="2621" spans="13:16" x14ac:dyDescent="0.3">
      <c r="M2621" s="162"/>
      <c r="N2621" s="152"/>
      <c r="P2621" s="138"/>
    </row>
    <row r="2622" spans="13:16" x14ac:dyDescent="0.3">
      <c r="M2622" s="162"/>
      <c r="N2622" s="152"/>
      <c r="P2622" s="138"/>
    </row>
    <row r="2623" spans="13:16" x14ac:dyDescent="0.3">
      <c r="M2623" s="162"/>
      <c r="N2623" s="152"/>
      <c r="P2623" s="138"/>
    </row>
    <row r="2624" spans="13:16" x14ac:dyDescent="0.3">
      <c r="M2624" s="162"/>
      <c r="N2624" s="152"/>
      <c r="P2624" s="138"/>
    </row>
    <row r="2625" spans="13:16" x14ac:dyDescent="0.3">
      <c r="M2625" s="162"/>
      <c r="N2625" s="152"/>
      <c r="P2625" s="138"/>
    </row>
    <row r="2626" spans="13:16" x14ac:dyDescent="0.3">
      <c r="M2626" s="162"/>
      <c r="N2626" s="152"/>
      <c r="P2626" s="138"/>
    </row>
    <row r="2627" spans="13:16" x14ac:dyDescent="0.3">
      <c r="M2627" s="162"/>
      <c r="N2627" s="152"/>
      <c r="P2627" s="138"/>
    </row>
    <row r="2628" spans="13:16" x14ac:dyDescent="0.3">
      <c r="M2628" s="162"/>
      <c r="N2628" s="152"/>
      <c r="P2628" s="138"/>
    </row>
    <row r="2629" spans="13:16" x14ac:dyDescent="0.3">
      <c r="M2629" s="162"/>
      <c r="N2629" s="152"/>
      <c r="P2629" s="138"/>
    </row>
    <row r="2630" spans="13:16" x14ac:dyDescent="0.3">
      <c r="M2630" s="162"/>
      <c r="N2630" s="152"/>
      <c r="P2630" s="138"/>
    </row>
    <row r="2631" spans="13:16" x14ac:dyDescent="0.3">
      <c r="M2631" s="162"/>
      <c r="N2631" s="152"/>
      <c r="P2631" s="138"/>
    </row>
    <row r="2632" spans="13:16" x14ac:dyDescent="0.3">
      <c r="M2632" s="162"/>
      <c r="N2632" s="152"/>
      <c r="P2632" s="138"/>
    </row>
    <row r="2633" spans="13:16" x14ac:dyDescent="0.3">
      <c r="M2633" s="162"/>
      <c r="N2633" s="152"/>
      <c r="P2633" s="138"/>
    </row>
    <row r="2634" spans="13:16" x14ac:dyDescent="0.3">
      <c r="M2634" s="162"/>
      <c r="N2634" s="152"/>
      <c r="P2634" s="138"/>
    </row>
    <row r="2635" spans="13:16" x14ac:dyDescent="0.3">
      <c r="M2635" s="162"/>
      <c r="N2635" s="152"/>
      <c r="P2635" s="138"/>
    </row>
    <row r="2636" spans="13:16" x14ac:dyDescent="0.3">
      <c r="M2636" s="162"/>
      <c r="N2636" s="152"/>
      <c r="P2636" s="138"/>
    </row>
    <row r="2637" spans="13:16" x14ac:dyDescent="0.3">
      <c r="M2637" s="162"/>
      <c r="N2637" s="152"/>
      <c r="P2637" s="138"/>
    </row>
    <row r="2638" spans="13:16" x14ac:dyDescent="0.3">
      <c r="M2638" s="162"/>
      <c r="N2638" s="152"/>
      <c r="P2638" s="138"/>
    </row>
    <row r="2639" spans="13:16" x14ac:dyDescent="0.3">
      <c r="M2639" s="162"/>
      <c r="N2639" s="152"/>
      <c r="P2639" s="138"/>
    </row>
    <row r="2640" spans="13:16" x14ac:dyDescent="0.3">
      <c r="M2640" s="162"/>
      <c r="N2640" s="152"/>
      <c r="P2640" s="138"/>
    </row>
    <row r="2641" spans="13:16" x14ac:dyDescent="0.3">
      <c r="M2641" s="162"/>
      <c r="N2641" s="152"/>
      <c r="P2641" s="138"/>
    </row>
    <row r="2642" spans="13:16" x14ac:dyDescent="0.3">
      <c r="M2642" s="162"/>
      <c r="N2642" s="152"/>
      <c r="P2642" s="138"/>
    </row>
    <row r="2643" spans="13:16" x14ac:dyDescent="0.3">
      <c r="M2643" s="162"/>
      <c r="N2643" s="152"/>
      <c r="P2643" s="138"/>
    </row>
    <row r="2644" spans="13:16" x14ac:dyDescent="0.3">
      <c r="M2644" s="162"/>
      <c r="N2644" s="152"/>
      <c r="P2644" s="138"/>
    </row>
    <row r="2645" spans="13:16" x14ac:dyDescent="0.3">
      <c r="M2645" s="162"/>
      <c r="N2645" s="152"/>
      <c r="P2645" s="138"/>
    </row>
    <row r="2646" spans="13:16" x14ac:dyDescent="0.3">
      <c r="M2646" s="162"/>
      <c r="N2646" s="152"/>
      <c r="P2646" s="138"/>
    </row>
    <row r="2647" spans="13:16" x14ac:dyDescent="0.3">
      <c r="M2647" s="162"/>
      <c r="N2647" s="152"/>
      <c r="P2647" s="138"/>
    </row>
    <row r="2648" spans="13:16" x14ac:dyDescent="0.3">
      <c r="M2648" s="162"/>
      <c r="N2648" s="152"/>
      <c r="P2648" s="138"/>
    </row>
    <row r="2649" spans="13:16" x14ac:dyDescent="0.3">
      <c r="M2649" s="162"/>
      <c r="N2649" s="152"/>
      <c r="P2649" s="138"/>
    </row>
    <row r="2650" spans="13:16" x14ac:dyDescent="0.3">
      <c r="M2650" s="162"/>
      <c r="N2650" s="152"/>
      <c r="P2650" s="138"/>
    </row>
    <row r="2651" spans="13:16" x14ac:dyDescent="0.3">
      <c r="M2651" s="162"/>
      <c r="N2651" s="152"/>
      <c r="P2651" s="138"/>
    </row>
    <row r="2652" spans="13:16" x14ac:dyDescent="0.3">
      <c r="M2652" s="162"/>
      <c r="N2652" s="152"/>
      <c r="P2652" s="138"/>
    </row>
    <row r="2653" spans="13:16" x14ac:dyDescent="0.3">
      <c r="M2653" s="162"/>
      <c r="N2653" s="152"/>
      <c r="P2653" s="138"/>
    </row>
    <row r="2654" spans="13:16" x14ac:dyDescent="0.3">
      <c r="M2654" s="162"/>
      <c r="N2654" s="152"/>
      <c r="P2654" s="138"/>
    </row>
    <row r="2655" spans="13:16" x14ac:dyDescent="0.3">
      <c r="M2655" s="162"/>
      <c r="N2655" s="152"/>
      <c r="P2655" s="138"/>
    </row>
    <row r="2656" spans="13:16" x14ac:dyDescent="0.3">
      <c r="M2656" s="162"/>
      <c r="N2656" s="152"/>
      <c r="P2656" s="138"/>
    </row>
    <row r="2657" spans="13:16" x14ac:dyDescent="0.3">
      <c r="M2657" s="162"/>
      <c r="N2657" s="152"/>
      <c r="P2657" s="138"/>
    </row>
    <row r="2658" spans="13:16" x14ac:dyDescent="0.3">
      <c r="M2658" s="162"/>
      <c r="N2658" s="152"/>
      <c r="P2658" s="138"/>
    </row>
    <row r="2659" spans="13:16" x14ac:dyDescent="0.3">
      <c r="M2659" s="162"/>
      <c r="N2659" s="152"/>
      <c r="P2659" s="138"/>
    </row>
    <row r="2660" spans="13:16" x14ac:dyDescent="0.3">
      <c r="M2660" s="162"/>
      <c r="N2660" s="152"/>
      <c r="P2660" s="138"/>
    </row>
    <row r="2661" spans="13:16" x14ac:dyDescent="0.3">
      <c r="M2661" s="162"/>
      <c r="N2661" s="152"/>
      <c r="P2661" s="138"/>
    </row>
    <row r="2662" spans="13:16" x14ac:dyDescent="0.3">
      <c r="M2662" s="162"/>
      <c r="N2662" s="152"/>
      <c r="P2662" s="138"/>
    </row>
    <row r="2663" spans="13:16" x14ac:dyDescent="0.3">
      <c r="M2663" s="162"/>
      <c r="N2663" s="152"/>
      <c r="P2663" s="138"/>
    </row>
    <row r="2664" spans="13:16" x14ac:dyDescent="0.3">
      <c r="M2664" s="162"/>
      <c r="N2664" s="152"/>
      <c r="P2664" s="138"/>
    </row>
    <row r="2665" spans="13:16" x14ac:dyDescent="0.3">
      <c r="M2665" s="162"/>
      <c r="N2665" s="152"/>
      <c r="P2665" s="138"/>
    </row>
    <row r="2666" spans="13:16" x14ac:dyDescent="0.3">
      <c r="M2666" s="162"/>
      <c r="N2666" s="152"/>
      <c r="P2666" s="138"/>
    </row>
    <row r="2667" spans="13:16" x14ac:dyDescent="0.3">
      <c r="M2667" s="162"/>
      <c r="N2667" s="152"/>
      <c r="P2667" s="138"/>
    </row>
    <row r="2668" spans="13:16" x14ac:dyDescent="0.3">
      <c r="M2668" s="162"/>
      <c r="N2668" s="152"/>
      <c r="P2668" s="138"/>
    </row>
    <row r="2669" spans="13:16" x14ac:dyDescent="0.3">
      <c r="M2669" s="162"/>
      <c r="N2669" s="152"/>
      <c r="P2669" s="138"/>
    </row>
    <row r="2670" spans="13:16" x14ac:dyDescent="0.3">
      <c r="M2670" s="162"/>
      <c r="N2670" s="152"/>
      <c r="P2670" s="138"/>
    </row>
    <row r="2671" spans="13:16" x14ac:dyDescent="0.3">
      <c r="M2671" s="162"/>
      <c r="N2671" s="152"/>
      <c r="P2671" s="138"/>
    </row>
    <row r="2672" spans="13:16" x14ac:dyDescent="0.3">
      <c r="M2672" s="162"/>
      <c r="N2672" s="152"/>
      <c r="P2672" s="138"/>
    </row>
    <row r="2673" spans="13:16" x14ac:dyDescent="0.3">
      <c r="M2673" s="162"/>
      <c r="N2673" s="152"/>
      <c r="P2673" s="138"/>
    </row>
    <row r="2674" spans="13:16" x14ac:dyDescent="0.3">
      <c r="M2674" s="162"/>
      <c r="N2674" s="152"/>
      <c r="P2674" s="138"/>
    </row>
    <row r="2675" spans="13:16" x14ac:dyDescent="0.3">
      <c r="M2675" s="162"/>
      <c r="N2675" s="152"/>
      <c r="P2675" s="138"/>
    </row>
    <row r="2676" spans="13:16" x14ac:dyDescent="0.3">
      <c r="M2676" s="162"/>
      <c r="N2676" s="152"/>
      <c r="P2676" s="138"/>
    </row>
    <row r="2677" spans="13:16" x14ac:dyDescent="0.3">
      <c r="M2677" s="162"/>
      <c r="N2677" s="152"/>
      <c r="P2677" s="138"/>
    </row>
    <row r="2678" spans="13:16" x14ac:dyDescent="0.3">
      <c r="M2678" s="162"/>
      <c r="N2678" s="152"/>
      <c r="P2678" s="138"/>
    </row>
    <row r="2679" spans="13:16" x14ac:dyDescent="0.3">
      <c r="M2679" s="162"/>
      <c r="N2679" s="152"/>
      <c r="P2679" s="138"/>
    </row>
    <row r="2680" spans="13:16" x14ac:dyDescent="0.3">
      <c r="M2680" s="162"/>
      <c r="N2680" s="152"/>
      <c r="P2680" s="138"/>
    </row>
    <row r="2681" spans="13:16" x14ac:dyDescent="0.3">
      <c r="M2681" s="162"/>
      <c r="N2681" s="152"/>
      <c r="P2681" s="138"/>
    </row>
    <row r="2682" spans="13:16" x14ac:dyDescent="0.3">
      <c r="M2682" s="162"/>
      <c r="N2682" s="152"/>
      <c r="P2682" s="138"/>
    </row>
    <row r="2683" spans="13:16" x14ac:dyDescent="0.3">
      <c r="M2683" s="162"/>
      <c r="N2683" s="152"/>
      <c r="P2683" s="138"/>
    </row>
    <row r="2684" spans="13:16" x14ac:dyDescent="0.3">
      <c r="M2684" s="162"/>
      <c r="N2684" s="152"/>
      <c r="P2684" s="138"/>
    </row>
    <row r="2685" spans="13:16" x14ac:dyDescent="0.3">
      <c r="M2685" s="162"/>
      <c r="N2685" s="152"/>
      <c r="P2685" s="138"/>
    </row>
    <row r="2686" spans="13:16" x14ac:dyDescent="0.3">
      <c r="M2686" s="162"/>
      <c r="N2686" s="152"/>
      <c r="P2686" s="138"/>
    </row>
    <row r="2687" spans="13:16" x14ac:dyDescent="0.3">
      <c r="M2687" s="162"/>
      <c r="N2687" s="152"/>
      <c r="P2687" s="138"/>
    </row>
    <row r="2688" spans="13:16" x14ac:dyDescent="0.3">
      <c r="M2688" s="162"/>
      <c r="N2688" s="152"/>
      <c r="P2688" s="138"/>
    </row>
    <row r="2689" spans="13:16" x14ac:dyDescent="0.3">
      <c r="M2689" s="162"/>
      <c r="N2689" s="152"/>
      <c r="P2689" s="138"/>
    </row>
    <row r="2690" spans="13:16" x14ac:dyDescent="0.3">
      <c r="M2690" s="162"/>
      <c r="N2690" s="152"/>
      <c r="P2690" s="138"/>
    </row>
    <row r="2691" spans="13:16" x14ac:dyDescent="0.3">
      <c r="M2691" s="162"/>
      <c r="N2691" s="152"/>
      <c r="P2691" s="138"/>
    </row>
    <row r="2692" spans="13:16" x14ac:dyDescent="0.3">
      <c r="M2692" s="162"/>
      <c r="N2692" s="152"/>
      <c r="P2692" s="138"/>
    </row>
    <row r="2693" spans="13:16" x14ac:dyDescent="0.3">
      <c r="M2693" s="162"/>
      <c r="N2693" s="152"/>
      <c r="P2693" s="138"/>
    </row>
    <row r="2694" spans="13:16" x14ac:dyDescent="0.3">
      <c r="M2694" s="162"/>
      <c r="N2694" s="152"/>
      <c r="P2694" s="138"/>
    </row>
    <row r="2695" spans="13:16" x14ac:dyDescent="0.3">
      <c r="M2695" s="162"/>
      <c r="N2695" s="152"/>
      <c r="P2695" s="138"/>
    </row>
    <row r="2696" spans="13:16" x14ac:dyDescent="0.3">
      <c r="M2696" s="162"/>
      <c r="N2696" s="152"/>
      <c r="P2696" s="138"/>
    </row>
    <row r="2697" spans="13:16" x14ac:dyDescent="0.3">
      <c r="M2697" s="162"/>
      <c r="N2697" s="152"/>
      <c r="P2697" s="138"/>
    </row>
    <row r="2698" spans="13:16" x14ac:dyDescent="0.3">
      <c r="M2698" s="162"/>
      <c r="N2698" s="152"/>
      <c r="P2698" s="138"/>
    </row>
    <row r="2699" spans="13:16" x14ac:dyDescent="0.3">
      <c r="M2699" s="162"/>
      <c r="N2699" s="152"/>
      <c r="P2699" s="138"/>
    </row>
    <row r="2700" spans="13:16" x14ac:dyDescent="0.3">
      <c r="M2700" s="162"/>
      <c r="N2700" s="152"/>
      <c r="P2700" s="138"/>
    </row>
    <row r="2701" spans="13:16" x14ac:dyDescent="0.3">
      <c r="M2701" s="162"/>
      <c r="N2701" s="152"/>
      <c r="P2701" s="138"/>
    </row>
    <row r="2702" spans="13:16" x14ac:dyDescent="0.3">
      <c r="M2702" s="162"/>
      <c r="N2702" s="152"/>
      <c r="P2702" s="138"/>
    </row>
    <row r="2703" spans="13:16" x14ac:dyDescent="0.3">
      <c r="M2703" s="162"/>
      <c r="N2703" s="152"/>
      <c r="P2703" s="138"/>
    </row>
    <row r="2704" spans="13:16" x14ac:dyDescent="0.3">
      <c r="M2704" s="162"/>
      <c r="N2704" s="152"/>
      <c r="P2704" s="138"/>
    </row>
    <row r="2705" spans="13:16" x14ac:dyDescent="0.3">
      <c r="M2705" s="162"/>
      <c r="N2705" s="152"/>
      <c r="P2705" s="138"/>
    </row>
    <row r="2706" spans="13:16" x14ac:dyDescent="0.3">
      <c r="M2706" s="162"/>
      <c r="N2706" s="152"/>
      <c r="P2706" s="138"/>
    </row>
    <row r="2707" spans="13:16" x14ac:dyDescent="0.3">
      <c r="M2707" s="162"/>
      <c r="N2707" s="152"/>
      <c r="P2707" s="138"/>
    </row>
    <row r="2708" spans="13:16" x14ac:dyDescent="0.3">
      <c r="M2708" s="162"/>
      <c r="N2708" s="152"/>
      <c r="P2708" s="138"/>
    </row>
    <row r="2709" spans="13:16" x14ac:dyDescent="0.3">
      <c r="M2709" s="162"/>
      <c r="N2709" s="152"/>
      <c r="P2709" s="138"/>
    </row>
    <row r="2710" spans="13:16" x14ac:dyDescent="0.3">
      <c r="M2710" s="162"/>
      <c r="N2710" s="152"/>
      <c r="P2710" s="138"/>
    </row>
    <row r="2711" spans="13:16" x14ac:dyDescent="0.3">
      <c r="M2711" s="162"/>
      <c r="N2711" s="152"/>
      <c r="P2711" s="138"/>
    </row>
    <row r="2712" spans="13:16" x14ac:dyDescent="0.3">
      <c r="M2712" s="162"/>
      <c r="N2712" s="152"/>
      <c r="P2712" s="138"/>
    </row>
    <row r="2713" spans="13:16" x14ac:dyDescent="0.3">
      <c r="M2713" s="162"/>
      <c r="N2713" s="152"/>
      <c r="P2713" s="138"/>
    </row>
    <row r="2714" spans="13:16" x14ac:dyDescent="0.3">
      <c r="M2714" s="162"/>
      <c r="N2714" s="152"/>
      <c r="P2714" s="138"/>
    </row>
    <row r="2715" spans="13:16" x14ac:dyDescent="0.3">
      <c r="M2715" s="162"/>
      <c r="N2715" s="152"/>
      <c r="P2715" s="138"/>
    </row>
    <row r="2716" spans="13:16" x14ac:dyDescent="0.3">
      <c r="M2716" s="162"/>
      <c r="N2716" s="152"/>
      <c r="P2716" s="138"/>
    </row>
    <row r="2717" spans="13:16" x14ac:dyDescent="0.3">
      <c r="M2717" s="162"/>
      <c r="N2717" s="152"/>
      <c r="P2717" s="138"/>
    </row>
    <row r="2718" spans="13:16" x14ac:dyDescent="0.3">
      <c r="M2718" s="162"/>
      <c r="N2718" s="152"/>
      <c r="P2718" s="138"/>
    </row>
    <row r="2719" spans="13:16" x14ac:dyDescent="0.3">
      <c r="M2719" s="162"/>
      <c r="N2719" s="152"/>
      <c r="P2719" s="138"/>
    </row>
    <row r="2720" spans="13:16" x14ac:dyDescent="0.3">
      <c r="M2720" s="162"/>
      <c r="N2720" s="152"/>
      <c r="P2720" s="138"/>
    </row>
    <row r="2721" spans="13:16" x14ac:dyDescent="0.3">
      <c r="M2721" s="162"/>
      <c r="N2721" s="152"/>
      <c r="P2721" s="138"/>
    </row>
    <row r="2722" spans="13:16" x14ac:dyDescent="0.3">
      <c r="M2722" s="162"/>
      <c r="N2722" s="152"/>
      <c r="P2722" s="138"/>
    </row>
    <row r="2723" spans="13:16" x14ac:dyDescent="0.3">
      <c r="M2723" s="162"/>
      <c r="N2723" s="152"/>
      <c r="P2723" s="138"/>
    </row>
    <row r="2724" spans="13:16" x14ac:dyDescent="0.3">
      <c r="M2724" s="162"/>
      <c r="N2724" s="152"/>
      <c r="P2724" s="138"/>
    </row>
    <row r="2725" spans="13:16" x14ac:dyDescent="0.3">
      <c r="M2725" s="162"/>
      <c r="N2725" s="152"/>
      <c r="P2725" s="138"/>
    </row>
    <row r="2726" spans="13:16" x14ac:dyDescent="0.3">
      <c r="M2726" s="162"/>
      <c r="N2726" s="152"/>
      <c r="P2726" s="138"/>
    </row>
    <row r="2727" spans="13:16" x14ac:dyDescent="0.3">
      <c r="M2727" s="162"/>
      <c r="N2727" s="152"/>
      <c r="P2727" s="138"/>
    </row>
    <row r="2728" spans="13:16" x14ac:dyDescent="0.3">
      <c r="M2728" s="162"/>
      <c r="N2728" s="152"/>
      <c r="P2728" s="138"/>
    </row>
    <row r="2729" spans="13:16" x14ac:dyDescent="0.3">
      <c r="M2729" s="162"/>
      <c r="N2729" s="152"/>
      <c r="P2729" s="138"/>
    </row>
    <row r="2730" spans="13:16" x14ac:dyDescent="0.3">
      <c r="M2730" s="162"/>
      <c r="N2730" s="152"/>
      <c r="P2730" s="138"/>
    </row>
    <row r="2731" spans="13:16" x14ac:dyDescent="0.3">
      <c r="M2731" s="162"/>
      <c r="N2731" s="152"/>
      <c r="P2731" s="138"/>
    </row>
    <row r="2732" spans="13:16" x14ac:dyDescent="0.3">
      <c r="M2732" s="162"/>
      <c r="N2732" s="152"/>
      <c r="P2732" s="138"/>
    </row>
    <row r="2733" spans="13:16" x14ac:dyDescent="0.3">
      <c r="M2733" s="162"/>
      <c r="N2733" s="152"/>
      <c r="P2733" s="138"/>
    </row>
    <row r="2734" spans="13:16" x14ac:dyDescent="0.3">
      <c r="M2734" s="162"/>
      <c r="N2734" s="152"/>
      <c r="P2734" s="138"/>
    </row>
    <row r="2735" spans="13:16" x14ac:dyDescent="0.3">
      <c r="M2735" s="162"/>
      <c r="N2735" s="152"/>
      <c r="P2735" s="138"/>
    </row>
    <row r="2736" spans="13:16" x14ac:dyDescent="0.3">
      <c r="M2736" s="162"/>
      <c r="N2736" s="152"/>
      <c r="P2736" s="138"/>
    </row>
    <row r="2737" spans="13:16" x14ac:dyDescent="0.3">
      <c r="M2737" s="162"/>
      <c r="N2737" s="152"/>
      <c r="P2737" s="138"/>
    </row>
    <row r="2738" spans="13:16" x14ac:dyDescent="0.3">
      <c r="M2738" s="162"/>
      <c r="N2738" s="152"/>
      <c r="P2738" s="138"/>
    </row>
    <row r="2739" spans="13:16" x14ac:dyDescent="0.3">
      <c r="M2739" s="162"/>
      <c r="N2739" s="152"/>
      <c r="P2739" s="138"/>
    </row>
    <row r="2740" spans="13:16" x14ac:dyDescent="0.3">
      <c r="M2740" s="162"/>
      <c r="N2740" s="152"/>
      <c r="P2740" s="138"/>
    </row>
    <row r="2741" spans="13:16" x14ac:dyDescent="0.3">
      <c r="M2741" s="162"/>
      <c r="N2741" s="152"/>
      <c r="P2741" s="138"/>
    </row>
    <row r="2742" spans="13:16" x14ac:dyDescent="0.3">
      <c r="M2742" s="162"/>
      <c r="N2742" s="152"/>
      <c r="P2742" s="138"/>
    </row>
    <row r="2743" spans="13:16" x14ac:dyDescent="0.3">
      <c r="M2743" s="162"/>
      <c r="N2743" s="152"/>
      <c r="P2743" s="138"/>
    </row>
    <row r="2744" spans="13:16" x14ac:dyDescent="0.3">
      <c r="M2744" s="162"/>
      <c r="N2744" s="152"/>
      <c r="P2744" s="138"/>
    </row>
    <row r="2745" spans="13:16" x14ac:dyDescent="0.3">
      <c r="M2745" s="162"/>
      <c r="N2745" s="152"/>
      <c r="P2745" s="138"/>
    </row>
    <row r="2746" spans="13:16" x14ac:dyDescent="0.3">
      <c r="M2746" s="162"/>
      <c r="N2746" s="152"/>
      <c r="P2746" s="138"/>
    </row>
    <row r="2747" spans="13:16" x14ac:dyDescent="0.3">
      <c r="M2747" s="162"/>
      <c r="N2747" s="152"/>
      <c r="P2747" s="138"/>
    </row>
    <row r="2748" spans="13:16" x14ac:dyDescent="0.3">
      <c r="M2748" s="162"/>
      <c r="N2748" s="152"/>
      <c r="P2748" s="138"/>
    </row>
    <row r="2749" spans="13:16" x14ac:dyDescent="0.3">
      <c r="M2749" s="162"/>
      <c r="N2749" s="152"/>
      <c r="P2749" s="138"/>
    </row>
    <row r="2750" spans="13:16" x14ac:dyDescent="0.3">
      <c r="M2750" s="162"/>
      <c r="N2750" s="152"/>
      <c r="P2750" s="138"/>
    </row>
    <row r="2751" spans="13:16" x14ac:dyDescent="0.3">
      <c r="M2751" s="162"/>
      <c r="N2751" s="152"/>
      <c r="P2751" s="138"/>
    </row>
    <row r="2752" spans="13:16" x14ac:dyDescent="0.3">
      <c r="M2752" s="162"/>
      <c r="N2752" s="152"/>
      <c r="P2752" s="138"/>
    </row>
    <row r="2753" spans="13:16" x14ac:dyDescent="0.3">
      <c r="M2753" s="162"/>
      <c r="N2753" s="152"/>
      <c r="P2753" s="138"/>
    </row>
    <row r="2754" spans="13:16" x14ac:dyDescent="0.3">
      <c r="M2754" s="162"/>
      <c r="N2754" s="152"/>
      <c r="P2754" s="138"/>
    </row>
    <row r="2755" spans="13:16" x14ac:dyDescent="0.3">
      <c r="M2755" s="162"/>
      <c r="N2755" s="152"/>
      <c r="P2755" s="138"/>
    </row>
    <row r="2756" spans="13:16" x14ac:dyDescent="0.3">
      <c r="M2756" s="162"/>
      <c r="N2756" s="152"/>
      <c r="P2756" s="138"/>
    </row>
    <row r="2757" spans="13:16" x14ac:dyDescent="0.3">
      <c r="M2757" s="162"/>
      <c r="N2757" s="152"/>
      <c r="P2757" s="138"/>
    </row>
    <row r="2758" spans="13:16" x14ac:dyDescent="0.3">
      <c r="M2758" s="162"/>
      <c r="N2758" s="152"/>
      <c r="P2758" s="138"/>
    </row>
    <row r="2759" spans="13:16" x14ac:dyDescent="0.3">
      <c r="M2759" s="162"/>
      <c r="N2759" s="152"/>
      <c r="P2759" s="138"/>
    </row>
    <row r="2760" spans="13:16" x14ac:dyDescent="0.3">
      <c r="M2760" s="162"/>
      <c r="N2760" s="152"/>
      <c r="P2760" s="138"/>
    </row>
    <row r="2761" spans="13:16" x14ac:dyDescent="0.3">
      <c r="M2761" s="162"/>
      <c r="N2761" s="152"/>
      <c r="P2761" s="138"/>
    </row>
    <row r="2762" spans="13:16" x14ac:dyDescent="0.3">
      <c r="M2762" s="162"/>
      <c r="N2762" s="152"/>
      <c r="P2762" s="138"/>
    </row>
    <row r="2763" spans="13:16" x14ac:dyDescent="0.3">
      <c r="M2763" s="162"/>
      <c r="N2763" s="152"/>
      <c r="P2763" s="138"/>
    </row>
    <row r="2764" spans="13:16" x14ac:dyDescent="0.3">
      <c r="M2764" s="162"/>
      <c r="N2764" s="152"/>
      <c r="P2764" s="138"/>
    </row>
    <row r="2765" spans="13:16" x14ac:dyDescent="0.3">
      <c r="M2765" s="162"/>
      <c r="N2765" s="152"/>
      <c r="P2765" s="138"/>
    </row>
    <row r="2766" spans="13:16" x14ac:dyDescent="0.3">
      <c r="M2766" s="162"/>
      <c r="N2766" s="152"/>
      <c r="P2766" s="138"/>
    </row>
    <row r="2767" spans="13:16" x14ac:dyDescent="0.3">
      <c r="M2767" s="162"/>
      <c r="N2767" s="152"/>
      <c r="P2767" s="138"/>
    </row>
    <row r="2768" spans="13:16" x14ac:dyDescent="0.3">
      <c r="M2768" s="162"/>
      <c r="N2768" s="152"/>
      <c r="P2768" s="138"/>
    </row>
    <row r="2769" spans="13:16" x14ac:dyDescent="0.3">
      <c r="M2769" s="162"/>
      <c r="N2769" s="152"/>
      <c r="P2769" s="138"/>
    </row>
    <row r="2770" spans="13:16" x14ac:dyDescent="0.3">
      <c r="M2770" s="162"/>
      <c r="N2770" s="152"/>
      <c r="P2770" s="138"/>
    </row>
    <row r="2771" spans="13:16" x14ac:dyDescent="0.3">
      <c r="M2771" s="162"/>
      <c r="N2771" s="152"/>
      <c r="P2771" s="138"/>
    </row>
    <row r="2772" spans="13:16" x14ac:dyDescent="0.3">
      <c r="M2772" s="162"/>
      <c r="N2772" s="152"/>
      <c r="P2772" s="138"/>
    </row>
    <row r="2773" spans="13:16" x14ac:dyDescent="0.3">
      <c r="M2773" s="162"/>
      <c r="N2773" s="152"/>
      <c r="P2773" s="138"/>
    </row>
    <row r="2774" spans="13:16" x14ac:dyDescent="0.3">
      <c r="M2774" s="162"/>
      <c r="N2774" s="152"/>
      <c r="P2774" s="138"/>
    </row>
    <row r="2775" spans="13:16" x14ac:dyDescent="0.3">
      <c r="M2775" s="162"/>
      <c r="N2775" s="152"/>
      <c r="P2775" s="138"/>
    </row>
    <row r="2776" spans="13:16" x14ac:dyDescent="0.3">
      <c r="M2776" s="162"/>
      <c r="N2776" s="152"/>
      <c r="P2776" s="138"/>
    </row>
    <row r="2777" spans="13:16" x14ac:dyDescent="0.3">
      <c r="M2777" s="162"/>
      <c r="N2777" s="152"/>
      <c r="P2777" s="138"/>
    </row>
    <row r="2778" spans="13:16" x14ac:dyDescent="0.3">
      <c r="M2778" s="162"/>
      <c r="N2778" s="152"/>
      <c r="P2778" s="138"/>
    </row>
    <row r="2779" spans="13:16" x14ac:dyDescent="0.3">
      <c r="M2779" s="162"/>
      <c r="N2779" s="152"/>
      <c r="P2779" s="138"/>
    </row>
    <row r="2780" spans="13:16" x14ac:dyDescent="0.3">
      <c r="M2780" s="162"/>
      <c r="N2780" s="152"/>
      <c r="P2780" s="138"/>
    </row>
    <row r="2781" spans="13:16" x14ac:dyDescent="0.3">
      <c r="M2781" s="162"/>
      <c r="N2781" s="152"/>
      <c r="P2781" s="138"/>
    </row>
    <row r="2782" spans="13:16" x14ac:dyDescent="0.3">
      <c r="M2782" s="162"/>
      <c r="N2782" s="152"/>
      <c r="P2782" s="138"/>
    </row>
    <row r="2783" spans="13:16" x14ac:dyDescent="0.3">
      <c r="M2783" s="162"/>
      <c r="N2783" s="152"/>
      <c r="P2783" s="138"/>
    </row>
    <row r="2784" spans="13:16" x14ac:dyDescent="0.3">
      <c r="M2784" s="162"/>
      <c r="N2784" s="152"/>
      <c r="P2784" s="138"/>
    </row>
    <row r="2785" spans="13:16" x14ac:dyDescent="0.3">
      <c r="M2785" s="162"/>
      <c r="N2785" s="152"/>
      <c r="P2785" s="138"/>
    </row>
    <row r="2786" spans="13:16" x14ac:dyDescent="0.3">
      <c r="M2786" s="162"/>
      <c r="N2786" s="152"/>
      <c r="P2786" s="138"/>
    </row>
    <row r="2787" spans="13:16" x14ac:dyDescent="0.3">
      <c r="M2787" s="162"/>
      <c r="N2787" s="152"/>
      <c r="P2787" s="138"/>
    </row>
    <row r="2788" spans="13:16" x14ac:dyDescent="0.3">
      <c r="M2788" s="162"/>
      <c r="N2788" s="152"/>
      <c r="P2788" s="138"/>
    </row>
    <row r="2789" spans="13:16" x14ac:dyDescent="0.3">
      <c r="M2789" s="162"/>
      <c r="N2789" s="152"/>
      <c r="P2789" s="138"/>
    </row>
    <row r="2790" spans="13:16" x14ac:dyDescent="0.3">
      <c r="M2790" s="162"/>
      <c r="N2790" s="152"/>
      <c r="P2790" s="138"/>
    </row>
    <row r="2791" spans="13:16" x14ac:dyDescent="0.3">
      <c r="M2791" s="162"/>
      <c r="N2791" s="152"/>
      <c r="P2791" s="138"/>
    </row>
    <row r="2792" spans="13:16" x14ac:dyDescent="0.3">
      <c r="M2792" s="162"/>
      <c r="N2792" s="152"/>
      <c r="P2792" s="138"/>
    </row>
    <row r="2793" spans="13:16" x14ac:dyDescent="0.3">
      <c r="M2793" s="162"/>
      <c r="N2793" s="152"/>
      <c r="P2793" s="138"/>
    </row>
    <row r="2794" spans="13:16" x14ac:dyDescent="0.3">
      <c r="M2794" s="162"/>
      <c r="N2794" s="152"/>
      <c r="P2794" s="138"/>
    </row>
    <row r="2795" spans="13:16" x14ac:dyDescent="0.3">
      <c r="M2795" s="162"/>
      <c r="N2795" s="152"/>
      <c r="P2795" s="138"/>
    </row>
    <row r="2796" spans="13:16" x14ac:dyDescent="0.3">
      <c r="M2796" s="162"/>
      <c r="N2796" s="152"/>
      <c r="P2796" s="138"/>
    </row>
    <row r="2797" spans="13:16" x14ac:dyDescent="0.3">
      <c r="M2797" s="162"/>
      <c r="N2797" s="152"/>
      <c r="P2797" s="138"/>
    </row>
    <row r="2798" spans="13:16" x14ac:dyDescent="0.3">
      <c r="M2798" s="162"/>
      <c r="N2798" s="152"/>
      <c r="P2798" s="138"/>
    </row>
    <row r="2799" spans="13:16" x14ac:dyDescent="0.3">
      <c r="M2799" s="162"/>
      <c r="N2799" s="152"/>
      <c r="P2799" s="138"/>
    </row>
    <row r="2800" spans="13:16" x14ac:dyDescent="0.3">
      <c r="M2800" s="162"/>
      <c r="N2800" s="152"/>
      <c r="P2800" s="138"/>
    </row>
    <row r="2801" spans="13:16" x14ac:dyDescent="0.3">
      <c r="M2801" s="162"/>
      <c r="N2801" s="152"/>
      <c r="P2801" s="138"/>
    </row>
    <row r="2802" spans="13:16" x14ac:dyDescent="0.3">
      <c r="M2802" s="162"/>
      <c r="N2802" s="152"/>
      <c r="P2802" s="138"/>
    </row>
    <row r="2803" spans="13:16" x14ac:dyDescent="0.3">
      <c r="M2803" s="162"/>
      <c r="N2803" s="152"/>
      <c r="P2803" s="138"/>
    </row>
    <row r="2804" spans="13:16" x14ac:dyDescent="0.3">
      <c r="M2804" s="162"/>
      <c r="N2804" s="152"/>
      <c r="P2804" s="138"/>
    </row>
    <row r="2805" spans="13:16" x14ac:dyDescent="0.3">
      <c r="M2805" s="162"/>
      <c r="N2805" s="152"/>
      <c r="P2805" s="138"/>
    </row>
    <row r="2806" spans="13:16" x14ac:dyDescent="0.3">
      <c r="M2806" s="162"/>
      <c r="N2806" s="152"/>
      <c r="P2806" s="138"/>
    </row>
    <row r="2807" spans="13:16" x14ac:dyDescent="0.3">
      <c r="M2807" s="162"/>
      <c r="N2807" s="152"/>
      <c r="P2807" s="138"/>
    </row>
    <row r="2808" spans="13:16" x14ac:dyDescent="0.3">
      <c r="M2808" s="162"/>
      <c r="N2808" s="152"/>
      <c r="P2808" s="138"/>
    </row>
    <row r="2809" spans="13:16" x14ac:dyDescent="0.3">
      <c r="M2809" s="162"/>
      <c r="N2809" s="152"/>
      <c r="P2809" s="138"/>
    </row>
    <row r="2810" spans="13:16" x14ac:dyDescent="0.3">
      <c r="M2810" s="162"/>
      <c r="N2810" s="152"/>
      <c r="P2810" s="138"/>
    </row>
    <row r="2811" spans="13:16" x14ac:dyDescent="0.3">
      <c r="M2811" s="162"/>
      <c r="N2811" s="152"/>
      <c r="P2811" s="138"/>
    </row>
    <row r="2812" spans="13:16" x14ac:dyDescent="0.3">
      <c r="M2812" s="162"/>
      <c r="N2812" s="152"/>
      <c r="P2812" s="138"/>
    </row>
    <row r="2813" spans="13:16" x14ac:dyDescent="0.3">
      <c r="M2813" s="162"/>
      <c r="N2813" s="152"/>
      <c r="P2813" s="138"/>
    </row>
    <row r="2814" spans="13:16" x14ac:dyDescent="0.3">
      <c r="M2814" s="162"/>
      <c r="N2814" s="152"/>
      <c r="P2814" s="138"/>
    </row>
    <row r="2815" spans="13:16" x14ac:dyDescent="0.3">
      <c r="M2815" s="162"/>
      <c r="N2815" s="152"/>
      <c r="P2815" s="138"/>
    </row>
    <row r="2816" spans="13:16" x14ac:dyDescent="0.3">
      <c r="M2816" s="162"/>
      <c r="N2816" s="152"/>
      <c r="P2816" s="138"/>
    </row>
    <row r="2817" spans="13:16" x14ac:dyDescent="0.3">
      <c r="M2817" s="162"/>
      <c r="N2817" s="152"/>
      <c r="P2817" s="138"/>
    </row>
    <row r="2818" spans="13:16" x14ac:dyDescent="0.3">
      <c r="M2818" s="162"/>
      <c r="N2818" s="152"/>
      <c r="P2818" s="138"/>
    </row>
    <row r="2819" spans="13:16" x14ac:dyDescent="0.3">
      <c r="M2819" s="162"/>
      <c r="N2819" s="152"/>
      <c r="P2819" s="138"/>
    </row>
    <row r="2820" spans="13:16" x14ac:dyDescent="0.3">
      <c r="M2820" s="162"/>
      <c r="N2820" s="152"/>
      <c r="P2820" s="138"/>
    </row>
    <row r="2821" spans="13:16" x14ac:dyDescent="0.3">
      <c r="M2821" s="162"/>
      <c r="N2821" s="152"/>
      <c r="P2821" s="138"/>
    </row>
    <row r="2822" spans="13:16" x14ac:dyDescent="0.3">
      <c r="M2822" s="162"/>
      <c r="N2822" s="152"/>
      <c r="P2822" s="138"/>
    </row>
    <row r="2823" spans="13:16" x14ac:dyDescent="0.3">
      <c r="M2823" s="162"/>
      <c r="N2823" s="152"/>
      <c r="P2823" s="138"/>
    </row>
    <row r="2824" spans="13:16" x14ac:dyDescent="0.3">
      <c r="M2824" s="162"/>
      <c r="N2824" s="152"/>
      <c r="P2824" s="138"/>
    </row>
    <row r="2825" spans="13:16" x14ac:dyDescent="0.3">
      <c r="M2825" s="162"/>
      <c r="N2825" s="152"/>
      <c r="P2825" s="138"/>
    </row>
    <row r="2826" spans="13:16" x14ac:dyDescent="0.3">
      <c r="M2826" s="162"/>
      <c r="N2826" s="152"/>
      <c r="P2826" s="138"/>
    </row>
    <row r="2827" spans="13:16" x14ac:dyDescent="0.3">
      <c r="M2827" s="162"/>
      <c r="N2827" s="152"/>
      <c r="P2827" s="138"/>
    </row>
    <row r="2828" spans="13:16" x14ac:dyDescent="0.3">
      <c r="M2828" s="162"/>
      <c r="N2828" s="152"/>
      <c r="P2828" s="138"/>
    </row>
    <row r="2829" spans="13:16" x14ac:dyDescent="0.3">
      <c r="M2829" s="162"/>
      <c r="N2829" s="152"/>
      <c r="P2829" s="138"/>
    </row>
    <row r="2830" spans="13:16" x14ac:dyDescent="0.3">
      <c r="M2830" s="162"/>
      <c r="N2830" s="152"/>
      <c r="P2830" s="138"/>
    </row>
    <row r="2831" spans="13:16" x14ac:dyDescent="0.3">
      <c r="M2831" s="162"/>
      <c r="N2831" s="152"/>
      <c r="P2831" s="138"/>
    </row>
    <row r="2832" spans="13:16" x14ac:dyDescent="0.3">
      <c r="M2832" s="162"/>
      <c r="N2832" s="152"/>
      <c r="P2832" s="138"/>
    </row>
    <row r="2833" spans="13:16" x14ac:dyDescent="0.3">
      <c r="M2833" s="162"/>
      <c r="N2833" s="152"/>
      <c r="P2833" s="138"/>
    </row>
    <row r="2834" spans="13:16" x14ac:dyDescent="0.3">
      <c r="M2834" s="162"/>
      <c r="N2834" s="152"/>
      <c r="P2834" s="138"/>
    </row>
    <row r="2835" spans="13:16" x14ac:dyDescent="0.3">
      <c r="M2835" s="162"/>
      <c r="N2835" s="152"/>
      <c r="P2835" s="138"/>
    </row>
    <row r="2836" spans="13:16" x14ac:dyDescent="0.3">
      <c r="M2836" s="162"/>
      <c r="N2836" s="152"/>
      <c r="P2836" s="138"/>
    </row>
    <row r="2837" spans="13:16" x14ac:dyDescent="0.3">
      <c r="M2837" s="162"/>
      <c r="N2837" s="152"/>
      <c r="P2837" s="138"/>
    </row>
    <row r="2838" spans="13:16" x14ac:dyDescent="0.3">
      <c r="M2838" s="162"/>
      <c r="N2838" s="152"/>
      <c r="P2838" s="138"/>
    </row>
    <row r="2839" spans="13:16" x14ac:dyDescent="0.3">
      <c r="M2839" s="162"/>
      <c r="N2839" s="152"/>
      <c r="P2839" s="138"/>
    </row>
    <row r="2840" spans="13:16" x14ac:dyDescent="0.3">
      <c r="M2840" s="162"/>
      <c r="N2840" s="152"/>
      <c r="P2840" s="138"/>
    </row>
    <row r="2841" spans="13:16" x14ac:dyDescent="0.3">
      <c r="M2841" s="162"/>
      <c r="N2841" s="152"/>
      <c r="P2841" s="138"/>
    </row>
    <row r="2842" spans="13:16" x14ac:dyDescent="0.3">
      <c r="M2842" s="162"/>
      <c r="N2842" s="152"/>
      <c r="P2842" s="138"/>
    </row>
    <row r="2843" spans="13:16" x14ac:dyDescent="0.3">
      <c r="M2843" s="162"/>
      <c r="N2843" s="152"/>
      <c r="P2843" s="138"/>
    </row>
    <row r="2844" spans="13:16" x14ac:dyDescent="0.3">
      <c r="M2844" s="162"/>
      <c r="N2844" s="152"/>
      <c r="P2844" s="138"/>
    </row>
    <row r="2845" spans="13:16" x14ac:dyDescent="0.3">
      <c r="M2845" s="162"/>
      <c r="N2845" s="152"/>
      <c r="P2845" s="138"/>
    </row>
    <row r="2846" spans="13:16" x14ac:dyDescent="0.3">
      <c r="M2846" s="162"/>
      <c r="N2846" s="152"/>
      <c r="P2846" s="138"/>
    </row>
    <row r="2847" spans="13:16" x14ac:dyDescent="0.3">
      <c r="M2847" s="162"/>
      <c r="N2847" s="152"/>
      <c r="P2847" s="138"/>
    </row>
    <row r="2848" spans="13:16" x14ac:dyDescent="0.3">
      <c r="M2848" s="162"/>
      <c r="N2848" s="152"/>
      <c r="P2848" s="138"/>
    </row>
    <row r="2849" spans="13:16" x14ac:dyDescent="0.3">
      <c r="M2849" s="162"/>
      <c r="N2849" s="152"/>
      <c r="P2849" s="138"/>
    </row>
    <row r="2850" spans="13:16" x14ac:dyDescent="0.3">
      <c r="M2850" s="162"/>
      <c r="N2850" s="152"/>
      <c r="P2850" s="138"/>
    </row>
    <row r="2851" spans="13:16" x14ac:dyDescent="0.3">
      <c r="M2851" s="162"/>
      <c r="N2851" s="152"/>
      <c r="P2851" s="138"/>
    </row>
    <row r="2852" spans="13:16" x14ac:dyDescent="0.3">
      <c r="M2852" s="162"/>
      <c r="N2852" s="152"/>
      <c r="P2852" s="138"/>
    </row>
    <row r="2853" spans="13:16" x14ac:dyDescent="0.3">
      <c r="M2853" s="162"/>
      <c r="N2853" s="152"/>
      <c r="P2853" s="138"/>
    </row>
    <row r="2854" spans="13:16" x14ac:dyDescent="0.3">
      <c r="M2854" s="162"/>
      <c r="N2854" s="152"/>
      <c r="P2854" s="138"/>
    </row>
    <row r="2855" spans="13:16" x14ac:dyDescent="0.3">
      <c r="M2855" s="162"/>
      <c r="N2855" s="152"/>
      <c r="P2855" s="138"/>
    </row>
    <row r="2856" spans="13:16" x14ac:dyDescent="0.3">
      <c r="M2856" s="162"/>
      <c r="N2856" s="152"/>
      <c r="P2856" s="138"/>
    </row>
    <row r="2857" spans="13:16" x14ac:dyDescent="0.3">
      <c r="M2857" s="162"/>
      <c r="N2857" s="152"/>
      <c r="P2857" s="138"/>
    </row>
    <row r="2858" spans="13:16" x14ac:dyDescent="0.3">
      <c r="M2858" s="162"/>
      <c r="N2858" s="152"/>
      <c r="P2858" s="138"/>
    </row>
    <row r="2859" spans="13:16" x14ac:dyDescent="0.3">
      <c r="M2859" s="162"/>
      <c r="N2859" s="152"/>
      <c r="P2859" s="138"/>
    </row>
    <row r="2860" spans="13:16" x14ac:dyDescent="0.3">
      <c r="M2860" s="162"/>
      <c r="N2860" s="152"/>
      <c r="P2860" s="138"/>
    </row>
    <row r="2861" spans="13:16" x14ac:dyDescent="0.3">
      <c r="M2861" s="162"/>
      <c r="N2861" s="152"/>
      <c r="P2861" s="138"/>
    </row>
    <row r="2862" spans="13:16" x14ac:dyDescent="0.3">
      <c r="M2862" s="162"/>
      <c r="N2862" s="152"/>
      <c r="P2862" s="138"/>
    </row>
    <row r="2863" spans="13:16" x14ac:dyDescent="0.3">
      <c r="M2863" s="162"/>
      <c r="N2863" s="152"/>
      <c r="P2863" s="138"/>
    </row>
    <row r="2864" spans="13:16" x14ac:dyDescent="0.3">
      <c r="M2864" s="162"/>
      <c r="N2864" s="152"/>
      <c r="P2864" s="138"/>
    </row>
    <row r="2865" spans="13:16" x14ac:dyDescent="0.3">
      <c r="M2865" s="162"/>
      <c r="N2865" s="152"/>
      <c r="P2865" s="138"/>
    </row>
    <row r="2866" spans="13:16" x14ac:dyDescent="0.3">
      <c r="M2866" s="162"/>
      <c r="N2866" s="152"/>
      <c r="P2866" s="138"/>
    </row>
    <row r="2867" spans="13:16" x14ac:dyDescent="0.3">
      <c r="M2867" s="162"/>
      <c r="N2867" s="152"/>
      <c r="P2867" s="138"/>
    </row>
    <row r="2868" spans="13:16" x14ac:dyDescent="0.3">
      <c r="M2868" s="162"/>
      <c r="N2868" s="152"/>
      <c r="P2868" s="138"/>
    </row>
    <row r="2869" spans="13:16" x14ac:dyDescent="0.3">
      <c r="M2869" s="162"/>
      <c r="N2869" s="152"/>
      <c r="P2869" s="138"/>
    </row>
    <row r="2870" spans="13:16" x14ac:dyDescent="0.3">
      <c r="M2870" s="162"/>
      <c r="N2870" s="152"/>
      <c r="P2870" s="138"/>
    </row>
    <row r="2871" spans="13:16" x14ac:dyDescent="0.3">
      <c r="M2871" s="162"/>
      <c r="N2871" s="152"/>
      <c r="P2871" s="138"/>
    </row>
    <row r="2872" spans="13:16" x14ac:dyDescent="0.3">
      <c r="M2872" s="162"/>
      <c r="N2872" s="152"/>
      <c r="P2872" s="138"/>
    </row>
    <row r="2873" spans="13:16" x14ac:dyDescent="0.3">
      <c r="M2873" s="162"/>
      <c r="N2873" s="152"/>
      <c r="P2873" s="138"/>
    </row>
    <row r="2874" spans="13:16" x14ac:dyDescent="0.3">
      <c r="M2874" s="162"/>
      <c r="N2874" s="152"/>
      <c r="P2874" s="138"/>
    </row>
    <row r="2875" spans="13:16" x14ac:dyDescent="0.3">
      <c r="M2875" s="162"/>
      <c r="N2875" s="152"/>
      <c r="P2875" s="138"/>
    </row>
    <row r="2876" spans="13:16" x14ac:dyDescent="0.3">
      <c r="M2876" s="162"/>
      <c r="N2876" s="152"/>
      <c r="P2876" s="138"/>
    </row>
    <row r="2877" spans="13:16" x14ac:dyDescent="0.3">
      <c r="M2877" s="162"/>
      <c r="N2877" s="152"/>
      <c r="P2877" s="138"/>
    </row>
    <row r="2878" spans="13:16" x14ac:dyDescent="0.3">
      <c r="M2878" s="162"/>
      <c r="N2878" s="152"/>
      <c r="P2878" s="138"/>
    </row>
    <row r="2879" spans="13:16" x14ac:dyDescent="0.3">
      <c r="M2879" s="162"/>
      <c r="N2879" s="152"/>
      <c r="P2879" s="138"/>
    </row>
    <row r="2880" spans="13:16" x14ac:dyDescent="0.3">
      <c r="M2880" s="162"/>
      <c r="N2880" s="152"/>
      <c r="P2880" s="138"/>
    </row>
    <row r="2881" spans="13:16" x14ac:dyDescent="0.3">
      <c r="M2881" s="162"/>
      <c r="N2881" s="152"/>
      <c r="P2881" s="138"/>
    </row>
    <row r="2882" spans="13:16" x14ac:dyDescent="0.3">
      <c r="M2882" s="162"/>
      <c r="N2882" s="152"/>
      <c r="P2882" s="138"/>
    </row>
    <row r="2883" spans="13:16" x14ac:dyDescent="0.3">
      <c r="M2883" s="162"/>
      <c r="N2883" s="152"/>
      <c r="P2883" s="138"/>
    </row>
    <row r="2884" spans="13:16" x14ac:dyDescent="0.3">
      <c r="M2884" s="162"/>
      <c r="N2884" s="152"/>
      <c r="P2884" s="138"/>
    </row>
    <row r="2885" spans="13:16" x14ac:dyDescent="0.3">
      <c r="M2885" s="162"/>
      <c r="N2885" s="152"/>
      <c r="P2885" s="138"/>
    </row>
    <row r="2886" spans="13:16" x14ac:dyDescent="0.3">
      <c r="M2886" s="162"/>
      <c r="N2886" s="152"/>
      <c r="P2886" s="138"/>
    </row>
    <row r="2887" spans="13:16" x14ac:dyDescent="0.3">
      <c r="M2887" s="162"/>
      <c r="N2887" s="152"/>
      <c r="P2887" s="138"/>
    </row>
    <row r="2888" spans="13:16" x14ac:dyDescent="0.3">
      <c r="M2888" s="162"/>
      <c r="N2888" s="152"/>
      <c r="P2888" s="138"/>
    </row>
    <row r="2889" spans="13:16" x14ac:dyDescent="0.3">
      <c r="M2889" s="162"/>
      <c r="N2889" s="152"/>
      <c r="P2889" s="138"/>
    </row>
    <row r="2890" spans="13:16" x14ac:dyDescent="0.3">
      <c r="M2890" s="162"/>
      <c r="N2890" s="152"/>
      <c r="P2890" s="138"/>
    </row>
    <row r="2891" spans="13:16" x14ac:dyDescent="0.3">
      <c r="M2891" s="162"/>
      <c r="N2891" s="152"/>
      <c r="P2891" s="138"/>
    </row>
    <row r="2892" spans="13:16" x14ac:dyDescent="0.3">
      <c r="M2892" s="162"/>
      <c r="N2892" s="152"/>
      <c r="P2892" s="138"/>
    </row>
    <row r="2893" spans="13:16" x14ac:dyDescent="0.3">
      <c r="M2893" s="162"/>
      <c r="N2893" s="152"/>
      <c r="P2893" s="138"/>
    </row>
    <row r="2894" spans="13:16" x14ac:dyDescent="0.3">
      <c r="M2894" s="162"/>
      <c r="N2894" s="152"/>
      <c r="P2894" s="138"/>
    </row>
    <row r="2895" spans="13:16" x14ac:dyDescent="0.3">
      <c r="M2895" s="162"/>
      <c r="N2895" s="152"/>
      <c r="P2895" s="138"/>
    </row>
    <row r="2896" spans="13:16" x14ac:dyDescent="0.3">
      <c r="M2896" s="162"/>
      <c r="N2896" s="152"/>
      <c r="P2896" s="138"/>
    </row>
    <row r="2897" spans="13:16" x14ac:dyDescent="0.3">
      <c r="M2897" s="162"/>
      <c r="N2897" s="152"/>
      <c r="P2897" s="138"/>
    </row>
    <row r="2898" spans="13:16" x14ac:dyDescent="0.3">
      <c r="M2898" s="162"/>
      <c r="N2898" s="152"/>
      <c r="P2898" s="138"/>
    </row>
    <row r="2899" spans="13:16" x14ac:dyDescent="0.3">
      <c r="M2899" s="162"/>
      <c r="N2899" s="152"/>
      <c r="P2899" s="138"/>
    </row>
    <row r="2900" spans="13:16" x14ac:dyDescent="0.3">
      <c r="M2900" s="162"/>
      <c r="N2900" s="152"/>
      <c r="P2900" s="138"/>
    </row>
    <row r="2901" spans="13:16" x14ac:dyDescent="0.3">
      <c r="M2901" s="162"/>
      <c r="N2901" s="152"/>
      <c r="P2901" s="138"/>
    </row>
    <row r="2902" spans="13:16" x14ac:dyDescent="0.3">
      <c r="M2902" s="162"/>
      <c r="N2902" s="152"/>
      <c r="P2902" s="138"/>
    </row>
    <row r="2903" spans="13:16" x14ac:dyDescent="0.3">
      <c r="M2903" s="162"/>
      <c r="N2903" s="152"/>
      <c r="P2903" s="138"/>
    </row>
    <row r="2904" spans="13:16" x14ac:dyDescent="0.3">
      <c r="M2904" s="162"/>
      <c r="N2904" s="152"/>
      <c r="P2904" s="138"/>
    </row>
    <row r="2905" spans="13:16" x14ac:dyDescent="0.3">
      <c r="M2905" s="162"/>
      <c r="N2905" s="152"/>
      <c r="P2905" s="138"/>
    </row>
    <row r="2906" spans="13:16" x14ac:dyDescent="0.3">
      <c r="M2906" s="162"/>
      <c r="N2906" s="152"/>
      <c r="P2906" s="138"/>
    </row>
    <row r="2907" spans="13:16" x14ac:dyDescent="0.3">
      <c r="M2907" s="162"/>
      <c r="N2907" s="152"/>
      <c r="P2907" s="138"/>
    </row>
    <row r="2908" spans="13:16" x14ac:dyDescent="0.3">
      <c r="M2908" s="162"/>
      <c r="N2908" s="152"/>
      <c r="P2908" s="138"/>
    </row>
    <row r="2909" spans="13:16" x14ac:dyDescent="0.3">
      <c r="M2909" s="162"/>
      <c r="N2909" s="152"/>
      <c r="P2909" s="138"/>
    </row>
    <row r="2910" spans="13:16" x14ac:dyDescent="0.3">
      <c r="M2910" s="162"/>
      <c r="N2910" s="152"/>
      <c r="P2910" s="138"/>
    </row>
    <row r="2911" spans="13:16" x14ac:dyDescent="0.3">
      <c r="M2911" s="162"/>
      <c r="N2911" s="152"/>
      <c r="P2911" s="138"/>
    </row>
    <row r="2912" spans="13:16" x14ac:dyDescent="0.3">
      <c r="M2912" s="162"/>
      <c r="N2912" s="152"/>
      <c r="P2912" s="138"/>
    </row>
    <row r="2913" spans="13:16" x14ac:dyDescent="0.3">
      <c r="M2913" s="162"/>
      <c r="N2913" s="152"/>
      <c r="P2913" s="138"/>
    </row>
    <row r="2914" spans="13:16" x14ac:dyDescent="0.3">
      <c r="M2914" s="162"/>
      <c r="N2914" s="152"/>
      <c r="P2914" s="138"/>
    </row>
    <row r="2915" spans="13:16" x14ac:dyDescent="0.3">
      <c r="M2915" s="162"/>
      <c r="N2915" s="152"/>
      <c r="P2915" s="138"/>
    </row>
    <row r="2916" spans="13:16" x14ac:dyDescent="0.3">
      <c r="M2916" s="162"/>
      <c r="N2916" s="152"/>
      <c r="P2916" s="138"/>
    </row>
    <row r="2917" spans="13:16" x14ac:dyDescent="0.3">
      <c r="M2917" s="162"/>
      <c r="N2917" s="152"/>
      <c r="P2917" s="138"/>
    </row>
    <row r="2918" spans="13:16" x14ac:dyDescent="0.3">
      <c r="M2918" s="162"/>
      <c r="N2918" s="152"/>
      <c r="P2918" s="138"/>
    </row>
    <row r="2919" spans="13:16" x14ac:dyDescent="0.3">
      <c r="M2919" s="162"/>
      <c r="N2919" s="152"/>
      <c r="P2919" s="138"/>
    </row>
    <row r="2920" spans="13:16" x14ac:dyDescent="0.3">
      <c r="M2920" s="162"/>
      <c r="N2920" s="152"/>
      <c r="P2920" s="138"/>
    </row>
    <row r="2921" spans="13:16" x14ac:dyDescent="0.3">
      <c r="M2921" s="162"/>
      <c r="N2921" s="152"/>
      <c r="P2921" s="138"/>
    </row>
    <row r="2922" spans="13:16" x14ac:dyDescent="0.3">
      <c r="M2922" s="162"/>
      <c r="N2922" s="152"/>
      <c r="P2922" s="138"/>
    </row>
    <row r="2923" spans="13:16" x14ac:dyDescent="0.3">
      <c r="M2923" s="162"/>
      <c r="N2923" s="152"/>
      <c r="P2923" s="138"/>
    </row>
    <row r="2924" spans="13:16" x14ac:dyDescent="0.3">
      <c r="M2924" s="162"/>
      <c r="N2924" s="152"/>
      <c r="P2924" s="138"/>
    </row>
    <row r="2925" spans="13:16" x14ac:dyDescent="0.3">
      <c r="M2925" s="162"/>
      <c r="N2925" s="152"/>
      <c r="P2925" s="138"/>
    </row>
    <row r="2926" spans="13:16" x14ac:dyDescent="0.3">
      <c r="M2926" s="162"/>
      <c r="N2926" s="152"/>
      <c r="P2926" s="138"/>
    </row>
    <row r="2927" spans="13:16" x14ac:dyDescent="0.3">
      <c r="M2927" s="162"/>
      <c r="N2927" s="152"/>
      <c r="P2927" s="138"/>
    </row>
    <row r="2928" spans="13:16" x14ac:dyDescent="0.3">
      <c r="M2928" s="162"/>
      <c r="N2928" s="152"/>
      <c r="P2928" s="138"/>
    </row>
    <row r="2929" spans="13:16" x14ac:dyDescent="0.3">
      <c r="M2929" s="162"/>
      <c r="N2929" s="152"/>
      <c r="P2929" s="138"/>
    </row>
    <row r="2930" spans="13:16" x14ac:dyDescent="0.3">
      <c r="M2930" s="162"/>
      <c r="N2930" s="152"/>
      <c r="P2930" s="138"/>
    </row>
    <row r="2931" spans="13:16" x14ac:dyDescent="0.3">
      <c r="M2931" s="162"/>
      <c r="N2931" s="152"/>
      <c r="P2931" s="138"/>
    </row>
    <row r="2932" spans="13:16" x14ac:dyDescent="0.3">
      <c r="M2932" s="162"/>
      <c r="N2932" s="152"/>
      <c r="P2932" s="138"/>
    </row>
    <row r="2933" spans="13:16" x14ac:dyDescent="0.3">
      <c r="M2933" s="162"/>
      <c r="N2933" s="152"/>
      <c r="P2933" s="138"/>
    </row>
    <row r="2934" spans="13:16" x14ac:dyDescent="0.3">
      <c r="M2934" s="162"/>
      <c r="N2934" s="152"/>
      <c r="P2934" s="138"/>
    </row>
    <row r="2935" spans="13:16" x14ac:dyDescent="0.3">
      <c r="M2935" s="162"/>
      <c r="N2935" s="152"/>
      <c r="P2935" s="138"/>
    </row>
    <row r="2936" spans="13:16" x14ac:dyDescent="0.3">
      <c r="M2936" s="162"/>
      <c r="N2936" s="152"/>
      <c r="P2936" s="138"/>
    </row>
    <row r="2937" spans="13:16" x14ac:dyDescent="0.3">
      <c r="M2937" s="162"/>
      <c r="N2937" s="152"/>
      <c r="P2937" s="138"/>
    </row>
    <row r="2938" spans="13:16" x14ac:dyDescent="0.3">
      <c r="M2938" s="162"/>
      <c r="N2938" s="152"/>
      <c r="P2938" s="138"/>
    </row>
    <row r="2939" spans="13:16" x14ac:dyDescent="0.3">
      <c r="M2939" s="162"/>
      <c r="N2939" s="152"/>
      <c r="P2939" s="138"/>
    </row>
    <row r="2940" spans="13:16" x14ac:dyDescent="0.3">
      <c r="M2940" s="162"/>
      <c r="N2940" s="152"/>
      <c r="P2940" s="138"/>
    </row>
    <row r="2941" spans="13:16" x14ac:dyDescent="0.3">
      <c r="M2941" s="162"/>
      <c r="N2941" s="152"/>
      <c r="P2941" s="138"/>
    </row>
    <row r="2942" spans="13:16" x14ac:dyDescent="0.3">
      <c r="M2942" s="162"/>
      <c r="N2942" s="152"/>
      <c r="P2942" s="138"/>
    </row>
    <row r="2943" spans="13:16" x14ac:dyDescent="0.3">
      <c r="M2943" s="162"/>
      <c r="N2943" s="152"/>
      <c r="P2943" s="138"/>
    </row>
    <row r="2944" spans="13:16" x14ac:dyDescent="0.3">
      <c r="M2944" s="162"/>
      <c r="N2944" s="152"/>
      <c r="P2944" s="138"/>
    </row>
    <row r="2945" spans="13:16" x14ac:dyDescent="0.3">
      <c r="M2945" s="162"/>
      <c r="N2945" s="152"/>
      <c r="P2945" s="138"/>
    </row>
    <row r="2946" spans="13:16" x14ac:dyDescent="0.3">
      <c r="M2946" s="162"/>
      <c r="N2946" s="152"/>
      <c r="P2946" s="138"/>
    </row>
    <row r="2947" spans="13:16" x14ac:dyDescent="0.3">
      <c r="M2947" s="162"/>
      <c r="N2947" s="152"/>
      <c r="P2947" s="138"/>
    </row>
    <row r="2948" spans="13:16" x14ac:dyDescent="0.3">
      <c r="M2948" s="162"/>
      <c r="N2948" s="152"/>
      <c r="P2948" s="138"/>
    </row>
    <row r="2949" spans="13:16" x14ac:dyDescent="0.3">
      <c r="M2949" s="162"/>
      <c r="N2949" s="152"/>
      <c r="P2949" s="138"/>
    </row>
    <row r="2950" spans="13:16" x14ac:dyDescent="0.3">
      <c r="M2950" s="162"/>
      <c r="N2950" s="152"/>
      <c r="P2950" s="138"/>
    </row>
    <row r="2951" spans="13:16" x14ac:dyDescent="0.3">
      <c r="M2951" s="162"/>
      <c r="N2951" s="152"/>
      <c r="P2951" s="138"/>
    </row>
    <row r="2952" spans="13:16" x14ac:dyDescent="0.3">
      <c r="M2952" s="162"/>
      <c r="N2952" s="152"/>
      <c r="P2952" s="138"/>
    </row>
    <row r="2953" spans="13:16" x14ac:dyDescent="0.3">
      <c r="M2953" s="162"/>
      <c r="N2953" s="152"/>
      <c r="P2953" s="138"/>
    </row>
    <row r="2954" spans="13:16" x14ac:dyDescent="0.3">
      <c r="M2954" s="162"/>
      <c r="N2954" s="152"/>
      <c r="P2954" s="138"/>
    </row>
    <row r="2955" spans="13:16" x14ac:dyDescent="0.3">
      <c r="M2955" s="162"/>
      <c r="N2955" s="152"/>
      <c r="P2955" s="138"/>
    </row>
    <row r="2956" spans="13:16" x14ac:dyDescent="0.3">
      <c r="M2956" s="162"/>
      <c r="N2956" s="152"/>
      <c r="P2956" s="138"/>
    </row>
    <row r="2957" spans="13:16" x14ac:dyDescent="0.3">
      <c r="M2957" s="162"/>
      <c r="N2957" s="152"/>
      <c r="P2957" s="138"/>
    </row>
    <row r="2958" spans="13:16" x14ac:dyDescent="0.3">
      <c r="M2958" s="162"/>
      <c r="N2958" s="152"/>
      <c r="P2958" s="138"/>
    </row>
    <row r="2959" spans="13:16" x14ac:dyDescent="0.3">
      <c r="M2959" s="162"/>
      <c r="N2959" s="152"/>
      <c r="P2959" s="138"/>
    </row>
    <row r="2960" spans="13:16" x14ac:dyDescent="0.3">
      <c r="M2960" s="162"/>
      <c r="N2960" s="152"/>
      <c r="P2960" s="138"/>
    </row>
    <row r="2961" spans="13:16" x14ac:dyDescent="0.3">
      <c r="M2961" s="162"/>
      <c r="N2961" s="152"/>
      <c r="P2961" s="138"/>
    </row>
    <row r="2962" spans="13:16" x14ac:dyDescent="0.3">
      <c r="M2962" s="162"/>
      <c r="N2962" s="152"/>
      <c r="P2962" s="138"/>
    </row>
    <row r="2963" spans="13:16" x14ac:dyDescent="0.3">
      <c r="M2963" s="162"/>
      <c r="N2963" s="152"/>
      <c r="P2963" s="138"/>
    </row>
    <row r="2964" spans="13:16" x14ac:dyDescent="0.3">
      <c r="M2964" s="162"/>
      <c r="N2964" s="152"/>
      <c r="P2964" s="138"/>
    </row>
    <row r="2965" spans="13:16" x14ac:dyDescent="0.3">
      <c r="M2965" s="162"/>
      <c r="N2965" s="152"/>
      <c r="P2965" s="138"/>
    </row>
    <row r="2966" spans="13:16" x14ac:dyDescent="0.3">
      <c r="M2966" s="162"/>
      <c r="N2966" s="152"/>
      <c r="P2966" s="138"/>
    </row>
    <row r="2967" spans="13:16" x14ac:dyDescent="0.3">
      <c r="M2967" s="162"/>
      <c r="N2967" s="152"/>
      <c r="P2967" s="138"/>
    </row>
    <row r="2968" spans="13:16" x14ac:dyDescent="0.3">
      <c r="M2968" s="162"/>
      <c r="N2968" s="152"/>
      <c r="P2968" s="138"/>
    </row>
    <row r="2969" spans="13:16" x14ac:dyDescent="0.3">
      <c r="M2969" s="162"/>
      <c r="N2969" s="152"/>
      <c r="P2969" s="138"/>
    </row>
    <row r="2970" spans="13:16" x14ac:dyDescent="0.3">
      <c r="M2970" s="162"/>
      <c r="N2970" s="152"/>
      <c r="P2970" s="138"/>
    </row>
    <row r="2971" spans="13:16" x14ac:dyDescent="0.3">
      <c r="M2971" s="162"/>
      <c r="N2971" s="152"/>
      <c r="P2971" s="138"/>
    </row>
    <row r="2972" spans="13:16" x14ac:dyDescent="0.3">
      <c r="M2972" s="162"/>
      <c r="N2972" s="152"/>
      <c r="P2972" s="138"/>
    </row>
    <row r="2973" spans="13:16" x14ac:dyDescent="0.3">
      <c r="M2973" s="162"/>
      <c r="N2973" s="152"/>
      <c r="P2973" s="138"/>
    </row>
    <row r="2974" spans="13:16" x14ac:dyDescent="0.3">
      <c r="M2974" s="162"/>
      <c r="N2974" s="152"/>
      <c r="P2974" s="138"/>
    </row>
    <row r="2975" spans="13:16" x14ac:dyDescent="0.3">
      <c r="M2975" s="162"/>
      <c r="N2975" s="152"/>
      <c r="P2975" s="138"/>
    </row>
    <row r="2976" spans="13:16" x14ac:dyDescent="0.3">
      <c r="M2976" s="162"/>
      <c r="N2976" s="152"/>
      <c r="P2976" s="138"/>
    </row>
    <row r="2977" spans="13:16" x14ac:dyDescent="0.3">
      <c r="M2977" s="162"/>
      <c r="N2977" s="152"/>
      <c r="P2977" s="138"/>
    </row>
    <row r="2978" spans="13:16" x14ac:dyDescent="0.3">
      <c r="M2978" s="162"/>
      <c r="N2978" s="152"/>
      <c r="P2978" s="138"/>
    </row>
    <row r="2979" spans="13:16" x14ac:dyDescent="0.3">
      <c r="M2979" s="162"/>
      <c r="N2979" s="152"/>
      <c r="P2979" s="138"/>
    </row>
    <row r="2980" spans="13:16" x14ac:dyDescent="0.3">
      <c r="M2980" s="162"/>
      <c r="N2980" s="152"/>
      <c r="P2980" s="138"/>
    </row>
    <row r="2981" spans="13:16" x14ac:dyDescent="0.3">
      <c r="M2981" s="162"/>
      <c r="N2981" s="152"/>
      <c r="P2981" s="138"/>
    </row>
    <row r="2982" spans="13:16" x14ac:dyDescent="0.3">
      <c r="M2982" s="162"/>
      <c r="N2982" s="152"/>
      <c r="P2982" s="138"/>
    </row>
    <row r="2983" spans="13:16" x14ac:dyDescent="0.3">
      <c r="M2983" s="162"/>
      <c r="N2983" s="152"/>
      <c r="P2983" s="138"/>
    </row>
    <row r="2984" spans="13:16" x14ac:dyDescent="0.3">
      <c r="M2984" s="162"/>
      <c r="N2984" s="152"/>
      <c r="P2984" s="138"/>
    </row>
    <row r="2985" spans="13:16" x14ac:dyDescent="0.3">
      <c r="M2985" s="162"/>
      <c r="N2985" s="152"/>
      <c r="P2985" s="138"/>
    </row>
    <row r="2986" spans="13:16" x14ac:dyDescent="0.3">
      <c r="M2986" s="162"/>
      <c r="N2986" s="152"/>
      <c r="P2986" s="138"/>
    </row>
    <row r="2987" spans="13:16" x14ac:dyDescent="0.3">
      <c r="M2987" s="162"/>
      <c r="N2987" s="152"/>
      <c r="P2987" s="138"/>
    </row>
    <row r="2988" spans="13:16" x14ac:dyDescent="0.3">
      <c r="M2988" s="162"/>
      <c r="N2988" s="152"/>
      <c r="P2988" s="138"/>
    </row>
    <row r="2989" spans="13:16" x14ac:dyDescent="0.3">
      <c r="M2989" s="162"/>
      <c r="N2989" s="152"/>
      <c r="P2989" s="138"/>
    </row>
    <row r="2990" spans="13:16" x14ac:dyDescent="0.3">
      <c r="M2990" s="162"/>
      <c r="N2990" s="152"/>
      <c r="P2990" s="138"/>
    </row>
    <row r="2991" spans="13:16" x14ac:dyDescent="0.3">
      <c r="M2991" s="162"/>
      <c r="N2991" s="152"/>
      <c r="P2991" s="138"/>
    </row>
    <row r="2992" spans="13:16" x14ac:dyDescent="0.3">
      <c r="M2992" s="162"/>
      <c r="N2992" s="152"/>
      <c r="P2992" s="138"/>
    </row>
    <row r="2993" spans="13:16" x14ac:dyDescent="0.3">
      <c r="M2993" s="162"/>
      <c r="N2993" s="152"/>
      <c r="P2993" s="138"/>
    </row>
    <row r="2994" spans="13:16" x14ac:dyDescent="0.3">
      <c r="M2994" s="162"/>
      <c r="N2994" s="152"/>
      <c r="P2994" s="138"/>
    </row>
    <row r="2995" spans="13:16" x14ac:dyDescent="0.3">
      <c r="M2995" s="162"/>
      <c r="N2995" s="152"/>
      <c r="P2995" s="138"/>
    </row>
    <row r="2996" spans="13:16" x14ac:dyDescent="0.3">
      <c r="M2996" s="162"/>
      <c r="N2996" s="152"/>
      <c r="P2996" s="138"/>
    </row>
    <row r="2997" spans="13:16" x14ac:dyDescent="0.3">
      <c r="M2997" s="162"/>
      <c r="N2997" s="152"/>
      <c r="P2997" s="138"/>
    </row>
    <row r="2998" spans="13:16" x14ac:dyDescent="0.3">
      <c r="M2998" s="162"/>
      <c r="N2998" s="152"/>
      <c r="P2998" s="138"/>
    </row>
    <row r="2999" spans="13:16" x14ac:dyDescent="0.3">
      <c r="M2999" s="162"/>
      <c r="N2999" s="152"/>
      <c r="P2999" s="138"/>
    </row>
    <row r="3000" spans="13:16" x14ac:dyDescent="0.3">
      <c r="M3000" s="162"/>
      <c r="N3000" s="152"/>
      <c r="P3000" s="138"/>
    </row>
    <row r="3001" spans="13:16" x14ac:dyDescent="0.3">
      <c r="M3001" s="162"/>
      <c r="N3001" s="152"/>
      <c r="P3001" s="138"/>
    </row>
    <row r="3002" spans="13:16" x14ac:dyDescent="0.3">
      <c r="M3002" s="162"/>
      <c r="N3002" s="152"/>
      <c r="P3002" s="138"/>
    </row>
    <row r="3003" spans="13:16" x14ac:dyDescent="0.3">
      <c r="M3003" s="162"/>
      <c r="N3003" s="152"/>
      <c r="P3003" s="138"/>
    </row>
    <row r="3004" spans="13:16" x14ac:dyDescent="0.3">
      <c r="M3004" s="162"/>
      <c r="N3004" s="152"/>
      <c r="P3004" s="138"/>
    </row>
    <row r="3005" spans="13:16" x14ac:dyDescent="0.3">
      <c r="M3005" s="162"/>
      <c r="N3005" s="152"/>
      <c r="P3005" s="138"/>
    </row>
    <row r="3006" spans="13:16" x14ac:dyDescent="0.3">
      <c r="M3006" s="162"/>
      <c r="N3006" s="152"/>
      <c r="P3006" s="138"/>
    </row>
    <row r="3007" spans="13:16" x14ac:dyDescent="0.3">
      <c r="M3007" s="162"/>
      <c r="N3007" s="152"/>
      <c r="P3007" s="138"/>
    </row>
    <row r="3008" spans="13:16" x14ac:dyDescent="0.3">
      <c r="M3008" s="162"/>
      <c r="N3008" s="152"/>
      <c r="P3008" s="138"/>
    </row>
    <row r="3009" spans="13:16" x14ac:dyDescent="0.3">
      <c r="M3009" s="162"/>
      <c r="N3009" s="152"/>
      <c r="P3009" s="138"/>
    </row>
    <row r="3010" spans="13:16" x14ac:dyDescent="0.3">
      <c r="M3010" s="162"/>
      <c r="N3010" s="152"/>
      <c r="P3010" s="138"/>
    </row>
    <row r="3011" spans="13:16" x14ac:dyDescent="0.3">
      <c r="M3011" s="162"/>
      <c r="N3011" s="152"/>
      <c r="P3011" s="138"/>
    </row>
    <row r="3012" spans="13:16" x14ac:dyDescent="0.3">
      <c r="M3012" s="162"/>
      <c r="N3012" s="152"/>
      <c r="P3012" s="138"/>
    </row>
    <row r="3013" spans="13:16" x14ac:dyDescent="0.3">
      <c r="M3013" s="162"/>
      <c r="N3013" s="152"/>
      <c r="P3013" s="138"/>
    </row>
    <row r="3014" spans="13:16" x14ac:dyDescent="0.3">
      <c r="M3014" s="162"/>
      <c r="N3014" s="152"/>
      <c r="P3014" s="138"/>
    </row>
    <row r="3015" spans="13:16" x14ac:dyDescent="0.3">
      <c r="M3015" s="162"/>
      <c r="N3015" s="152"/>
      <c r="P3015" s="138"/>
    </row>
    <row r="3016" spans="13:16" x14ac:dyDescent="0.3">
      <c r="M3016" s="162"/>
      <c r="N3016" s="152"/>
      <c r="P3016" s="138"/>
    </row>
    <row r="3017" spans="13:16" x14ac:dyDescent="0.3">
      <c r="M3017" s="162"/>
      <c r="N3017" s="152"/>
      <c r="P3017" s="138"/>
    </row>
    <row r="3018" spans="13:16" x14ac:dyDescent="0.3">
      <c r="M3018" s="162"/>
      <c r="N3018" s="152"/>
      <c r="P3018" s="138"/>
    </row>
    <row r="3019" spans="13:16" x14ac:dyDescent="0.3">
      <c r="M3019" s="162"/>
      <c r="N3019" s="152"/>
      <c r="P3019" s="138"/>
    </row>
    <row r="3020" spans="13:16" x14ac:dyDescent="0.3">
      <c r="M3020" s="162"/>
      <c r="N3020" s="152"/>
      <c r="P3020" s="138"/>
    </row>
    <row r="3021" spans="13:16" x14ac:dyDescent="0.3">
      <c r="M3021" s="162"/>
      <c r="N3021" s="152"/>
      <c r="P3021" s="138"/>
    </row>
    <row r="3022" spans="13:16" x14ac:dyDescent="0.3">
      <c r="M3022" s="162"/>
      <c r="N3022" s="152"/>
      <c r="P3022" s="138"/>
    </row>
    <row r="3023" spans="13:16" x14ac:dyDescent="0.3">
      <c r="M3023" s="162"/>
      <c r="N3023" s="152"/>
      <c r="P3023" s="138"/>
    </row>
    <row r="3024" spans="13:16" x14ac:dyDescent="0.3">
      <c r="M3024" s="162"/>
      <c r="N3024" s="152"/>
      <c r="P3024" s="138"/>
    </row>
    <row r="3025" spans="13:16" x14ac:dyDescent="0.3">
      <c r="M3025" s="162"/>
      <c r="N3025" s="152"/>
      <c r="P3025" s="138"/>
    </row>
    <row r="3026" spans="13:16" x14ac:dyDescent="0.3">
      <c r="M3026" s="162"/>
      <c r="N3026" s="152"/>
      <c r="P3026" s="138"/>
    </row>
    <row r="3027" spans="13:16" x14ac:dyDescent="0.3">
      <c r="M3027" s="162"/>
      <c r="N3027" s="152"/>
      <c r="P3027" s="138"/>
    </row>
    <row r="3028" spans="13:16" x14ac:dyDescent="0.3">
      <c r="M3028" s="162"/>
      <c r="N3028" s="152"/>
      <c r="P3028" s="138"/>
    </row>
    <row r="3029" spans="13:16" x14ac:dyDescent="0.3">
      <c r="M3029" s="162"/>
      <c r="N3029" s="152"/>
      <c r="P3029" s="138"/>
    </row>
    <row r="3030" spans="13:16" x14ac:dyDescent="0.3">
      <c r="M3030" s="162"/>
      <c r="N3030" s="152"/>
      <c r="P3030" s="138"/>
    </row>
    <row r="3031" spans="13:16" x14ac:dyDescent="0.3">
      <c r="M3031" s="162"/>
      <c r="N3031" s="152"/>
      <c r="P3031" s="138"/>
    </row>
    <row r="3032" spans="13:16" x14ac:dyDescent="0.3">
      <c r="M3032" s="162"/>
      <c r="N3032" s="152"/>
      <c r="P3032" s="138"/>
    </row>
    <row r="3033" spans="13:16" x14ac:dyDescent="0.3">
      <c r="M3033" s="162"/>
      <c r="N3033" s="152"/>
      <c r="P3033" s="138"/>
    </row>
    <row r="3034" spans="13:16" x14ac:dyDescent="0.3">
      <c r="M3034" s="162"/>
      <c r="N3034" s="152"/>
      <c r="P3034" s="138"/>
    </row>
    <row r="3035" spans="13:16" x14ac:dyDescent="0.3">
      <c r="M3035" s="162"/>
      <c r="N3035" s="152"/>
      <c r="P3035" s="138"/>
    </row>
    <row r="3036" spans="13:16" x14ac:dyDescent="0.3">
      <c r="M3036" s="162"/>
      <c r="N3036" s="152"/>
      <c r="P3036" s="138"/>
    </row>
    <row r="3037" spans="13:16" x14ac:dyDescent="0.3">
      <c r="M3037" s="162"/>
      <c r="N3037" s="152"/>
      <c r="P3037" s="138"/>
    </row>
    <row r="3038" spans="13:16" x14ac:dyDescent="0.3">
      <c r="M3038" s="162"/>
      <c r="N3038" s="152"/>
      <c r="P3038" s="138"/>
    </row>
    <row r="3039" spans="13:16" x14ac:dyDescent="0.3">
      <c r="M3039" s="162"/>
      <c r="N3039" s="152"/>
      <c r="P3039" s="138"/>
    </row>
    <row r="3040" spans="13:16" x14ac:dyDescent="0.3">
      <c r="M3040" s="162"/>
      <c r="N3040" s="152"/>
      <c r="P3040" s="138"/>
    </row>
    <row r="3041" spans="13:16" x14ac:dyDescent="0.3">
      <c r="M3041" s="162"/>
      <c r="N3041" s="152"/>
      <c r="P3041" s="138"/>
    </row>
    <row r="3042" spans="13:16" x14ac:dyDescent="0.3">
      <c r="M3042" s="162"/>
      <c r="N3042" s="152"/>
      <c r="P3042" s="138"/>
    </row>
    <row r="3043" spans="13:16" x14ac:dyDescent="0.3">
      <c r="M3043" s="162"/>
      <c r="N3043" s="152"/>
      <c r="P3043" s="138"/>
    </row>
    <row r="3044" spans="13:16" x14ac:dyDescent="0.3">
      <c r="M3044" s="162"/>
      <c r="N3044" s="152"/>
      <c r="P3044" s="138"/>
    </row>
    <row r="3045" spans="13:16" x14ac:dyDescent="0.3">
      <c r="M3045" s="162"/>
      <c r="N3045" s="152"/>
      <c r="P3045" s="138"/>
    </row>
    <row r="3046" spans="13:16" x14ac:dyDescent="0.3">
      <c r="M3046" s="162"/>
      <c r="N3046" s="152"/>
      <c r="P3046" s="138"/>
    </row>
    <row r="3047" spans="13:16" x14ac:dyDescent="0.3">
      <c r="M3047" s="162"/>
      <c r="N3047" s="152"/>
      <c r="P3047" s="138"/>
    </row>
    <row r="3048" spans="13:16" x14ac:dyDescent="0.3">
      <c r="M3048" s="162"/>
      <c r="N3048" s="152"/>
      <c r="P3048" s="138"/>
    </row>
    <row r="3049" spans="13:16" x14ac:dyDescent="0.3">
      <c r="M3049" s="162"/>
      <c r="N3049" s="152"/>
      <c r="P3049" s="138"/>
    </row>
    <row r="3050" spans="13:16" x14ac:dyDescent="0.3">
      <c r="M3050" s="162"/>
      <c r="N3050" s="152"/>
      <c r="P3050" s="138"/>
    </row>
    <row r="3051" spans="13:16" x14ac:dyDescent="0.3">
      <c r="M3051" s="162"/>
      <c r="N3051" s="152"/>
      <c r="P3051" s="138"/>
    </row>
    <row r="3052" spans="13:16" x14ac:dyDescent="0.3">
      <c r="M3052" s="162"/>
      <c r="N3052" s="152"/>
      <c r="P3052" s="138"/>
    </row>
    <row r="3053" spans="13:16" x14ac:dyDescent="0.3">
      <c r="M3053" s="162"/>
      <c r="N3053" s="152"/>
      <c r="P3053" s="138"/>
    </row>
    <row r="3054" spans="13:16" x14ac:dyDescent="0.3">
      <c r="M3054" s="162"/>
      <c r="N3054" s="152"/>
      <c r="P3054" s="138"/>
    </row>
    <row r="3055" spans="13:16" x14ac:dyDescent="0.3">
      <c r="M3055" s="162"/>
      <c r="N3055" s="152"/>
      <c r="P3055" s="138"/>
    </row>
    <row r="3056" spans="13:16" x14ac:dyDescent="0.3">
      <c r="M3056" s="162"/>
      <c r="N3056" s="152"/>
      <c r="P3056" s="138"/>
    </row>
    <row r="3057" spans="13:16" x14ac:dyDescent="0.3">
      <c r="M3057" s="162"/>
      <c r="N3057" s="152"/>
      <c r="P3057" s="138"/>
    </row>
    <row r="3058" spans="13:16" x14ac:dyDescent="0.3">
      <c r="M3058" s="162"/>
      <c r="N3058" s="152"/>
      <c r="P3058" s="138"/>
    </row>
    <row r="3059" spans="13:16" x14ac:dyDescent="0.3">
      <c r="M3059" s="162"/>
      <c r="N3059" s="152"/>
      <c r="P3059" s="138"/>
    </row>
    <row r="3060" spans="13:16" x14ac:dyDescent="0.3">
      <c r="M3060" s="162"/>
      <c r="N3060" s="152"/>
      <c r="P3060" s="138"/>
    </row>
    <row r="3061" spans="13:16" x14ac:dyDescent="0.3">
      <c r="M3061" s="162"/>
      <c r="N3061" s="152"/>
      <c r="P3061" s="138"/>
    </row>
    <row r="3062" spans="13:16" x14ac:dyDescent="0.3">
      <c r="M3062" s="162"/>
      <c r="N3062" s="152"/>
      <c r="P3062" s="138"/>
    </row>
    <row r="3063" spans="13:16" x14ac:dyDescent="0.3">
      <c r="M3063" s="162"/>
      <c r="N3063" s="152"/>
      <c r="P3063" s="138"/>
    </row>
    <row r="3064" spans="13:16" x14ac:dyDescent="0.3">
      <c r="M3064" s="162"/>
      <c r="N3064" s="152"/>
      <c r="P3064" s="138"/>
    </row>
    <row r="3065" spans="13:16" x14ac:dyDescent="0.3">
      <c r="M3065" s="162"/>
      <c r="N3065" s="152"/>
      <c r="P3065" s="138"/>
    </row>
    <row r="3066" spans="13:16" x14ac:dyDescent="0.3">
      <c r="M3066" s="162"/>
      <c r="N3066" s="152"/>
      <c r="P3066" s="138"/>
    </row>
    <row r="3067" spans="13:16" x14ac:dyDescent="0.3">
      <c r="M3067" s="162"/>
      <c r="N3067" s="152"/>
      <c r="P3067" s="138"/>
    </row>
    <row r="3068" spans="13:16" x14ac:dyDescent="0.3">
      <c r="M3068" s="162"/>
      <c r="N3068" s="152"/>
      <c r="P3068" s="138"/>
    </row>
    <row r="3069" spans="13:16" x14ac:dyDescent="0.3">
      <c r="M3069" s="162"/>
      <c r="N3069" s="152"/>
      <c r="P3069" s="138"/>
    </row>
    <row r="3070" spans="13:16" x14ac:dyDescent="0.3">
      <c r="M3070" s="162"/>
      <c r="N3070" s="152"/>
      <c r="P3070" s="138"/>
    </row>
    <row r="3071" spans="13:16" x14ac:dyDescent="0.3">
      <c r="M3071" s="162"/>
      <c r="N3071" s="152"/>
      <c r="P3071" s="138"/>
    </row>
    <row r="3072" spans="13:16" x14ac:dyDescent="0.3">
      <c r="M3072" s="162"/>
      <c r="N3072" s="152"/>
      <c r="P3072" s="138"/>
    </row>
    <row r="3073" spans="13:16" x14ac:dyDescent="0.3">
      <c r="M3073" s="162"/>
      <c r="N3073" s="152"/>
      <c r="P3073" s="138"/>
    </row>
    <row r="3074" spans="13:16" x14ac:dyDescent="0.3">
      <c r="M3074" s="162"/>
      <c r="N3074" s="152"/>
      <c r="P3074" s="138"/>
    </row>
    <row r="3075" spans="13:16" x14ac:dyDescent="0.3">
      <c r="M3075" s="162"/>
      <c r="N3075" s="152"/>
      <c r="P3075" s="138"/>
    </row>
    <row r="3076" spans="13:16" x14ac:dyDescent="0.3">
      <c r="M3076" s="162"/>
      <c r="N3076" s="152"/>
      <c r="P3076" s="138"/>
    </row>
    <row r="3077" spans="13:16" x14ac:dyDescent="0.3">
      <c r="M3077" s="162"/>
      <c r="N3077" s="152"/>
      <c r="P3077" s="138"/>
    </row>
    <row r="3078" spans="13:16" x14ac:dyDescent="0.3">
      <c r="M3078" s="162"/>
      <c r="N3078" s="152"/>
      <c r="P3078" s="138"/>
    </row>
    <row r="3079" spans="13:16" x14ac:dyDescent="0.3">
      <c r="M3079" s="162"/>
      <c r="N3079" s="152"/>
      <c r="P3079" s="138"/>
    </row>
    <row r="3080" spans="13:16" x14ac:dyDescent="0.3">
      <c r="M3080" s="162"/>
      <c r="N3080" s="152"/>
      <c r="P3080" s="138"/>
    </row>
    <row r="3081" spans="13:16" x14ac:dyDescent="0.3">
      <c r="M3081" s="162"/>
      <c r="N3081" s="152"/>
      <c r="P3081" s="138"/>
    </row>
    <row r="3082" spans="13:16" x14ac:dyDescent="0.3">
      <c r="M3082" s="162"/>
      <c r="N3082" s="152"/>
      <c r="P3082" s="138"/>
    </row>
    <row r="3083" spans="13:16" x14ac:dyDescent="0.3">
      <c r="M3083" s="162"/>
      <c r="N3083" s="152"/>
      <c r="P3083" s="138"/>
    </row>
    <row r="3084" spans="13:16" x14ac:dyDescent="0.3">
      <c r="M3084" s="162"/>
      <c r="N3084" s="152"/>
      <c r="P3084" s="138"/>
    </row>
    <row r="3085" spans="13:16" x14ac:dyDescent="0.3">
      <c r="M3085" s="162"/>
      <c r="N3085" s="152"/>
      <c r="P3085" s="138"/>
    </row>
    <row r="3086" spans="13:16" x14ac:dyDescent="0.3">
      <c r="M3086" s="162"/>
      <c r="N3086" s="152"/>
      <c r="P3086" s="138"/>
    </row>
    <row r="3087" spans="13:16" x14ac:dyDescent="0.3">
      <c r="M3087" s="162"/>
      <c r="N3087" s="152"/>
      <c r="P3087" s="138"/>
    </row>
    <row r="3088" spans="13:16" x14ac:dyDescent="0.3">
      <c r="M3088" s="162"/>
      <c r="N3088" s="152"/>
      <c r="P3088" s="138"/>
    </row>
    <row r="3089" spans="13:16" x14ac:dyDescent="0.3">
      <c r="M3089" s="162"/>
      <c r="N3089" s="152"/>
      <c r="P3089" s="138"/>
    </row>
    <row r="3090" spans="13:16" x14ac:dyDescent="0.3">
      <c r="M3090" s="162"/>
      <c r="N3090" s="152"/>
      <c r="P3090" s="138"/>
    </row>
    <row r="3091" spans="13:16" x14ac:dyDescent="0.3">
      <c r="M3091" s="162"/>
      <c r="N3091" s="152"/>
      <c r="P3091" s="138"/>
    </row>
    <row r="3092" spans="13:16" x14ac:dyDescent="0.3">
      <c r="M3092" s="162"/>
      <c r="N3092" s="152"/>
      <c r="P3092" s="138"/>
    </row>
    <row r="3093" spans="13:16" x14ac:dyDescent="0.3">
      <c r="M3093" s="162"/>
      <c r="N3093" s="152"/>
      <c r="P3093" s="138"/>
    </row>
    <row r="3094" spans="13:16" x14ac:dyDescent="0.3">
      <c r="M3094" s="162"/>
      <c r="N3094" s="152"/>
      <c r="P3094" s="138"/>
    </row>
    <row r="3095" spans="13:16" x14ac:dyDescent="0.3">
      <c r="M3095" s="162"/>
      <c r="N3095" s="152"/>
      <c r="P3095" s="138"/>
    </row>
    <row r="3096" spans="13:16" x14ac:dyDescent="0.3">
      <c r="M3096" s="162"/>
      <c r="N3096" s="152"/>
      <c r="P3096" s="138"/>
    </row>
    <row r="3097" spans="13:16" x14ac:dyDescent="0.3">
      <c r="M3097" s="162"/>
      <c r="N3097" s="152"/>
      <c r="P3097" s="138"/>
    </row>
    <row r="3098" spans="13:16" x14ac:dyDescent="0.3">
      <c r="M3098" s="162"/>
      <c r="N3098" s="152"/>
      <c r="P3098" s="138"/>
    </row>
    <row r="3099" spans="13:16" x14ac:dyDescent="0.3">
      <c r="M3099" s="162"/>
      <c r="N3099" s="152"/>
      <c r="P3099" s="138"/>
    </row>
    <row r="3100" spans="13:16" x14ac:dyDescent="0.3">
      <c r="M3100" s="162"/>
      <c r="N3100" s="152"/>
      <c r="P3100" s="138"/>
    </row>
    <row r="3101" spans="13:16" x14ac:dyDescent="0.3">
      <c r="M3101" s="162"/>
      <c r="N3101" s="152"/>
      <c r="P3101" s="138"/>
    </row>
    <row r="3102" spans="13:16" x14ac:dyDescent="0.3">
      <c r="M3102" s="162"/>
      <c r="N3102" s="152"/>
      <c r="P3102" s="138"/>
    </row>
    <row r="3103" spans="13:16" x14ac:dyDescent="0.3">
      <c r="M3103" s="162"/>
      <c r="N3103" s="152"/>
      <c r="P3103" s="138"/>
    </row>
    <row r="3104" spans="13:16" x14ac:dyDescent="0.3">
      <c r="M3104" s="162"/>
      <c r="N3104" s="152"/>
      <c r="P3104" s="138"/>
    </row>
    <row r="3105" spans="13:16" x14ac:dyDescent="0.3">
      <c r="M3105" s="162"/>
      <c r="N3105" s="152"/>
      <c r="P3105" s="138"/>
    </row>
    <row r="3106" spans="13:16" x14ac:dyDescent="0.3">
      <c r="M3106" s="162"/>
      <c r="N3106" s="152"/>
      <c r="P3106" s="138"/>
    </row>
    <row r="3107" spans="13:16" x14ac:dyDescent="0.3">
      <c r="M3107" s="162"/>
      <c r="N3107" s="152"/>
      <c r="P3107" s="138"/>
    </row>
    <row r="3108" spans="13:16" x14ac:dyDescent="0.3">
      <c r="M3108" s="162"/>
      <c r="N3108" s="152"/>
      <c r="P3108" s="138"/>
    </row>
    <row r="3109" spans="13:16" x14ac:dyDescent="0.3">
      <c r="M3109" s="162"/>
      <c r="N3109" s="152"/>
      <c r="P3109" s="138"/>
    </row>
    <row r="3110" spans="13:16" x14ac:dyDescent="0.3">
      <c r="M3110" s="162"/>
      <c r="N3110" s="152"/>
      <c r="P3110" s="138"/>
    </row>
    <row r="3111" spans="13:16" x14ac:dyDescent="0.3">
      <c r="M3111" s="162"/>
      <c r="N3111" s="152"/>
      <c r="P3111" s="138"/>
    </row>
    <row r="3112" spans="13:16" x14ac:dyDescent="0.3">
      <c r="M3112" s="162"/>
      <c r="N3112" s="152"/>
      <c r="P3112" s="138"/>
    </row>
    <row r="3113" spans="13:16" x14ac:dyDescent="0.3">
      <c r="M3113" s="162"/>
      <c r="N3113" s="152"/>
      <c r="P3113" s="138"/>
    </row>
    <row r="3114" spans="13:16" x14ac:dyDescent="0.3">
      <c r="M3114" s="162"/>
      <c r="N3114" s="152"/>
      <c r="P3114" s="138"/>
    </row>
    <row r="3115" spans="13:16" x14ac:dyDescent="0.3">
      <c r="M3115" s="162"/>
      <c r="N3115" s="152"/>
      <c r="P3115" s="138"/>
    </row>
    <row r="3116" spans="13:16" x14ac:dyDescent="0.3">
      <c r="M3116" s="162"/>
      <c r="N3116" s="152"/>
      <c r="P3116" s="138"/>
    </row>
    <row r="3117" spans="13:16" x14ac:dyDescent="0.3">
      <c r="M3117" s="162"/>
      <c r="N3117" s="152"/>
      <c r="P3117" s="138"/>
    </row>
    <row r="3118" spans="13:16" x14ac:dyDescent="0.3">
      <c r="M3118" s="162"/>
      <c r="N3118" s="152"/>
      <c r="P3118" s="138"/>
    </row>
    <row r="3119" spans="13:16" x14ac:dyDescent="0.3">
      <c r="M3119" s="162"/>
      <c r="N3119" s="152"/>
      <c r="P3119" s="138"/>
    </row>
    <row r="3120" spans="13:16" x14ac:dyDescent="0.3">
      <c r="M3120" s="162"/>
      <c r="N3120" s="152"/>
      <c r="P3120" s="138"/>
    </row>
    <row r="3121" spans="13:16" x14ac:dyDescent="0.3">
      <c r="M3121" s="162"/>
      <c r="N3121" s="152"/>
      <c r="P3121" s="138"/>
    </row>
    <row r="3122" spans="13:16" x14ac:dyDescent="0.3">
      <c r="M3122" s="162"/>
      <c r="N3122" s="152"/>
      <c r="P3122" s="138"/>
    </row>
    <row r="3123" spans="13:16" x14ac:dyDescent="0.3">
      <c r="M3123" s="162"/>
      <c r="N3123" s="152"/>
      <c r="P3123" s="138"/>
    </row>
    <row r="3124" spans="13:16" x14ac:dyDescent="0.3">
      <c r="M3124" s="162"/>
      <c r="N3124" s="152"/>
      <c r="P3124" s="138"/>
    </row>
    <row r="3125" spans="13:16" x14ac:dyDescent="0.3">
      <c r="M3125" s="162"/>
      <c r="N3125" s="152"/>
      <c r="P3125" s="138"/>
    </row>
    <row r="3126" spans="13:16" x14ac:dyDescent="0.3">
      <c r="M3126" s="162"/>
      <c r="N3126" s="152"/>
      <c r="P3126" s="138"/>
    </row>
    <row r="3127" spans="13:16" x14ac:dyDescent="0.3">
      <c r="M3127" s="162"/>
      <c r="N3127" s="152"/>
      <c r="P3127" s="138"/>
    </row>
    <row r="3128" spans="13:16" x14ac:dyDescent="0.3">
      <c r="M3128" s="162"/>
      <c r="N3128" s="152"/>
      <c r="P3128" s="138"/>
    </row>
    <row r="3129" spans="13:16" x14ac:dyDescent="0.3">
      <c r="M3129" s="162"/>
      <c r="N3129" s="152"/>
      <c r="P3129" s="138"/>
    </row>
    <row r="3130" spans="13:16" x14ac:dyDescent="0.3">
      <c r="M3130" s="162"/>
      <c r="N3130" s="152"/>
      <c r="P3130" s="138"/>
    </row>
    <row r="3131" spans="13:16" x14ac:dyDescent="0.3">
      <c r="M3131" s="162"/>
      <c r="N3131" s="152"/>
      <c r="P3131" s="138"/>
    </row>
    <row r="3132" spans="13:16" x14ac:dyDescent="0.3">
      <c r="M3132" s="162"/>
      <c r="N3132" s="152"/>
      <c r="P3132" s="138"/>
    </row>
    <row r="3133" spans="13:16" x14ac:dyDescent="0.3">
      <c r="M3133" s="162"/>
      <c r="N3133" s="152"/>
      <c r="P3133" s="138"/>
    </row>
    <row r="3134" spans="13:16" x14ac:dyDescent="0.3">
      <c r="M3134" s="162"/>
      <c r="N3134" s="152"/>
      <c r="P3134" s="138"/>
    </row>
    <row r="3135" spans="13:16" x14ac:dyDescent="0.3">
      <c r="M3135" s="162"/>
      <c r="N3135" s="152"/>
      <c r="P3135" s="138"/>
    </row>
    <row r="3136" spans="13:16" x14ac:dyDescent="0.3">
      <c r="M3136" s="162"/>
      <c r="N3136" s="152"/>
      <c r="P3136" s="138"/>
    </row>
    <row r="3137" spans="13:16" x14ac:dyDescent="0.3">
      <c r="M3137" s="162"/>
      <c r="N3137" s="152"/>
      <c r="P3137" s="138"/>
    </row>
    <row r="3138" spans="13:16" x14ac:dyDescent="0.3">
      <c r="M3138" s="162"/>
      <c r="N3138" s="152"/>
      <c r="P3138" s="138"/>
    </row>
    <row r="3139" spans="13:16" x14ac:dyDescent="0.3">
      <c r="M3139" s="162"/>
      <c r="N3139" s="152"/>
      <c r="P3139" s="138"/>
    </row>
    <row r="3140" spans="13:16" x14ac:dyDescent="0.3">
      <c r="M3140" s="162"/>
      <c r="N3140" s="152"/>
      <c r="P3140" s="138"/>
    </row>
    <row r="3141" spans="13:16" x14ac:dyDescent="0.3">
      <c r="M3141" s="162"/>
      <c r="N3141" s="152"/>
      <c r="P3141" s="138"/>
    </row>
    <row r="3142" spans="13:16" x14ac:dyDescent="0.3">
      <c r="M3142" s="162"/>
      <c r="N3142" s="152"/>
      <c r="P3142" s="138"/>
    </row>
    <row r="3143" spans="13:16" x14ac:dyDescent="0.3">
      <c r="M3143" s="162"/>
      <c r="N3143" s="152"/>
      <c r="P3143" s="138"/>
    </row>
    <row r="3144" spans="13:16" x14ac:dyDescent="0.3">
      <c r="M3144" s="162"/>
      <c r="N3144" s="152"/>
      <c r="P3144" s="138"/>
    </row>
    <row r="3145" spans="13:16" x14ac:dyDescent="0.3">
      <c r="M3145" s="162"/>
      <c r="N3145" s="152"/>
      <c r="P3145" s="138"/>
    </row>
    <row r="3146" spans="13:16" x14ac:dyDescent="0.3">
      <c r="M3146" s="162"/>
      <c r="N3146" s="152"/>
      <c r="P3146" s="138"/>
    </row>
    <row r="3147" spans="13:16" x14ac:dyDescent="0.3">
      <c r="M3147" s="162"/>
      <c r="N3147" s="152"/>
      <c r="P3147" s="138"/>
    </row>
    <row r="3148" spans="13:16" x14ac:dyDescent="0.3">
      <c r="M3148" s="162"/>
      <c r="N3148" s="152"/>
      <c r="P3148" s="138"/>
    </row>
    <row r="3149" spans="13:16" x14ac:dyDescent="0.3">
      <c r="M3149" s="162"/>
      <c r="N3149" s="152"/>
      <c r="P3149" s="138"/>
    </row>
    <row r="3150" spans="13:16" x14ac:dyDescent="0.3">
      <c r="M3150" s="162"/>
      <c r="N3150" s="152"/>
      <c r="P3150" s="138"/>
    </row>
    <row r="3151" spans="13:16" x14ac:dyDescent="0.3">
      <c r="M3151" s="162"/>
      <c r="N3151" s="152"/>
      <c r="P3151" s="138"/>
    </row>
    <row r="3152" spans="13:16" x14ac:dyDescent="0.3">
      <c r="M3152" s="162"/>
      <c r="N3152" s="152"/>
      <c r="P3152" s="138"/>
    </row>
    <row r="3153" spans="13:16" x14ac:dyDescent="0.3">
      <c r="M3153" s="162"/>
      <c r="N3153" s="152"/>
      <c r="P3153" s="138"/>
    </row>
    <row r="3154" spans="13:16" x14ac:dyDescent="0.3">
      <c r="M3154" s="162"/>
      <c r="N3154" s="152"/>
      <c r="P3154" s="138"/>
    </row>
    <row r="3155" spans="13:16" x14ac:dyDescent="0.3">
      <c r="M3155" s="162"/>
      <c r="N3155" s="152"/>
      <c r="P3155" s="138"/>
    </row>
    <row r="3156" spans="13:16" x14ac:dyDescent="0.3">
      <c r="M3156" s="162"/>
      <c r="N3156" s="152"/>
      <c r="P3156" s="138"/>
    </row>
    <row r="3157" spans="13:16" x14ac:dyDescent="0.3">
      <c r="M3157" s="162"/>
      <c r="N3157" s="152"/>
      <c r="P3157" s="138"/>
    </row>
    <row r="3158" spans="13:16" x14ac:dyDescent="0.3">
      <c r="M3158" s="162"/>
      <c r="N3158" s="152"/>
      <c r="P3158" s="138"/>
    </row>
    <row r="3159" spans="13:16" x14ac:dyDescent="0.3">
      <c r="M3159" s="162"/>
      <c r="N3159" s="152"/>
      <c r="P3159" s="138"/>
    </row>
    <row r="3160" spans="13:16" x14ac:dyDescent="0.3">
      <c r="M3160" s="162"/>
      <c r="N3160" s="152"/>
      <c r="P3160" s="138"/>
    </row>
    <row r="3161" spans="13:16" x14ac:dyDescent="0.3">
      <c r="M3161" s="162"/>
      <c r="N3161" s="152"/>
      <c r="P3161" s="138"/>
    </row>
    <row r="3162" spans="13:16" x14ac:dyDescent="0.3">
      <c r="M3162" s="162"/>
      <c r="N3162" s="152"/>
      <c r="P3162" s="138"/>
    </row>
    <row r="3163" spans="13:16" x14ac:dyDescent="0.3">
      <c r="M3163" s="162"/>
      <c r="N3163" s="152"/>
      <c r="P3163" s="138"/>
    </row>
    <row r="3164" spans="13:16" x14ac:dyDescent="0.3">
      <c r="M3164" s="162"/>
      <c r="N3164" s="152"/>
      <c r="P3164" s="138"/>
    </row>
    <row r="3165" spans="13:16" x14ac:dyDescent="0.3">
      <c r="M3165" s="162"/>
      <c r="N3165" s="152"/>
      <c r="P3165" s="138"/>
    </row>
    <row r="3166" spans="13:16" x14ac:dyDescent="0.3">
      <c r="M3166" s="162"/>
      <c r="N3166" s="152"/>
      <c r="P3166" s="138"/>
    </row>
    <row r="3167" spans="13:16" x14ac:dyDescent="0.3">
      <c r="M3167" s="162"/>
      <c r="N3167" s="152"/>
      <c r="P3167" s="138"/>
    </row>
    <row r="3168" spans="13:16" x14ac:dyDescent="0.3">
      <c r="M3168" s="162"/>
      <c r="N3168" s="152"/>
      <c r="P3168" s="138"/>
    </row>
    <row r="3169" spans="13:16" x14ac:dyDescent="0.3">
      <c r="M3169" s="162"/>
      <c r="N3169" s="152"/>
      <c r="P3169" s="138"/>
    </row>
    <row r="3170" spans="13:16" x14ac:dyDescent="0.3">
      <c r="M3170" s="162"/>
      <c r="N3170" s="152"/>
      <c r="P3170" s="138"/>
    </row>
    <row r="3171" spans="13:16" x14ac:dyDescent="0.3">
      <c r="M3171" s="162"/>
      <c r="N3171" s="152"/>
      <c r="P3171" s="138"/>
    </row>
    <row r="3172" spans="13:16" x14ac:dyDescent="0.3">
      <c r="M3172" s="162"/>
      <c r="N3172" s="152"/>
      <c r="P3172" s="138"/>
    </row>
    <row r="3173" spans="13:16" x14ac:dyDescent="0.3">
      <c r="M3173" s="162"/>
      <c r="N3173" s="152"/>
      <c r="P3173" s="138"/>
    </row>
    <row r="3174" spans="13:16" x14ac:dyDescent="0.3">
      <c r="M3174" s="162"/>
      <c r="N3174" s="152"/>
      <c r="P3174" s="138"/>
    </row>
    <row r="3175" spans="13:16" x14ac:dyDescent="0.3">
      <c r="M3175" s="162"/>
      <c r="N3175" s="152"/>
      <c r="P3175" s="138"/>
    </row>
    <row r="3176" spans="13:16" x14ac:dyDescent="0.3">
      <c r="M3176" s="162"/>
      <c r="N3176" s="152"/>
      <c r="P3176" s="138"/>
    </row>
    <row r="3177" spans="13:16" x14ac:dyDescent="0.3">
      <c r="M3177" s="162"/>
      <c r="N3177" s="152"/>
      <c r="P3177" s="138"/>
    </row>
    <row r="3178" spans="13:16" x14ac:dyDescent="0.3">
      <c r="M3178" s="162"/>
      <c r="N3178" s="152"/>
      <c r="P3178" s="138"/>
    </row>
    <row r="3179" spans="13:16" x14ac:dyDescent="0.3">
      <c r="M3179" s="162"/>
      <c r="N3179" s="152"/>
      <c r="P3179" s="138"/>
    </row>
    <row r="3180" spans="13:16" x14ac:dyDescent="0.3">
      <c r="M3180" s="162"/>
      <c r="N3180" s="152"/>
      <c r="P3180" s="138"/>
    </row>
    <row r="3181" spans="13:16" x14ac:dyDescent="0.3">
      <c r="M3181" s="162"/>
      <c r="N3181" s="152"/>
      <c r="P3181" s="138"/>
    </row>
    <row r="3182" spans="13:16" x14ac:dyDescent="0.3">
      <c r="M3182" s="162"/>
      <c r="N3182" s="152"/>
      <c r="P3182" s="138"/>
    </row>
    <row r="3183" spans="13:16" x14ac:dyDescent="0.3">
      <c r="M3183" s="162"/>
      <c r="N3183" s="152"/>
      <c r="P3183" s="138"/>
    </row>
    <row r="3184" spans="13:16" x14ac:dyDescent="0.3">
      <c r="M3184" s="162"/>
      <c r="N3184" s="152"/>
      <c r="P3184" s="138"/>
    </row>
    <row r="3185" spans="13:16" x14ac:dyDescent="0.3">
      <c r="M3185" s="162"/>
      <c r="N3185" s="152"/>
      <c r="P3185" s="138"/>
    </row>
    <row r="3186" spans="13:16" x14ac:dyDescent="0.3">
      <c r="M3186" s="162"/>
      <c r="N3186" s="152"/>
      <c r="P3186" s="138"/>
    </row>
    <row r="3187" spans="13:16" x14ac:dyDescent="0.3">
      <c r="M3187" s="162"/>
      <c r="N3187" s="152"/>
      <c r="P3187" s="138"/>
    </row>
    <row r="3188" spans="13:16" x14ac:dyDescent="0.3">
      <c r="M3188" s="162"/>
      <c r="N3188" s="152"/>
      <c r="P3188" s="138"/>
    </row>
    <row r="3189" spans="13:16" x14ac:dyDescent="0.3">
      <c r="M3189" s="162"/>
      <c r="N3189" s="152"/>
      <c r="P3189" s="138"/>
    </row>
    <row r="3190" spans="13:16" x14ac:dyDescent="0.3">
      <c r="M3190" s="162"/>
      <c r="N3190" s="152"/>
      <c r="P3190" s="138"/>
    </row>
    <row r="3191" spans="13:16" x14ac:dyDescent="0.3">
      <c r="M3191" s="162"/>
      <c r="N3191" s="152"/>
      <c r="P3191" s="138"/>
    </row>
    <row r="3192" spans="13:16" x14ac:dyDescent="0.3">
      <c r="M3192" s="162"/>
      <c r="N3192" s="152"/>
      <c r="P3192" s="138"/>
    </row>
    <row r="3193" spans="13:16" x14ac:dyDescent="0.3">
      <c r="M3193" s="162"/>
      <c r="N3193" s="152"/>
      <c r="P3193" s="138"/>
    </row>
    <row r="3194" spans="13:16" x14ac:dyDescent="0.3">
      <c r="M3194" s="162"/>
      <c r="N3194" s="152"/>
      <c r="P3194" s="138"/>
    </row>
    <row r="3195" spans="13:16" x14ac:dyDescent="0.3">
      <c r="M3195" s="162"/>
      <c r="N3195" s="152"/>
      <c r="P3195" s="138"/>
    </row>
    <row r="3196" spans="13:16" x14ac:dyDescent="0.3">
      <c r="M3196" s="162"/>
      <c r="N3196" s="152"/>
      <c r="P3196" s="138"/>
    </row>
    <row r="3197" spans="13:16" x14ac:dyDescent="0.3">
      <c r="M3197" s="162"/>
      <c r="N3197" s="152"/>
      <c r="P3197" s="138"/>
    </row>
    <row r="3198" spans="13:16" x14ac:dyDescent="0.3">
      <c r="M3198" s="162"/>
      <c r="N3198" s="152"/>
      <c r="P3198" s="138"/>
    </row>
    <row r="3199" spans="13:16" x14ac:dyDescent="0.3">
      <c r="M3199" s="162"/>
      <c r="N3199" s="152"/>
      <c r="P3199" s="138"/>
    </row>
    <row r="3200" spans="13:16" x14ac:dyDescent="0.3">
      <c r="M3200" s="162"/>
      <c r="N3200" s="152"/>
      <c r="P3200" s="138"/>
    </row>
    <row r="3201" spans="13:16" x14ac:dyDescent="0.3">
      <c r="M3201" s="162"/>
      <c r="N3201" s="152"/>
      <c r="P3201" s="138"/>
    </row>
    <row r="3202" spans="13:16" x14ac:dyDescent="0.3">
      <c r="M3202" s="162"/>
      <c r="N3202" s="152"/>
      <c r="P3202" s="138"/>
    </row>
    <row r="3203" spans="13:16" x14ac:dyDescent="0.3">
      <c r="M3203" s="162"/>
      <c r="N3203" s="152"/>
      <c r="P3203" s="138"/>
    </row>
    <row r="3204" spans="13:16" x14ac:dyDescent="0.3">
      <c r="M3204" s="162"/>
      <c r="N3204" s="152"/>
      <c r="P3204" s="138"/>
    </row>
    <row r="3205" spans="13:16" x14ac:dyDescent="0.3">
      <c r="M3205" s="162"/>
      <c r="N3205" s="152"/>
      <c r="P3205" s="138"/>
    </row>
    <row r="3206" spans="13:16" x14ac:dyDescent="0.3">
      <c r="M3206" s="162"/>
      <c r="N3206" s="152"/>
      <c r="P3206" s="138"/>
    </row>
    <row r="3207" spans="13:16" x14ac:dyDescent="0.3">
      <c r="M3207" s="162"/>
      <c r="N3207" s="152"/>
      <c r="P3207" s="138"/>
    </row>
    <row r="3208" spans="13:16" x14ac:dyDescent="0.3">
      <c r="M3208" s="162"/>
      <c r="N3208" s="152"/>
      <c r="P3208" s="138"/>
    </row>
    <row r="3209" spans="13:16" x14ac:dyDescent="0.3">
      <c r="M3209" s="162"/>
      <c r="N3209" s="152"/>
      <c r="P3209" s="138"/>
    </row>
    <row r="3210" spans="13:16" x14ac:dyDescent="0.3">
      <c r="M3210" s="162"/>
      <c r="N3210" s="152"/>
      <c r="P3210" s="138"/>
    </row>
    <row r="3211" spans="13:16" x14ac:dyDescent="0.3">
      <c r="M3211" s="162"/>
      <c r="N3211" s="152"/>
      <c r="P3211" s="138"/>
    </row>
    <row r="3212" spans="13:16" x14ac:dyDescent="0.3">
      <c r="M3212" s="162"/>
      <c r="N3212" s="152"/>
      <c r="P3212" s="138"/>
    </row>
    <row r="3213" spans="13:16" x14ac:dyDescent="0.3">
      <c r="M3213" s="162"/>
      <c r="N3213" s="152"/>
      <c r="P3213" s="138"/>
    </row>
    <row r="3214" spans="13:16" x14ac:dyDescent="0.3">
      <c r="M3214" s="162"/>
      <c r="N3214" s="152"/>
      <c r="P3214" s="138"/>
    </row>
    <row r="3215" spans="13:16" x14ac:dyDescent="0.3">
      <c r="M3215" s="162"/>
      <c r="N3215" s="152"/>
      <c r="P3215" s="138"/>
    </row>
    <row r="3216" spans="13:16" x14ac:dyDescent="0.3">
      <c r="M3216" s="162"/>
      <c r="N3216" s="152"/>
      <c r="P3216" s="138"/>
    </row>
    <row r="3217" spans="13:16" x14ac:dyDescent="0.3">
      <c r="M3217" s="162"/>
      <c r="N3217" s="152"/>
      <c r="P3217" s="138"/>
    </row>
    <row r="3218" spans="13:16" x14ac:dyDescent="0.3">
      <c r="M3218" s="162"/>
      <c r="N3218" s="152"/>
      <c r="P3218" s="138"/>
    </row>
    <row r="3219" spans="13:16" x14ac:dyDescent="0.3">
      <c r="M3219" s="162"/>
      <c r="N3219" s="152"/>
      <c r="P3219" s="138"/>
    </row>
    <row r="3220" spans="13:16" x14ac:dyDescent="0.3">
      <c r="M3220" s="162"/>
      <c r="N3220" s="152"/>
      <c r="P3220" s="138"/>
    </row>
    <row r="3221" spans="13:16" x14ac:dyDescent="0.3">
      <c r="M3221" s="162"/>
      <c r="N3221" s="152"/>
      <c r="P3221" s="138"/>
    </row>
    <row r="3222" spans="13:16" x14ac:dyDescent="0.3">
      <c r="M3222" s="162"/>
      <c r="N3222" s="152"/>
      <c r="P3222" s="138"/>
    </row>
    <row r="3223" spans="13:16" x14ac:dyDescent="0.3">
      <c r="M3223" s="162"/>
      <c r="N3223" s="152"/>
      <c r="P3223" s="138"/>
    </row>
    <row r="3224" spans="13:16" x14ac:dyDescent="0.3">
      <c r="M3224" s="162"/>
      <c r="N3224" s="152"/>
      <c r="P3224" s="138"/>
    </row>
    <row r="3225" spans="13:16" x14ac:dyDescent="0.3">
      <c r="M3225" s="162"/>
      <c r="N3225" s="152"/>
      <c r="P3225" s="138"/>
    </row>
    <row r="3226" spans="13:16" x14ac:dyDescent="0.3">
      <c r="M3226" s="162"/>
      <c r="N3226" s="152"/>
      <c r="P3226" s="138"/>
    </row>
    <row r="3227" spans="13:16" x14ac:dyDescent="0.3">
      <c r="M3227" s="162"/>
      <c r="N3227" s="152"/>
      <c r="P3227" s="138"/>
    </row>
    <row r="3228" spans="13:16" x14ac:dyDescent="0.3">
      <c r="M3228" s="162"/>
      <c r="N3228" s="152"/>
      <c r="P3228" s="138"/>
    </row>
    <row r="3229" spans="13:16" x14ac:dyDescent="0.3">
      <c r="M3229" s="162"/>
      <c r="N3229" s="152"/>
      <c r="P3229" s="138"/>
    </row>
    <row r="3230" spans="13:16" x14ac:dyDescent="0.3">
      <c r="M3230" s="162"/>
      <c r="N3230" s="152"/>
      <c r="P3230" s="138"/>
    </row>
    <row r="3231" spans="13:16" x14ac:dyDescent="0.3">
      <c r="M3231" s="162"/>
      <c r="N3231" s="152"/>
      <c r="P3231" s="138"/>
    </row>
    <row r="3232" spans="13:16" x14ac:dyDescent="0.3">
      <c r="M3232" s="162"/>
      <c r="N3232" s="152"/>
      <c r="P3232" s="138"/>
    </row>
    <row r="3233" spans="13:16" x14ac:dyDescent="0.3">
      <c r="M3233" s="162"/>
      <c r="N3233" s="152"/>
      <c r="P3233" s="138"/>
    </row>
    <row r="3234" spans="13:16" x14ac:dyDescent="0.3">
      <c r="M3234" s="162"/>
      <c r="N3234" s="152"/>
      <c r="P3234" s="138"/>
    </row>
    <row r="3235" spans="13:16" x14ac:dyDescent="0.3">
      <c r="M3235" s="162"/>
      <c r="N3235" s="152"/>
      <c r="P3235" s="138"/>
    </row>
    <row r="3236" spans="13:16" x14ac:dyDescent="0.3">
      <c r="M3236" s="162"/>
      <c r="N3236" s="152"/>
      <c r="P3236" s="138"/>
    </row>
    <row r="3237" spans="13:16" x14ac:dyDescent="0.3">
      <c r="M3237" s="162"/>
      <c r="N3237" s="152"/>
      <c r="P3237" s="138"/>
    </row>
    <row r="3238" spans="13:16" x14ac:dyDescent="0.3">
      <c r="M3238" s="162"/>
      <c r="N3238" s="152"/>
      <c r="P3238" s="138"/>
    </row>
    <row r="3239" spans="13:16" x14ac:dyDescent="0.3">
      <c r="M3239" s="162"/>
      <c r="N3239" s="152"/>
      <c r="P3239" s="138"/>
    </row>
    <row r="3240" spans="13:16" x14ac:dyDescent="0.3">
      <c r="M3240" s="162"/>
      <c r="N3240" s="152"/>
      <c r="P3240" s="138"/>
    </row>
    <row r="3241" spans="13:16" x14ac:dyDescent="0.3">
      <c r="M3241" s="162"/>
      <c r="N3241" s="152"/>
      <c r="P3241" s="138"/>
    </row>
    <row r="3242" spans="13:16" x14ac:dyDescent="0.3">
      <c r="M3242" s="162"/>
      <c r="N3242" s="152"/>
      <c r="P3242" s="138"/>
    </row>
    <row r="3243" spans="13:16" x14ac:dyDescent="0.3">
      <c r="M3243" s="162"/>
      <c r="N3243" s="152"/>
      <c r="P3243" s="138"/>
    </row>
    <row r="3244" spans="13:16" x14ac:dyDescent="0.3">
      <c r="M3244" s="162"/>
      <c r="N3244" s="152"/>
      <c r="P3244" s="138"/>
    </row>
    <row r="3245" spans="13:16" x14ac:dyDescent="0.3">
      <c r="M3245" s="162"/>
      <c r="N3245" s="152"/>
      <c r="P3245" s="138"/>
    </row>
    <row r="3246" spans="13:16" x14ac:dyDescent="0.3">
      <c r="M3246" s="162"/>
      <c r="N3246" s="152"/>
      <c r="P3246" s="138"/>
    </row>
    <row r="3247" spans="13:16" x14ac:dyDescent="0.3">
      <c r="M3247" s="162"/>
      <c r="N3247" s="152"/>
      <c r="P3247" s="138"/>
    </row>
    <row r="3248" spans="13:16" x14ac:dyDescent="0.3">
      <c r="M3248" s="162"/>
      <c r="N3248" s="152"/>
      <c r="P3248" s="138"/>
    </row>
    <row r="3249" spans="13:16" x14ac:dyDescent="0.3">
      <c r="M3249" s="162"/>
      <c r="N3249" s="152"/>
      <c r="P3249" s="138"/>
    </row>
    <row r="3250" spans="13:16" x14ac:dyDescent="0.3">
      <c r="M3250" s="162"/>
      <c r="N3250" s="152"/>
      <c r="P3250" s="138"/>
    </row>
    <row r="3251" spans="13:16" x14ac:dyDescent="0.3">
      <c r="M3251" s="162"/>
      <c r="N3251" s="152"/>
      <c r="P3251" s="138"/>
    </row>
    <row r="3252" spans="13:16" x14ac:dyDescent="0.3">
      <c r="M3252" s="162"/>
      <c r="N3252" s="152"/>
      <c r="P3252" s="138"/>
    </row>
    <row r="3253" spans="13:16" x14ac:dyDescent="0.3">
      <c r="M3253" s="162"/>
      <c r="N3253" s="152"/>
      <c r="P3253" s="138"/>
    </row>
    <row r="3254" spans="13:16" x14ac:dyDescent="0.3">
      <c r="M3254" s="162"/>
      <c r="N3254" s="152"/>
      <c r="P3254" s="138"/>
    </row>
    <row r="3255" spans="13:16" x14ac:dyDescent="0.3">
      <c r="M3255" s="162"/>
      <c r="N3255" s="152"/>
      <c r="P3255" s="138"/>
    </row>
    <row r="3256" spans="13:16" x14ac:dyDescent="0.3">
      <c r="M3256" s="162"/>
      <c r="N3256" s="152"/>
      <c r="P3256" s="138"/>
    </row>
    <row r="3257" spans="13:16" x14ac:dyDescent="0.3">
      <c r="M3257" s="162"/>
      <c r="N3257" s="152"/>
      <c r="P3257" s="138"/>
    </row>
    <row r="3258" spans="13:16" x14ac:dyDescent="0.3">
      <c r="M3258" s="162"/>
      <c r="N3258" s="152"/>
      <c r="P3258" s="138"/>
    </row>
    <row r="3259" spans="13:16" x14ac:dyDescent="0.3">
      <c r="M3259" s="162"/>
      <c r="N3259" s="152"/>
      <c r="P3259" s="138"/>
    </row>
    <row r="3260" spans="13:16" x14ac:dyDescent="0.3">
      <c r="M3260" s="162"/>
      <c r="N3260" s="152"/>
      <c r="P3260" s="138"/>
    </row>
    <row r="3261" spans="13:16" x14ac:dyDescent="0.3">
      <c r="M3261" s="162"/>
      <c r="N3261" s="152"/>
      <c r="P3261" s="138"/>
    </row>
    <row r="3262" spans="13:16" x14ac:dyDescent="0.3">
      <c r="M3262" s="162"/>
      <c r="N3262" s="152"/>
      <c r="P3262" s="138"/>
    </row>
    <row r="3263" spans="13:16" x14ac:dyDescent="0.3">
      <c r="M3263" s="162"/>
      <c r="N3263" s="152"/>
      <c r="P3263" s="138"/>
    </row>
    <row r="3264" spans="13:16" x14ac:dyDescent="0.3">
      <c r="M3264" s="162"/>
      <c r="N3264" s="152"/>
      <c r="P3264" s="138"/>
    </row>
    <row r="3265" spans="13:16" x14ac:dyDescent="0.3">
      <c r="M3265" s="162"/>
      <c r="N3265" s="152"/>
      <c r="P3265" s="138"/>
    </row>
    <row r="3266" spans="13:16" x14ac:dyDescent="0.3">
      <c r="M3266" s="162"/>
      <c r="N3266" s="152"/>
      <c r="P3266" s="138"/>
    </row>
    <row r="3267" spans="13:16" x14ac:dyDescent="0.3">
      <c r="M3267" s="162"/>
      <c r="N3267" s="152"/>
      <c r="P3267" s="138"/>
    </row>
    <row r="3268" spans="13:16" x14ac:dyDescent="0.3">
      <c r="M3268" s="162"/>
      <c r="N3268" s="152"/>
      <c r="P3268" s="138"/>
    </row>
    <row r="3269" spans="13:16" x14ac:dyDescent="0.3">
      <c r="M3269" s="162"/>
      <c r="N3269" s="152"/>
      <c r="P3269" s="138"/>
    </row>
    <row r="3270" spans="13:16" x14ac:dyDescent="0.3">
      <c r="M3270" s="162"/>
      <c r="N3270" s="152"/>
      <c r="P3270" s="138"/>
    </row>
    <row r="3271" spans="13:16" x14ac:dyDescent="0.3">
      <c r="M3271" s="162"/>
      <c r="N3271" s="152"/>
      <c r="P3271" s="138"/>
    </row>
    <row r="3272" spans="13:16" x14ac:dyDescent="0.3">
      <c r="M3272" s="162"/>
      <c r="N3272" s="152"/>
      <c r="P3272" s="138"/>
    </row>
    <row r="3273" spans="13:16" x14ac:dyDescent="0.3">
      <c r="M3273" s="162"/>
      <c r="N3273" s="152"/>
      <c r="P3273" s="138"/>
    </row>
    <row r="3274" spans="13:16" x14ac:dyDescent="0.3">
      <c r="M3274" s="162"/>
      <c r="N3274" s="152"/>
      <c r="P3274" s="138"/>
    </row>
    <row r="3275" spans="13:16" x14ac:dyDescent="0.3">
      <c r="M3275" s="162"/>
      <c r="N3275" s="152"/>
      <c r="P3275" s="138"/>
    </row>
    <row r="3276" spans="13:16" x14ac:dyDescent="0.3">
      <c r="M3276" s="162"/>
      <c r="N3276" s="152"/>
      <c r="P3276" s="138"/>
    </row>
    <row r="3277" spans="13:16" x14ac:dyDescent="0.3">
      <c r="M3277" s="162"/>
      <c r="N3277" s="152"/>
      <c r="P3277" s="138"/>
    </row>
    <row r="3278" spans="13:16" x14ac:dyDescent="0.3">
      <c r="M3278" s="162"/>
      <c r="N3278" s="152"/>
      <c r="P3278" s="138"/>
    </row>
    <row r="3279" spans="13:16" x14ac:dyDescent="0.3">
      <c r="M3279" s="162"/>
      <c r="N3279" s="152"/>
      <c r="P3279" s="138"/>
    </row>
    <row r="3280" spans="13:16" x14ac:dyDescent="0.3">
      <c r="M3280" s="162"/>
      <c r="N3280" s="152"/>
      <c r="P3280" s="138"/>
    </row>
    <row r="3281" spans="13:16" x14ac:dyDescent="0.3">
      <c r="M3281" s="162"/>
      <c r="N3281" s="152"/>
      <c r="P3281" s="138"/>
    </row>
    <row r="3282" spans="13:16" x14ac:dyDescent="0.3">
      <c r="M3282" s="162"/>
      <c r="N3282" s="152"/>
      <c r="P3282" s="138"/>
    </row>
    <row r="3283" spans="13:16" x14ac:dyDescent="0.3">
      <c r="M3283" s="162"/>
      <c r="N3283" s="152"/>
      <c r="P3283" s="138"/>
    </row>
    <row r="3284" spans="13:16" x14ac:dyDescent="0.3">
      <c r="M3284" s="162"/>
      <c r="N3284" s="152"/>
      <c r="P3284" s="138"/>
    </row>
    <row r="3285" spans="13:16" x14ac:dyDescent="0.3">
      <c r="M3285" s="162"/>
      <c r="N3285" s="152"/>
      <c r="P3285" s="138"/>
    </row>
    <row r="3286" spans="13:16" x14ac:dyDescent="0.3">
      <c r="M3286" s="162"/>
      <c r="N3286" s="152"/>
      <c r="P3286" s="138"/>
    </row>
    <row r="3287" spans="13:16" x14ac:dyDescent="0.3">
      <c r="M3287" s="162"/>
      <c r="N3287" s="152"/>
      <c r="P3287" s="138"/>
    </row>
    <row r="3288" spans="13:16" x14ac:dyDescent="0.3">
      <c r="M3288" s="162"/>
      <c r="N3288" s="152"/>
      <c r="P3288" s="138"/>
    </row>
    <row r="3289" spans="13:16" x14ac:dyDescent="0.3">
      <c r="M3289" s="162"/>
      <c r="N3289" s="152"/>
      <c r="P3289" s="138"/>
    </row>
    <row r="3290" spans="13:16" x14ac:dyDescent="0.3">
      <c r="M3290" s="162"/>
      <c r="N3290" s="152"/>
      <c r="P3290" s="138"/>
    </row>
    <row r="3291" spans="13:16" x14ac:dyDescent="0.3">
      <c r="M3291" s="162"/>
      <c r="N3291" s="152"/>
      <c r="P3291" s="138"/>
    </row>
    <row r="3292" spans="13:16" x14ac:dyDescent="0.3">
      <c r="M3292" s="162"/>
      <c r="N3292" s="152"/>
      <c r="P3292" s="138"/>
    </row>
    <row r="3293" spans="13:16" x14ac:dyDescent="0.3">
      <c r="M3293" s="162"/>
      <c r="N3293" s="152"/>
      <c r="P3293" s="138"/>
    </row>
    <row r="3294" spans="13:16" x14ac:dyDescent="0.3">
      <c r="M3294" s="162"/>
      <c r="N3294" s="152"/>
      <c r="P3294" s="138"/>
    </row>
    <row r="3295" spans="13:16" x14ac:dyDescent="0.3">
      <c r="M3295" s="162"/>
      <c r="N3295" s="152"/>
      <c r="P3295" s="138"/>
    </row>
    <row r="3296" spans="13:16" x14ac:dyDescent="0.3">
      <c r="M3296" s="162"/>
      <c r="N3296" s="152"/>
      <c r="P3296" s="138"/>
    </row>
    <row r="3297" spans="13:16" x14ac:dyDescent="0.3">
      <c r="M3297" s="162"/>
      <c r="N3297" s="152"/>
      <c r="P3297" s="138"/>
    </row>
    <row r="3298" spans="13:16" x14ac:dyDescent="0.3">
      <c r="M3298" s="162"/>
      <c r="N3298" s="152"/>
      <c r="P3298" s="138"/>
    </row>
    <row r="3299" spans="13:16" x14ac:dyDescent="0.3">
      <c r="M3299" s="162"/>
      <c r="N3299" s="152"/>
      <c r="P3299" s="138"/>
    </row>
    <row r="3300" spans="13:16" x14ac:dyDescent="0.3">
      <c r="M3300" s="162"/>
      <c r="N3300" s="152"/>
      <c r="P3300" s="138"/>
    </row>
    <row r="3301" spans="13:16" x14ac:dyDescent="0.3">
      <c r="M3301" s="162"/>
      <c r="N3301" s="152"/>
      <c r="P3301" s="138"/>
    </row>
    <row r="3302" spans="13:16" x14ac:dyDescent="0.3">
      <c r="M3302" s="162"/>
      <c r="N3302" s="152"/>
      <c r="P3302" s="138"/>
    </row>
    <row r="3303" spans="13:16" x14ac:dyDescent="0.3">
      <c r="M3303" s="162"/>
      <c r="N3303" s="152"/>
      <c r="P3303" s="138"/>
    </row>
    <row r="3304" spans="13:16" x14ac:dyDescent="0.3">
      <c r="M3304" s="162"/>
      <c r="N3304" s="152"/>
      <c r="P3304" s="138"/>
    </row>
    <row r="3305" spans="13:16" x14ac:dyDescent="0.3">
      <c r="M3305" s="162"/>
      <c r="N3305" s="152"/>
      <c r="P3305" s="138"/>
    </row>
    <row r="3306" spans="13:16" x14ac:dyDescent="0.3">
      <c r="M3306" s="162"/>
      <c r="N3306" s="152"/>
      <c r="P3306" s="138"/>
    </row>
    <row r="3307" spans="13:16" x14ac:dyDescent="0.3">
      <c r="M3307" s="162"/>
      <c r="N3307" s="152"/>
      <c r="P3307" s="138"/>
    </row>
    <row r="3308" spans="13:16" x14ac:dyDescent="0.3">
      <c r="M3308" s="162"/>
      <c r="N3308" s="152"/>
      <c r="P3308" s="138"/>
    </row>
    <row r="3309" spans="13:16" x14ac:dyDescent="0.3">
      <c r="M3309" s="162"/>
      <c r="N3309" s="152"/>
      <c r="P3309" s="138"/>
    </row>
    <row r="3310" spans="13:16" x14ac:dyDescent="0.3">
      <c r="M3310" s="162"/>
      <c r="N3310" s="152"/>
      <c r="P3310" s="138"/>
    </row>
    <row r="3311" spans="13:16" x14ac:dyDescent="0.3">
      <c r="M3311" s="162"/>
      <c r="N3311" s="152"/>
      <c r="P3311" s="138"/>
    </row>
    <row r="3312" spans="13:16" x14ac:dyDescent="0.3">
      <c r="M3312" s="162"/>
      <c r="N3312" s="152"/>
      <c r="P3312" s="138"/>
    </row>
    <row r="3313" spans="13:16" x14ac:dyDescent="0.3">
      <c r="M3313" s="162"/>
      <c r="N3313" s="152"/>
      <c r="P3313" s="138"/>
    </row>
    <row r="3314" spans="13:16" x14ac:dyDescent="0.3">
      <c r="M3314" s="162"/>
      <c r="N3314" s="152"/>
      <c r="P3314" s="138"/>
    </row>
    <row r="3315" spans="13:16" x14ac:dyDescent="0.3">
      <c r="M3315" s="162"/>
      <c r="N3315" s="152"/>
      <c r="P3315" s="138"/>
    </row>
    <row r="3316" spans="13:16" x14ac:dyDescent="0.3">
      <c r="M3316" s="162"/>
      <c r="N3316" s="152"/>
      <c r="P3316" s="138"/>
    </row>
    <row r="3317" spans="13:16" x14ac:dyDescent="0.3">
      <c r="M3317" s="162"/>
      <c r="N3317" s="152"/>
      <c r="P3317" s="138"/>
    </row>
    <row r="3318" spans="13:16" x14ac:dyDescent="0.3">
      <c r="M3318" s="162"/>
      <c r="N3318" s="152"/>
      <c r="P3318" s="138"/>
    </row>
    <row r="3319" spans="13:16" x14ac:dyDescent="0.3">
      <c r="M3319" s="162"/>
      <c r="N3319" s="152"/>
      <c r="P3319" s="138"/>
    </row>
    <row r="3320" spans="13:16" x14ac:dyDescent="0.3">
      <c r="M3320" s="162"/>
      <c r="N3320" s="152"/>
      <c r="P3320" s="138"/>
    </row>
    <row r="3321" spans="13:16" x14ac:dyDescent="0.3">
      <c r="M3321" s="162"/>
      <c r="N3321" s="152"/>
      <c r="P3321" s="138"/>
    </row>
    <row r="3322" spans="13:16" x14ac:dyDescent="0.3">
      <c r="M3322" s="162"/>
      <c r="N3322" s="152"/>
      <c r="P3322" s="138"/>
    </row>
    <row r="3323" spans="13:16" x14ac:dyDescent="0.3">
      <c r="M3323" s="162"/>
      <c r="N3323" s="152"/>
      <c r="P3323" s="138"/>
    </row>
    <row r="3324" spans="13:16" x14ac:dyDescent="0.3">
      <c r="M3324" s="162"/>
      <c r="N3324" s="152"/>
      <c r="P3324" s="138"/>
    </row>
    <row r="3325" spans="13:16" x14ac:dyDescent="0.3">
      <c r="M3325" s="162"/>
      <c r="N3325" s="152"/>
      <c r="P3325" s="138"/>
    </row>
    <row r="3326" spans="13:16" x14ac:dyDescent="0.3">
      <c r="M3326" s="162"/>
      <c r="N3326" s="152"/>
      <c r="P3326" s="138"/>
    </row>
    <row r="3327" spans="13:16" x14ac:dyDescent="0.3">
      <c r="M3327" s="162"/>
      <c r="N3327" s="152"/>
      <c r="P3327" s="138"/>
    </row>
    <row r="3328" spans="13:16" x14ac:dyDescent="0.3">
      <c r="M3328" s="162"/>
      <c r="N3328" s="152"/>
      <c r="P3328" s="138"/>
    </row>
    <row r="3329" spans="13:16" x14ac:dyDescent="0.3">
      <c r="M3329" s="162"/>
      <c r="N3329" s="152"/>
      <c r="P3329" s="138"/>
    </row>
    <row r="3330" spans="13:16" x14ac:dyDescent="0.3">
      <c r="M3330" s="162"/>
      <c r="N3330" s="152"/>
      <c r="P3330" s="138"/>
    </row>
    <row r="3331" spans="13:16" x14ac:dyDescent="0.3">
      <c r="M3331" s="162"/>
      <c r="N3331" s="152"/>
      <c r="P3331" s="138"/>
    </row>
    <row r="3332" spans="13:16" x14ac:dyDescent="0.3">
      <c r="M3332" s="162"/>
      <c r="N3332" s="152"/>
      <c r="P3332" s="138"/>
    </row>
    <row r="3333" spans="13:16" x14ac:dyDescent="0.3">
      <c r="M3333" s="162"/>
      <c r="N3333" s="152"/>
      <c r="P3333" s="138"/>
    </row>
    <row r="3334" spans="13:16" x14ac:dyDescent="0.3">
      <c r="M3334" s="162"/>
      <c r="N3334" s="152"/>
      <c r="P3334" s="138"/>
    </row>
    <row r="3335" spans="13:16" x14ac:dyDescent="0.3">
      <c r="M3335" s="162"/>
      <c r="N3335" s="152"/>
      <c r="P3335" s="138"/>
    </row>
    <row r="3336" spans="13:16" x14ac:dyDescent="0.3">
      <c r="M3336" s="162"/>
      <c r="N3336" s="152"/>
      <c r="P3336" s="138"/>
    </row>
    <row r="3337" spans="13:16" x14ac:dyDescent="0.3">
      <c r="M3337" s="162"/>
      <c r="N3337" s="152"/>
      <c r="P3337" s="138"/>
    </row>
    <row r="3338" spans="13:16" x14ac:dyDescent="0.3">
      <c r="M3338" s="162"/>
      <c r="N3338" s="152"/>
      <c r="P3338" s="138"/>
    </row>
    <row r="3339" spans="13:16" x14ac:dyDescent="0.3">
      <c r="M3339" s="162"/>
      <c r="N3339" s="152"/>
      <c r="P3339" s="138"/>
    </row>
    <row r="3340" spans="13:16" x14ac:dyDescent="0.3">
      <c r="M3340" s="162"/>
      <c r="N3340" s="152"/>
      <c r="P3340" s="138"/>
    </row>
    <row r="3341" spans="13:16" x14ac:dyDescent="0.3">
      <c r="M3341" s="162"/>
      <c r="N3341" s="152"/>
      <c r="P3341" s="138"/>
    </row>
    <row r="3342" spans="13:16" x14ac:dyDescent="0.3">
      <c r="M3342" s="162"/>
      <c r="N3342" s="152"/>
      <c r="P3342" s="138"/>
    </row>
    <row r="3343" spans="13:16" x14ac:dyDescent="0.3">
      <c r="M3343" s="162"/>
      <c r="N3343" s="152"/>
      <c r="P3343" s="138"/>
    </row>
    <row r="3344" spans="13:16" x14ac:dyDescent="0.3">
      <c r="M3344" s="162"/>
      <c r="N3344" s="152"/>
      <c r="P3344" s="138"/>
    </row>
    <row r="3345" spans="13:16" x14ac:dyDescent="0.3">
      <c r="M3345" s="162"/>
      <c r="N3345" s="152"/>
      <c r="P3345" s="138"/>
    </row>
    <row r="3346" spans="13:16" x14ac:dyDescent="0.3">
      <c r="M3346" s="162"/>
      <c r="N3346" s="152"/>
      <c r="P3346" s="138"/>
    </row>
    <row r="3347" spans="13:16" x14ac:dyDescent="0.3">
      <c r="M3347" s="162"/>
      <c r="N3347" s="152"/>
      <c r="P3347" s="138"/>
    </row>
    <row r="3348" spans="13:16" x14ac:dyDescent="0.3">
      <c r="M3348" s="162"/>
      <c r="N3348" s="152"/>
      <c r="P3348" s="138"/>
    </row>
    <row r="3349" spans="13:16" x14ac:dyDescent="0.3">
      <c r="M3349" s="162"/>
      <c r="N3349" s="152"/>
      <c r="P3349" s="138"/>
    </row>
    <row r="3350" spans="13:16" x14ac:dyDescent="0.3">
      <c r="M3350" s="162"/>
      <c r="N3350" s="152"/>
      <c r="P3350" s="138"/>
    </row>
    <row r="3351" spans="13:16" x14ac:dyDescent="0.3">
      <c r="M3351" s="162"/>
      <c r="N3351" s="152"/>
      <c r="P3351" s="138"/>
    </row>
    <row r="3352" spans="13:16" x14ac:dyDescent="0.3">
      <c r="M3352" s="162"/>
      <c r="N3352" s="152"/>
      <c r="P3352" s="138"/>
    </row>
    <row r="3353" spans="13:16" x14ac:dyDescent="0.3">
      <c r="M3353" s="162"/>
      <c r="N3353" s="152"/>
      <c r="P3353" s="138"/>
    </row>
    <row r="3354" spans="13:16" x14ac:dyDescent="0.3">
      <c r="M3354" s="162"/>
      <c r="N3354" s="152"/>
      <c r="P3354" s="138"/>
    </row>
    <row r="3355" spans="13:16" x14ac:dyDescent="0.3">
      <c r="M3355" s="162"/>
      <c r="N3355" s="152"/>
      <c r="P3355" s="138"/>
    </row>
    <row r="3356" spans="13:16" x14ac:dyDescent="0.3">
      <c r="M3356" s="162"/>
      <c r="N3356" s="152"/>
      <c r="P3356" s="138"/>
    </row>
    <row r="3357" spans="13:16" x14ac:dyDescent="0.3">
      <c r="M3357" s="162"/>
      <c r="N3357" s="152"/>
      <c r="P3357" s="138"/>
    </row>
    <row r="3358" spans="13:16" x14ac:dyDescent="0.3">
      <c r="M3358" s="162"/>
      <c r="N3358" s="152"/>
      <c r="P3358" s="138"/>
    </row>
    <row r="3359" spans="13:16" x14ac:dyDescent="0.3">
      <c r="M3359" s="162"/>
      <c r="N3359" s="152"/>
      <c r="P3359" s="138"/>
    </row>
    <row r="3360" spans="13:16" x14ac:dyDescent="0.3">
      <c r="M3360" s="162"/>
      <c r="N3360" s="152"/>
      <c r="P3360" s="138"/>
    </row>
    <row r="3361" spans="13:16" x14ac:dyDescent="0.3">
      <c r="M3361" s="162"/>
      <c r="N3361" s="152"/>
      <c r="P3361" s="138"/>
    </row>
    <row r="3362" spans="13:16" x14ac:dyDescent="0.3">
      <c r="M3362" s="162"/>
      <c r="N3362" s="152"/>
      <c r="P3362" s="138"/>
    </row>
    <row r="3363" spans="13:16" x14ac:dyDescent="0.3">
      <c r="M3363" s="162"/>
      <c r="N3363" s="152"/>
      <c r="P3363" s="138"/>
    </row>
    <row r="3364" spans="13:16" x14ac:dyDescent="0.3">
      <c r="M3364" s="162"/>
      <c r="N3364" s="152"/>
      <c r="P3364" s="138"/>
    </row>
    <row r="3365" spans="13:16" x14ac:dyDescent="0.3">
      <c r="M3365" s="162"/>
      <c r="N3365" s="152"/>
      <c r="P3365" s="138"/>
    </row>
    <row r="3366" spans="13:16" x14ac:dyDescent="0.3">
      <c r="M3366" s="162"/>
      <c r="N3366" s="152"/>
      <c r="P3366" s="138"/>
    </row>
    <row r="3367" spans="13:16" x14ac:dyDescent="0.3">
      <c r="M3367" s="162"/>
      <c r="N3367" s="152"/>
      <c r="P3367" s="138"/>
    </row>
    <row r="3368" spans="13:16" x14ac:dyDescent="0.3">
      <c r="M3368" s="162"/>
      <c r="N3368" s="152"/>
      <c r="P3368" s="138"/>
    </row>
    <row r="3369" spans="13:16" x14ac:dyDescent="0.3">
      <c r="M3369" s="162"/>
      <c r="N3369" s="152"/>
      <c r="P3369" s="138"/>
    </row>
    <row r="3370" spans="13:16" x14ac:dyDescent="0.3">
      <c r="M3370" s="162"/>
      <c r="N3370" s="152"/>
      <c r="P3370" s="138"/>
    </row>
    <row r="3371" spans="13:16" x14ac:dyDescent="0.3">
      <c r="M3371" s="162"/>
      <c r="N3371" s="152"/>
      <c r="P3371" s="138"/>
    </row>
    <row r="3372" spans="13:16" x14ac:dyDescent="0.3">
      <c r="M3372" s="162"/>
      <c r="N3372" s="152"/>
      <c r="P3372" s="138"/>
    </row>
    <row r="3373" spans="13:16" x14ac:dyDescent="0.3">
      <c r="M3373" s="162"/>
      <c r="N3373" s="152"/>
      <c r="P3373" s="138"/>
    </row>
    <row r="3374" spans="13:16" x14ac:dyDescent="0.3">
      <c r="M3374" s="162"/>
      <c r="N3374" s="152"/>
      <c r="P3374" s="138"/>
    </row>
    <row r="3375" spans="13:16" x14ac:dyDescent="0.3">
      <c r="M3375" s="162"/>
      <c r="N3375" s="152"/>
      <c r="P3375" s="138"/>
    </row>
    <row r="3376" spans="13:16" x14ac:dyDescent="0.3">
      <c r="M3376" s="162"/>
      <c r="N3376" s="152"/>
      <c r="P3376" s="138"/>
    </row>
    <row r="3377" spans="13:16" x14ac:dyDescent="0.3">
      <c r="M3377" s="162"/>
      <c r="N3377" s="152"/>
      <c r="P3377" s="138"/>
    </row>
    <row r="3378" spans="13:16" x14ac:dyDescent="0.3">
      <c r="M3378" s="162"/>
      <c r="N3378" s="152"/>
      <c r="P3378" s="138"/>
    </row>
    <row r="3379" spans="13:16" x14ac:dyDescent="0.3">
      <c r="M3379" s="162"/>
      <c r="N3379" s="152"/>
      <c r="P3379" s="138"/>
    </row>
    <row r="3380" spans="13:16" x14ac:dyDescent="0.3">
      <c r="M3380" s="162"/>
      <c r="N3380" s="152"/>
      <c r="P3380" s="138"/>
    </row>
    <row r="3381" spans="13:16" x14ac:dyDescent="0.3">
      <c r="M3381" s="162"/>
      <c r="N3381" s="152"/>
      <c r="P3381" s="138"/>
    </row>
    <row r="3382" spans="13:16" x14ac:dyDescent="0.3">
      <c r="M3382" s="162"/>
      <c r="N3382" s="152"/>
      <c r="P3382" s="138"/>
    </row>
    <row r="3383" spans="13:16" x14ac:dyDescent="0.3">
      <c r="M3383" s="162"/>
      <c r="N3383" s="152"/>
      <c r="P3383" s="138"/>
    </row>
    <row r="3384" spans="13:16" x14ac:dyDescent="0.3">
      <c r="M3384" s="162"/>
      <c r="N3384" s="152"/>
      <c r="P3384" s="138"/>
    </row>
    <row r="3385" spans="13:16" x14ac:dyDescent="0.3">
      <c r="M3385" s="162"/>
      <c r="N3385" s="152"/>
      <c r="P3385" s="138"/>
    </row>
    <row r="3386" spans="13:16" x14ac:dyDescent="0.3">
      <c r="M3386" s="162"/>
      <c r="N3386" s="152"/>
      <c r="P3386" s="138"/>
    </row>
    <row r="3387" spans="13:16" x14ac:dyDescent="0.3">
      <c r="M3387" s="162"/>
      <c r="N3387" s="152"/>
      <c r="P3387" s="138"/>
    </row>
    <row r="3388" spans="13:16" x14ac:dyDescent="0.3">
      <c r="M3388" s="162"/>
      <c r="N3388" s="152"/>
      <c r="P3388" s="138"/>
    </row>
    <row r="3389" spans="13:16" x14ac:dyDescent="0.3">
      <c r="M3389" s="162"/>
      <c r="N3389" s="152"/>
      <c r="P3389" s="138"/>
    </row>
    <row r="3390" spans="13:16" x14ac:dyDescent="0.3">
      <c r="M3390" s="162"/>
      <c r="N3390" s="152"/>
      <c r="P3390" s="138"/>
    </row>
    <row r="3391" spans="13:16" x14ac:dyDescent="0.3">
      <c r="M3391" s="162"/>
      <c r="N3391" s="152"/>
      <c r="P3391" s="138"/>
    </row>
    <row r="3392" spans="13:16" x14ac:dyDescent="0.3">
      <c r="M3392" s="162"/>
      <c r="N3392" s="152"/>
      <c r="P3392" s="138"/>
    </row>
    <row r="3393" spans="13:16" x14ac:dyDescent="0.3">
      <c r="M3393" s="162"/>
      <c r="N3393" s="152"/>
      <c r="P3393" s="138"/>
    </row>
    <row r="3394" spans="13:16" x14ac:dyDescent="0.3">
      <c r="M3394" s="162"/>
      <c r="N3394" s="152"/>
      <c r="P3394" s="138"/>
    </row>
    <row r="3395" spans="13:16" x14ac:dyDescent="0.3">
      <c r="M3395" s="162"/>
      <c r="N3395" s="152"/>
      <c r="P3395" s="138"/>
    </row>
    <row r="3396" spans="13:16" x14ac:dyDescent="0.3">
      <c r="M3396" s="162"/>
      <c r="N3396" s="152"/>
      <c r="P3396" s="138"/>
    </row>
    <row r="3397" spans="13:16" x14ac:dyDescent="0.3">
      <c r="M3397" s="162"/>
      <c r="N3397" s="152"/>
      <c r="P3397" s="138"/>
    </row>
    <row r="3398" spans="13:16" x14ac:dyDescent="0.3">
      <c r="M3398" s="162"/>
      <c r="N3398" s="152"/>
      <c r="P3398" s="138"/>
    </row>
    <row r="3399" spans="13:16" x14ac:dyDescent="0.3">
      <c r="M3399" s="162"/>
      <c r="N3399" s="152"/>
      <c r="P3399" s="138"/>
    </row>
    <row r="3400" spans="13:16" x14ac:dyDescent="0.3">
      <c r="M3400" s="162"/>
      <c r="N3400" s="152"/>
      <c r="P3400" s="138"/>
    </row>
    <row r="3401" spans="13:16" x14ac:dyDescent="0.3">
      <c r="M3401" s="162"/>
      <c r="N3401" s="152"/>
      <c r="P3401" s="138"/>
    </row>
    <row r="3402" spans="13:16" x14ac:dyDescent="0.3">
      <c r="M3402" s="162"/>
      <c r="N3402" s="152"/>
      <c r="P3402" s="138"/>
    </row>
    <row r="3403" spans="13:16" x14ac:dyDescent="0.3">
      <c r="M3403" s="162"/>
      <c r="N3403" s="152"/>
      <c r="P3403" s="138"/>
    </row>
    <row r="3404" spans="13:16" x14ac:dyDescent="0.3">
      <c r="M3404" s="162"/>
      <c r="N3404" s="152"/>
      <c r="P3404" s="138"/>
    </row>
    <row r="3405" spans="13:16" x14ac:dyDescent="0.3">
      <c r="M3405" s="162"/>
      <c r="N3405" s="152"/>
      <c r="P3405" s="138"/>
    </row>
    <row r="3406" spans="13:16" x14ac:dyDescent="0.3">
      <c r="M3406" s="162"/>
      <c r="N3406" s="152"/>
      <c r="P3406" s="138"/>
    </row>
    <row r="3407" spans="13:16" x14ac:dyDescent="0.3">
      <c r="M3407" s="162"/>
      <c r="N3407" s="152"/>
      <c r="P3407" s="138"/>
    </row>
    <row r="3408" spans="13:16" x14ac:dyDescent="0.3">
      <c r="M3408" s="162"/>
      <c r="N3408" s="152"/>
      <c r="P3408" s="138"/>
    </row>
    <row r="3409" spans="13:16" x14ac:dyDescent="0.3">
      <c r="M3409" s="162"/>
      <c r="N3409" s="152"/>
      <c r="P3409" s="138"/>
    </row>
    <row r="3410" spans="13:16" x14ac:dyDescent="0.3">
      <c r="M3410" s="162"/>
      <c r="N3410" s="152"/>
      <c r="P3410" s="138"/>
    </row>
    <row r="3411" spans="13:16" x14ac:dyDescent="0.3">
      <c r="M3411" s="162"/>
      <c r="N3411" s="152"/>
      <c r="P3411" s="138"/>
    </row>
    <row r="3412" spans="13:16" x14ac:dyDescent="0.3">
      <c r="M3412" s="162"/>
      <c r="N3412" s="152"/>
      <c r="P3412" s="138"/>
    </row>
    <row r="3413" spans="13:16" x14ac:dyDescent="0.3">
      <c r="M3413" s="162"/>
      <c r="N3413" s="152"/>
      <c r="P3413" s="138"/>
    </row>
    <row r="3414" spans="13:16" x14ac:dyDescent="0.3">
      <c r="M3414" s="162"/>
      <c r="N3414" s="152"/>
      <c r="P3414" s="138"/>
    </row>
    <row r="3415" spans="13:16" x14ac:dyDescent="0.3">
      <c r="M3415" s="162"/>
      <c r="N3415" s="152"/>
      <c r="P3415" s="138"/>
    </row>
    <row r="3416" spans="13:16" x14ac:dyDescent="0.3">
      <c r="M3416" s="162"/>
      <c r="N3416" s="152"/>
      <c r="P3416" s="138"/>
    </row>
    <row r="3417" spans="13:16" x14ac:dyDescent="0.3">
      <c r="M3417" s="162"/>
      <c r="N3417" s="152"/>
      <c r="P3417" s="138"/>
    </row>
    <row r="3418" spans="13:16" x14ac:dyDescent="0.3">
      <c r="M3418" s="162"/>
      <c r="N3418" s="152"/>
      <c r="P3418" s="138"/>
    </row>
    <row r="3419" spans="13:16" x14ac:dyDescent="0.3">
      <c r="M3419" s="162"/>
      <c r="N3419" s="152"/>
      <c r="P3419" s="138"/>
    </row>
    <row r="3420" spans="13:16" x14ac:dyDescent="0.3">
      <c r="M3420" s="162"/>
      <c r="N3420" s="152"/>
      <c r="P3420" s="138"/>
    </row>
    <row r="3421" spans="13:16" x14ac:dyDescent="0.3">
      <c r="M3421" s="162"/>
      <c r="N3421" s="152"/>
      <c r="P3421" s="138"/>
    </row>
    <row r="3422" spans="13:16" x14ac:dyDescent="0.3">
      <c r="M3422" s="162"/>
      <c r="N3422" s="152"/>
      <c r="P3422" s="138"/>
    </row>
    <row r="3423" spans="13:16" x14ac:dyDescent="0.3">
      <c r="M3423" s="162"/>
      <c r="N3423" s="152"/>
      <c r="P3423" s="138"/>
    </row>
    <row r="3424" spans="13:16" x14ac:dyDescent="0.3">
      <c r="M3424" s="162"/>
      <c r="N3424" s="152"/>
      <c r="P3424" s="138"/>
    </row>
    <row r="3425" spans="13:16" x14ac:dyDescent="0.3">
      <c r="M3425" s="162"/>
      <c r="N3425" s="152"/>
      <c r="P3425" s="138"/>
    </row>
    <row r="3426" spans="13:16" x14ac:dyDescent="0.3">
      <c r="M3426" s="162"/>
      <c r="N3426" s="152"/>
      <c r="P3426" s="138"/>
    </row>
    <row r="3427" spans="13:16" x14ac:dyDescent="0.3">
      <c r="M3427" s="162"/>
      <c r="N3427" s="152"/>
      <c r="P3427" s="138"/>
    </row>
    <row r="3428" spans="13:16" x14ac:dyDescent="0.3">
      <c r="M3428" s="162"/>
      <c r="N3428" s="152"/>
      <c r="P3428" s="138"/>
    </row>
    <row r="3429" spans="13:16" x14ac:dyDescent="0.3">
      <c r="M3429" s="162"/>
      <c r="N3429" s="152"/>
      <c r="P3429" s="138"/>
    </row>
    <row r="3430" spans="13:16" x14ac:dyDescent="0.3">
      <c r="M3430" s="162"/>
      <c r="N3430" s="152"/>
      <c r="P3430" s="138"/>
    </row>
    <row r="3431" spans="13:16" x14ac:dyDescent="0.3">
      <c r="M3431" s="162"/>
      <c r="N3431" s="152"/>
      <c r="P3431" s="138"/>
    </row>
    <row r="3432" spans="13:16" x14ac:dyDescent="0.3">
      <c r="M3432" s="162"/>
      <c r="N3432" s="152"/>
      <c r="P3432" s="138"/>
    </row>
    <row r="3433" spans="13:16" x14ac:dyDescent="0.3">
      <c r="M3433" s="162"/>
      <c r="N3433" s="152"/>
      <c r="P3433" s="138"/>
    </row>
    <row r="3434" spans="13:16" x14ac:dyDescent="0.3">
      <c r="M3434" s="162"/>
      <c r="N3434" s="152"/>
      <c r="P3434" s="138"/>
    </row>
    <row r="3435" spans="13:16" x14ac:dyDescent="0.3">
      <c r="M3435" s="162"/>
      <c r="N3435" s="152"/>
      <c r="P3435" s="138"/>
    </row>
    <row r="3436" spans="13:16" x14ac:dyDescent="0.3">
      <c r="M3436" s="162"/>
      <c r="N3436" s="152"/>
      <c r="P3436" s="138"/>
    </row>
    <row r="3437" spans="13:16" x14ac:dyDescent="0.3">
      <c r="M3437" s="162"/>
      <c r="N3437" s="152"/>
      <c r="P3437" s="138"/>
    </row>
    <row r="3438" spans="13:16" x14ac:dyDescent="0.3">
      <c r="M3438" s="162"/>
      <c r="N3438" s="152"/>
      <c r="P3438" s="138"/>
    </row>
    <row r="3439" spans="13:16" x14ac:dyDescent="0.3">
      <c r="M3439" s="162"/>
      <c r="N3439" s="152"/>
      <c r="P3439" s="138"/>
    </row>
    <row r="3440" spans="13:16" x14ac:dyDescent="0.3">
      <c r="M3440" s="162"/>
      <c r="N3440" s="152"/>
      <c r="P3440" s="138"/>
    </row>
    <row r="3441" spans="13:16" x14ac:dyDescent="0.3">
      <c r="M3441" s="162"/>
      <c r="N3441" s="152"/>
      <c r="P3441" s="138"/>
    </row>
    <row r="3442" spans="13:16" x14ac:dyDescent="0.3">
      <c r="M3442" s="162"/>
      <c r="N3442" s="152"/>
      <c r="P3442" s="138"/>
    </row>
    <row r="3443" spans="13:16" x14ac:dyDescent="0.3">
      <c r="M3443" s="162"/>
      <c r="N3443" s="152"/>
      <c r="P3443" s="138"/>
    </row>
    <row r="3444" spans="13:16" x14ac:dyDescent="0.3">
      <c r="M3444" s="162"/>
      <c r="N3444" s="152"/>
      <c r="P3444" s="138"/>
    </row>
    <row r="3445" spans="13:16" x14ac:dyDescent="0.3">
      <c r="M3445" s="162"/>
      <c r="N3445" s="152"/>
      <c r="P3445" s="138"/>
    </row>
    <row r="3446" spans="13:16" x14ac:dyDescent="0.3">
      <c r="M3446" s="162"/>
      <c r="N3446" s="152"/>
      <c r="P3446" s="138"/>
    </row>
    <row r="3447" spans="13:16" x14ac:dyDescent="0.3">
      <c r="M3447" s="162"/>
      <c r="N3447" s="152"/>
      <c r="P3447" s="138"/>
    </row>
    <row r="3448" spans="13:16" x14ac:dyDescent="0.3">
      <c r="M3448" s="162"/>
      <c r="N3448" s="152"/>
      <c r="P3448" s="138"/>
    </row>
    <row r="3449" spans="13:16" x14ac:dyDescent="0.3">
      <c r="M3449" s="162"/>
      <c r="N3449" s="152"/>
      <c r="P3449" s="138"/>
    </row>
    <row r="3450" spans="13:16" x14ac:dyDescent="0.3">
      <c r="M3450" s="162"/>
      <c r="N3450" s="152"/>
      <c r="P3450" s="138"/>
    </row>
    <row r="3451" spans="13:16" x14ac:dyDescent="0.3">
      <c r="M3451" s="162"/>
      <c r="N3451" s="152"/>
      <c r="P3451" s="138"/>
    </row>
    <row r="3452" spans="13:16" x14ac:dyDescent="0.3">
      <c r="M3452" s="162"/>
      <c r="N3452" s="152"/>
      <c r="P3452" s="138"/>
    </row>
    <row r="3453" spans="13:16" x14ac:dyDescent="0.3">
      <c r="M3453" s="162"/>
      <c r="N3453" s="152"/>
      <c r="P3453" s="138"/>
    </row>
    <row r="3454" spans="13:16" x14ac:dyDescent="0.3">
      <c r="M3454" s="162"/>
      <c r="N3454" s="152"/>
      <c r="P3454" s="138"/>
    </row>
    <row r="3455" spans="13:16" x14ac:dyDescent="0.3">
      <c r="M3455" s="162"/>
      <c r="N3455" s="152"/>
      <c r="P3455" s="138"/>
    </row>
    <row r="3456" spans="13:16" x14ac:dyDescent="0.3">
      <c r="M3456" s="162"/>
      <c r="N3456" s="152"/>
      <c r="P3456" s="138"/>
    </row>
    <row r="3457" spans="13:16" x14ac:dyDescent="0.3">
      <c r="M3457" s="162"/>
      <c r="N3457" s="152"/>
      <c r="P3457" s="138"/>
    </row>
    <row r="3458" spans="13:16" x14ac:dyDescent="0.3">
      <c r="M3458" s="162"/>
      <c r="N3458" s="152"/>
      <c r="P3458" s="138"/>
    </row>
    <row r="3459" spans="13:16" x14ac:dyDescent="0.3">
      <c r="M3459" s="162"/>
      <c r="N3459" s="152"/>
      <c r="P3459" s="138"/>
    </row>
    <row r="3460" spans="13:16" x14ac:dyDescent="0.3">
      <c r="M3460" s="162"/>
      <c r="N3460" s="152"/>
      <c r="P3460" s="138"/>
    </row>
    <row r="3461" spans="13:16" x14ac:dyDescent="0.3">
      <c r="M3461" s="162"/>
      <c r="N3461" s="152"/>
      <c r="P3461" s="138"/>
    </row>
    <row r="3462" spans="13:16" x14ac:dyDescent="0.3">
      <c r="M3462" s="162"/>
      <c r="N3462" s="152"/>
      <c r="P3462" s="138"/>
    </row>
    <row r="3463" spans="13:16" x14ac:dyDescent="0.3">
      <c r="M3463" s="162"/>
      <c r="N3463" s="152"/>
      <c r="P3463" s="138"/>
    </row>
    <row r="3464" spans="13:16" x14ac:dyDescent="0.3">
      <c r="M3464" s="162"/>
      <c r="N3464" s="152"/>
      <c r="P3464" s="138"/>
    </row>
    <row r="3465" spans="13:16" x14ac:dyDescent="0.3">
      <c r="M3465" s="162"/>
      <c r="N3465" s="152"/>
      <c r="P3465" s="138"/>
    </row>
    <row r="3466" spans="13:16" x14ac:dyDescent="0.3">
      <c r="M3466" s="162"/>
      <c r="N3466" s="152"/>
      <c r="P3466" s="138"/>
    </row>
    <row r="3467" spans="13:16" x14ac:dyDescent="0.3">
      <c r="M3467" s="162"/>
      <c r="N3467" s="152"/>
      <c r="P3467" s="138"/>
    </row>
    <row r="3468" spans="13:16" x14ac:dyDescent="0.3">
      <c r="M3468" s="162"/>
      <c r="N3468" s="152"/>
      <c r="P3468" s="138"/>
    </row>
    <row r="3469" spans="13:16" x14ac:dyDescent="0.3">
      <c r="M3469" s="162"/>
      <c r="N3469" s="152"/>
      <c r="P3469" s="138"/>
    </row>
    <row r="3470" spans="13:16" x14ac:dyDescent="0.3">
      <c r="M3470" s="162"/>
      <c r="N3470" s="152"/>
      <c r="P3470" s="138"/>
    </row>
    <row r="3471" spans="13:16" x14ac:dyDescent="0.3">
      <c r="M3471" s="162"/>
      <c r="N3471" s="152"/>
      <c r="P3471" s="138"/>
    </row>
    <row r="3472" spans="13:16" x14ac:dyDescent="0.3">
      <c r="M3472" s="162"/>
      <c r="N3472" s="152"/>
      <c r="P3472" s="138"/>
    </row>
    <row r="3473" spans="13:16" x14ac:dyDescent="0.3">
      <c r="M3473" s="162"/>
      <c r="N3473" s="152"/>
      <c r="P3473" s="138"/>
    </row>
    <row r="3474" spans="13:16" x14ac:dyDescent="0.3">
      <c r="M3474" s="162"/>
      <c r="N3474" s="152"/>
      <c r="P3474" s="138"/>
    </row>
    <row r="3475" spans="13:16" x14ac:dyDescent="0.3">
      <c r="M3475" s="162"/>
      <c r="N3475" s="152"/>
      <c r="P3475" s="138"/>
    </row>
    <row r="3476" spans="13:16" x14ac:dyDescent="0.3">
      <c r="M3476" s="162"/>
      <c r="N3476" s="152"/>
      <c r="P3476" s="138"/>
    </row>
    <row r="3477" spans="13:16" x14ac:dyDescent="0.3">
      <c r="M3477" s="162"/>
      <c r="N3477" s="152"/>
      <c r="P3477" s="138"/>
    </row>
    <row r="3478" spans="13:16" x14ac:dyDescent="0.3">
      <c r="M3478" s="162"/>
      <c r="N3478" s="152"/>
      <c r="P3478" s="138"/>
    </row>
    <row r="3479" spans="13:16" x14ac:dyDescent="0.3">
      <c r="M3479" s="162"/>
      <c r="N3479" s="152"/>
      <c r="P3479" s="138"/>
    </row>
    <row r="3480" spans="13:16" x14ac:dyDescent="0.3">
      <c r="M3480" s="162"/>
      <c r="N3480" s="152"/>
      <c r="P3480" s="138"/>
    </row>
    <row r="3481" spans="13:16" x14ac:dyDescent="0.3">
      <c r="M3481" s="162"/>
      <c r="N3481" s="152"/>
      <c r="P3481" s="138"/>
    </row>
    <row r="3482" spans="13:16" x14ac:dyDescent="0.3">
      <c r="M3482" s="162"/>
      <c r="N3482" s="152"/>
      <c r="P3482" s="138"/>
    </row>
    <row r="3483" spans="13:16" x14ac:dyDescent="0.3">
      <c r="M3483" s="162"/>
      <c r="N3483" s="152"/>
      <c r="P3483" s="138"/>
    </row>
    <row r="3484" spans="13:16" x14ac:dyDescent="0.3">
      <c r="M3484" s="162"/>
      <c r="N3484" s="152"/>
      <c r="P3484" s="138"/>
    </row>
    <row r="3485" spans="13:16" x14ac:dyDescent="0.3">
      <c r="M3485" s="162"/>
      <c r="N3485" s="152"/>
      <c r="P3485" s="138"/>
    </row>
    <row r="3486" spans="13:16" x14ac:dyDescent="0.3">
      <c r="M3486" s="162"/>
      <c r="N3486" s="152"/>
      <c r="P3486" s="138"/>
    </row>
    <row r="3487" spans="13:16" x14ac:dyDescent="0.3">
      <c r="M3487" s="162"/>
      <c r="N3487" s="152"/>
      <c r="P3487" s="138"/>
    </row>
    <row r="3488" spans="13:16" x14ac:dyDescent="0.3">
      <c r="M3488" s="162"/>
      <c r="N3488" s="152"/>
      <c r="P3488" s="138"/>
    </row>
    <row r="3489" spans="13:16" x14ac:dyDescent="0.3">
      <c r="M3489" s="162"/>
      <c r="N3489" s="152"/>
      <c r="P3489" s="138"/>
    </row>
    <row r="3490" spans="13:16" x14ac:dyDescent="0.3">
      <c r="M3490" s="162"/>
      <c r="N3490" s="152"/>
      <c r="P3490" s="138"/>
    </row>
    <row r="3491" spans="13:16" x14ac:dyDescent="0.3">
      <c r="M3491" s="162"/>
      <c r="N3491" s="152"/>
      <c r="P3491" s="138"/>
    </row>
    <row r="3492" spans="13:16" x14ac:dyDescent="0.3">
      <c r="M3492" s="162"/>
      <c r="N3492" s="152"/>
      <c r="P3492" s="138"/>
    </row>
    <row r="3493" spans="13:16" x14ac:dyDescent="0.3">
      <c r="M3493" s="162"/>
      <c r="N3493" s="152"/>
      <c r="P3493" s="138"/>
    </row>
    <row r="3494" spans="13:16" x14ac:dyDescent="0.3">
      <c r="M3494" s="162"/>
      <c r="N3494" s="152"/>
      <c r="P3494" s="138"/>
    </row>
    <row r="3495" spans="13:16" x14ac:dyDescent="0.3">
      <c r="M3495" s="162"/>
      <c r="N3495" s="152"/>
      <c r="P3495" s="138"/>
    </row>
    <row r="3496" spans="13:16" x14ac:dyDescent="0.3">
      <c r="M3496" s="162"/>
      <c r="N3496" s="152"/>
      <c r="P3496" s="138"/>
    </row>
    <row r="3497" spans="13:16" x14ac:dyDescent="0.3">
      <c r="M3497" s="162"/>
      <c r="N3497" s="152"/>
      <c r="P3497" s="138"/>
    </row>
    <row r="3498" spans="13:16" x14ac:dyDescent="0.3">
      <c r="M3498" s="162"/>
      <c r="N3498" s="152"/>
      <c r="P3498" s="138"/>
    </row>
    <row r="3499" spans="13:16" x14ac:dyDescent="0.3">
      <c r="M3499" s="162"/>
      <c r="N3499" s="152"/>
      <c r="P3499" s="138"/>
    </row>
    <row r="3500" spans="13:16" x14ac:dyDescent="0.3">
      <c r="M3500" s="162"/>
      <c r="N3500" s="152"/>
      <c r="P3500" s="138"/>
    </row>
    <row r="3501" spans="13:16" x14ac:dyDescent="0.3">
      <c r="M3501" s="162"/>
      <c r="N3501" s="152"/>
      <c r="P3501" s="138"/>
    </row>
    <row r="3502" spans="13:16" x14ac:dyDescent="0.3">
      <c r="M3502" s="162"/>
      <c r="N3502" s="152"/>
      <c r="P3502" s="138"/>
    </row>
    <row r="3503" spans="13:16" x14ac:dyDescent="0.3">
      <c r="M3503" s="162"/>
      <c r="N3503" s="152"/>
      <c r="P3503" s="138"/>
    </row>
    <row r="3504" spans="13:16" x14ac:dyDescent="0.3">
      <c r="M3504" s="162"/>
      <c r="N3504" s="152"/>
      <c r="P3504" s="138"/>
    </row>
    <row r="3505" spans="13:16" x14ac:dyDescent="0.3">
      <c r="M3505" s="162"/>
      <c r="N3505" s="152"/>
      <c r="P3505" s="138"/>
    </row>
    <row r="3506" spans="13:16" x14ac:dyDescent="0.3">
      <c r="M3506" s="162"/>
      <c r="N3506" s="152"/>
      <c r="P3506" s="138"/>
    </row>
    <row r="3507" spans="13:16" x14ac:dyDescent="0.3">
      <c r="M3507" s="162"/>
      <c r="N3507" s="152"/>
      <c r="P3507" s="138"/>
    </row>
    <row r="3508" spans="13:16" x14ac:dyDescent="0.3">
      <c r="M3508" s="162"/>
      <c r="N3508" s="152"/>
      <c r="P3508" s="138"/>
    </row>
    <row r="3509" spans="13:16" x14ac:dyDescent="0.3">
      <c r="M3509" s="162"/>
      <c r="N3509" s="152"/>
      <c r="P3509" s="138"/>
    </row>
    <row r="3510" spans="13:16" x14ac:dyDescent="0.3">
      <c r="M3510" s="162"/>
      <c r="N3510" s="152"/>
      <c r="P3510" s="138"/>
    </row>
    <row r="3511" spans="13:16" x14ac:dyDescent="0.3">
      <c r="M3511" s="162"/>
      <c r="N3511" s="152"/>
      <c r="P3511" s="138"/>
    </row>
    <row r="3512" spans="13:16" x14ac:dyDescent="0.3">
      <c r="M3512" s="162"/>
      <c r="N3512" s="152"/>
      <c r="P3512" s="138"/>
    </row>
    <row r="3513" spans="13:16" x14ac:dyDescent="0.3">
      <c r="M3513" s="162"/>
      <c r="N3513" s="152"/>
      <c r="P3513" s="138"/>
    </row>
    <row r="3514" spans="13:16" x14ac:dyDescent="0.3">
      <c r="M3514" s="162"/>
      <c r="N3514" s="152"/>
      <c r="P3514" s="138"/>
    </row>
    <row r="3515" spans="13:16" x14ac:dyDescent="0.3">
      <c r="M3515" s="162"/>
      <c r="N3515" s="152"/>
      <c r="P3515" s="138"/>
    </row>
    <row r="3516" spans="13:16" x14ac:dyDescent="0.3">
      <c r="M3516" s="162"/>
      <c r="N3516" s="152"/>
      <c r="P3516" s="138"/>
    </row>
    <row r="3517" spans="13:16" x14ac:dyDescent="0.3">
      <c r="M3517" s="162"/>
      <c r="N3517" s="152"/>
      <c r="P3517" s="138"/>
    </row>
    <row r="3518" spans="13:16" x14ac:dyDescent="0.3">
      <c r="M3518" s="162"/>
      <c r="N3518" s="152"/>
      <c r="P3518" s="138"/>
    </row>
    <row r="3519" spans="13:16" x14ac:dyDescent="0.3">
      <c r="M3519" s="162"/>
      <c r="N3519" s="152"/>
      <c r="P3519" s="138"/>
    </row>
    <row r="3520" spans="13:16" x14ac:dyDescent="0.3">
      <c r="M3520" s="162"/>
      <c r="N3520" s="152"/>
      <c r="P3520" s="138"/>
    </row>
    <row r="3521" spans="13:16" x14ac:dyDescent="0.3">
      <c r="M3521" s="162"/>
      <c r="N3521" s="152"/>
      <c r="P3521" s="138"/>
    </row>
    <row r="3522" spans="13:16" x14ac:dyDescent="0.3">
      <c r="M3522" s="162"/>
      <c r="N3522" s="152"/>
      <c r="P3522" s="138"/>
    </row>
    <row r="3523" spans="13:16" x14ac:dyDescent="0.3">
      <c r="M3523" s="162"/>
      <c r="N3523" s="152"/>
      <c r="P3523" s="138"/>
    </row>
    <row r="3524" spans="13:16" x14ac:dyDescent="0.3">
      <c r="M3524" s="162"/>
      <c r="N3524" s="152"/>
      <c r="P3524" s="138"/>
    </row>
    <row r="3525" spans="13:16" x14ac:dyDescent="0.3">
      <c r="M3525" s="162"/>
      <c r="N3525" s="152"/>
      <c r="P3525" s="138"/>
    </row>
    <row r="3526" spans="13:16" x14ac:dyDescent="0.3">
      <c r="M3526" s="162"/>
      <c r="N3526" s="152"/>
      <c r="P3526" s="138"/>
    </row>
    <row r="3527" spans="13:16" x14ac:dyDescent="0.3">
      <c r="M3527" s="162"/>
      <c r="N3527" s="152"/>
      <c r="P3527" s="138"/>
    </row>
    <row r="3528" spans="13:16" x14ac:dyDescent="0.3">
      <c r="M3528" s="162"/>
      <c r="N3528" s="152"/>
      <c r="P3528" s="138"/>
    </row>
    <row r="3529" spans="13:16" x14ac:dyDescent="0.3">
      <c r="M3529" s="162"/>
      <c r="N3529" s="152"/>
      <c r="P3529" s="138"/>
    </row>
    <row r="3530" spans="13:16" x14ac:dyDescent="0.3">
      <c r="M3530" s="162"/>
      <c r="N3530" s="152"/>
      <c r="P3530" s="138"/>
    </row>
    <row r="3531" spans="13:16" x14ac:dyDescent="0.3">
      <c r="M3531" s="162"/>
      <c r="N3531" s="152"/>
      <c r="P3531" s="138"/>
    </row>
    <row r="3532" spans="13:16" x14ac:dyDescent="0.3">
      <c r="M3532" s="162"/>
      <c r="N3532" s="152"/>
      <c r="P3532" s="138"/>
    </row>
    <row r="3533" spans="13:16" x14ac:dyDescent="0.3">
      <c r="M3533" s="162"/>
      <c r="N3533" s="152"/>
      <c r="P3533" s="138"/>
    </row>
    <row r="3534" spans="13:16" x14ac:dyDescent="0.3">
      <c r="M3534" s="162"/>
      <c r="N3534" s="152"/>
      <c r="P3534" s="138"/>
    </row>
    <row r="3535" spans="13:16" x14ac:dyDescent="0.3">
      <c r="M3535" s="162"/>
      <c r="N3535" s="152"/>
      <c r="P3535" s="138"/>
    </row>
    <row r="3536" spans="13:16" x14ac:dyDescent="0.3">
      <c r="M3536" s="162"/>
      <c r="N3536" s="152"/>
      <c r="P3536" s="138"/>
    </row>
    <row r="3537" spans="13:16" x14ac:dyDescent="0.3">
      <c r="M3537" s="162"/>
      <c r="N3537" s="152"/>
      <c r="P3537" s="138"/>
    </row>
    <row r="3538" spans="13:16" x14ac:dyDescent="0.3">
      <c r="M3538" s="162"/>
      <c r="N3538" s="152"/>
      <c r="P3538" s="138"/>
    </row>
    <row r="3539" spans="13:16" x14ac:dyDescent="0.3">
      <c r="M3539" s="162"/>
      <c r="N3539" s="152"/>
      <c r="P3539" s="138"/>
    </row>
    <row r="3540" spans="13:16" x14ac:dyDescent="0.3">
      <c r="M3540" s="162"/>
      <c r="N3540" s="152"/>
      <c r="P3540" s="138"/>
    </row>
    <row r="3541" spans="13:16" x14ac:dyDescent="0.3">
      <c r="M3541" s="162"/>
      <c r="N3541" s="152"/>
      <c r="P3541" s="138"/>
    </row>
    <row r="3542" spans="13:16" x14ac:dyDescent="0.3">
      <c r="M3542" s="162"/>
      <c r="N3542" s="152"/>
      <c r="P3542" s="138"/>
    </row>
    <row r="3543" spans="13:16" x14ac:dyDescent="0.3">
      <c r="M3543" s="162"/>
      <c r="N3543" s="152"/>
      <c r="P3543" s="138"/>
    </row>
    <row r="3544" spans="13:16" x14ac:dyDescent="0.3">
      <c r="M3544" s="162"/>
      <c r="N3544" s="152"/>
      <c r="P3544" s="138"/>
    </row>
    <row r="3545" spans="13:16" x14ac:dyDescent="0.3">
      <c r="M3545" s="162"/>
      <c r="N3545" s="152"/>
      <c r="P3545" s="138"/>
    </row>
    <row r="3546" spans="13:16" x14ac:dyDescent="0.3">
      <c r="M3546" s="162"/>
      <c r="N3546" s="152"/>
      <c r="P3546" s="138"/>
    </row>
    <row r="3547" spans="13:16" x14ac:dyDescent="0.3">
      <c r="M3547" s="162"/>
      <c r="N3547" s="152"/>
      <c r="P3547" s="138"/>
    </row>
    <row r="3548" spans="13:16" x14ac:dyDescent="0.3">
      <c r="M3548" s="162"/>
      <c r="N3548" s="152"/>
      <c r="P3548" s="138"/>
    </row>
    <row r="3549" spans="13:16" x14ac:dyDescent="0.3">
      <c r="M3549" s="162"/>
      <c r="N3549" s="152"/>
      <c r="P3549" s="138"/>
    </row>
    <row r="3550" spans="13:16" x14ac:dyDescent="0.3">
      <c r="M3550" s="162"/>
      <c r="N3550" s="152"/>
      <c r="P3550" s="138"/>
    </row>
    <row r="3551" spans="13:16" x14ac:dyDescent="0.3">
      <c r="M3551" s="162"/>
      <c r="N3551" s="152"/>
      <c r="P3551" s="138"/>
    </row>
    <row r="3552" spans="13:16" x14ac:dyDescent="0.3">
      <c r="M3552" s="162"/>
      <c r="N3552" s="152"/>
      <c r="P3552" s="138"/>
    </row>
    <row r="3553" spans="13:16" x14ac:dyDescent="0.3">
      <c r="M3553" s="162"/>
      <c r="N3553" s="152"/>
      <c r="P3553" s="138"/>
    </row>
    <row r="3554" spans="13:16" x14ac:dyDescent="0.3">
      <c r="M3554" s="162"/>
      <c r="N3554" s="152"/>
      <c r="P3554" s="138"/>
    </row>
    <row r="3555" spans="13:16" x14ac:dyDescent="0.3">
      <c r="M3555" s="162"/>
      <c r="N3555" s="152"/>
      <c r="P3555" s="138"/>
    </row>
    <row r="3556" spans="13:16" x14ac:dyDescent="0.3">
      <c r="M3556" s="162"/>
      <c r="N3556" s="152"/>
      <c r="P3556" s="138"/>
    </row>
    <row r="3557" spans="13:16" x14ac:dyDescent="0.3">
      <c r="M3557" s="162"/>
      <c r="N3557" s="152"/>
      <c r="P3557" s="138"/>
    </row>
    <row r="3558" spans="13:16" x14ac:dyDescent="0.3">
      <c r="M3558" s="162"/>
      <c r="N3558" s="152"/>
      <c r="P3558" s="138"/>
    </row>
    <row r="3559" spans="13:16" x14ac:dyDescent="0.3">
      <c r="M3559" s="162"/>
      <c r="N3559" s="152"/>
      <c r="P3559" s="138"/>
    </row>
    <row r="3560" spans="13:16" x14ac:dyDescent="0.3">
      <c r="M3560" s="162"/>
      <c r="N3560" s="152"/>
      <c r="P3560" s="138"/>
    </row>
    <row r="3561" spans="13:16" x14ac:dyDescent="0.3">
      <c r="M3561" s="162"/>
      <c r="N3561" s="152"/>
      <c r="P3561" s="138"/>
    </row>
    <row r="3562" spans="13:16" x14ac:dyDescent="0.3">
      <c r="M3562" s="162"/>
      <c r="N3562" s="152"/>
      <c r="P3562" s="138"/>
    </row>
    <row r="3563" spans="13:16" x14ac:dyDescent="0.3">
      <c r="M3563" s="162"/>
      <c r="N3563" s="152"/>
      <c r="P3563" s="138"/>
    </row>
    <row r="3564" spans="13:16" x14ac:dyDescent="0.3">
      <c r="M3564" s="162"/>
      <c r="N3564" s="152"/>
      <c r="P3564" s="138"/>
    </row>
    <row r="3565" spans="13:16" x14ac:dyDescent="0.3">
      <c r="M3565" s="162"/>
      <c r="N3565" s="152"/>
      <c r="P3565" s="138"/>
    </row>
    <row r="3566" spans="13:16" x14ac:dyDescent="0.3">
      <c r="M3566" s="162"/>
      <c r="N3566" s="152"/>
      <c r="P3566" s="138"/>
    </row>
    <row r="3567" spans="13:16" x14ac:dyDescent="0.3">
      <c r="M3567" s="162"/>
      <c r="N3567" s="152"/>
      <c r="P3567" s="138"/>
    </row>
    <row r="3568" spans="13:16" x14ac:dyDescent="0.3">
      <c r="M3568" s="162"/>
      <c r="N3568" s="152"/>
      <c r="P3568" s="138"/>
    </row>
    <row r="3569" spans="13:16" x14ac:dyDescent="0.3">
      <c r="M3569" s="162"/>
      <c r="N3569" s="152"/>
      <c r="P3569" s="138"/>
    </row>
    <row r="3570" spans="13:16" x14ac:dyDescent="0.3">
      <c r="M3570" s="162"/>
      <c r="N3570" s="152"/>
      <c r="P3570" s="138"/>
    </row>
    <row r="3571" spans="13:16" x14ac:dyDescent="0.3">
      <c r="M3571" s="162"/>
      <c r="N3571" s="152"/>
      <c r="P3571" s="138"/>
    </row>
    <row r="3572" spans="13:16" x14ac:dyDescent="0.3">
      <c r="M3572" s="162"/>
      <c r="N3572" s="152"/>
      <c r="P3572" s="138"/>
    </row>
    <row r="3573" spans="13:16" x14ac:dyDescent="0.3">
      <c r="M3573" s="162"/>
      <c r="N3573" s="152"/>
      <c r="P3573" s="138"/>
    </row>
    <row r="3574" spans="13:16" x14ac:dyDescent="0.3">
      <c r="M3574" s="162"/>
      <c r="N3574" s="152"/>
      <c r="P3574" s="138"/>
    </row>
    <row r="3575" spans="13:16" x14ac:dyDescent="0.3">
      <c r="M3575" s="162"/>
      <c r="N3575" s="152"/>
      <c r="P3575" s="138"/>
    </row>
    <row r="3576" spans="13:16" x14ac:dyDescent="0.3">
      <c r="M3576" s="162"/>
      <c r="N3576" s="152"/>
      <c r="P3576" s="138"/>
    </row>
    <row r="3577" spans="13:16" x14ac:dyDescent="0.3">
      <c r="M3577" s="162"/>
      <c r="N3577" s="152"/>
      <c r="P3577" s="138"/>
    </row>
    <row r="3578" spans="13:16" x14ac:dyDescent="0.3">
      <c r="M3578" s="162"/>
      <c r="N3578" s="152"/>
      <c r="P3578" s="138"/>
    </row>
    <row r="3579" spans="13:16" x14ac:dyDescent="0.3">
      <c r="M3579" s="162"/>
      <c r="N3579" s="152"/>
      <c r="P3579" s="138"/>
    </row>
    <row r="3580" spans="13:16" x14ac:dyDescent="0.3">
      <c r="M3580" s="162"/>
      <c r="N3580" s="152"/>
      <c r="P3580" s="138"/>
    </row>
    <row r="3581" spans="13:16" x14ac:dyDescent="0.3">
      <c r="M3581" s="162"/>
      <c r="N3581" s="152"/>
      <c r="P3581" s="138"/>
    </row>
    <row r="3582" spans="13:16" x14ac:dyDescent="0.3">
      <c r="M3582" s="162"/>
      <c r="N3582" s="152"/>
      <c r="P3582" s="138"/>
    </row>
    <row r="3583" spans="13:16" x14ac:dyDescent="0.3">
      <c r="M3583" s="162"/>
      <c r="N3583" s="152"/>
      <c r="P3583" s="138"/>
    </row>
    <row r="3584" spans="13:16" x14ac:dyDescent="0.3">
      <c r="M3584" s="162"/>
      <c r="N3584" s="152"/>
      <c r="P3584" s="138"/>
    </row>
    <row r="3585" spans="13:16" x14ac:dyDescent="0.3">
      <c r="M3585" s="162"/>
      <c r="N3585" s="152"/>
      <c r="P3585" s="138"/>
    </row>
    <row r="3586" spans="13:16" x14ac:dyDescent="0.3">
      <c r="M3586" s="162"/>
      <c r="N3586" s="152"/>
      <c r="P3586" s="138"/>
    </row>
    <row r="3587" spans="13:16" x14ac:dyDescent="0.3">
      <c r="M3587" s="162"/>
      <c r="N3587" s="152"/>
      <c r="P3587" s="138"/>
    </row>
    <row r="3588" spans="13:16" x14ac:dyDescent="0.3">
      <c r="M3588" s="162"/>
      <c r="N3588" s="152"/>
      <c r="P3588" s="138"/>
    </row>
    <row r="3589" spans="13:16" x14ac:dyDescent="0.3">
      <c r="M3589" s="162"/>
      <c r="N3589" s="152"/>
      <c r="P3589" s="138"/>
    </row>
    <row r="3590" spans="13:16" x14ac:dyDescent="0.3">
      <c r="M3590" s="162"/>
      <c r="N3590" s="152"/>
      <c r="P3590" s="138"/>
    </row>
    <row r="3591" spans="13:16" x14ac:dyDescent="0.3">
      <c r="M3591" s="162"/>
      <c r="N3591" s="152"/>
      <c r="P3591" s="138"/>
    </row>
    <row r="3592" spans="13:16" x14ac:dyDescent="0.3">
      <c r="M3592" s="162"/>
      <c r="N3592" s="152"/>
      <c r="P3592" s="138"/>
    </row>
    <row r="3593" spans="13:16" x14ac:dyDescent="0.3">
      <c r="M3593" s="162"/>
      <c r="N3593" s="152"/>
      <c r="P3593" s="138"/>
    </row>
    <row r="3594" spans="13:16" x14ac:dyDescent="0.3">
      <c r="M3594" s="162"/>
      <c r="N3594" s="152"/>
      <c r="P3594" s="138"/>
    </row>
    <row r="3595" spans="13:16" x14ac:dyDescent="0.3">
      <c r="M3595" s="162"/>
      <c r="N3595" s="152"/>
      <c r="P3595" s="138"/>
    </row>
    <row r="3596" spans="13:16" x14ac:dyDescent="0.3">
      <c r="M3596" s="162"/>
      <c r="N3596" s="152"/>
      <c r="P3596" s="138"/>
    </row>
    <row r="3597" spans="13:16" x14ac:dyDescent="0.3">
      <c r="M3597" s="162"/>
      <c r="N3597" s="152"/>
      <c r="P3597" s="138"/>
    </row>
    <row r="3598" spans="13:16" x14ac:dyDescent="0.3">
      <c r="M3598" s="162"/>
      <c r="N3598" s="152"/>
      <c r="P3598" s="138"/>
    </row>
    <row r="3599" spans="13:16" x14ac:dyDescent="0.3">
      <c r="M3599" s="162"/>
      <c r="N3599" s="152"/>
      <c r="P3599" s="138"/>
    </row>
    <row r="3600" spans="13:16" x14ac:dyDescent="0.3">
      <c r="M3600" s="162"/>
      <c r="N3600" s="152"/>
      <c r="P3600" s="138"/>
    </row>
    <row r="3601" spans="13:16" x14ac:dyDescent="0.3">
      <c r="M3601" s="162"/>
      <c r="N3601" s="152"/>
      <c r="P3601" s="138"/>
    </row>
    <row r="3602" spans="13:16" x14ac:dyDescent="0.3">
      <c r="M3602" s="162"/>
      <c r="N3602" s="152"/>
      <c r="P3602" s="138"/>
    </row>
    <row r="3603" spans="13:16" x14ac:dyDescent="0.3">
      <c r="M3603" s="162"/>
      <c r="N3603" s="152"/>
      <c r="P3603" s="138"/>
    </row>
    <row r="3604" spans="13:16" x14ac:dyDescent="0.3">
      <c r="M3604" s="162"/>
      <c r="N3604" s="152"/>
      <c r="P3604" s="138"/>
    </row>
    <row r="3605" spans="13:16" x14ac:dyDescent="0.3">
      <c r="M3605" s="162"/>
      <c r="N3605" s="152"/>
      <c r="P3605" s="138"/>
    </row>
    <row r="3606" spans="13:16" x14ac:dyDescent="0.3">
      <c r="M3606" s="162"/>
      <c r="N3606" s="152"/>
      <c r="P3606" s="138"/>
    </row>
    <row r="3607" spans="13:16" x14ac:dyDescent="0.3">
      <c r="M3607" s="162"/>
      <c r="N3607" s="152"/>
      <c r="P3607" s="138"/>
    </row>
    <row r="3608" spans="13:16" x14ac:dyDescent="0.3">
      <c r="M3608" s="162"/>
      <c r="N3608" s="152"/>
      <c r="P3608" s="138"/>
    </row>
    <row r="3609" spans="13:16" x14ac:dyDescent="0.3">
      <c r="M3609" s="162"/>
      <c r="N3609" s="152"/>
      <c r="P3609" s="138"/>
    </row>
    <row r="3610" spans="13:16" x14ac:dyDescent="0.3">
      <c r="M3610" s="162"/>
      <c r="N3610" s="152"/>
      <c r="P3610" s="138"/>
    </row>
    <row r="3611" spans="13:16" x14ac:dyDescent="0.3">
      <c r="M3611" s="162"/>
      <c r="N3611" s="152"/>
      <c r="P3611" s="138"/>
    </row>
    <row r="3612" spans="13:16" x14ac:dyDescent="0.3">
      <c r="M3612" s="162"/>
      <c r="N3612" s="152"/>
      <c r="P3612" s="138"/>
    </row>
    <row r="3613" spans="13:16" x14ac:dyDescent="0.3">
      <c r="M3613" s="162"/>
      <c r="N3613" s="152"/>
      <c r="P3613" s="138"/>
    </row>
    <row r="3614" spans="13:16" x14ac:dyDescent="0.3">
      <c r="M3614" s="162"/>
      <c r="N3614" s="152"/>
      <c r="P3614" s="138"/>
    </row>
    <row r="3615" spans="13:16" x14ac:dyDescent="0.3">
      <c r="M3615" s="162"/>
      <c r="N3615" s="152"/>
      <c r="P3615" s="138"/>
    </row>
    <row r="3616" spans="13:16" x14ac:dyDescent="0.3">
      <c r="M3616" s="162"/>
      <c r="N3616" s="152"/>
      <c r="P3616" s="138"/>
    </row>
    <row r="3617" spans="13:16" x14ac:dyDescent="0.3">
      <c r="M3617" s="162"/>
      <c r="N3617" s="152"/>
      <c r="P3617" s="138"/>
    </row>
    <row r="3618" spans="13:16" x14ac:dyDescent="0.3">
      <c r="M3618" s="162"/>
      <c r="N3618" s="152"/>
      <c r="P3618" s="138"/>
    </row>
    <row r="3619" spans="13:16" x14ac:dyDescent="0.3">
      <c r="M3619" s="162"/>
      <c r="N3619" s="152"/>
      <c r="P3619" s="138"/>
    </row>
    <row r="3620" spans="13:16" x14ac:dyDescent="0.3">
      <c r="M3620" s="162"/>
      <c r="N3620" s="152"/>
      <c r="P3620" s="138"/>
    </row>
    <row r="3621" spans="13:16" x14ac:dyDescent="0.3">
      <c r="M3621" s="162"/>
      <c r="N3621" s="152"/>
      <c r="P3621" s="138"/>
    </row>
    <row r="3622" spans="13:16" x14ac:dyDescent="0.3">
      <c r="M3622" s="162"/>
      <c r="N3622" s="152"/>
      <c r="P3622" s="138"/>
    </row>
    <row r="3623" spans="13:16" x14ac:dyDescent="0.3">
      <c r="M3623" s="162"/>
      <c r="N3623" s="152"/>
      <c r="P3623" s="138"/>
    </row>
    <row r="3624" spans="13:16" x14ac:dyDescent="0.3">
      <c r="M3624" s="162"/>
      <c r="N3624" s="152"/>
      <c r="P3624" s="138"/>
    </row>
    <row r="3625" spans="13:16" x14ac:dyDescent="0.3">
      <c r="M3625" s="162"/>
      <c r="N3625" s="152"/>
      <c r="P3625" s="138"/>
    </row>
    <row r="3626" spans="13:16" x14ac:dyDescent="0.3">
      <c r="M3626" s="162"/>
      <c r="N3626" s="152"/>
      <c r="P3626" s="138"/>
    </row>
    <row r="3627" spans="13:16" x14ac:dyDescent="0.3">
      <c r="M3627" s="162"/>
      <c r="N3627" s="152"/>
      <c r="P3627" s="138"/>
    </row>
    <row r="3628" spans="13:16" x14ac:dyDescent="0.3">
      <c r="M3628" s="162"/>
      <c r="N3628" s="152"/>
      <c r="P3628" s="138"/>
    </row>
    <row r="3629" spans="13:16" x14ac:dyDescent="0.3">
      <c r="M3629" s="162"/>
      <c r="N3629" s="152"/>
      <c r="P3629" s="138"/>
    </row>
    <row r="3630" spans="13:16" x14ac:dyDescent="0.3">
      <c r="M3630" s="162"/>
      <c r="N3630" s="152"/>
      <c r="P3630" s="138"/>
    </row>
    <row r="3631" spans="13:16" x14ac:dyDescent="0.3">
      <c r="M3631" s="162"/>
      <c r="N3631" s="152"/>
      <c r="P3631" s="138"/>
    </row>
    <row r="3632" spans="13:16" x14ac:dyDescent="0.3">
      <c r="M3632" s="162"/>
      <c r="N3632" s="152"/>
      <c r="P3632" s="138"/>
    </row>
    <row r="3633" spans="13:16" x14ac:dyDescent="0.3">
      <c r="M3633" s="162"/>
      <c r="N3633" s="152"/>
      <c r="P3633" s="138"/>
    </row>
    <row r="3634" spans="13:16" x14ac:dyDescent="0.3">
      <c r="M3634" s="162"/>
      <c r="N3634" s="152"/>
      <c r="P3634" s="138"/>
    </row>
    <row r="3635" spans="13:16" x14ac:dyDescent="0.3">
      <c r="M3635" s="162"/>
      <c r="N3635" s="152"/>
      <c r="P3635" s="138"/>
    </row>
    <row r="3636" spans="13:16" x14ac:dyDescent="0.3">
      <c r="M3636" s="162"/>
      <c r="N3636" s="152"/>
      <c r="P3636" s="138"/>
    </row>
    <row r="3637" spans="13:16" x14ac:dyDescent="0.3">
      <c r="M3637" s="162"/>
      <c r="N3637" s="152"/>
      <c r="P3637" s="138"/>
    </row>
    <row r="3638" spans="13:16" x14ac:dyDescent="0.3">
      <c r="M3638" s="162"/>
      <c r="N3638" s="152"/>
      <c r="P3638" s="138"/>
    </row>
    <row r="3639" spans="13:16" x14ac:dyDescent="0.3">
      <c r="M3639" s="162"/>
      <c r="N3639" s="152"/>
      <c r="P3639" s="138"/>
    </row>
    <row r="3640" spans="13:16" x14ac:dyDescent="0.3">
      <c r="M3640" s="162"/>
      <c r="N3640" s="152"/>
      <c r="P3640" s="138"/>
    </row>
    <row r="3641" spans="13:16" x14ac:dyDescent="0.3">
      <c r="M3641" s="162"/>
      <c r="N3641" s="152"/>
      <c r="P3641" s="138"/>
    </row>
    <row r="3642" spans="13:16" x14ac:dyDescent="0.3">
      <c r="M3642" s="162"/>
      <c r="N3642" s="152"/>
      <c r="P3642" s="138"/>
    </row>
    <row r="3643" spans="13:16" x14ac:dyDescent="0.3">
      <c r="M3643" s="162"/>
      <c r="N3643" s="152"/>
      <c r="P3643" s="138"/>
    </row>
    <row r="3644" spans="13:16" x14ac:dyDescent="0.3">
      <c r="M3644" s="162"/>
      <c r="N3644" s="152"/>
      <c r="P3644" s="138"/>
    </row>
    <row r="3645" spans="13:16" x14ac:dyDescent="0.3">
      <c r="M3645" s="162"/>
      <c r="N3645" s="152"/>
      <c r="P3645" s="138"/>
    </row>
    <row r="3646" spans="13:16" x14ac:dyDescent="0.3">
      <c r="M3646" s="162"/>
      <c r="N3646" s="152"/>
      <c r="P3646" s="138"/>
    </row>
    <row r="3647" spans="13:16" x14ac:dyDescent="0.3">
      <c r="M3647" s="162"/>
      <c r="N3647" s="152"/>
      <c r="P3647" s="138"/>
    </row>
    <row r="3648" spans="13:16" x14ac:dyDescent="0.3">
      <c r="M3648" s="162"/>
      <c r="N3648" s="152"/>
      <c r="P3648" s="138"/>
    </row>
    <row r="3649" spans="13:16" x14ac:dyDescent="0.3">
      <c r="M3649" s="162"/>
      <c r="N3649" s="152"/>
      <c r="P3649" s="138"/>
    </row>
    <row r="3650" spans="13:16" x14ac:dyDescent="0.3">
      <c r="M3650" s="162"/>
      <c r="N3650" s="152"/>
      <c r="P3650" s="138"/>
    </row>
    <row r="3651" spans="13:16" x14ac:dyDescent="0.3">
      <c r="M3651" s="162"/>
      <c r="N3651" s="152"/>
      <c r="P3651" s="138"/>
    </row>
    <row r="3652" spans="13:16" x14ac:dyDescent="0.3">
      <c r="M3652" s="162"/>
      <c r="N3652" s="152"/>
      <c r="P3652" s="138"/>
    </row>
    <row r="3653" spans="13:16" x14ac:dyDescent="0.3">
      <c r="M3653" s="162"/>
      <c r="N3653" s="152"/>
      <c r="P3653" s="138"/>
    </row>
    <row r="3654" spans="13:16" x14ac:dyDescent="0.3">
      <c r="M3654" s="162"/>
      <c r="N3654" s="152"/>
      <c r="P3654" s="138"/>
    </row>
    <row r="3655" spans="13:16" x14ac:dyDescent="0.3">
      <c r="M3655" s="162"/>
      <c r="N3655" s="152"/>
      <c r="P3655" s="138"/>
    </row>
    <row r="3656" spans="13:16" x14ac:dyDescent="0.3">
      <c r="M3656" s="162"/>
      <c r="N3656" s="152"/>
      <c r="P3656" s="138"/>
    </row>
    <row r="3657" spans="13:16" x14ac:dyDescent="0.3">
      <c r="M3657" s="162"/>
      <c r="N3657" s="152"/>
      <c r="P3657" s="138"/>
    </row>
    <row r="3658" spans="13:16" x14ac:dyDescent="0.3">
      <c r="M3658" s="162"/>
      <c r="N3658" s="152"/>
      <c r="P3658" s="138"/>
    </row>
    <row r="3659" spans="13:16" x14ac:dyDescent="0.3">
      <c r="M3659" s="162"/>
      <c r="N3659" s="152"/>
      <c r="P3659" s="138"/>
    </row>
    <row r="3660" spans="13:16" x14ac:dyDescent="0.3">
      <c r="M3660" s="162"/>
      <c r="N3660" s="152"/>
      <c r="P3660" s="138"/>
    </row>
    <row r="3661" spans="13:16" x14ac:dyDescent="0.3">
      <c r="M3661" s="162"/>
      <c r="N3661" s="152"/>
      <c r="P3661" s="138"/>
    </row>
    <row r="3662" spans="13:16" x14ac:dyDescent="0.3">
      <c r="M3662" s="162"/>
      <c r="N3662" s="152"/>
      <c r="P3662" s="138"/>
    </row>
    <row r="3663" spans="13:16" x14ac:dyDescent="0.3">
      <c r="M3663" s="162"/>
      <c r="N3663" s="152"/>
      <c r="P3663" s="138"/>
    </row>
    <row r="3664" spans="13:16" x14ac:dyDescent="0.3">
      <c r="M3664" s="162"/>
      <c r="N3664" s="152"/>
      <c r="P3664" s="138"/>
    </row>
    <row r="3665" spans="13:16" x14ac:dyDescent="0.3">
      <c r="M3665" s="162"/>
      <c r="N3665" s="152"/>
      <c r="P3665" s="138"/>
    </row>
    <row r="3666" spans="13:16" x14ac:dyDescent="0.3">
      <c r="M3666" s="162"/>
      <c r="N3666" s="152"/>
      <c r="P3666" s="138"/>
    </row>
    <row r="3667" spans="13:16" x14ac:dyDescent="0.3">
      <c r="M3667" s="162"/>
      <c r="N3667" s="152"/>
      <c r="P3667" s="138"/>
    </row>
    <row r="3668" spans="13:16" x14ac:dyDescent="0.3">
      <c r="M3668" s="162"/>
      <c r="N3668" s="152"/>
      <c r="P3668" s="138"/>
    </row>
    <row r="3669" spans="13:16" x14ac:dyDescent="0.3">
      <c r="M3669" s="162"/>
      <c r="N3669" s="152"/>
      <c r="P3669" s="138"/>
    </row>
    <row r="3670" spans="13:16" x14ac:dyDescent="0.3">
      <c r="M3670" s="162"/>
      <c r="N3670" s="152"/>
      <c r="P3670" s="138"/>
    </row>
    <row r="3671" spans="13:16" x14ac:dyDescent="0.3">
      <c r="M3671" s="162"/>
      <c r="N3671" s="152"/>
      <c r="P3671" s="138"/>
    </row>
    <row r="3672" spans="13:16" x14ac:dyDescent="0.3">
      <c r="M3672" s="162"/>
      <c r="N3672" s="152"/>
      <c r="P3672" s="138"/>
    </row>
    <row r="3673" spans="13:16" x14ac:dyDescent="0.3">
      <c r="M3673" s="162"/>
      <c r="N3673" s="152"/>
      <c r="P3673" s="138"/>
    </row>
    <row r="3674" spans="13:16" x14ac:dyDescent="0.3">
      <c r="M3674" s="162"/>
      <c r="N3674" s="152"/>
      <c r="P3674" s="138"/>
    </row>
    <row r="3675" spans="13:16" x14ac:dyDescent="0.3">
      <c r="M3675" s="162"/>
      <c r="N3675" s="152"/>
      <c r="P3675" s="138"/>
    </row>
    <row r="3676" spans="13:16" x14ac:dyDescent="0.3">
      <c r="M3676" s="162"/>
      <c r="N3676" s="152"/>
      <c r="P3676" s="138"/>
    </row>
    <row r="3677" spans="13:16" x14ac:dyDescent="0.3">
      <c r="M3677" s="162"/>
      <c r="N3677" s="152"/>
      <c r="P3677" s="138"/>
    </row>
    <row r="3678" spans="13:16" x14ac:dyDescent="0.3">
      <c r="M3678" s="162"/>
      <c r="N3678" s="152"/>
      <c r="P3678" s="138"/>
    </row>
    <row r="3679" spans="13:16" x14ac:dyDescent="0.3">
      <c r="M3679" s="162"/>
      <c r="N3679" s="152"/>
      <c r="P3679" s="138"/>
    </row>
    <row r="3680" spans="13:16" x14ac:dyDescent="0.3">
      <c r="M3680" s="162"/>
      <c r="N3680" s="152"/>
      <c r="P3680" s="138"/>
    </row>
    <row r="3681" spans="13:16" x14ac:dyDescent="0.3">
      <c r="M3681" s="162"/>
      <c r="N3681" s="152"/>
      <c r="P3681" s="138"/>
    </row>
    <row r="3682" spans="13:16" x14ac:dyDescent="0.3">
      <c r="M3682" s="162"/>
      <c r="N3682" s="152"/>
      <c r="P3682" s="138"/>
    </row>
    <row r="3683" spans="13:16" x14ac:dyDescent="0.3">
      <c r="M3683" s="162"/>
      <c r="N3683" s="152"/>
      <c r="P3683" s="138"/>
    </row>
    <row r="3684" spans="13:16" x14ac:dyDescent="0.3">
      <c r="M3684" s="162"/>
      <c r="N3684" s="152"/>
      <c r="P3684" s="138"/>
    </row>
    <row r="3685" spans="13:16" x14ac:dyDescent="0.3">
      <c r="M3685" s="162"/>
      <c r="N3685" s="152"/>
      <c r="P3685" s="138"/>
    </row>
    <row r="3686" spans="13:16" x14ac:dyDescent="0.3">
      <c r="M3686" s="162"/>
      <c r="N3686" s="152"/>
      <c r="P3686" s="138"/>
    </row>
    <row r="3687" spans="13:16" x14ac:dyDescent="0.3">
      <c r="M3687" s="162"/>
      <c r="N3687" s="152"/>
      <c r="P3687" s="138"/>
    </row>
    <row r="3688" spans="13:16" x14ac:dyDescent="0.3">
      <c r="M3688" s="162"/>
      <c r="N3688" s="152"/>
      <c r="P3688" s="138"/>
    </row>
    <row r="3689" spans="13:16" x14ac:dyDescent="0.3">
      <c r="M3689" s="162"/>
      <c r="N3689" s="152"/>
      <c r="P3689" s="138"/>
    </row>
    <row r="3690" spans="13:16" x14ac:dyDescent="0.3">
      <c r="M3690" s="162"/>
      <c r="N3690" s="152"/>
      <c r="P3690" s="138"/>
    </row>
    <row r="3691" spans="13:16" x14ac:dyDescent="0.3">
      <c r="M3691" s="162"/>
      <c r="N3691" s="152"/>
      <c r="P3691" s="138"/>
    </row>
    <row r="3692" spans="13:16" x14ac:dyDescent="0.3">
      <c r="M3692" s="162"/>
      <c r="N3692" s="152"/>
      <c r="P3692" s="138"/>
    </row>
    <row r="3693" spans="13:16" x14ac:dyDescent="0.3">
      <c r="M3693" s="162"/>
      <c r="N3693" s="152"/>
      <c r="P3693" s="138"/>
    </row>
    <row r="3694" spans="13:16" x14ac:dyDescent="0.3">
      <c r="M3694" s="162"/>
      <c r="N3694" s="152"/>
      <c r="P3694" s="138"/>
    </row>
    <row r="3695" spans="13:16" x14ac:dyDescent="0.3">
      <c r="M3695" s="162"/>
      <c r="N3695" s="152"/>
      <c r="P3695" s="138"/>
    </row>
    <row r="3696" spans="13:16" x14ac:dyDescent="0.3">
      <c r="M3696" s="162"/>
      <c r="N3696" s="152"/>
      <c r="P3696" s="138"/>
    </row>
    <row r="3697" spans="13:16" x14ac:dyDescent="0.3">
      <c r="M3697" s="162"/>
      <c r="N3697" s="152"/>
      <c r="P3697" s="138"/>
    </row>
    <row r="3698" spans="13:16" x14ac:dyDescent="0.3">
      <c r="M3698" s="162"/>
      <c r="N3698" s="152"/>
      <c r="P3698" s="138"/>
    </row>
    <row r="3699" spans="13:16" x14ac:dyDescent="0.3">
      <c r="M3699" s="162"/>
      <c r="N3699" s="152"/>
      <c r="P3699" s="138"/>
    </row>
    <row r="3700" spans="13:16" x14ac:dyDescent="0.3">
      <c r="M3700" s="162"/>
      <c r="N3700" s="152"/>
      <c r="P3700" s="138"/>
    </row>
    <row r="3701" spans="13:16" x14ac:dyDescent="0.3">
      <c r="M3701" s="162"/>
      <c r="N3701" s="152"/>
      <c r="P3701" s="138"/>
    </row>
    <row r="3702" spans="13:16" x14ac:dyDescent="0.3">
      <c r="M3702" s="162"/>
      <c r="N3702" s="152"/>
      <c r="P3702" s="138"/>
    </row>
    <row r="3703" spans="13:16" x14ac:dyDescent="0.3">
      <c r="M3703" s="162"/>
      <c r="N3703" s="152"/>
      <c r="P3703" s="138"/>
    </row>
    <row r="3704" spans="13:16" x14ac:dyDescent="0.3">
      <c r="M3704" s="162"/>
      <c r="N3704" s="152"/>
      <c r="P3704" s="138"/>
    </row>
    <row r="3705" spans="13:16" x14ac:dyDescent="0.3">
      <c r="M3705" s="162"/>
      <c r="N3705" s="152"/>
      <c r="P3705" s="138"/>
    </row>
    <row r="3706" spans="13:16" x14ac:dyDescent="0.3">
      <c r="M3706" s="162"/>
      <c r="N3706" s="152"/>
      <c r="P3706" s="138"/>
    </row>
    <row r="3707" spans="13:16" x14ac:dyDescent="0.3">
      <c r="M3707" s="162"/>
      <c r="N3707" s="152"/>
      <c r="P3707" s="138"/>
    </row>
    <row r="3708" spans="13:16" x14ac:dyDescent="0.3">
      <c r="M3708" s="162"/>
      <c r="N3708" s="152"/>
      <c r="P3708" s="138"/>
    </row>
    <row r="3709" spans="13:16" x14ac:dyDescent="0.3">
      <c r="M3709" s="162"/>
      <c r="N3709" s="152"/>
      <c r="P3709" s="138"/>
    </row>
    <row r="3710" spans="13:16" x14ac:dyDescent="0.3">
      <c r="M3710" s="162"/>
      <c r="N3710" s="152"/>
      <c r="P3710" s="138"/>
    </row>
    <row r="3711" spans="13:16" x14ac:dyDescent="0.3">
      <c r="M3711" s="162"/>
      <c r="N3711" s="152"/>
      <c r="P3711" s="138"/>
    </row>
    <row r="3712" spans="13:16" x14ac:dyDescent="0.3">
      <c r="M3712" s="162"/>
      <c r="N3712" s="152"/>
      <c r="P3712" s="138"/>
    </row>
    <row r="3713" spans="13:16" x14ac:dyDescent="0.3">
      <c r="M3713" s="162"/>
      <c r="N3713" s="152"/>
      <c r="P3713" s="138"/>
    </row>
    <row r="3714" spans="13:16" x14ac:dyDescent="0.3">
      <c r="M3714" s="162"/>
      <c r="N3714" s="152"/>
      <c r="P3714" s="138"/>
    </row>
    <row r="3715" spans="13:16" x14ac:dyDescent="0.3">
      <c r="M3715" s="162"/>
      <c r="N3715" s="152"/>
      <c r="P3715" s="138"/>
    </row>
    <row r="3716" spans="13:16" x14ac:dyDescent="0.3">
      <c r="M3716" s="162"/>
      <c r="N3716" s="152"/>
      <c r="P3716" s="138"/>
    </row>
    <row r="3717" spans="13:16" x14ac:dyDescent="0.3">
      <c r="M3717" s="162"/>
      <c r="N3717" s="152"/>
      <c r="P3717" s="138"/>
    </row>
    <row r="3718" spans="13:16" x14ac:dyDescent="0.3">
      <c r="M3718" s="162"/>
      <c r="N3718" s="152"/>
      <c r="P3718" s="138"/>
    </row>
    <row r="3719" spans="13:16" x14ac:dyDescent="0.3">
      <c r="M3719" s="162"/>
      <c r="N3719" s="152"/>
      <c r="P3719" s="138"/>
    </row>
    <row r="3720" spans="13:16" x14ac:dyDescent="0.3">
      <c r="M3720" s="162"/>
      <c r="N3720" s="152"/>
      <c r="P3720" s="138"/>
    </row>
    <row r="3721" spans="13:16" x14ac:dyDescent="0.3">
      <c r="M3721" s="162"/>
      <c r="N3721" s="152"/>
      <c r="P3721" s="138"/>
    </row>
    <row r="3722" spans="13:16" x14ac:dyDescent="0.3">
      <c r="M3722" s="162"/>
      <c r="N3722" s="152"/>
      <c r="P3722" s="138"/>
    </row>
    <row r="3723" spans="13:16" x14ac:dyDescent="0.3">
      <c r="M3723" s="162"/>
      <c r="N3723" s="152"/>
      <c r="P3723" s="138"/>
    </row>
    <row r="3724" spans="13:16" x14ac:dyDescent="0.3">
      <c r="M3724" s="162"/>
      <c r="N3724" s="152"/>
      <c r="P3724" s="138"/>
    </row>
    <row r="3725" spans="13:16" x14ac:dyDescent="0.3">
      <c r="M3725" s="162"/>
      <c r="N3725" s="152"/>
      <c r="P3725" s="138"/>
    </row>
    <row r="3726" spans="13:16" x14ac:dyDescent="0.3">
      <c r="M3726" s="162"/>
      <c r="N3726" s="152"/>
      <c r="P3726" s="138"/>
    </row>
    <row r="3727" spans="13:16" x14ac:dyDescent="0.3">
      <c r="M3727" s="162"/>
      <c r="N3727" s="152"/>
      <c r="P3727" s="138"/>
    </row>
    <row r="3728" spans="13:16" x14ac:dyDescent="0.3">
      <c r="M3728" s="162"/>
      <c r="N3728" s="152"/>
      <c r="P3728" s="138"/>
    </row>
    <row r="3729" spans="13:16" x14ac:dyDescent="0.3">
      <c r="M3729" s="162"/>
      <c r="N3729" s="152"/>
      <c r="P3729" s="138"/>
    </row>
    <row r="3730" spans="13:16" x14ac:dyDescent="0.3">
      <c r="M3730" s="162"/>
      <c r="N3730" s="152"/>
      <c r="P3730" s="138"/>
    </row>
    <row r="3731" spans="13:16" x14ac:dyDescent="0.3">
      <c r="M3731" s="162"/>
      <c r="N3731" s="152"/>
      <c r="P3731" s="138"/>
    </row>
    <row r="3732" spans="13:16" x14ac:dyDescent="0.3">
      <c r="M3732" s="162"/>
      <c r="N3732" s="152"/>
      <c r="P3732" s="138"/>
    </row>
    <row r="3733" spans="13:16" x14ac:dyDescent="0.3">
      <c r="M3733" s="162"/>
      <c r="N3733" s="152"/>
      <c r="P3733" s="138"/>
    </row>
    <row r="3734" spans="13:16" x14ac:dyDescent="0.3">
      <c r="M3734" s="162"/>
      <c r="N3734" s="152"/>
      <c r="P3734" s="138"/>
    </row>
    <row r="3735" spans="13:16" x14ac:dyDescent="0.3">
      <c r="M3735" s="162"/>
      <c r="N3735" s="152"/>
      <c r="P3735" s="138"/>
    </row>
    <row r="3736" spans="13:16" x14ac:dyDescent="0.3">
      <c r="M3736" s="162"/>
      <c r="N3736" s="152"/>
      <c r="P3736" s="138"/>
    </row>
    <row r="3737" spans="13:16" x14ac:dyDescent="0.3">
      <c r="M3737" s="162"/>
      <c r="N3737" s="152"/>
      <c r="P3737" s="138"/>
    </row>
    <row r="3738" spans="13:16" x14ac:dyDescent="0.3">
      <c r="M3738" s="162"/>
      <c r="N3738" s="152"/>
      <c r="P3738" s="138"/>
    </row>
    <row r="3739" spans="13:16" x14ac:dyDescent="0.3">
      <c r="M3739" s="162"/>
      <c r="N3739" s="152"/>
      <c r="P3739" s="138"/>
    </row>
    <row r="3740" spans="13:16" x14ac:dyDescent="0.3">
      <c r="M3740" s="162"/>
      <c r="N3740" s="152"/>
      <c r="P3740" s="138"/>
    </row>
    <row r="3741" spans="13:16" x14ac:dyDescent="0.3">
      <c r="M3741" s="162"/>
      <c r="N3741" s="152"/>
      <c r="P3741" s="138"/>
    </row>
    <row r="3742" spans="13:16" x14ac:dyDescent="0.3">
      <c r="M3742" s="162"/>
      <c r="N3742" s="152"/>
      <c r="P3742" s="138"/>
    </row>
    <row r="3743" spans="13:16" x14ac:dyDescent="0.3">
      <c r="M3743" s="162"/>
      <c r="N3743" s="152"/>
      <c r="P3743" s="138"/>
    </row>
    <row r="3744" spans="13:16" x14ac:dyDescent="0.3">
      <c r="M3744" s="162"/>
      <c r="N3744" s="152"/>
      <c r="P3744" s="138"/>
    </row>
    <row r="3745" spans="13:16" x14ac:dyDescent="0.3">
      <c r="M3745" s="162"/>
      <c r="N3745" s="152"/>
      <c r="P3745" s="138"/>
    </row>
    <row r="3746" spans="13:16" x14ac:dyDescent="0.3">
      <c r="M3746" s="162"/>
      <c r="N3746" s="152"/>
      <c r="P3746" s="138"/>
    </row>
    <row r="3747" spans="13:16" x14ac:dyDescent="0.3">
      <c r="M3747" s="162"/>
      <c r="N3747" s="152"/>
      <c r="P3747" s="138"/>
    </row>
    <row r="3748" spans="13:16" x14ac:dyDescent="0.3">
      <c r="M3748" s="162"/>
      <c r="N3748" s="152"/>
      <c r="P3748" s="138"/>
    </row>
    <row r="3749" spans="13:16" x14ac:dyDescent="0.3">
      <c r="M3749" s="162"/>
      <c r="N3749" s="152"/>
      <c r="P3749" s="138"/>
    </row>
    <row r="3750" spans="13:16" x14ac:dyDescent="0.3">
      <c r="M3750" s="162"/>
      <c r="N3750" s="152"/>
      <c r="P3750" s="138"/>
    </row>
    <row r="3751" spans="13:16" x14ac:dyDescent="0.3">
      <c r="M3751" s="162"/>
      <c r="N3751" s="152"/>
      <c r="P3751" s="138"/>
    </row>
    <row r="3752" spans="13:16" x14ac:dyDescent="0.3">
      <c r="M3752" s="162"/>
      <c r="N3752" s="152"/>
      <c r="P3752" s="138"/>
    </row>
    <row r="3753" spans="13:16" x14ac:dyDescent="0.3">
      <c r="M3753" s="162"/>
      <c r="N3753" s="152"/>
      <c r="P3753" s="138"/>
    </row>
    <row r="3754" spans="13:16" x14ac:dyDescent="0.3">
      <c r="M3754" s="162"/>
      <c r="N3754" s="152"/>
      <c r="P3754" s="138"/>
    </row>
    <row r="3755" spans="13:16" x14ac:dyDescent="0.3">
      <c r="M3755" s="162"/>
      <c r="N3755" s="152"/>
      <c r="P3755" s="138"/>
    </row>
    <row r="3756" spans="13:16" x14ac:dyDescent="0.3">
      <c r="M3756" s="162"/>
      <c r="N3756" s="152"/>
      <c r="P3756" s="138"/>
    </row>
    <row r="3757" spans="13:16" x14ac:dyDescent="0.3">
      <c r="M3757" s="162"/>
      <c r="N3757" s="152"/>
      <c r="P3757" s="138"/>
    </row>
    <row r="3758" spans="13:16" x14ac:dyDescent="0.3">
      <c r="M3758" s="162"/>
      <c r="N3758" s="152"/>
      <c r="P3758" s="138"/>
    </row>
    <row r="3759" spans="13:16" x14ac:dyDescent="0.3">
      <c r="M3759" s="162"/>
      <c r="N3759" s="152"/>
      <c r="P3759" s="138"/>
    </row>
    <row r="3760" spans="13:16" x14ac:dyDescent="0.3">
      <c r="M3760" s="162"/>
      <c r="N3760" s="152"/>
      <c r="P3760" s="138"/>
    </row>
    <row r="3761" spans="13:16" x14ac:dyDescent="0.3">
      <c r="M3761" s="162"/>
      <c r="N3761" s="152"/>
      <c r="P3761" s="138"/>
    </row>
    <row r="3762" spans="13:16" x14ac:dyDescent="0.3">
      <c r="M3762" s="162"/>
      <c r="N3762" s="152"/>
      <c r="P3762" s="138"/>
    </row>
    <row r="3763" spans="13:16" x14ac:dyDescent="0.3">
      <c r="M3763" s="162"/>
      <c r="N3763" s="152"/>
      <c r="P3763" s="138"/>
    </row>
    <row r="3764" spans="13:16" x14ac:dyDescent="0.3">
      <c r="M3764" s="162"/>
      <c r="N3764" s="152"/>
      <c r="P3764" s="138"/>
    </row>
    <row r="3765" spans="13:16" x14ac:dyDescent="0.3">
      <c r="M3765" s="162"/>
      <c r="N3765" s="152"/>
      <c r="P3765" s="138"/>
    </row>
    <row r="3766" spans="13:16" x14ac:dyDescent="0.3">
      <c r="M3766" s="162"/>
      <c r="N3766" s="152"/>
      <c r="P3766" s="138"/>
    </row>
    <row r="3767" spans="13:16" x14ac:dyDescent="0.3">
      <c r="M3767" s="162"/>
      <c r="N3767" s="152"/>
      <c r="P3767" s="138"/>
    </row>
    <row r="3768" spans="13:16" x14ac:dyDescent="0.3">
      <c r="M3768" s="162"/>
      <c r="N3768" s="152"/>
      <c r="P3768" s="138"/>
    </row>
    <row r="3769" spans="13:16" x14ac:dyDescent="0.3">
      <c r="M3769" s="162"/>
      <c r="N3769" s="152"/>
      <c r="P3769" s="138"/>
    </row>
    <row r="3770" spans="13:16" x14ac:dyDescent="0.3">
      <c r="M3770" s="162"/>
      <c r="N3770" s="152"/>
      <c r="P3770" s="138"/>
    </row>
    <row r="3771" spans="13:16" x14ac:dyDescent="0.3">
      <c r="M3771" s="162"/>
      <c r="N3771" s="152"/>
      <c r="P3771" s="138"/>
    </row>
    <row r="3772" spans="13:16" x14ac:dyDescent="0.3">
      <c r="M3772" s="162"/>
      <c r="N3772" s="152"/>
      <c r="P3772" s="138"/>
    </row>
    <row r="3773" spans="13:16" x14ac:dyDescent="0.3">
      <c r="M3773" s="162"/>
      <c r="N3773" s="152"/>
      <c r="P3773" s="138"/>
    </row>
    <row r="3774" spans="13:16" x14ac:dyDescent="0.3">
      <c r="M3774" s="162"/>
      <c r="N3774" s="152"/>
      <c r="P3774" s="138"/>
    </row>
    <row r="3775" spans="13:16" x14ac:dyDescent="0.3">
      <c r="M3775" s="162"/>
      <c r="N3775" s="152"/>
      <c r="P3775" s="138"/>
    </row>
    <row r="3776" spans="13:16" x14ac:dyDescent="0.3">
      <c r="M3776" s="162"/>
      <c r="N3776" s="152"/>
      <c r="P3776" s="138"/>
    </row>
    <row r="3777" spans="13:16" x14ac:dyDescent="0.3">
      <c r="M3777" s="162"/>
      <c r="N3777" s="152"/>
      <c r="P3777" s="138"/>
    </row>
    <row r="3778" spans="13:16" x14ac:dyDescent="0.3">
      <c r="M3778" s="162"/>
      <c r="N3778" s="152"/>
      <c r="P3778" s="138"/>
    </row>
    <row r="3779" spans="13:16" x14ac:dyDescent="0.3">
      <c r="M3779" s="162"/>
      <c r="N3779" s="152"/>
      <c r="P3779" s="138"/>
    </row>
    <row r="3780" spans="13:16" x14ac:dyDescent="0.3">
      <c r="M3780" s="162"/>
      <c r="N3780" s="152"/>
      <c r="P3780" s="138"/>
    </row>
    <row r="3781" spans="13:16" x14ac:dyDescent="0.3">
      <c r="M3781" s="162"/>
      <c r="N3781" s="152"/>
      <c r="P3781" s="138"/>
    </row>
    <row r="3782" spans="13:16" x14ac:dyDescent="0.3">
      <c r="M3782" s="162"/>
      <c r="N3782" s="152"/>
      <c r="P3782" s="138"/>
    </row>
    <row r="3783" spans="13:16" x14ac:dyDescent="0.3">
      <c r="M3783" s="162"/>
      <c r="N3783" s="152"/>
      <c r="P3783" s="138"/>
    </row>
    <row r="3784" spans="13:16" x14ac:dyDescent="0.3">
      <c r="M3784" s="162"/>
      <c r="N3784" s="152"/>
      <c r="P3784" s="138"/>
    </row>
    <row r="3785" spans="13:16" x14ac:dyDescent="0.3">
      <c r="M3785" s="162"/>
      <c r="N3785" s="152"/>
      <c r="P3785" s="138"/>
    </row>
    <row r="3786" spans="13:16" x14ac:dyDescent="0.3">
      <c r="M3786" s="162"/>
      <c r="N3786" s="152"/>
      <c r="P3786" s="138"/>
    </row>
    <row r="3787" spans="13:16" x14ac:dyDescent="0.3">
      <c r="M3787" s="162"/>
      <c r="N3787" s="152"/>
      <c r="P3787" s="138"/>
    </row>
    <row r="3788" spans="13:16" x14ac:dyDescent="0.3">
      <c r="M3788" s="162"/>
      <c r="N3788" s="152"/>
      <c r="P3788" s="138"/>
    </row>
    <row r="3789" spans="13:16" x14ac:dyDescent="0.3">
      <c r="M3789" s="162"/>
      <c r="N3789" s="152"/>
      <c r="P3789" s="138"/>
    </row>
    <row r="3790" spans="13:16" x14ac:dyDescent="0.3">
      <c r="M3790" s="162"/>
      <c r="N3790" s="152"/>
      <c r="P3790" s="138"/>
    </row>
    <row r="3791" spans="13:16" x14ac:dyDescent="0.3">
      <c r="M3791" s="162"/>
      <c r="N3791" s="152"/>
      <c r="P3791" s="138"/>
    </row>
    <row r="3792" spans="13:16" x14ac:dyDescent="0.3">
      <c r="M3792" s="162"/>
      <c r="N3792" s="152"/>
      <c r="P3792" s="138"/>
    </row>
    <row r="3793" spans="13:16" x14ac:dyDescent="0.3">
      <c r="M3793" s="162"/>
      <c r="N3793" s="152"/>
      <c r="P3793" s="138"/>
    </row>
    <row r="3794" spans="13:16" x14ac:dyDescent="0.3">
      <c r="M3794" s="162"/>
      <c r="N3794" s="152"/>
      <c r="P3794" s="138"/>
    </row>
    <row r="3795" spans="13:16" x14ac:dyDescent="0.3">
      <c r="M3795" s="162"/>
      <c r="N3795" s="152"/>
      <c r="P3795" s="138"/>
    </row>
    <row r="3796" spans="13:16" x14ac:dyDescent="0.3">
      <c r="M3796" s="162"/>
      <c r="N3796" s="152"/>
      <c r="P3796" s="138"/>
    </row>
    <row r="3797" spans="13:16" x14ac:dyDescent="0.3">
      <c r="M3797" s="162"/>
      <c r="N3797" s="152"/>
      <c r="P3797" s="138"/>
    </row>
    <row r="3798" spans="13:16" x14ac:dyDescent="0.3">
      <c r="M3798" s="162"/>
      <c r="N3798" s="152"/>
      <c r="P3798" s="138"/>
    </row>
    <row r="3799" spans="13:16" x14ac:dyDescent="0.3">
      <c r="M3799" s="162"/>
      <c r="N3799" s="152"/>
      <c r="P3799" s="138"/>
    </row>
    <row r="3800" spans="13:16" x14ac:dyDescent="0.3">
      <c r="M3800" s="162"/>
      <c r="N3800" s="152"/>
      <c r="P3800" s="138"/>
    </row>
    <row r="3801" spans="13:16" x14ac:dyDescent="0.3">
      <c r="M3801" s="162"/>
      <c r="N3801" s="152"/>
      <c r="P3801" s="138"/>
    </row>
    <row r="3802" spans="13:16" x14ac:dyDescent="0.3">
      <c r="M3802" s="162"/>
      <c r="N3802" s="152"/>
      <c r="P3802" s="138"/>
    </row>
    <row r="3803" spans="13:16" x14ac:dyDescent="0.3">
      <c r="M3803" s="162"/>
      <c r="N3803" s="152"/>
      <c r="P3803" s="138"/>
    </row>
    <row r="3804" spans="13:16" x14ac:dyDescent="0.3">
      <c r="M3804" s="162"/>
      <c r="N3804" s="152"/>
      <c r="P3804" s="138"/>
    </row>
    <row r="3805" spans="13:16" x14ac:dyDescent="0.3">
      <c r="M3805" s="162"/>
      <c r="N3805" s="152"/>
      <c r="P3805" s="138"/>
    </row>
    <row r="3806" spans="13:16" x14ac:dyDescent="0.3">
      <c r="M3806" s="162"/>
      <c r="N3806" s="152"/>
      <c r="P3806" s="138"/>
    </row>
    <row r="3807" spans="13:16" x14ac:dyDescent="0.3">
      <c r="M3807" s="162"/>
      <c r="N3807" s="152"/>
      <c r="P3807" s="138"/>
    </row>
    <row r="3808" spans="13:16" x14ac:dyDescent="0.3">
      <c r="M3808" s="162"/>
      <c r="N3808" s="152"/>
      <c r="P3808" s="138"/>
    </row>
    <row r="3809" spans="13:16" x14ac:dyDescent="0.3">
      <c r="M3809" s="162"/>
      <c r="N3809" s="152"/>
      <c r="P3809" s="138"/>
    </row>
    <row r="3810" spans="13:16" x14ac:dyDescent="0.3">
      <c r="M3810" s="162"/>
      <c r="N3810" s="152"/>
      <c r="P3810" s="138"/>
    </row>
    <row r="3811" spans="13:16" x14ac:dyDescent="0.3">
      <c r="M3811" s="162"/>
      <c r="N3811" s="152"/>
      <c r="P3811" s="138"/>
    </row>
    <row r="3812" spans="13:16" x14ac:dyDescent="0.3">
      <c r="M3812" s="162"/>
      <c r="N3812" s="152"/>
      <c r="P3812" s="138"/>
    </row>
    <row r="3813" spans="13:16" x14ac:dyDescent="0.3">
      <c r="M3813" s="162"/>
      <c r="N3813" s="152"/>
      <c r="P3813" s="138"/>
    </row>
    <row r="3814" spans="13:16" x14ac:dyDescent="0.3">
      <c r="M3814" s="162"/>
      <c r="N3814" s="152"/>
      <c r="P3814" s="138"/>
    </row>
    <row r="3815" spans="13:16" x14ac:dyDescent="0.3">
      <c r="M3815" s="162"/>
      <c r="N3815" s="152"/>
      <c r="P3815" s="138"/>
    </row>
    <row r="3816" spans="13:16" x14ac:dyDescent="0.3">
      <c r="M3816" s="162"/>
      <c r="N3816" s="152"/>
      <c r="P3816" s="138"/>
    </row>
    <row r="3817" spans="13:16" x14ac:dyDescent="0.3">
      <c r="M3817" s="162"/>
      <c r="N3817" s="152"/>
      <c r="P3817" s="138"/>
    </row>
    <row r="3818" spans="13:16" x14ac:dyDescent="0.3">
      <c r="M3818" s="162"/>
      <c r="N3818" s="152"/>
      <c r="P3818" s="138"/>
    </row>
    <row r="3819" spans="13:16" x14ac:dyDescent="0.3">
      <c r="M3819" s="162"/>
      <c r="N3819" s="152"/>
      <c r="P3819" s="138"/>
    </row>
    <row r="3820" spans="13:16" x14ac:dyDescent="0.3">
      <c r="M3820" s="162"/>
      <c r="N3820" s="152"/>
      <c r="P3820" s="138"/>
    </row>
    <row r="3821" spans="13:16" x14ac:dyDescent="0.3">
      <c r="M3821" s="162"/>
      <c r="N3821" s="152"/>
      <c r="P3821" s="138"/>
    </row>
    <row r="3822" spans="13:16" x14ac:dyDescent="0.3">
      <c r="M3822" s="162"/>
      <c r="N3822" s="152"/>
      <c r="P3822" s="138"/>
    </row>
    <row r="3823" spans="13:16" x14ac:dyDescent="0.3">
      <c r="M3823" s="162"/>
      <c r="N3823" s="152"/>
      <c r="P3823" s="138"/>
    </row>
    <row r="3824" spans="13:16" x14ac:dyDescent="0.3">
      <c r="M3824" s="162"/>
      <c r="N3824" s="152"/>
      <c r="P3824" s="138"/>
    </row>
    <row r="3825" spans="13:16" x14ac:dyDescent="0.3">
      <c r="M3825" s="162"/>
      <c r="N3825" s="152"/>
      <c r="P3825" s="138"/>
    </row>
    <row r="3826" spans="13:16" x14ac:dyDescent="0.3">
      <c r="M3826" s="162"/>
      <c r="N3826" s="152"/>
      <c r="P3826" s="138"/>
    </row>
    <row r="3827" spans="13:16" x14ac:dyDescent="0.3">
      <c r="M3827" s="162"/>
      <c r="N3827" s="152"/>
      <c r="P3827" s="138"/>
    </row>
    <row r="3828" spans="13:16" x14ac:dyDescent="0.3">
      <c r="M3828" s="162"/>
      <c r="N3828" s="152"/>
      <c r="P3828" s="138"/>
    </row>
    <row r="3829" spans="13:16" x14ac:dyDescent="0.3">
      <c r="M3829" s="162"/>
      <c r="N3829" s="152"/>
      <c r="P3829" s="138"/>
    </row>
    <row r="3830" spans="13:16" x14ac:dyDescent="0.3">
      <c r="M3830" s="162"/>
      <c r="N3830" s="152"/>
      <c r="P3830" s="138"/>
    </row>
    <row r="3831" spans="13:16" x14ac:dyDescent="0.3">
      <c r="M3831" s="162"/>
      <c r="N3831" s="152"/>
      <c r="P3831" s="138"/>
    </row>
    <row r="3832" spans="13:16" x14ac:dyDescent="0.3">
      <c r="M3832" s="162"/>
      <c r="N3832" s="152"/>
      <c r="P3832" s="138"/>
    </row>
    <row r="3833" spans="13:16" x14ac:dyDescent="0.3">
      <c r="M3833" s="162"/>
      <c r="N3833" s="152"/>
      <c r="P3833" s="138"/>
    </row>
    <row r="3834" spans="13:16" x14ac:dyDescent="0.3">
      <c r="M3834" s="162"/>
      <c r="N3834" s="152"/>
      <c r="P3834" s="138"/>
    </row>
    <row r="3835" spans="13:16" x14ac:dyDescent="0.3">
      <c r="M3835" s="162"/>
      <c r="N3835" s="152"/>
      <c r="P3835" s="138"/>
    </row>
    <row r="3836" spans="13:16" x14ac:dyDescent="0.3">
      <c r="M3836" s="162"/>
      <c r="N3836" s="152"/>
      <c r="P3836" s="138"/>
    </row>
    <row r="3837" spans="13:16" x14ac:dyDescent="0.3">
      <c r="M3837" s="162"/>
      <c r="N3837" s="152"/>
      <c r="P3837" s="138"/>
    </row>
    <row r="3838" spans="13:16" x14ac:dyDescent="0.3">
      <c r="M3838" s="162"/>
      <c r="N3838" s="152"/>
      <c r="P3838" s="138"/>
    </row>
    <row r="3839" spans="13:16" x14ac:dyDescent="0.3">
      <c r="M3839" s="162"/>
      <c r="N3839" s="152"/>
      <c r="P3839" s="138"/>
    </row>
    <row r="3840" spans="13:16" x14ac:dyDescent="0.3">
      <c r="M3840" s="162"/>
      <c r="N3840" s="152"/>
      <c r="P3840" s="138"/>
    </row>
    <row r="3841" spans="13:16" x14ac:dyDescent="0.3">
      <c r="M3841" s="162"/>
      <c r="N3841" s="152"/>
      <c r="P3841" s="138"/>
    </row>
    <row r="3842" spans="13:16" x14ac:dyDescent="0.3">
      <c r="M3842" s="162"/>
      <c r="N3842" s="152"/>
      <c r="P3842" s="138"/>
    </row>
    <row r="3843" spans="13:16" x14ac:dyDescent="0.3">
      <c r="M3843" s="162"/>
      <c r="N3843" s="152"/>
      <c r="P3843" s="138"/>
    </row>
    <row r="3844" spans="13:16" x14ac:dyDescent="0.3">
      <c r="M3844" s="162"/>
      <c r="N3844" s="152"/>
      <c r="P3844" s="138"/>
    </row>
    <row r="3845" spans="13:16" x14ac:dyDescent="0.3">
      <c r="M3845" s="162"/>
      <c r="N3845" s="152"/>
      <c r="P3845" s="138"/>
    </row>
    <row r="3846" spans="13:16" x14ac:dyDescent="0.3">
      <c r="M3846" s="162"/>
      <c r="N3846" s="152"/>
      <c r="P3846" s="138"/>
    </row>
    <row r="3847" spans="13:16" x14ac:dyDescent="0.3">
      <c r="M3847" s="162"/>
      <c r="N3847" s="152"/>
      <c r="P3847" s="138"/>
    </row>
    <row r="3848" spans="13:16" x14ac:dyDescent="0.3">
      <c r="M3848" s="162"/>
      <c r="N3848" s="152"/>
      <c r="P3848" s="138"/>
    </row>
    <row r="3849" spans="13:16" x14ac:dyDescent="0.3">
      <c r="M3849" s="162"/>
      <c r="N3849" s="152"/>
      <c r="P3849" s="138"/>
    </row>
    <row r="3850" spans="13:16" x14ac:dyDescent="0.3">
      <c r="M3850" s="162"/>
      <c r="N3850" s="152"/>
      <c r="P3850" s="138"/>
    </row>
    <row r="3851" spans="13:16" x14ac:dyDescent="0.3">
      <c r="M3851" s="162"/>
      <c r="N3851" s="152"/>
      <c r="P3851" s="138"/>
    </row>
    <row r="3852" spans="13:16" x14ac:dyDescent="0.3">
      <c r="M3852" s="162"/>
      <c r="N3852" s="152"/>
      <c r="P3852" s="138"/>
    </row>
    <row r="3853" spans="13:16" x14ac:dyDescent="0.3">
      <c r="M3853" s="162"/>
      <c r="N3853" s="152"/>
      <c r="P3853" s="138"/>
    </row>
    <row r="3854" spans="13:16" x14ac:dyDescent="0.3">
      <c r="M3854" s="162"/>
      <c r="N3854" s="152"/>
      <c r="P3854" s="138"/>
    </row>
    <row r="3855" spans="13:16" x14ac:dyDescent="0.3">
      <c r="M3855" s="162"/>
      <c r="N3855" s="152"/>
      <c r="P3855" s="138"/>
    </row>
    <row r="3856" spans="13:16" x14ac:dyDescent="0.3">
      <c r="M3856" s="162"/>
      <c r="N3856" s="152"/>
      <c r="P3856" s="138"/>
    </row>
    <row r="3857" spans="13:16" x14ac:dyDescent="0.3">
      <c r="M3857" s="162"/>
      <c r="N3857" s="152"/>
      <c r="P3857" s="138"/>
    </row>
    <row r="3858" spans="13:16" x14ac:dyDescent="0.3">
      <c r="M3858" s="162"/>
      <c r="N3858" s="152"/>
      <c r="P3858" s="138"/>
    </row>
    <row r="3859" spans="13:16" x14ac:dyDescent="0.3">
      <c r="M3859" s="162"/>
      <c r="N3859" s="152"/>
      <c r="P3859" s="138"/>
    </row>
    <row r="3860" spans="13:16" x14ac:dyDescent="0.3">
      <c r="M3860" s="162"/>
      <c r="N3860" s="152"/>
      <c r="P3860" s="138"/>
    </row>
    <row r="3861" spans="13:16" x14ac:dyDescent="0.3">
      <c r="M3861" s="162"/>
      <c r="N3861" s="152"/>
      <c r="P3861" s="138"/>
    </row>
    <row r="3862" spans="13:16" x14ac:dyDescent="0.3">
      <c r="M3862" s="162"/>
      <c r="N3862" s="152"/>
      <c r="P3862" s="138"/>
    </row>
    <row r="3863" spans="13:16" x14ac:dyDescent="0.3">
      <c r="M3863" s="162"/>
      <c r="N3863" s="152"/>
      <c r="P3863" s="138"/>
    </row>
    <row r="3864" spans="13:16" x14ac:dyDescent="0.3">
      <c r="M3864" s="162"/>
      <c r="N3864" s="152"/>
      <c r="P3864" s="138"/>
    </row>
    <row r="3865" spans="13:16" x14ac:dyDescent="0.3">
      <c r="M3865" s="162"/>
      <c r="N3865" s="152"/>
      <c r="P3865" s="138"/>
    </row>
    <row r="3866" spans="13:16" x14ac:dyDescent="0.3">
      <c r="M3866" s="162"/>
      <c r="N3866" s="152"/>
      <c r="P3866" s="138"/>
    </row>
    <row r="3867" spans="13:16" x14ac:dyDescent="0.3">
      <c r="M3867" s="162"/>
      <c r="N3867" s="152"/>
      <c r="P3867" s="138"/>
    </row>
    <row r="3868" spans="13:16" x14ac:dyDescent="0.3">
      <c r="M3868" s="162"/>
      <c r="N3868" s="152"/>
      <c r="P3868" s="138"/>
    </row>
    <row r="3869" spans="13:16" x14ac:dyDescent="0.3">
      <c r="M3869" s="162"/>
      <c r="N3869" s="152"/>
      <c r="P3869" s="138"/>
    </row>
    <row r="3870" spans="13:16" x14ac:dyDescent="0.3">
      <c r="M3870" s="162"/>
      <c r="N3870" s="152"/>
      <c r="P3870" s="138"/>
    </row>
    <row r="3871" spans="13:16" x14ac:dyDescent="0.3">
      <c r="M3871" s="162"/>
      <c r="N3871" s="152"/>
      <c r="P3871" s="138"/>
    </row>
    <row r="3872" spans="13:16" x14ac:dyDescent="0.3">
      <c r="M3872" s="162"/>
      <c r="N3872" s="152"/>
      <c r="P3872" s="138"/>
    </row>
    <row r="3873" spans="13:16" x14ac:dyDescent="0.3">
      <c r="M3873" s="162"/>
      <c r="N3873" s="152"/>
      <c r="P3873" s="138"/>
    </row>
    <row r="3874" spans="13:16" x14ac:dyDescent="0.3">
      <c r="M3874" s="162"/>
      <c r="N3874" s="152"/>
      <c r="P3874" s="138"/>
    </row>
    <row r="3875" spans="13:16" x14ac:dyDescent="0.3">
      <c r="M3875" s="162"/>
      <c r="N3875" s="152"/>
      <c r="P3875" s="138"/>
    </row>
    <row r="3876" spans="13:16" x14ac:dyDescent="0.3">
      <c r="M3876" s="162"/>
      <c r="N3876" s="152"/>
      <c r="P3876" s="138"/>
    </row>
    <row r="3877" spans="13:16" x14ac:dyDescent="0.3">
      <c r="M3877" s="162"/>
      <c r="N3877" s="152"/>
      <c r="P3877" s="138"/>
    </row>
    <row r="3878" spans="13:16" x14ac:dyDescent="0.3">
      <c r="M3878" s="162"/>
      <c r="N3878" s="152"/>
      <c r="P3878" s="138"/>
    </row>
    <row r="3879" spans="13:16" x14ac:dyDescent="0.3">
      <c r="M3879" s="162"/>
      <c r="N3879" s="152"/>
      <c r="P3879" s="138"/>
    </row>
    <row r="3880" spans="13:16" x14ac:dyDescent="0.3">
      <c r="M3880" s="162"/>
      <c r="N3880" s="152"/>
      <c r="P3880" s="138"/>
    </row>
    <row r="3881" spans="13:16" x14ac:dyDescent="0.3">
      <c r="M3881" s="162"/>
      <c r="N3881" s="152"/>
      <c r="P3881" s="138"/>
    </row>
    <row r="3882" spans="13:16" x14ac:dyDescent="0.3">
      <c r="M3882" s="162"/>
      <c r="N3882" s="152"/>
      <c r="P3882" s="138"/>
    </row>
    <row r="3883" spans="13:16" x14ac:dyDescent="0.3">
      <c r="M3883" s="162"/>
      <c r="N3883" s="152"/>
      <c r="P3883" s="138"/>
    </row>
    <row r="3884" spans="13:16" x14ac:dyDescent="0.3">
      <c r="M3884" s="162"/>
      <c r="N3884" s="152"/>
      <c r="P3884" s="138"/>
    </row>
    <row r="3885" spans="13:16" x14ac:dyDescent="0.3">
      <c r="M3885" s="162"/>
      <c r="N3885" s="152"/>
      <c r="P3885" s="138"/>
    </row>
    <row r="3886" spans="13:16" x14ac:dyDescent="0.3">
      <c r="M3886" s="162"/>
      <c r="N3886" s="152"/>
      <c r="P3886" s="138"/>
    </row>
    <row r="3887" spans="13:16" x14ac:dyDescent="0.3">
      <c r="M3887" s="162"/>
      <c r="N3887" s="152"/>
      <c r="P3887" s="138"/>
    </row>
    <row r="3888" spans="13:16" x14ac:dyDescent="0.3">
      <c r="M3888" s="162"/>
      <c r="N3888" s="152"/>
      <c r="P3888" s="138"/>
    </row>
    <row r="3889" spans="13:16" x14ac:dyDescent="0.3">
      <c r="M3889" s="162"/>
      <c r="N3889" s="152"/>
      <c r="P3889" s="138"/>
    </row>
    <row r="3890" spans="13:16" x14ac:dyDescent="0.3">
      <c r="M3890" s="162"/>
      <c r="N3890" s="152"/>
      <c r="P3890" s="138"/>
    </row>
    <row r="3891" spans="13:16" x14ac:dyDescent="0.3">
      <c r="M3891" s="162"/>
      <c r="N3891" s="152"/>
      <c r="P3891" s="138"/>
    </row>
    <row r="3892" spans="13:16" x14ac:dyDescent="0.3">
      <c r="M3892" s="162"/>
      <c r="N3892" s="152"/>
      <c r="P3892" s="138"/>
    </row>
    <row r="3893" spans="13:16" x14ac:dyDescent="0.3">
      <c r="M3893" s="162"/>
      <c r="N3893" s="152"/>
      <c r="P3893" s="138"/>
    </row>
    <row r="3894" spans="13:16" x14ac:dyDescent="0.3">
      <c r="M3894" s="162"/>
      <c r="N3894" s="152"/>
      <c r="P3894" s="138"/>
    </row>
    <row r="3895" spans="13:16" x14ac:dyDescent="0.3">
      <c r="M3895" s="162"/>
      <c r="N3895" s="152"/>
      <c r="P3895" s="138"/>
    </row>
    <row r="3896" spans="13:16" x14ac:dyDescent="0.3">
      <c r="M3896" s="162"/>
      <c r="N3896" s="152"/>
      <c r="P3896" s="138"/>
    </row>
    <row r="3897" spans="13:16" x14ac:dyDescent="0.3">
      <c r="M3897" s="162"/>
      <c r="N3897" s="152"/>
      <c r="P3897" s="138"/>
    </row>
    <row r="3898" spans="13:16" x14ac:dyDescent="0.3">
      <c r="M3898" s="162"/>
      <c r="N3898" s="152"/>
      <c r="P3898" s="138"/>
    </row>
    <row r="3899" spans="13:16" x14ac:dyDescent="0.3">
      <c r="M3899" s="162"/>
      <c r="N3899" s="152"/>
      <c r="P3899" s="138"/>
    </row>
    <row r="3900" spans="13:16" x14ac:dyDescent="0.3">
      <c r="M3900" s="162"/>
      <c r="N3900" s="152"/>
      <c r="P3900" s="138"/>
    </row>
    <row r="3901" spans="13:16" x14ac:dyDescent="0.3">
      <c r="M3901" s="162"/>
      <c r="N3901" s="152"/>
      <c r="P3901" s="138"/>
    </row>
    <row r="3902" spans="13:16" x14ac:dyDescent="0.3">
      <c r="M3902" s="162"/>
      <c r="N3902" s="152"/>
      <c r="P3902" s="138"/>
    </row>
    <row r="3903" spans="13:16" x14ac:dyDescent="0.3">
      <c r="M3903" s="162"/>
      <c r="N3903" s="152"/>
      <c r="P3903" s="138"/>
    </row>
    <row r="3904" spans="13:16" x14ac:dyDescent="0.3">
      <c r="M3904" s="162"/>
      <c r="N3904" s="152"/>
      <c r="P3904" s="138"/>
    </row>
    <row r="3905" spans="13:16" x14ac:dyDescent="0.3">
      <c r="M3905" s="162"/>
      <c r="N3905" s="152"/>
      <c r="P3905" s="138"/>
    </row>
    <row r="3906" spans="13:16" x14ac:dyDescent="0.3">
      <c r="M3906" s="162"/>
      <c r="N3906" s="152"/>
      <c r="P3906" s="138"/>
    </row>
    <row r="3907" spans="13:16" x14ac:dyDescent="0.3">
      <c r="M3907" s="162"/>
      <c r="N3907" s="152"/>
      <c r="P3907" s="138"/>
    </row>
    <row r="3908" spans="13:16" x14ac:dyDescent="0.3">
      <c r="M3908" s="162"/>
      <c r="N3908" s="152"/>
      <c r="P3908" s="138"/>
    </row>
    <row r="3909" spans="13:16" x14ac:dyDescent="0.3">
      <c r="M3909" s="162"/>
      <c r="N3909" s="152"/>
      <c r="P3909" s="138"/>
    </row>
    <row r="3910" spans="13:16" x14ac:dyDescent="0.3">
      <c r="M3910" s="162"/>
      <c r="N3910" s="152"/>
      <c r="P3910" s="138"/>
    </row>
    <row r="3911" spans="13:16" x14ac:dyDescent="0.3">
      <c r="M3911" s="162"/>
      <c r="N3911" s="152"/>
      <c r="P3911" s="138"/>
    </row>
    <row r="3912" spans="13:16" x14ac:dyDescent="0.3">
      <c r="M3912" s="162"/>
      <c r="N3912" s="152"/>
      <c r="P3912" s="138"/>
    </row>
    <row r="3913" spans="13:16" x14ac:dyDescent="0.3">
      <c r="M3913" s="162"/>
      <c r="N3913" s="152"/>
      <c r="P3913" s="138"/>
    </row>
    <row r="3914" spans="13:16" x14ac:dyDescent="0.3">
      <c r="M3914" s="162"/>
      <c r="N3914" s="152"/>
      <c r="P3914" s="138"/>
    </row>
    <row r="3915" spans="13:16" x14ac:dyDescent="0.3">
      <c r="M3915" s="162"/>
      <c r="N3915" s="152"/>
      <c r="P3915" s="138"/>
    </row>
    <row r="3916" spans="13:16" x14ac:dyDescent="0.3">
      <c r="M3916" s="162"/>
      <c r="N3916" s="152"/>
      <c r="P3916" s="138"/>
    </row>
    <row r="3917" spans="13:16" x14ac:dyDescent="0.3">
      <c r="M3917" s="162"/>
      <c r="N3917" s="152"/>
      <c r="P3917" s="138"/>
    </row>
    <row r="3918" spans="13:16" x14ac:dyDescent="0.3">
      <c r="M3918" s="162"/>
      <c r="N3918" s="152"/>
      <c r="P3918" s="138"/>
    </row>
    <row r="3919" spans="13:16" x14ac:dyDescent="0.3">
      <c r="M3919" s="162"/>
      <c r="N3919" s="152"/>
      <c r="P3919" s="138"/>
    </row>
    <row r="3920" spans="13:16" x14ac:dyDescent="0.3">
      <c r="M3920" s="162"/>
      <c r="N3920" s="152"/>
      <c r="P3920" s="138"/>
    </row>
    <row r="3921" spans="13:16" x14ac:dyDescent="0.3">
      <c r="M3921" s="162"/>
      <c r="N3921" s="152"/>
      <c r="P3921" s="138"/>
    </row>
    <row r="3922" spans="13:16" x14ac:dyDescent="0.3">
      <c r="M3922" s="162"/>
      <c r="N3922" s="152"/>
      <c r="P3922" s="138"/>
    </row>
    <row r="3923" spans="13:16" x14ac:dyDescent="0.3">
      <c r="M3923" s="162"/>
      <c r="N3923" s="152"/>
      <c r="P3923" s="138"/>
    </row>
    <row r="3924" spans="13:16" x14ac:dyDescent="0.3">
      <c r="M3924" s="162"/>
      <c r="N3924" s="152"/>
      <c r="P3924" s="138"/>
    </row>
    <row r="3925" spans="13:16" x14ac:dyDescent="0.3">
      <c r="M3925" s="162"/>
      <c r="N3925" s="152"/>
      <c r="P3925" s="138"/>
    </row>
    <row r="3926" spans="13:16" x14ac:dyDescent="0.3">
      <c r="M3926" s="162"/>
      <c r="N3926" s="152"/>
      <c r="P3926" s="138"/>
    </row>
    <row r="3927" spans="13:16" x14ac:dyDescent="0.3">
      <c r="M3927" s="162"/>
      <c r="N3927" s="152"/>
      <c r="P3927" s="138"/>
    </row>
    <row r="3928" spans="13:16" x14ac:dyDescent="0.3">
      <c r="M3928" s="162"/>
      <c r="N3928" s="152"/>
      <c r="P3928" s="138"/>
    </row>
    <row r="3929" spans="13:16" x14ac:dyDescent="0.3">
      <c r="M3929" s="162"/>
      <c r="N3929" s="152"/>
      <c r="P3929" s="138"/>
    </row>
    <row r="3930" spans="13:16" x14ac:dyDescent="0.3">
      <c r="M3930" s="162"/>
      <c r="N3930" s="152"/>
      <c r="P3930" s="138"/>
    </row>
    <row r="3931" spans="13:16" x14ac:dyDescent="0.3">
      <c r="M3931" s="162"/>
      <c r="N3931" s="152"/>
      <c r="P3931" s="138"/>
    </row>
    <row r="3932" spans="13:16" x14ac:dyDescent="0.3">
      <c r="M3932" s="162"/>
      <c r="N3932" s="152"/>
      <c r="P3932" s="138"/>
    </row>
    <row r="3933" spans="13:16" x14ac:dyDescent="0.3">
      <c r="M3933" s="162"/>
      <c r="N3933" s="152"/>
      <c r="P3933" s="138"/>
    </row>
    <row r="3934" spans="13:16" x14ac:dyDescent="0.3">
      <c r="M3934" s="162"/>
      <c r="N3934" s="152"/>
      <c r="P3934" s="138"/>
    </row>
    <row r="3935" spans="13:16" x14ac:dyDescent="0.3">
      <c r="M3935" s="162"/>
      <c r="N3935" s="152"/>
      <c r="P3935" s="138"/>
    </row>
    <row r="3936" spans="13:16" x14ac:dyDescent="0.3">
      <c r="M3936" s="162"/>
      <c r="N3936" s="152"/>
      <c r="P3936" s="138"/>
    </row>
    <row r="3937" spans="13:16" x14ac:dyDescent="0.3">
      <c r="M3937" s="162"/>
      <c r="N3937" s="152"/>
      <c r="P3937" s="138"/>
    </row>
    <row r="3938" spans="13:16" x14ac:dyDescent="0.3">
      <c r="M3938" s="162"/>
      <c r="N3938" s="152"/>
      <c r="P3938" s="138"/>
    </row>
    <row r="3939" spans="13:16" x14ac:dyDescent="0.3">
      <c r="M3939" s="162"/>
      <c r="N3939" s="152"/>
      <c r="P3939" s="138"/>
    </row>
    <row r="3940" spans="13:16" x14ac:dyDescent="0.3">
      <c r="M3940" s="162"/>
      <c r="N3940" s="152"/>
      <c r="P3940" s="138"/>
    </row>
    <row r="3941" spans="13:16" x14ac:dyDescent="0.3">
      <c r="M3941" s="162"/>
      <c r="N3941" s="152"/>
      <c r="P3941" s="138"/>
    </row>
    <row r="3942" spans="13:16" x14ac:dyDescent="0.3">
      <c r="M3942" s="162"/>
      <c r="N3942" s="152"/>
      <c r="P3942" s="138"/>
    </row>
    <row r="3943" spans="13:16" x14ac:dyDescent="0.3">
      <c r="M3943" s="162"/>
      <c r="N3943" s="152"/>
      <c r="P3943" s="138"/>
    </row>
    <row r="3944" spans="13:16" x14ac:dyDescent="0.3">
      <c r="M3944" s="162"/>
      <c r="N3944" s="152"/>
      <c r="P3944" s="138"/>
    </row>
    <row r="3945" spans="13:16" x14ac:dyDescent="0.3">
      <c r="M3945" s="162"/>
      <c r="N3945" s="152"/>
      <c r="P3945" s="138"/>
    </row>
    <row r="3946" spans="13:16" x14ac:dyDescent="0.3">
      <c r="M3946" s="162"/>
      <c r="N3946" s="152"/>
      <c r="P3946" s="138"/>
    </row>
    <row r="3947" spans="13:16" x14ac:dyDescent="0.3">
      <c r="M3947" s="162"/>
      <c r="N3947" s="152"/>
      <c r="P3947" s="138"/>
    </row>
    <row r="3948" spans="13:16" x14ac:dyDescent="0.3">
      <c r="M3948" s="162"/>
      <c r="N3948" s="152"/>
      <c r="P3948" s="138"/>
    </row>
    <row r="3949" spans="13:16" x14ac:dyDescent="0.3">
      <c r="M3949" s="162"/>
      <c r="N3949" s="152"/>
      <c r="P3949" s="138"/>
    </row>
    <row r="3950" spans="13:16" x14ac:dyDescent="0.3">
      <c r="M3950" s="162"/>
      <c r="N3950" s="152"/>
      <c r="P3950" s="138"/>
    </row>
    <row r="3951" spans="13:16" x14ac:dyDescent="0.3">
      <c r="M3951" s="162"/>
      <c r="N3951" s="152"/>
      <c r="P3951" s="138"/>
    </row>
    <row r="3952" spans="13:16" x14ac:dyDescent="0.3">
      <c r="M3952" s="162"/>
      <c r="N3952" s="152"/>
      <c r="P3952" s="138"/>
    </row>
    <row r="3953" spans="13:16" x14ac:dyDescent="0.3">
      <c r="M3953" s="162"/>
      <c r="N3953" s="152"/>
      <c r="P3953" s="138"/>
    </row>
    <row r="3954" spans="13:16" x14ac:dyDescent="0.3">
      <c r="M3954" s="162"/>
      <c r="N3954" s="152"/>
      <c r="P3954" s="138"/>
    </row>
    <row r="3955" spans="13:16" x14ac:dyDescent="0.3">
      <c r="M3955" s="162"/>
      <c r="N3955" s="152"/>
      <c r="P3955" s="138"/>
    </row>
    <row r="3956" spans="13:16" x14ac:dyDescent="0.3">
      <c r="M3956" s="162"/>
      <c r="N3956" s="152"/>
      <c r="P3956" s="138"/>
    </row>
    <row r="3957" spans="13:16" x14ac:dyDescent="0.3">
      <c r="M3957" s="162"/>
      <c r="N3957" s="152"/>
      <c r="P3957" s="138"/>
    </row>
    <row r="3958" spans="13:16" x14ac:dyDescent="0.3">
      <c r="M3958" s="162"/>
      <c r="N3958" s="152"/>
      <c r="P3958" s="138"/>
    </row>
    <row r="3959" spans="13:16" x14ac:dyDescent="0.3">
      <c r="M3959" s="162"/>
      <c r="N3959" s="152"/>
      <c r="P3959" s="138"/>
    </row>
    <row r="3960" spans="13:16" x14ac:dyDescent="0.3">
      <c r="M3960" s="162"/>
      <c r="N3960" s="152"/>
      <c r="P3960" s="138"/>
    </row>
    <row r="3961" spans="13:16" x14ac:dyDescent="0.3">
      <c r="M3961" s="162"/>
      <c r="N3961" s="152"/>
      <c r="P3961" s="138"/>
    </row>
    <row r="3962" spans="13:16" x14ac:dyDescent="0.3">
      <c r="M3962" s="162"/>
      <c r="N3962" s="152"/>
      <c r="P3962" s="138"/>
    </row>
    <row r="3963" spans="13:16" x14ac:dyDescent="0.3">
      <c r="M3963" s="162"/>
      <c r="N3963" s="152"/>
      <c r="P3963" s="138"/>
    </row>
    <row r="3964" spans="13:16" x14ac:dyDescent="0.3">
      <c r="M3964" s="162"/>
      <c r="N3964" s="152"/>
      <c r="P3964" s="138"/>
    </row>
    <row r="3965" spans="13:16" x14ac:dyDescent="0.3">
      <c r="M3965" s="162"/>
      <c r="N3965" s="152"/>
      <c r="P3965" s="138"/>
    </row>
    <row r="3966" spans="13:16" x14ac:dyDescent="0.3">
      <c r="M3966" s="162"/>
      <c r="N3966" s="152"/>
      <c r="P3966" s="138"/>
    </row>
    <row r="3967" spans="13:16" x14ac:dyDescent="0.3">
      <c r="M3967" s="162"/>
      <c r="N3967" s="152"/>
      <c r="P3967" s="138"/>
    </row>
    <row r="3968" spans="13:16" x14ac:dyDescent="0.3">
      <c r="M3968" s="162"/>
      <c r="N3968" s="152"/>
      <c r="P3968" s="138"/>
    </row>
    <row r="3969" spans="13:16" x14ac:dyDescent="0.3">
      <c r="M3969" s="162"/>
      <c r="N3969" s="152"/>
      <c r="P3969" s="138"/>
    </row>
    <row r="3970" spans="13:16" x14ac:dyDescent="0.3">
      <c r="M3970" s="162"/>
      <c r="N3970" s="152"/>
      <c r="P3970" s="138"/>
    </row>
    <row r="3971" spans="13:16" x14ac:dyDescent="0.3">
      <c r="M3971" s="162"/>
      <c r="N3971" s="152"/>
      <c r="P3971" s="138"/>
    </row>
    <row r="3972" spans="13:16" x14ac:dyDescent="0.3">
      <c r="M3972" s="162"/>
      <c r="N3972" s="152"/>
      <c r="P3972" s="138"/>
    </row>
    <row r="3973" spans="13:16" x14ac:dyDescent="0.3">
      <c r="M3973" s="162"/>
      <c r="N3973" s="152"/>
      <c r="P3973" s="138"/>
    </row>
    <row r="3974" spans="13:16" x14ac:dyDescent="0.3">
      <c r="M3974" s="162"/>
      <c r="N3974" s="152"/>
      <c r="P3974" s="138"/>
    </row>
    <row r="3975" spans="13:16" x14ac:dyDescent="0.3">
      <c r="M3975" s="162"/>
      <c r="N3975" s="152"/>
      <c r="P3975" s="138"/>
    </row>
    <row r="3976" spans="13:16" x14ac:dyDescent="0.3">
      <c r="M3976" s="162"/>
      <c r="N3976" s="152"/>
      <c r="P3976" s="138"/>
    </row>
    <row r="3977" spans="13:16" x14ac:dyDescent="0.3">
      <c r="M3977" s="162"/>
      <c r="N3977" s="152"/>
      <c r="P3977" s="138"/>
    </row>
    <row r="3978" spans="13:16" x14ac:dyDescent="0.3">
      <c r="M3978" s="162"/>
      <c r="N3978" s="152"/>
      <c r="P3978" s="138"/>
    </row>
    <row r="3979" spans="13:16" x14ac:dyDescent="0.3">
      <c r="M3979" s="162"/>
      <c r="N3979" s="152"/>
      <c r="P3979" s="138"/>
    </row>
    <row r="3980" spans="13:16" x14ac:dyDescent="0.3">
      <c r="M3980" s="162"/>
      <c r="N3980" s="152"/>
      <c r="P3980" s="138"/>
    </row>
    <row r="3981" spans="13:16" x14ac:dyDescent="0.3">
      <c r="M3981" s="162"/>
      <c r="N3981" s="152"/>
      <c r="P3981" s="138"/>
    </row>
    <row r="3982" spans="13:16" x14ac:dyDescent="0.3">
      <c r="M3982" s="162"/>
      <c r="N3982" s="152"/>
      <c r="P3982" s="138"/>
    </row>
    <row r="3983" spans="13:16" x14ac:dyDescent="0.3">
      <c r="M3983" s="162"/>
      <c r="N3983" s="152"/>
      <c r="P3983" s="138"/>
    </row>
    <row r="3984" spans="13:16" x14ac:dyDescent="0.3">
      <c r="M3984" s="162"/>
      <c r="N3984" s="152"/>
      <c r="P3984" s="138"/>
    </row>
    <row r="3985" spans="13:16" x14ac:dyDescent="0.3">
      <c r="M3985" s="162"/>
      <c r="N3985" s="152"/>
      <c r="P3985" s="138"/>
    </row>
    <row r="3986" spans="13:16" x14ac:dyDescent="0.3">
      <c r="M3986" s="162"/>
      <c r="N3986" s="152"/>
      <c r="P3986" s="138"/>
    </row>
    <row r="3987" spans="13:16" x14ac:dyDescent="0.3">
      <c r="M3987" s="162"/>
      <c r="N3987" s="152"/>
      <c r="P3987" s="138"/>
    </row>
    <row r="3988" spans="13:16" x14ac:dyDescent="0.3">
      <c r="M3988" s="162"/>
      <c r="N3988" s="152"/>
      <c r="P3988" s="138"/>
    </row>
    <row r="3989" spans="13:16" x14ac:dyDescent="0.3">
      <c r="M3989" s="162"/>
      <c r="N3989" s="152"/>
      <c r="P3989" s="138"/>
    </row>
    <row r="3990" spans="13:16" x14ac:dyDescent="0.3">
      <c r="M3990" s="162"/>
      <c r="N3990" s="152"/>
      <c r="P3990" s="138"/>
    </row>
    <row r="3991" spans="13:16" x14ac:dyDescent="0.3">
      <c r="M3991" s="162"/>
      <c r="N3991" s="152"/>
      <c r="P3991" s="138"/>
    </row>
    <row r="3992" spans="13:16" x14ac:dyDescent="0.3">
      <c r="M3992" s="162"/>
      <c r="N3992" s="152"/>
      <c r="P3992" s="138"/>
    </row>
    <row r="3993" spans="13:16" x14ac:dyDescent="0.3">
      <c r="M3993" s="162"/>
      <c r="N3993" s="152"/>
      <c r="P3993" s="138"/>
    </row>
    <row r="3994" spans="13:16" x14ac:dyDescent="0.3">
      <c r="M3994" s="162"/>
      <c r="N3994" s="152"/>
      <c r="P3994" s="138"/>
    </row>
    <row r="3995" spans="13:16" x14ac:dyDescent="0.3">
      <c r="M3995" s="162"/>
      <c r="N3995" s="152"/>
      <c r="P3995" s="138"/>
    </row>
    <row r="3996" spans="13:16" x14ac:dyDescent="0.3">
      <c r="M3996" s="162"/>
      <c r="N3996" s="152"/>
      <c r="P3996" s="138"/>
    </row>
    <row r="3997" spans="13:16" x14ac:dyDescent="0.3">
      <c r="M3997" s="162"/>
      <c r="N3997" s="152"/>
      <c r="P3997" s="138"/>
    </row>
    <row r="3998" spans="13:16" x14ac:dyDescent="0.3">
      <c r="M3998" s="162"/>
      <c r="N3998" s="152"/>
      <c r="P3998" s="138"/>
    </row>
    <row r="3999" spans="13:16" x14ac:dyDescent="0.3">
      <c r="M3999" s="162"/>
      <c r="N3999" s="152"/>
      <c r="P3999" s="138"/>
    </row>
    <row r="4000" spans="13:16" x14ac:dyDescent="0.3">
      <c r="M4000" s="162"/>
      <c r="N4000" s="152"/>
      <c r="P4000" s="138"/>
    </row>
    <row r="4001" spans="13:16" x14ac:dyDescent="0.3">
      <c r="M4001" s="162"/>
      <c r="N4001" s="152"/>
      <c r="P4001" s="138"/>
    </row>
    <row r="4002" spans="13:16" x14ac:dyDescent="0.3">
      <c r="M4002" s="162"/>
      <c r="N4002" s="152"/>
      <c r="P4002" s="138"/>
    </row>
    <row r="4003" spans="13:16" x14ac:dyDescent="0.3">
      <c r="M4003" s="162"/>
      <c r="N4003" s="152"/>
      <c r="P4003" s="138"/>
    </row>
    <row r="4004" spans="13:16" x14ac:dyDescent="0.3">
      <c r="M4004" s="162"/>
      <c r="N4004" s="152"/>
      <c r="P4004" s="138"/>
    </row>
    <row r="4005" spans="13:16" x14ac:dyDescent="0.3">
      <c r="M4005" s="162"/>
      <c r="N4005" s="152"/>
      <c r="P4005" s="138"/>
    </row>
    <row r="4006" spans="13:16" x14ac:dyDescent="0.3">
      <c r="M4006" s="162"/>
      <c r="N4006" s="152"/>
      <c r="P4006" s="138"/>
    </row>
    <row r="4007" spans="13:16" x14ac:dyDescent="0.3">
      <c r="M4007" s="162"/>
      <c r="N4007" s="152"/>
      <c r="P4007" s="138"/>
    </row>
    <row r="4008" spans="13:16" x14ac:dyDescent="0.3">
      <c r="M4008" s="162"/>
      <c r="N4008" s="152"/>
      <c r="P4008" s="138"/>
    </row>
    <row r="4009" spans="13:16" x14ac:dyDescent="0.3">
      <c r="M4009" s="162"/>
      <c r="N4009" s="152"/>
      <c r="P4009" s="138"/>
    </row>
    <row r="4010" spans="13:16" x14ac:dyDescent="0.3">
      <c r="M4010" s="162"/>
      <c r="N4010" s="152"/>
      <c r="P4010" s="138"/>
    </row>
    <row r="4011" spans="13:16" x14ac:dyDescent="0.3">
      <c r="M4011" s="162"/>
      <c r="N4011" s="152"/>
      <c r="P4011" s="138"/>
    </row>
    <row r="4012" spans="13:16" x14ac:dyDescent="0.3">
      <c r="M4012" s="162"/>
      <c r="N4012" s="152"/>
      <c r="P4012" s="138"/>
    </row>
    <row r="4013" spans="13:16" x14ac:dyDescent="0.3">
      <c r="M4013" s="162"/>
      <c r="N4013" s="152"/>
      <c r="P4013" s="138"/>
    </row>
    <row r="4014" spans="13:16" x14ac:dyDescent="0.3">
      <c r="M4014" s="162"/>
      <c r="N4014" s="152"/>
      <c r="P4014" s="138"/>
    </row>
    <row r="4015" spans="13:16" x14ac:dyDescent="0.3">
      <c r="M4015" s="162"/>
      <c r="N4015" s="152"/>
      <c r="P4015" s="138"/>
    </row>
    <row r="4016" spans="13:16" x14ac:dyDescent="0.3">
      <c r="M4016" s="162"/>
      <c r="N4016" s="152"/>
      <c r="P4016" s="138"/>
    </row>
    <row r="4017" spans="13:16" x14ac:dyDescent="0.3">
      <c r="M4017" s="162"/>
      <c r="N4017" s="152"/>
      <c r="P4017" s="138"/>
    </row>
    <row r="4018" spans="13:16" x14ac:dyDescent="0.3">
      <c r="M4018" s="162"/>
      <c r="N4018" s="152"/>
      <c r="P4018" s="138"/>
    </row>
    <row r="4019" spans="13:16" x14ac:dyDescent="0.3">
      <c r="M4019" s="162"/>
      <c r="N4019" s="152"/>
      <c r="P4019" s="138"/>
    </row>
    <row r="4020" spans="13:16" x14ac:dyDescent="0.3">
      <c r="M4020" s="162"/>
      <c r="N4020" s="152"/>
      <c r="P4020" s="138"/>
    </row>
    <row r="4021" spans="13:16" x14ac:dyDescent="0.3">
      <c r="M4021" s="162"/>
      <c r="N4021" s="152"/>
      <c r="P4021" s="138"/>
    </row>
    <row r="4022" spans="13:16" x14ac:dyDescent="0.3">
      <c r="M4022" s="162"/>
      <c r="N4022" s="152"/>
      <c r="P4022" s="138"/>
    </row>
    <row r="4023" spans="13:16" x14ac:dyDescent="0.3">
      <c r="M4023" s="162"/>
      <c r="N4023" s="152"/>
      <c r="P4023" s="138"/>
    </row>
    <row r="4024" spans="13:16" x14ac:dyDescent="0.3">
      <c r="M4024" s="162"/>
      <c r="N4024" s="152"/>
      <c r="P4024" s="138"/>
    </row>
    <row r="4025" spans="13:16" x14ac:dyDescent="0.3">
      <c r="M4025" s="162"/>
      <c r="N4025" s="152"/>
      <c r="P4025" s="138"/>
    </row>
    <row r="4026" spans="13:16" x14ac:dyDescent="0.3">
      <c r="M4026" s="162"/>
      <c r="N4026" s="152"/>
      <c r="P4026" s="138"/>
    </row>
    <row r="4027" spans="13:16" x14ac:dyDescent="0.3">
      <c r="M4027" s="162"/>
      <c r="N4027" s="152"/>
      <c r="P4027" s="138"/>
    </row>
    <row r="4028" spans="13:16" x14ac:dyDescent="0.3">
      <c r="M4028" s="162"/>
      <c r="N4028" s="152"/>
      <c r="P4028" s="138"/>
    </row>
    <row r="4029" spans="13:16" x14ac:dyDescent="0.3">
      <c r="M4029" s="162"/>
      <c r="N4029" s="152"/>
      <c r="P4029" s="138"/>
    </row>
    <row r="4030" spans="13:16" x14ac:dyDescent="0.3">
      <c r="M4030" s="162"/>
      <c r="N4030" s="152"/>
      <c r="P4030" s="138"/>
    </row>
    <row r="4031" spans="13:16" x14ac:dyDescent="0.3">
      <c r="M4031" s="162"/>
      <c r="N4031" s="152"/>
      <c r="P4031" s="138"/>
    </row>
    <row r="4032" spans="13:16" x14ac:dyDescent="0.3">
      <c r="M4032" s="162"/>
      <c r="N4032" s="152"/>
      <c r="P4032" s="138"/>
    </row>
    <row r="4033" spans="13:16" x14ac:dyDescent="0.3">
      <c r="M4033" s="162"/>
      <c r="N4033" s="152"/>
      <c r="P4033" s="138"/>
    </row>
    <row r="4034" spans="13:16" x14ac:dyDescent="0.3">
      <c r="M4034" s="162"/>
      <c r="N4034" s="152"/>
      <c r="P4034" s="138"/>
    </row>
    <row r="4035" spans="13:16" x14ac:dyDescent="0.3">
      <c r="M4035" s="162"/>
      <c r="N4035" s="152"/>
      <c r="P4035" s="138"/>
    </row>
    <row r="4036" spans="13:16" x14ac:dyDescent="0.3">
      <c r="M4036" s="162"/>
      <c r="N4036" s="152"/>
      <c r="P4036" s="138"/>
    </row>
    <row r="4037" spans="13:16" x14ac:dyDescent="0.3">
      <c r="M4037" s="162"/>
      <c r="N4037" s="152"/>
      <c r="P4037" s="138"/>
    </row>
    <row r="4038" spans="13:16" x14ac:dyDescent="0.3">
      <c r="M4038" s="162"/>
      <c r="N4038" s="152"/>
      <c r="P4038" s="138"/>
    </row>
    <row r="4039" spans="13:16" x14ac:dyDescent="0.3">
      <c r="M4039" s="162"/>
      <c r="N4039" s="152"/>
      <c r="P4039" s="138"/>
    </row>
    <row r="4040" spans="13:16" x14ac:dyDescent="0.3">
      <c r="M4040" s="162"/>
      <c r="N4040" s="152"/>
      <c r="P4040" s="138"/>
    </row>
    <row r="4041" spans="13:16" x14ac:dyDescent="0.3">
      <c r="M4041" s="162"/>
      <c r="N4041" s="152"/>
      <c r="P4041" s="138"/>
    </row>
    <row r="4042" spans="13:16" x14ac:dyDescent="0.3">
      <c r="M4042" s="162"/>
      <c r="N4042" s="152"/>
      <c r="P4042" s="138"/>
    </row>
    <row r="4043" spans="13:16" x14ac:dyDescent="0.3">
      <c r="M4043" s="162"/>
      <c r="N4043" s="152"/>
      <c r="P4043" s="138"/>
    </row>
    <row r="4044" spans="13:16" x14ac:dyDescent="0.3">
      <c r="M4044" s="162"/>
      <c r="N4044" s="152"/>
      <c r="P4044" s="138"/>
    </row>
    <row r="4045" spans="13:16" x14ac:dyDescent="0.3">
      <c r="M4045" s="162"/>
      <c r="N4045" s="152"/>
      <c r="P4045" s="138"/>
    </row>
    <row r="4046" spans="13:16" x14ac:dyDescent="0.3">
      <c r="M4046" s="162"/>
      <c r="N4046" s="152"/>
      <c r="P4046" s="138"/>
    </row>
    <row r="4047" spans="13:16" x14ac:dyDescent="0.3">
      <c r="M4047" s="162"/>
      <c r="N4047" s="152"/>
      <c r="P4047" s="138"/>
    </row>
    <row r="4048" spans="13:16" x14ac:dyDescent="0.3">
      <c r="M4048" s="162"/>
      <c r="N4048" s="152"/>
      <c r="P4048" s="138"/>
    </row>
    <row r="4049" spans="13:16" x14ac:dyDescent="0.3">
      <c r="M4049" s="162"/>
      <c r="N4049" s="152"/>
      <c r="P4049" s="138"/>
    </row>
    <row r="4050" spans="13:16" x14ac:dyDescent="0.3">
      <c r="M4050" s="162"/>
      <c r="N4050" s="152"/>
      <c r="P4050" s="138"/>
    </row>
    <row r="4051" spans="13:16" x14ac:dyDescent="0.3">
      <c r="M4051" s="162"/>
      <c r="N4051" s="152"/>
      <c r="P4051" s="138"/>
    </row>
    <row r="4052" spans="13:16" x14ac:dyDescent="0.3">
      <c r="M4052" s="162"/>
      <c r="N4052" s="152"/>
      <c r="P4052" s="138"/>
    </row>
    <row r="4053" spans="13:16" x14ac:dyDescent="0.3">
      <c r="M4053" s="162"/>
      <c r="N4053" s="152"/>
      <c r="P4053" s="138"/>
    </row>
    <row r="4054" spans="13:16" x14ac:dyDescent="0.3">
      <c r="M4054" s="162"/>
      <c r="N4054" s="152"/>
      <c r="P4054" s="138"/>
    </row>
    <row r="4055" spans="13:16" x14ac:dyDescent="0.3">
      <c r="M4055" s="162"/>
      <c r="N4055" s="152"/>
      <c r="P4055" s="138"/>
    </row>
    <row r="4056" spans="13:16" x14ac:dyDescent="0.3">
      <c r="M4056" s="162"/>
      <c r="N4056" s="152"/>
      <c r="P4056" s="138"/>
    </row>
    <row r="4057" spans="13:16" x14ac:dyDescent="0.3">
      <c r="M4057" s="162"/>
      <c r="N4057" s="152"/>
      <c r="P4057" s="138"/>
    </row>
    <row r="4058" spans="13:16" x14ac:dyDescent="0.3">
      <c r="M4058" s="162"/>
      <c r="N4058" s="152"/>
      <c r="P4058" s="138"/>
    </row>
    <row r="4059" spans="13:16" x14ac:dyDescent="0.3">
      <c r="M4059" s="162"/>
      <c r="N4059" s="152"/>
      <c r="P4059" s="138"/>
    </row>
    <row r="4060" spans="13:16" x14ac:dyDescent="0.3">
      <c r="M4060" s="162"/>
      <c r="N4060" s="152"/>
      <c r="P4060" s="138"/>
    </row>
    <row r="4061" spans="13:16" x14ac:dyDescent="0.3">
      <c r="M4061" s="162"/>
      <c r="N4061" s="152"/>
      <c r="P4061" s="138"/>
    </row>
    <row r="4062" spans="13:16" x14ac:dyDescent="0.3">
      <c r="M4062" s="162"/>
      <c r="N4062" s="152"/>
      <c r="P4062" s="138"/>
    </row>
    <row r="4063" spans="13:16" x14ac:dyDescent="0.3">
      <c r="M4063" s="162"/>
      <c r="N4063" s="152"/>
      <c r="P4063" s="138"/>
    </row>
    <row r="4064" spans="13:16" x14ac:dyDescent="0.3">
      <c r="M4064" s="162"/>
      <c r="N4064" s="152"/>
      <c r="P4064" s="138"/>
    </row>
    <row r="4065" spans="13:16" x14ac:dyDescent="0.3">
      <c r="M4065" s="162"/>
      <c r="N4065" s="152"/>
      <c r="P4065" s="138"/>
    </row>
    <row r="4066" spans="13:16" x14ac:dyDescent="0.3">
      <c r="M4066" s="162"/>
      <c r="N4066" s="152"/>
      <c r="P4066" s="138"/>
    </row>
    <row r="4067" spans="13:16" x14ac:dyDescent="0.3">
      <c r="M4067" s="162"/>
      <c r="N4067" s="152"/>
      <c r="P4067" s="138"/>
    </row>
    <row r="4068" spans="13:16" x14ac:dyDescent="0.3">
      <c r="M4068" s="162"/>
      <c r="N4068" s="152"/>
      <c r="P4068" s="138"/>
    </row>
    <row r="4069" spans="13:16" x14ac:dyDescent="0.3">
      <c r="M4069" s="162"/>
      <c r="N4069" s="152"/>
      <c r="P4069" s="138"/>
    </row>
    <row r="4070" spans="13:16" x14ac:dyDescent="0.3">
      <c r="M4070" s="162"/>
      <c r="N4070" s="152"/>
      <c r="P4070" s="138"/>
    </row>
    <row r="4071" spans="13:16" x14ac:dyDescent="0.3">
      <c r="M4071" s="162"/>
      <c r="N4071" s="152"/>
      <c r="P4071" s="138"/>
    </row>
    <row r="4072" spans="13:16" x14ac:dyDescent="0.3">
      <c r="M4072" s="162"/>
      <c r="N4072" s="152"/>
      <c r="P4072" s="138"/>
    </row>
    <row r="4073" spans="13:16" x14ac:dyDescent="0.3">
      <c r="M4073" s="162"/>
      <c r="N4073" s="152"/>
      <c r="P4073" s="138"/>
    </row>
    <row r="4074" spans="13:16" x14ac:dyDescent="0.3">
      <c r="M4074" s="162"/>
      <c r="N4074" s="152"/>
      <c r="P4074" s="138"/>
    </row>
    <row r="4075" spans="13:16" x14ac:dyDescent="0.3">
      <c r="M4075" s="162"/>
      <c r="N4075" s="152"/>
      <c r="P4075" s="138"/>
    </row>
    <row r="4076" spans="13:16" x14ac:dyDescent="0.3">
      <c r="M4076" s="162"/>
      <c r="N4076" s="152"/>
      <c r="P4076" s="138"/>
    </row>
    <row r="4077" spans="13:16" x14ac:dyDescent="0.3">
      <c r="M4077" s="162"/>
      <c r="N4077" s="152"/>
      <c r="P4077" s="138"/>
    </row>
    <row r="4078" spans="13:16" x14ac:dyDescent="0.3">
      <c r="M4078" s="162"/>
      <c r="N4078" s="152"/>
      <c r="P4078" s="138"/>
    </row>
    <row r="4079" spans="13:16" x14ac:dyDescent="0.3">
      <c r="M4079" s="162"/>
      <c r="N4079" s="152"/>
      <c r="P4079" s="138"/>
    </row>
    <row r="4080" spans="13:16" x14ac:dyDescent="0.3">
      <c r="M4080" s="162"/>
      <c r="N4080" s="152"/>
      <c r="P4080" s="138"/>
    </row>
    <row r="4081" spans="13:16" x14ac:dyDescent="0.3">
      <c r="M4081" s="162"/>
      <c r="N4081" s="152"/>
      <c r="P4081" s="138"/>
    </row>
    <row r="4082" spans="13:16" x14ac:dyDescent="0.3">
      <c r="M4082" s="162"/>
      <c r="N4082" s="152"/>
      <c r="P4082" s="138"/>
    </row>
    <row r="4083" spans="13:16" x14ac:dyDescent="0.3">
      <c r="M4083" s="162"/>
      <c r="N4083" s="152"/>
      <c r="P4083" s="138"/>
    </row>
    <row r="4084" spans="13:16" x14ac:dyDescent="0.3">
      <c r="M4084" s="162"/>
      <c r="N4084" s="152"/>
      <c r="P4084" s="138"/>
    </row>
    <row r="4085" spans="13:16" x14ac:dyDescent="0.3">
      <c r="M4085" s="162"/>
      <c r="N4085" s="152"/>
      <c r="P4085" s="138"/>
    </row>
    <row r="4086" spans="13:16" x14ac:dyDescent="0.3">
      <c r="M4086" s="162"/>
      <c r="N4086" s="152"/>
      <c r="P4086" s="138"/>
    </row>
    <row r="4087" spans="13:16" x14ac:dyDescent="0.3">
      <c r="M4087" s="162"/>
      <c r="N4087" s="152"/>
      <c r="P4087" s="138"/>
    </row>
    <row r="4088" spans="13:16" x14ac:dyDescent="0.3">
      <c r="M4088" s="162"/>
      <c r="N4088" s="152"/>
      <c r="P4088" s="138"/>
    </row>
    <row r="4089" spans="13:16" x14ac:dyDescent="0.3">
      <c r="M4089" s="162"/>
      <c r="N4089" s="152"/>
      <c r="P4089" s="138"/>
    </row>
    <row r="4090" spans="13:16" x14ac:dyDescent="0.3">
      <c r="M4090" s="162"/>
      <c r="N4090" s="152"/>
      <c r="P4090" s="138"/>
    </row>
    <row r="4091" spans="13:16" x14ac:dyDescent="0.3">
      <c r="M4091" s="162"/>
      <c r="N4091" s="152"/>
      <c r="P4091" s="138"/>
    </row>
    <row r="4092" spans="13:16" x14ac:dyDescent="0.3">
      <c r="M4092" s="162"/>
      <c r="N4092" s="152"/>
      <c r="P4092" s="138"/>
    </row>
    <row r="4093" spans="13:16" x14ac:dyDescent="0.3">
      <c r="M4093" s="162"/>
      <c r="N4093" s="152"/>
      <c r="P4093" s="138"/>
    </row>
    <row r="4094" spans="13:16" x14ac:dyDescent="0.3">
      <c r="M4094" s="162"/>
      <c r="N4094" s="152"/>
      <c r="P4094" s="138"/>
    </row>
    <row r="4095" spans="13:16" x14ac:dyDescent="0.3">
      <c r="M4095" s="162"/>
      <c r="N4095" s="152"/>
      <c r="P4095" s="138"/>
    </row>
    <row r="4096" spans="13:16" x14ac:dyDescent="0.3">
      <c r="M4096" s="162"/>
      <c r="N4096" s="152"/>
      <c r="P4096" s="138"/>
    </row>
    <row r="4097" spans="13:16" x14ac:dyDescent="0.3">
      <c r="M4097" s="162"/>
      <c r="N4097" s="152"/>
      <c r="P4097" s="138"/>
    </row>
    <row r="4098" spans="13:16" x14ac:dyDescent="0.3">
      <c r="M4098" s="162"/>
      <c r="N4098" s="152"/>
      <c r="P4098" s="138"/>
    </row>
    <row r="4099" spans="13:16" x14ac:dyDescent="0.3">
      <c r="M4099" s="162"/>
      <c r="N4099" s="152"/>
      <c r="P4099" s="138"/>
    </row>
    <row r="4100" spans="13:16" x14ac:dyDescent="0.3">
      <c r="M4100" s="162"/>
      <c r="N4100" s="152"/>
      <c r="P4100" s="138"/>
    </row>
    <row r="4101" spans="13:16" x14ac:dyDescent="0.3">
      <c r="M4101" s="162"/>
      <c r="N4101" s="152"/>
      <c r="P4101" s="138"/>
    </row>
    <row r="4102" spans="13:16" x14ac:dyDescent="0.3">
      <c r="M4102" s="162"/>
      <c r="N4102" s="152"/>
      <c r="P4102" s="138"/>
    </row>
    <row r="4103" spans="13:16" x14ac:dyDescent="0.3">
      <c r="M4103" s="162"/>
      <c r="N4103" s="152"/>
      <c r="P4103" s="138"/>
    </row>
    <row r="4104" spans="13:16" x14ac:dyDescent="0.3">
      <c r="M4104" s="162"/>
      <c r="N4104" s="152"/>
      <c r="P4104" s="138"/>
    </row>
    <row r="4105" spans="13:16" x14ac:dyDescent="0.3">
      <c r="M4105" s="162"/>
      <c r="N4105" s="152"/>
      <c r="P4105" s="138"/>
    </row>
    <row r="4106" spans="13:16" x14ac:dyDescent="0.3">
      <c r="M4106" s="162"/>
      <c r="N4106" s="152"/>
      <c r="P4106" s="138"/>
    </row>
    <row r="4107" spans="13:16" x14ac:dyDescent="0.3">
      <c r="M4107" s="162"/>
      <c r="N4107" s="152"/>
      <c r="P4107" s="138"/>
    </row>
    <row r="4108" spans="13:16" x14ac:dyDescent="0.3">
      <c r="M4108" s="162"/>
      <c r="N4108" s="152"/>
      <c r="P4108" s="138"/>
    </row>
    <row r="4109" spans="13:16" x14ac:dyDescent="0.3">
      <c r="M4109" s="162"/>
      <c r="N4109" s="152"/>
      <c r="P4109" s="138"/>
    </row>
    <row r="4110" spans="13:16" x14ac:dyDescent="0.3">
      <c r="M4110" s="162"/>
      <c r="N4110" s="152"/>
      <c r="P4110" s="138"/>
    </row>
    <row r="4111" spans="13:16" x14ac:dyDescent="0.3">
      <c r="M4111" s="162"/>
      <c r="N4111" s="152"/>
      <c r="P4111" s="138"/>
    </row>
    <row r="4112" spans="13:16" x14ac:dyDescent="0.3">
      <c r="M4112" s="162"/>
      <c r="N4112" s="152"/>
      <c r="P4112" s="138"/>
    </row>
    <row r="4113" spans="13:16" x14ac:dyDescent="0.3">
      <c r="M4113" s="162"/>
      <c r="N4113" s="152"/>
      <c r="P4113" s="138"/>
    </row>
    <row r="4114" spans="13:16" x14ac:dyDescent="0.3">
      <c r="M4114" s="162"/>
      <c r="N4114" s="152"/>
      <c r="P4114" s="138"/>
    </row>
    <row r="4115" spans="13:16" x14ac:dyDescent="0.3">
      <c r="M4115" s="162"/>
      <c r="N4115" s="152"/>
      <c r="P4115" s="138"/>
    </row>
    <row r="4116" spans="13:16" x14ac:dyDescent="0.3">
      <c r="M4116" s="162"/>
      <c r="N4116" s="152"/>
      <c r="P4116" s="138"/>
    </row>
    <row r="4117" spans="13:16" x14ac:dyDescent="0.3">
      <c r="M4117" s="162"/>
      <c r="N4117" s="152"/>
      <c r="P4117" s="138"/>
    </row>
    <row r="4118" spans="13:16" x14ac:dyDescent="0.3">
      <c r="M4118" s="162"/>
      <c r="N4118" s="152"/>
      <c r="P4118" s="138"/>
    </row>
    <row r="4119" spans="13:16" x14ac:dyDescent="0.3">
      <c r="M4119" s="162"/>
      <c r="N4119" s="152"/>
      <c r="P4119" s="138"/>
    </row>
    <row r="4120" spans="13:16" x14ac:dyDescent="0.3">
      <c r="M4120" s="162"/>
      <c r="N4120" s="152"/>
      <c r="P4120" s="138"/>
    </row>
    <row r="4121" spans="13:16" x14ac:dyDescent="0.3">
      <c r="M4121" s="162"/>
      <c r="N4121" s="152"/>
      <c r="P4121" s="138"/>
    </row>
    <row r="4122" spans="13:16" x14ac:dyDescent="0.3">
      <c r="M4122" s="162"/>
      <c r="N4122" s="152"/>
      <c r="P4122" s="138"/>
    </row>
    <row r="4123" spans="13:16" x14ac:dyDescent="0.3">
      <c r="M4123" s="162"/>
      <c r="N4123" s="152"/>
      <c r="P4123" s="138"/>
    </row>
    <row r="4124" spans="13:16" x14ac:dyDescent="0.3">
      <c r="M4124" s="162"/>
      <c r="N4124" s="152"/>
      <c r="P4124" s="138"/>
    </row>
    <row r="4125" spans="13:16" x14ac:dyDescent="0.3">
      <c r="M4125" s="162"/>
      <c r="N4125" s="152"/>
      <c r="P4125" s="138"/>
    </row>
    <row r="4126" spans="13:16" x14ac:dyDescent="0.3">
      <c r="M4126" s="162"/>
      <c r="N4126" s="152"/>
      <c r="P4126" s="138"/>
    </row>
    <row r="4127" spans="13:16" x14ac:dyDescent="0.3">
      <c r="M4127" s="162"/>
      <c r="N4127" s="152"/>
      <c r="P4127" s="138"/>
    </row>
    <row r="4128" spans="13:16" x14ac:dyDescent="0.3">
      <c r="M4128" s="162"/>
      <c r="N4128" s="152"/>
      <c r="P4128" s="138"/>
    </row>
    <row r="4129" spans="13:16" x14ac:dyDescent="0.3">
      <c r="M4129" s="162"/>
      <c r="N4129" s="152"/>
      <c r="P4129" s="138"/>
    </row>
    <row r="4130" spans="13:16" x14ac:dyDescent="0.3">
      <c r="M4130" s="162"/>
      <c r="N4130" s="152"/>
      <c r="P4130" s="138"/>
    </row>
    <row r="4131" spans="13:16" x14ac:dyDescent="0.3">
      <c r="M4131" s="162"/>
      <c r="N4131" s="152"/>
      <c r="P4131" s="138"/>
    </row>
    <row r="4132" spans="13:16" x14ac:dyDescent="0.3">
      <c r="M4132" s="162"/>
      <c r="N4132" s="152"/>
      <c r="P4132" s="138"/>
    </row>
    <row r="4133" spans="13:16" x14ac:dyDescent="0.3">
      <c r="M4133" s="162"/>
      <c r="N4133" s="152"/>
      <c r="P4133" s="138"/>
    </row>
    <row r="4134" spans="13:16" x14ac:dyDescent="0.3">
      <c r="M4134" s="162"/>
      <c r="N4134" s="152"/>
      <c r="P4134" s="138"/>
    </row>
    <row r="4135" spans="13:16" x14ac:dyDescent="0.3">
      <c r="M4135" s="162"/>
      <c r="N4135" s="152"/>
      <c r="P4135" s="138"/>
    </row>
    <row r="4136" spans="13:16" x14ac:dyDescent="0.3">
      <c r="M4136" s="162"/>
      <c r="N4136" s="152"/>
      <c r="P4136" s="138"/>
    </row>
    <row r="4137" spans="13:16" x14ac:dyDescent="0.3">
      <c r="M4137" s="162"/>
      <c r="N4137" s="152"/>
      <c r="P4137" s="138"/>
    </row>
    <row r="4138" spans="13:16" x14ac:dyDescent="0.3">
      <c r="M4138" s="162"/>
      <c r="N4138" s="152"/>
      <c r="P4138" s="138"/>
    </row>
    <row r="4139" spans="13:16" x14ac:dyDescent="0.3">
      <c r="M4139" s="162"/>
      <c r="N4139" s="152"/>
      <c r="P4139" s="138"/>
    </row>
    <row r="4140" spans="13:16" x14ac:dyDescent="0.3">
      <c r="M4140" s="162"/>
      <c r="N4140" s="152"/>
      <c r="P4140" s="138"/>
    </row>
    <row r="4141" spans="13:16" x14ac:dyDescent="0.3">
      <c r="M4141" s="162"/>
      <c r="N4141" s="152"/>
      <c r="P4141" s="138"/>
    </row>
    <row r="4142" spans="13:16" x14ac:dyDescent="0.3">
      <c r="M4142" s="162"/>
      <c r="N4142" s="152"/>
      <c r="P4142" s="138"/>
    </row>
    <row r="4143" spans="13:16" x14ac:dyDescent="0.3">
      <c r="M4143" s="162"/>
      <c r="N4143" s="152"/>
      <c r="P4143" s="138"/>
    </row>
    <row r="4144" spans="13:16" x14ac:dyDescent="0.3">
      <c r="M4144" s="162"/>
      <c r="N4144" s="152"/>
      <c r="P4144" s="138"/>
    </row>
    <row r="4145" spans="13:16" x14ac:dyDescent="0.3">
      <c r="M4145" s="162"/>
      <c r="N4145" s="152"/>
      <c r="P4145" s="138"/>
    </row>
    <row r="4146" spans="13:16" x14ac:dyDescent="0.3">
      <c r="M4146" s="162"/>
      <c r="N4146" s="152"/>
      <c r="P4146" s="138"/>
    </row>
    <row r="4147" spans="13:16" x14ac:dyDescent="0.3">
      <c r="M4147" s="162"/>
      <c r="N4147" s="152"/>
      <c r="P4147" s="138"/>
    </row>
    <row r="4148" spans="13:16" x14ac:dyDescent="0.3">
      <c r="M4148" s="162"/>
      <c r="N4148" s="152"/>
      <c r="P4148" s="138"/>
    </row>
    <row r="4149" spans="13:16" x14ac:dyDescent="0.3">
      <c r="M4149" s="162"/>
      <c r="N4149" s="152"/>
      <c r="P4149" s="138"/>
    </row>
    <row r="4150" spans="13:16" x14ac:dyDescent="0.3">
      <c r="M4150" s="162"/>
      <c r="N4150" s="152"/>
      <c r="P4150" s="138"/>
    </row>
    <row r="4151" spans="13:16" x14ac:dyDescent="0.3">
      <c r="M4151" s="162"/>
      <c r="N4151" s="152"/>
      <c r="P4151" s="138"/>
    </row>
    <row r="4152" spans="13:16" x14ac:dyDescent="0.3">
      <c r="M4152" s="162"/>
      <c r="N4152" s="152"/>
      <c r="P4152" s="138"/>
    </row>
    <row r="4153" spans="13:16" x14ac:dyDescent="0.3">
      <c r="M4153" s="162"/>
      <c r="N4153" s="152"/>
      <c r="P4153" s="138"/>
    </row>
    <row r="4154" spans="13:16" x14ac:dyDescent="0.3">
      <c r="M4154" s="162"/>
      <c r="N4154" s="152"/>
      <c r="P4154" s="138"/>
    </row>
    <row r="4155" spans="13:16" x14ac:dyDescent="0.3">
      <c r="M4155" s="162"/>
      <c r="N4155" s="152"/>
      <c r="P4155" s="138"/>
    </row>
    <row r="4156" spans="13:16" x14ac:dyDescent="0.3">
      <c r="M4156" s="162"/>
      <c r="N4156" s="152"/>
      <c r="P4156" s="138"/>
    </row>
    <row r="4157" spans="13:16" x14ac:dyDescent="0.3">
      <c r="M4157" s="162"/>
      <c r="N4157" s="152"/>
      <c r="P4157" s="138"/>
    </row>
    <row r="4158" spans="13:16" x14ac:dyDescent="0.3">
      <c r="M4158" s="162"/>
      <c r="N4158" s="152"/>
      <c r="P4158" s="138"/>
    </row>
    <row r="4159" spans="13:16" x14ac:dyDescent="0.3">
      <c r="M4159" s="162"/>
      <c r="N4159" s="152"/>
      <c r="P4159" s="138"/>
    </row>
    <row r="4160" spans="13:16" x14ac:dyDescent="0.3">
      <c r="M4160" s="162"/>
      <c r="N4160" s="152"/>
      <c r="P4160" s="138"/>
    </row>
    <row r="4161" spans="13:16" x14ac:dyDescent="0.3">
      <c r="M4161" s="162"/>
      <c r="N4161" s="152"/>
      <c r="P4161" s="138"/>
    </row>
    <row r="4162" spans="13:16" x14ac:dyDescent="0.3">
      <c r="M4162" s="162"/>
      <c r="N4162" s="152"/>
      <c r="P4162" s="138"/>
    </row>
    <row r="4163" spans="13:16" x14ac:dyDescent="0.3">
      <c r="M4163" s="162"/>
      <c r="N4163" s="152"/>
      <c r="P4163" s="138"/>
    </row>
    <row r="4164" spans="13:16" x14ac:dyDescent="0.3">
      <c r="M4164" s="162"/>
      <c r="N4164" s="152"/>
      <c r="P4164" s="138"/>
    </row>
    <row r="4165" spans="13:16" x14ac:dyDescent="0.3">
      <c r="M4165" s="162"/>
      <c r="N4165" s="152"/>
      <c r="P4165" s="138"/>
    </row>
    <row r="4166" spans="13:16" x14ac:dyDescent="0.3">
      <c r="M4166" s="162"/>
      <c r="N4166" s="152"/>
      <c r="P4166" s="138"/>
    </row>
    <row r="4167" spans="13:16" x14ac:dyDescent="0.3">
      <c r="M4167" s="162"/>
      <c r="N4167" s="152"/>
      <c r="P4167" s="138"/>
    </row>
    <row r="4168" spans="13:16" x14ac:dyDescent="0.3">
      <c r="M4168" s="162"/>
      <c r="N4168" s="152"/>
      <c r="P4168" s="138"/>
    </row>
    <row r="4169" spans="13:16" x14ac:dyDescent="0.3">
      <c r="M4169" s="162"/>
      <c r="N4169" s="152"/>
      <c r="P4169" s="138"/>
    </row>
    <row r="4170" spans="13:16" x14ac:dyDescent="0.3">
      <c r="M4170" s="162"/>
      <c r="N4170" s="152"/>
      <c r="P4170" s="138"/>
    </row>
    <row r="4171" spans="13:16" x14ac:dyDescent="0.3">
      <c r="M4171" s="162"/>
      <c r="N4171" s="152"/>
      <c r="P4171" s="138"/>
    </row>
    <row r="4172" spans="13:16" x14ac:dyDescent="0.3">
      <c r="M4172" s="162"/>
      <c r="N4172" s="152"/>
      <c r="P4172" s="138"/>
    </row>
    <row r="4173" spans="13:16" x14ac:dyDescent="0.3">
      <c r="M4173" s="162"/>
      <c r="N4173" s="152"/>
      <c r="P4173" s="138"/>
    </row>
    <row r="4174" spans="13:16" x14ac:dyDescent="0.3">
      <c r="M4174" s="162"/>
      <c r="N4174" s="152"/>
      <c r="P4174" s="138"/>
    </row>
    <row r="4175" spans="13:16" x14ac:dyDescent="0.3">
      <c r="M4175" s="162"/>
      <c r="N4175" s="152"/>
      <c r="P4175" s="138"/>
    </row>
    <row r="4176" spans="13:16" x14ac:dyDescent="0.3">
      <c r="M4176" s="162"/>
      <c r="N4176" s="152"/>
      <c r="P4176" s="138"/>
    </row>
    <row r="4177" spans="13:16" x14ac:dyDescent="0.3">
      <c r="M4177" s="162"/>
      <c r="N4177" s="152"/>
      <c r="P4177" s="138"/>
    </row>
    <row r="4178" spans="13:16" x14ac:dyDescent="0.3">
      <c r="M4178" s="162"/>
      <c r="N4178" s="152"/>
      <c r="P4178" s="138"/>
    </row>
    <row r="4179" spans="13:16" x14ac:dyDescent="0.3">
      <c r="M4179" s="162"/>
      <c r="N4179" s="152"/>
      <c r="P4179" s="138"/>
    </row>
    <row r="4180" spans="13:16" x14ac:dyDescent="0.3">
      <c r="M4180" s="162"/>
      <c r="N4180" s="152"/>
      <c r="P4180" s="138"/>
    </row>
    <row r="4181" spans="13:16" x14ac:dyDescent="0.3">
      <c r="M4181" s="162"/>
      <c r="N4181" s="152"/>
      <c r="P4181" s="138"/>
    </row>
    <row r="4182" spans="13:16" x14ac:dyDescent="0.3">
      <c r="M4182" s="162"/>
      <c r="N4182" s="152"/>
      <c r="P4182" s="138"/>
    </row>
    <row r="4183" spans="13:16" x14ac:dyDescent="0.3">
      <c r="M4183" s="162"/>
      <c r="N4183" s="152"/>
      <c r="P4183" s="138"/>
    </row>
    <row r="4184" spans="13:16" x14ac:dyDescent="0.3">
      <c r="M4184" s="162"/>
      <c r="N4184" s="152"/>
      <c r="P4184" s="138"/>
    </row>
    <row r="4185" spans="13:16" x14ac:dyDescent="0.3">
      <c r="M4185" s="162"/>
      <c r="N4185" s="152"/>
      <c r="P4185" s="138"/>
    </row>
    <row r="4186" spans="13:16" x14ac:dyDescent="0.3">
      <c r="M4186" s="162"/>
      <c r="N4186" s="152"/>
      <c r="P4186" s="138"/>
    </row>
    <row r="4187" spans="13:16" x14ac:dyDescent="0.3">
      <c r="M4187" s="162"/>
      <c r="N4187" s="152"/>
      <c r="P4187" s="138"/>
    </row>
    <row r="4188" spans="13:16" x14ac:dyDescent="0.3">
      <c r="M4188" s="162"/>
      <c r="N4188" s="152"/>
      <c r="P4188" s="138"/>
    </row>
    <row r="4189" spans="13:16" x14ac:dyDescent="0.3">
      <c r="M4189" s="162"/>
      <c r="N4189" s="152"/>
      <c r="P4189" s="138"/>
    </row>
    <row r="4190" spans="13:16" x14ac:dyDescent="0.3">
      <c r="M4190" s="162"/>
      <c r="N4190" s="152"/>
      <c r="P4190" s="138"/>
    </row>
    <row r="4191" spans="13:16" x14ac:dyDescent="0.3">
      <c r="M4191" s="162"/>
      <c r="N4191" s="152"/>
      <c r="P4191" s="138"/>
    </row>
    <row r="4192" spans="13:16" x14ac:dyDescent="0.3">
      <c r="M4192" s="162"/>
      <c r="N4192" s="152"/>
      <c r="P4192" s="138"/>
    </row>
    <row r="4193" spans="13:16" x14ac:dyDescent="0.3">
      <c r="M4193" s="162"/>
      <c r="N4193" s="152"/>
      <c r="P4193" s="138"/>
    </row>
    <row r="4194" spans="13:16" x14ac:dyDescent="0.3">
      <c r="M4194" s="162"/>
      <c r="N4194" s="152"/>
      <c r="P4194" s="138"/>
    </row>
    <row r="4195" spans="13:16" x14ac:dyDescent="0.3">
      <c r="M4195" s="162"/>
      <c r="N4195" s="152"/>
      <c r="P4195" s="138"/>
    </row>
    <row r="4196" spans="13:16" x14ac:dyDescent="0.3">
      <c r="M4196" s="162"/>
      <c r="N4196" s="152"/>
      <c r="P4196" s="138"/>
    </row>
    <row r="4197" spans="13:16" x14ac:dyDescent="0.3">
      <c r="M4197" s="162"/>
      <c r="N4197" s="152"/>
      <c r="P4197" s="138"/>
    </row>
    <row r="4198" spans="13:16" x14ac:dyDescent="0.3">
      <c r="M4198" s="162"/>
      <c r="N4198" s="152"/>
      <c r="P4198" s="138"/>
    </row>
    <row r="4199" spans="13:16" x14ac:dyDescent="0.3">
      <c r="M4199" s="162"/>
      <c r="N4199" s="152"/>
      <c r="P4199" s="138"/>
    </row>
    <row r="4200" spans="13:16" x14ac:dyDescent="0.3">
      <c r="M4200" s="162"/>
      <c r="N4200" s="152"/>
      <c r="P4200" s="138"/>
    </row>
    <row r="4201" spans="13:16" x14ac:dyDescent="0.3">
      <c r="M4201" s="162"/>
      <c r="N4201" s="152"/>
      <c r="P4201" s="138"/>
    </row>
    <row r="4202" spans="13:16" x14ac:dyDescent="0.3">
      <c r="M4202" s="162"/>
      <c r="N4202" s="152"/>
      <c r="P4202" s="138"/>
    </row>
    <row r="4203" spans="13:16" x14ac:dyDescent="0.3">
      <c r="M4203" s="162"/>
      <c r="N4203" s="152"/>
      <c r="P4203" s="138"/>
    </row>
    <row r="4204" spans="13:16" x14ac:dyDescent="0.3">
      <c r="M4204" s="162"/>
      <c r="N4204" s="152"/>
      <c r="P4204" s="138"/>
    </row>
    <row r="4205" spans="13:16" x14ac:dyDescent="0.3">
      <c r="M4205" s="162"/>
      <c r="N4205" s="152"/>
      <c r="P4205" s="138"/>
    </row>
    <row r="4206" spans="13:16" x14ac:dyDescent="0.3">
      <c r="M4206" s="162"/>
      <c r="N4206" s="152"/>
      <c r="P4206" s="138"/>
    </row>
    <row r="4207" spans="13:16" x14ac:dyDescent="0.3">
      <c r="M4207" s="162"/>
      <c r="N4207" s="152"/>
      <c r="P4207" s="138"/>
    </row>
    <row r="4208" spans="13:16" x14ac:dyDescent="0.3">
      <c r="M4208" s="162"/>
      <c r="N4208" s="152"/>
      <c r="P4208" s="138"/>
    </row>
    <row r="4209" spans="13:16" x14ac:dyDescent="0.3">
      <c r="M4209" s="162"/>
      <c r="N4209" s="152"/>
      <c r="P4209" s="138"/>
    </row>
    <row r="4210" spans="13:16" x14ac:dyDescent="0.3">
      <c r="M4210" s="162"/>
      <c r="N4210" s="152"/>
      <c r="P4210" s="138"/>
    </row>
    <row r="4211" spans="13:16" x14ac:dyDescent="0.3">
      <c r="M4211" s="162"/>
      <c r="N4211" s="152"/>
      <c r="P4211" s="138"/>
    </row>
    <row r="4212" spans="13:16" x14ac:dyDescent="0.3">
      <c r="M4212" s="162"/>
      <c r="N4212" s="152"/>
      <c r="P4212" s="138"/>
    </row>
    <row r="4213" spans="13:16" x14ac:dyDescent="0.3">
      <c r="M4213" s="162"/>
      <c r="N4213" s="152"/>
      <c r="P4213" s="138"/>
    </row>
    <row r="4214" spans="13:16" x14ac:dyDescent="0.3">
      <c r="M4214" s="162"/>
      <c r="N4214" s="152"/>
      <c r="P4214" s="138"/>
    </row>
    <row r="4215" spans="13:16" x14ac:dyDescent="0.3">
      <c r="M4215" s="162"/>
      <c r="N4215" s="152"/>
      <c r="P4215" s="138"/>
    </row>
    <row r="4216" spans="13:16" x14ac:dyDescent="0.3">
      <c r="M4216" s="162"/>
      <c r="N4216" s="152"/>
      <c r="P4216" s="138"/>
    </row>
    <row r="4217" spans="13:16" x14ac:dyDescent="0.3">
      <c r="M4217" s="162"/>
      <c r="N4217" s="152"/>
      <c r="P4217" s="138"/>
    </row>
    <row r="4218" spans="13:16" x14ac:dyDescent="0.3">
      <c r="M4218" s="162"/>
      <c r="N4218" s="152"/>
      <c r="P4218" s="138"/>
    </row>
    <row r="4219" spans="13:16" x14ac:dyDescent="0.3">
      <c r="M4219" s="162"/>
      <c r="N4219" s="152"/>
      <c r="P4219" s="138"/>
    </row>
    <row r="4220" spans="13:16" x14ac:dyDescent="0.3">
      <c r="M4220" s="162"/>
      <c r="N4220" s="152"/>
      <c r="P4220" s="138"/>
    </row>
    <row r="4221" spans="13:16" x14ac:dyDescent="0.3">
      <c r="M4221" s="162"/>
      <c r="N4221" s="152"/>
      <c r="P4221" s="138"/>
    </row>
    <row r="4222" spans="13:16" x14ac:dyDescent="0.3">
      <c r="M4222" s="162"/>
      <c r="N4222" s="152"/>
      <c r="P4222" s="138"/>
    </row>
    <row r="4223" spans="13:16" x14ac:dyDescent="0.3">
      <c r="M4223" s="162"/>
      <c r="N4223" s="152"/>
      <c r="P4223" s="138"/>
    </row>
    <row r="4224" spans="13:16" x14ac:dyDescent="0.3">
      <c r="M4224" s="162"/>
      <c r="N4224" s="152"/>
      <c r="P4224" s="138"/>
    </row>
    <row r="4225" spans="13:16" x14ac:dyDescent="0.3">
      <c r="M4225" s="162"/>
      <c r="N4225" s="152"/>
      <c r="P4225" s="138"/>
    </row>
    <row r="4226" spans="13:16" x14ac:dyDescent="0.3">
      <c r="M4226" s="162"/>
      <c r="N4226" s="152"/>
      <c r="P4226" s="138"/>
    </row>
    <row r="4227" spans="13:16" x14ac:dyDescent="0.3">
      <c r="M4227" s="162"/>
      <c r="N4227" s="152"/>
      <c r="P4227" s="138"/>
    </row>
    <row r="4228" spans="13:16" x14ac:dyDescent="0.3">
      <c r="M4228" s="162"/>
      <c r="N4228" s="152"/>
      <c r="P4228" s="138"/>
    </row>
    <row r="4229" spans="13:16" x14ac:dyDescent="0.3">
      <c r="M4229" s="162"/>
      <c r="N4229" s="152"/>
      <c r="P4229" s="138"/>
    </row>
    <row r="4230" spans="13:16" x14ac:dyDescent="0.3">
      <c r="M4230" s="162"/>
      <c r="N4230" s="152"/>
      <c r="P4230" s="138"/>
    </row>
    <row r="4231" spans="13:16" x14ac:dyDescent="0.3">
      <c r="M4231" s="162"/>
      <c r="N4231" s="152"/>
      <c r="P4231" s="138"/>
    </row>
    <row r="4232" spans="13:16" x14ac:dyDescent="0.3">
      <c r="M4232" s="162"/>
      <c r="N4232" s="152"/>
      <c r="P4232" s="138"/>
    </row>
    <row r="4233" spans="13:16" x14ac:dyDescent="0.3">
      <c r="M4233" s="162"/>
      <c r="N4233" s="152"/>
      <c r="P4233" s="138"/>
    </row>
    <row r="4234" spans="13:16" x14ac:dyDescent="0.3">
      <c r="M4234" s="162"/>
      <c r="N4234" s="152"/>
      <c r="P4234" s="138"/>
    </row>
    <row r="4235" spans="13:16" x14ac:dyDescent="0.3">
      <c r="M4235" s="162"/>
      <c r="N4235" s="152"/>
      <c r="P4235" s="138"/>
    </row>
    <row r="4236" spans="13:16" x14ac:dyDescent="0.3">
      <c r="M4236" s="162"/>
      <c r="N4236" s="152"/>
      <c r="P4236" s="138"/>
    </row>
    <row r="4237" spans="13:16" x14ac:dyDescent="0.3">
      <c r="M4237" s="162"/>
      <c r="N4237" s="152"/>
      <c r="P4237" s="138"/>
    </row>
    <row r="4238" spans="13:16" x14ac:dyDescent="0.3">
      <c r="M4238" s="162"/>
      <c r="N4238" s="152"/>
      <c r="P4238" s="138"/>
    </row>
    <row r="4239" spans="13:16" x14ac:dyDescent="0.3">
      <c r="M4239" s="162"/>
      <c r="N4239" s="152"/>
      <c r="P4239" s="138"/>
    </row>
    <row r="4240" spans="13:16" x14ac:dyDescent="0.3">
      <c r="M4240" s="162"/>
      <c r="N4240" s="152"/>
      <c r="P4240" s="138"/>
    </row>
    <row r="4241" spans="13:16" x14ac:dyDescent="0.3">
      <c r="M4241" s="162"/>
      <c r="N4241" s="152"/>
      <c r="P4241" s="138"/>
    </row>
    <row r="4242" spans="13:16" x14ac:dyDescent="0.3">
      <c r="M4242" s="162"/>
      <c r="N4242" s="152"/>
      <c r="P4242" s="138"/>
    </row>
    <row r="4243" spans="13:16" x14ac:dyDescent="0.3">
      <c r="M4243" s="162"/>
      <c r="N4243" s="152"/>
      <c r="P4243" s="138"/>
    </row>
    <row r="4244" spans="13:16" x14ac:dyDescent="0.3">
      <c r="M4244" s="162"/>
      <c r="N4244" s="152"/>
      <c r="P4244" s="138"/>
    </row>
    <row r="4245" spans="13:16" x14ac:dyDescent="0.3">
      <c r="M4245" s="162"/>
      <c r="N4245" s="152"/>
      <c r="P4245" s="138"/>
    </row>
    <row r="4246" spans="13:16" x14ac:dyDescent="0.3">
      <c r="M4246" s="162"/>
      <c r="N4246" s="152"/>
      <c r="P4246" s="138"/>
    </row>
    <row r="4247" spans="13:16" x14ac:dyDescent="0.3">
      <c r="M4247" s="162"/>
      <c r="N4247" s="152"/>
      <c r="P4247" s="138"/>
    </row>
    <row r="4248" spans="13:16" x14ac:dyDescent="0.3">
      <c r="M4248" s="162"/>
      <c r="N4248" s="152"/>
      <c r="P4248" s="138"/>
    </row>
    <row r="4249" spans="13:16" x14ac:dyDescent="0.3">
      <c r="M4249" s="162"/>
      <c r="N4249" s="152"/>
      <c r="P4249" s="138"/>
    </row>
    <row r="4250" spans="13:16" x14ac:dyDescent="0.3">
      <c r="M4250" s="162"/>
      <c r="N4250" s="152"/>
      <c r="P4250" s="138"/>
    </row>
    <row r="4251" spans="13:16" x14ac:dyDescent="0.3">
      <c r="M4251" s="162"/>
      <c r="N4251" s="152"/>
      <c r="P4251" s="138"/>
    </row>
    <row r="4252" spans="13:16" x14ac:dyDescent="0.3">
      <c r="M4252" s="162"/>
      <c r="N4252" s="152"/>
      <c r="P4252" s="138"/>
    </row>
    <row r="4253" spans="13:16" x14ac:dyDescent="0.3">
      <c r="M4253" s="162"/>
      <c r="N4253" s="152"/>
      <c r="P4253" s="138"/>
    </row>
    <row r="4254" spans="13:16" x14ac:dyDescent="0.3">
      <c r="M4254" s="162"/>
      <c r="N4254" s="152"/>
      <c r="P4254" s="138"/>
    </row>
    <row r="4255" spans="13:16" x14ac:dyDescent="0.3">
      <c r="M4255" s="162"/>
      <c r="N4255" s="152"/>
      <c r="P4255" s="138"/>
    </row>
    <row r="4256" spans="13:16" x14ac:dyDescent="0.3">
      <c r="M4256" s="162"/>
      <c r="N4256" s="152"/>
      <c r="P4256" s="138"/>
    </row>
    <row r="4257" spans="13:16" x14ac:dyDescent="0.3">
      <c r="M4257" s="162"/>
      <c r="N4257" s="152"/>
      <c r="P4257" s="138"/>
    </row>
    <row r="4258" spans="13:16" x14ac:dyDescent="0.3">
      <c r="M4258" s="162"/>
      <c r="N4258" s="152"/>
      <c r="P4258" s="138"/>
    </row>
    <row r="4259" spans="13:16" x14ac:dyDescent="0.3">
      <c r="M4259" s="162"/>
      <c r="N4259" s="152"/>
      <c r="P4259" s="138"/>
    </row>
    <row r="4260" spans="13:16" x14ac:dyDescent="0.3">
      <c r="M4260" s="162"/>
      <c r="N4260" s="152"/>
      <c r="P4260" s="138"/>
    </row>
    <row r="4261" spans="13:16" x14ac:dyDescent="0.3">
      <c r="M4261" s="162"/>
      <c r="N4261" s="152"/>
      <c r="P4261" s="138"/>
    </row>
    <row r="4262" spans="13:16" x14ac:dyDescent="0.3">
      <c r="M4262" s="162"/>
      <c r="N4262" s="152"/>
      <c r="P4262" s="138"/>
    </row>
    <row r="4263" spans="13:16" x14ac:dyDescent="0.3">
      <c r="M4263" s="162"/>
      <c r="N4263" s="152"/>
      <c r="P4263" s="138"/>
    </row>
    <row r="4264" spans="13:16" x14ac:dyDescent="0.3">
      <c r="M4264" s="162"/>
      <c r="N4264" s="152"/>
      <c r="P4264" s="138"/>
    </row>
    <row r="4265" spans="13:16" x14ac:dyDescent="0.3">
      <c r="M4265" s="162"/>
      <c r="N4265" s="152"/>
      <c r="P4265" s="138"/>
    </row>
    <row r="4266" spans="13:16" x14ac:dyDescent="0.3">
      <c r="M4266" s="162"/>
      <c r="N4266" s="152"/>
      <c r="P4266" s="138"/>
    </row>
    <row r="4267" spans="13:16" x14ac:dyDescent="0.3">
      <c r="M4267" s="162"/>
      <c r="N4267" s="152"/>
      <c r="P4267" s="138"/>
    </row>
    <row r="4268" spans="13:16" x14ac:dyDescent="0.3">
      <c r="M4268" s="162"/>
      <c r="N4268" s="152"/>
      <c r="P4268" s="138"/>
    </row>
    <row r="4269" spans="13:16" x14ac:dyDescent="0.3">
      <c r="M4269" s="162"/>
      <c r="N4269" s="152"/>
      <c r="P4269" s="138"/>
    </row>
    <row r="4270" spans="13:16" x14ac:dyDescent="0.3">
      <c r="M4270" s="162"/>
      <c r="N4270" s="152"/>
      <c r="P4270" s="138"/>
    </row>
    <row r="4271" spans="13:16" x14ac:dyDescent="0.3">
      <c r="M4271" s="162"/>
      <c r="N4271" s="152"/>
      <c r="P4271" s="138"/>
    </row>
    <row r="4272" spans="13:16" x14ac:dyDescent="0.3">
      <c r="M4272" s="162"/>
      <c r="N4272" s="152"/>
      <c r="P4272" s="138"/>
    </row>
    <row r="4273" spans="13:16" x14ac:dyDescent="0.3">
      <c r="M4273" s="162"/>
      <c r="N4273" s="152"/>
      <c r="P4273" s="138"/>
    </row>
    <row r="4274" spans="13:16" x14ac:dyDescent="0.3">
      <c r="M4274" s="162"/>
      <c r="N4274" s="152"/>
      <c r="P4274" s="138"/>
    </row>
    <row r="4275" spans="13:16" x14ac:dyDescent="0.3">
      <c r="M4275" s="162"/>
      <c r="N4275" s="152"/>
      <c r="P4275" s="138"/>
    </row>
    <row r="4276" spans="13:16" x14ac:dyDescent="0.3">
      <c r="M4276" s="162"/>
      <c r="N4276" s="152"/>
      <c r="P4276" s="138"/>
    </row>
    <row r="4277" spans="13:16" x14ac:dyDescent="0.3">
      <c r="M4277" s="162"/>
      <c r="N4277" s="152"/>
      <c r="P4277" s="138"/>
    </row>
    <row r="4278" spans="13:16" x14ac:dyDescent="0.3">
      <c r="M4278" s="162"/>
      <c r="N4278" s="152"/>
      <c r="P4278" s="138"/>
    </row>
    <row r="4279" spans="13:16" x14ac:dyDescent="0.3">
      <c r="M4279" s="162"/>
      <c r="N4279" s="152"/>
      <c r="P4279" s="138"/>
    </row>
    <row r="4280" spans="13:16" x14ac:dyDescent="0.3">
      <c r="M4280" s="162"/>
      <c r="N4280" s="152"/>
      <c r="P4280" s="138"/>
    </row>
    <row r="4281" spans="13:16" x14ac:dyDescent="0.3">
      <c r="M4281" s="162"/>
      <c r="N4281" s="152"/>
      <c r="P4281" s="138"/>
    </row>
    <row r="4282" spans="13:16" x14ac:dyDescent="0.3">
      <c r="M4282" s="162"/>
      <c r="N4282" s="152"/>
      <c r="P4282" s="138"/>
    </row>
    <row r="4283" spans="13:16" x14ac:dyDescent="0.3">
      <c r="M4283" s="162"/>
      <c r="N4283" s="152"/>
      <c r="P4283" s="138"/>
    </row>
    <row r="4284" spans="13:16" x14ac:dyDescent="0.3">
      <c r="M4284" s="162"/>
      <c r="N4284" s="152"/>
      <c r="P4284" s="138"/>
    </row>
    <row r="4285" spans="13:16" x14ac:dyDescent="0.3">
      <c r="M4285" s="162"/>
      <c r="N4285" s="152"/>
      <c r="P4285" s="138"/>
    </row>
    <row r="4286" spans="13:16" x14ac:dyDescent="0.3">
      <c r="M4286" s="162"/>
      <c r="N4286" s="152"/>
      <c r="P4286" s="138"/>
    </row>
    <row r="4287" spans="13:16" x14ac:dyDescent="0.3">
      <c r="M4287" s="162"/>
      <c r="N4287" s="152"/>
      <c r="P4287" s="138"/>
    </row>
    <row r="4288" spans="13:16" x14ac:dyDescent="0.3">
      <c r="M4288" s="162"/>
      <c r="N4288" s="152"/>
      <c r="P4288" s="138"/>
    </row>
    <row r="4289" spans="13:16" x14ac:dyDescent="0.3">
      <c r="M4289" s="162"/>
      <c r="N4289" s="152"/>
      <c r="P4289" s="138"/>
    </row>
    <row r="4290" spans="13:16" x14ac:dyDescent="0.3">
      <c r="M4290" s="162"/>
      <c r="N4290" s="152"/>
      <c r="P4290" s="138"/>
    </row>
    <row r="4291" spans="13:16" x14ac:dyDescent="0.3">
      <c r="M4291" s="162"/>
      <c r="N4291" s="152"/>
      <c r="P4291" s="138"/>
    </row>
    <row r="4292" spans="13:16" x14ac:dyDescent="0.3">
      <c r="M4292" s="162"/>
      <c r="N4292" s="152"/>
      <c r="P4292" s="138"/>
    </row>
    <row r="4293" spans="13:16" x14ac:dyDescent="0.3">
      <c r="M4293" s="162"/>
      <c r="N4293" s="152"/>
      <c r="P4293" s="138"/>
    </row>
    <row r="4294" spans="13:16" x14ac:dyDescent="0.3">
      <c r="M4294" s="162"/>
      <c r="N4294" s="152"/>
      <c r="P4294" s="138"/>
    </row>
    <row r="4295" spans="13:16" x14ac:dyDescent="0.3">
      <c r="M4295" s="162"/>
      <c r="N4295" s="152"/>
      <c r="P4295" s="138"/>
    </row>
    <row r="4296" spans="13:16" x14ac:dyDescent="0.3">
      <c r="M4296" s="162"/>
      <c r="N4296" s="152"/>
      <c r="P4296" s="138"/>
    </row>
    <row r="4297" spans="13:16" x14ac:dyDescent="0.3">
      <c r="M4297" s="162"/>
      <c r="N4297" s="152"/>
      <c r="P4297" s="138"/>
    </row>
    <row r="4298" spans="13:16" x14ac:dyDescent="0.3">
      <c r="M4298" s="162"/>
      <c r="N4298" s="152"/>
      <c r="P4298" s="138"/>
    </row>
    <row r="4299" spans="13:16" x14ac:dyDescent="0.3">
      <c r="M4299" s="162"/>
      <c r="N4299" s="152"/>
      <c r="P4299" s="138"/>
    </row>
    <row r="4300" spans="13:16" x14ac:dyDescent="0.3">
      <c r="M4300" s="162"/>
      <c r="N4300" s="152"/>
      <c r="P4300" s="138"/>
    </row>
    <row r="4301" spans="13:16" x14ac:dyDescent="0.3">
      <c r="M4301" s="162"/>
      <c r="N4301" s="152"/>
      <c r="P4301" s="138"/>
    </row>
    <row r="4302" spans="13:16" x14ac:dyDescent="0.3">
      <c r="M4302" s="162"/>
      <c r="N4302" s="152"/>
      <c r="P4302" s="138"/>
    </row>
    <row r="4303" spans="13:16" x14ac:dyDescent="0.3">
      <c r="M4303" s="162"/>
      <c r="N4303" s="152"/>
      <c r="P4303" s="138"/>
    </row>
    <row r="4304" spans="13:16" x14ac:dyDescent="0.3">
      <c r="M4304" s="162"/>
      <c r="N4304" s="152"/>
      <c r="P4304" s="138"/>
    </row>
    <row r="4305" spans="13:16" x14ac:dyDescent="0.3">
      <c r="M4305" s="162"/>
      <c r="N4305" s="152"/>
      <c r="P4305" s="138"/>
    </row>
    <row r="4306" spans="13:16" x14ac:dyDescent="0.3">
      <c r="M4306" s="162"/>
      <c r="N4306" s="152"/>
      <c r="P4306" s="138"/>
    </row>
    <row r="4307" spans="13:16" x14ac:dyDescent="0.3">
      <c r="M4307" s="162"/>
      <c r="N4307" s="152"/>
      <c r="P4307" s="138"/>
    </row>
    <row r="4308" spans="13:16" x14ac:dyDescent="0.3">
      <c r="M4308" s="162"/>
      <c r="N4308" s="152"/>
      <c r="P4308" s="138"/>
    </row>
    <row r="4309" spans="13:16" x14ac:dyDescent="0.3">
      <c r="M4309" s="162"/>
      <c r="N4309" s="152"/>
      <c r="P4309" s="138"/>
    </row>
    <row r="4310" spans="13:16" x14ac:dyDescent="0.3">
      <c r="M4310" s="162"/>
      <c r="N4310" s="152"/>
      <c r="P4310" s="138"/>
    </row>
    <row r="4311" spans="13:16" x14ac:dyDescent="0.3">
      <c r="M4311" s="162"/>
      <c r="N4311" s="152"/>
      <c r="P4311" s="138"/>
    </row>
    <row r="4312" spans="13:16" x14ac:dyDescent="0.3">
      <c r="M4312" s="162"/>
      <c r="N4312" s="152"/>
      <c r="P4312" s="138"/>
    </row>
    <row r="4313" spans="13:16" x14ac:dyDescent="0.3">
      <c r="M4313" s="162"/>
      <c r="N4313" s="152"/>
      <c r="P4313" s="138"/>
    </row>
    <row r="4314" spans="13:16" x14ac:dyDescent="0.3">
      <c r="M4314" s="162"/>
      <c r="N4314" s="152"/>
      <c r="P4314" s="138"/>
    </row>
    <row r="4315" spans="13:16" x14ac:dyDescent="0.3">
      <c r="M4315" s="162"/>
      <c r="N4315" s="152"/>
      <c r="P4315" s="138"/>
    </row>
    <row r="4316" spans="13:16" x14ac:dyDescent="0.3">
      <c r="M4316" s="162"/>
      <c r="N4316" s="152"/>
      <c r="P4316" s="138"/>
    </row>
    <row r="4317" spans="13:16" x14ac:dyDescent="0.3">
      <c r="M4317" s="162"/>
      <c r="N4317" s="152"/>
      <c r="P4317" s="138"/>
    </row>
    <row r="4318" spans="13:16" x14ac:dyDescent="0.3">
      <c r="M4318" s="162"/>
      <c r="N4318" s="152"/>
      <c r="P4318" s="138"/>
    </row>
    <row r="4319" spans="13:16" x14ac:dyDescent="0.3">
      <c r="M4319" s="162"/>
      <c r="N4319" s="152"/>
      <c r="P4319" s="138"/>
    </row>
    <row r="4320" spans="13:16" x14ac:dyDescent="0.3">
      <c r="M4320" s="162"/>
      <c r="N4320" s="152"/>
      <c r="P4320" s="138"/>
    </row>
    <row r="4321" spans="13:16" x14ac:dyDescent="0.3">
      <c r="M4321" s="162"/>
      <c r="N4321" s="152"/>
      <c r="P4321" s="138"/>
    </row>
    <row r="4322" spans="13:16" x14ac:dyDescent="0.3">
      <c r="M4322" s="162"/>
      <c r="N4322" s="152"/>
      <c r="P4322" s="138"/>
    </row>
    <row r="4323" spans="13:16" x14ac:dyDescent="0.3">
      <c r="M4323" s="162"/>
      <c r="N4323" s="152"/>
      <c r="P4323" s="138"/>
    </row>
    <row r="4324" spans="13:16" x14ac:dyDescent="0.3">
      <c r="M4324" s="162"/>
      <c r="N4324" s="152"/>
      <c r="P4324" s="138"/>
    </row>
    <row r="4325" spans="13:16" x14ac:dyDescent="0.3">
      <c r="M4325" s="162"/>
      <c r="N4325" s="152"/>
      <c r="P4325" s="138"/>
    </row>
    <row r="4326" spans="13:16" x14ac:dyDescent="0.3">
      <c r="M4326" s="162"/>
      <c r="N4326" s="152"/>
      <c r="P4326" s="138"/>
    </row>
    <row r="4327" spans="13:16" x14ac:dyDescent="0.3">
      <c r="M4327" s="162"/>
      <c r="N4327" s="152"/>
      <c r="P4327" s="138"/>
    </row>
    <row r="4328" spans="13:16" x14ac:dyDescent="0.3">
      <c r="M4328" s="162"/>
      <c r="N4328" s="152"/>
      <c r="P4328" s="138"/>
    </row>
    <row r="4329" spans="13:16" x14ac:dyDescent="0.3">
      <c r="M4329" s="162"/>
      <c r="N4329" s="152"/>
      <c r="P4329" s="138"/>
    </row>
    <row r="4330" spans="13:16" x14ac:dyDescent="0.3">
      <c r="M4330" s="162"/>
      <c r="N4330" s="152"/>
      <c r="P4330" s="138"/>
    </row>
    <row r="4331" spans="13:16" x14ac:dyDescent="0.3">
      <c r="M4331" s="162"/>
      <c r="N4331" s="152"/>
      <c r="P4331" s="138"/>
    </row>
    <row r="4332" spans="13:16" x14ac:dyDescent="0.3">
      <c r="M4332" s="162"/>
      <c r="N4332" s="152"/>
      <c r="P4332" s="138"/>
    </row>
    <row r="4333" spans="13:16" x14ac:dyDescent="0.3">
      <c r="M4333" s="162"/>
      <c r="N4333" s="152"/>
      <c r="P4333" s="138"/>
    </row>
    <row r="4334" spans="13:16" x14ac:dyDescent="0.3">
      <c r="M4334" s="162"/>
      <c r="N4334" s="152"/>
      <c r="P4334" s="138"/>
    </row>
    <row r="4335" spans="13:16" x14ac:dyDescent="0.3">
      <c r="M4335" s="162"/>
      <c r="N4335" s="152"/>
      <c r="P4335" s="138"/>
    </row>
    <row r="4336" spans="13:16" x14ac:dyDescent="0.3">
      <c r="M4336" s="162"/>
      <c r="N4336" s="152"/>
      <c r="P4336" s="138"/>
    </row>
    <row r="4337" spans="13:16" x14ac:dyDescent="0.3">
      <c r="M4337" s="162"/>
      <c r="N4337" s="152"/>
      <c r="P4337" s="138"/>
    </row>
    <row r="4338" spans="13:16" x14ac:dyDescent="0.3">
      <c r="M4338" s="162"/>
      <c r="N4338" s="152"/>
      <c r="P4338" s="138"/>
    </row>
    <row r="4339" spans="13:16" x14ac:dyDescent="0.3">
      <c r="M4339" s="162"/>
      <c r="N4339" s="152"/>
      <c r="P4339" s="138"/>
    </row>
    <row r="4340" spans="13:16" x14ac:dyDescent="0.3">
      <c r="M4340" s="162"/>
      <c r="N4340" s="152"/>
      <c r="P4340" s="138"/>
    </row>
    <row r="4341" spans="13:16" x14ac:dyDescent="0.3">
      <c r="M4341" s="162"/>
      <c r="N4341" s="152"/>
      <c r="P4341" s="138"/>
    </row>
    <row r="4342" spans="13:16" x14ac:dyDescent="0.3">
      <c r="M4342" s="162"/>
      <c r="N4342" s="152"/>
      <c r="P4342" s="138"/>
    </row>
    <row r="4343" spans="13:16" x14ac:dyDescent="0.3">
      <c r="M4343" s="162"/>
      <c r="N4343" s="152"/>
      <c r="P4343" s="138"/>
    </row>
    <row r="4344" spans="13:16" x14ac:dyDescent="0.3">
      <c r="M4344" s="162"/>
      <c r="N4344" s="152"/>
      <c r="P4344" s="138"/>
    </row>
    <row r="4345" spans="13:16" x14ac:dyDescent="0.3">
      <c r="M4345" s="162"/>
      <c r="N4345" s="152"/>
      <c r="P4345" s="138"/>
    </row>
    <row r="4346" spans="13:16" x14ac:dyDescent="0.3">
      <c r="M4346" s="162"/>
      <c r="N4346" s="152"/>
      <c r="P4346" s="138"/>
    </row>
    <row r="4347" spans="13:16" x14ac:dyDescent="0.3">
      <c r="M4347" s="162"/>
      <c r="N4347" s="152"/>
      <c r="P4347" s="138"/>
    </row>
    <row r="4348" spans="13:16" x14ac:dyDescent="0.3">
      <c r="M4348" s="162"/>
      <c r="N4348" s="152"/>
      <c r="P4348" s="138"/>
    </row>
    <row r="4349" spans="13:16" x14ac:dyDescent="0.3">
      <c r="M4349" s="162"/>
      <c r="N4349" s="152"/>
      <c r="P4349" s="138"/>
    </row>
    <row r="4350" spans="13:16" x14ac:dyDescent="0.3">
      <c r="M4350" s="162"/>
      <c r="N4350" s="152"/>
      <c r="P4350" s="138"/>
    </row>
    <row r="4351" spans="13:16" x14ac:dyDescent="0.3">
      <c r="M4351" s="162"/>
      <c r="N4351" s="152"/>
      <c r="P4351" s="138"/>
    </row>
    <row r="4352" spans="13:16" x14ac:dyDescent="0.3">
      <c r="M4352" s="162"/>
      <c r="N4352" s="152"/>
      <c r="P4352" s="138"/>
    </row>
    <row r="4353" spans="13:16" x14ac:dyDescent="0.3">
      <c r="M4353" s="162"/>
      <c r="N4353" s="152"/>
      <c r="P4353" s="138"/>
    </row>
    <row r="4354" spans="13:16" x14ac:dyDescent="0.3">
      <c r="M4354" s="162"/>
      <c r="N4354" s="152"/>
      <c r="P4354" s="138"/>
    </row>
    <row r="4355" spans="13:16" x14ac:dyDescent="0.3">
      <c r="M4355" s="162"/>
      <c r="N4355" s="152"/>
      <c r="P4355" s="138"/>
    </row>
    <row r="4356" spans="13:16" x14ac:dyDescent="0.3">
      <c r="M4356" s="162"/>
      <c r="N4356" s="152"/>
      <c r="P4356" s="138"/>
    </row>
    <row r="4357" spans="13:16" x14ac:dyDescent="0.3">
      <c r="M4357" s="162"/>
      <c r="N4357" s="152"/>
      <c r="P4357" s="138"/>
    </row>
    <row r="4358" spans="13:16" x14ac:dyDescent="0.3">
      <c r="M4358" s="162"/>
      <c r="N4358" s="152"/>
      <c r="P4358" s="138"/>
    </row>
    <row r="4359" spans="13:16" x14ac:dyDescent="0.3">
      <c r="M4359" s="162"/>
      <c r="N4359" s="152"/>
      <c r="P4359" s="138"/>
    </row>
    <row r="4360" spans="13:16" x14ac:dyDescent="0.3">
      <c r="M4360" s="162"/>
      <c r="N4360" s="152"/>
      <c r="P4360" s="138"/>
    </row>
    <row r="4361" spans="13:16" x14ac:dyDescent="0.3">
      <c r="M4361" s="162"/>
      <c r="N4361" s="152"/>
      <c r="P4361" s="138"/>
    </row>
    <row r="4362" spans="13:16" x14ac:dyDescent="0.3">
      <c r="M4362" s="162"/>
      <c r="N4362" s="152"/>
      <c r="P4362" s="138"/>
    </row>
    <row r="4363" spans="13:16" x14ac:dyDescent="0.3">
      <c r="M4363" s="162"/>
      <c r="N4363" s="152"/>
      <c r="P4363" s="138"/>
    </row>
    <row r="4364" spans="13:16" x14ac:dyDescent="0.3">
      <c r="M4364" s="162"/>
      <c r="N4364" s="152"/>
      <c r="P4364" s="138"/>
    </row>
    <row r="4365" spans="13:16" x14ac:dyDescent="0.3">
      <c r="M4365" s="162"/>
      <c r="N4365" s="152"/>
      <c r="P4365" s="138"/>
    </row>
    <row r="4366" spans="13:16" x14ac:dyDescent="0.3">
      <c r="M4366" s="162"/>
      <c r="N4366" s="152"/>
      <c r="P4366" s="138"/>
    </row>
    <row r="4367" spans="13:16" x14ac:dyDescent="0.3">
      <c r="M4367" s="162"/>
      <c r="N4367" s="152"/>
      <c r="P4367" s="138"/>
    </row>
    <row r="4368" spans="13:16" x14ac:dyDescent="0.3">
      <c r="M4368" s="162"/>
      <c r="N4368" s="152"/>
      <c r="P4368" s="138"/>
    </row>
    <row r="4369" spans="13:16" x14ac:dyDescent="0.3">
      <c r="M4369" s="162"/>
      <c r="N4369" s="152"/>
      <c r="P4369" s="138"/>
    </row>
    <row r="4370" spans="13:16" x14ac:dyDescent="0.3">
      <c r="M4370" s="162"/>
      <c r="N4370" s="152"/>
      <c r="P4370" s="138"/>
    </row>
    <row r="4371" spans="13:16" x14ac:dyDescent="0.3">
      <c r="M4371" s="162"/>
      <c r="N4371" s="152"/>
      <c r="P4371" s="138"/>
    </row>
    <row r="4372" spans="13:16" x14ac:dyDescent="0.3">
      <c r="M4372" s="162"/>
      <c r="N4372" s="152"/>
      <c r="P4372" s="138"/>
    </row>
    <row r="4373" spans="13:16" x14ac:dyDescent="0.3">
      <c r="M4373" s="162"/>
      <c r="N4373" s="152"/>
      <c r="P4373" s="138"/>
    </row>
    <row r="4374" spans="13:16" x14ac:dyDescent="0.3">
      <c r="M4374" s="162"/>
      <c r="N4374" s="152"/>
      <c r="P4374" s="138"/>
    </row>
    <row r="4375" spans="13:16" x14ac:dyDescent="0.3">
      <c r="M4375" s="162"/>
      <c r="N4375" s="152"/>
      <c r="P4375" s="138"/>
    </row>
    <row r="4376" spans="13:16" x14ac:dyDescent="0.3">
      <c r="M4376" s="162"/>
      <c r="N4376" s="152"/>
      <c r="P4376" s="138"/>
    </row>
    <row r="4377" spans="13:16" x14ac:dyDescent="0.3">
      <c r="M4377" s="162"/>
      <c r="N4377" s="152"/>
      <c r="P4377" s="138"/>
    </row>
    <row r="4378" spans="13:16" x14ac:dyDescent="0.3">
      <c r="M4378" s="162"/>
      <c r="N4378" s="152"/>
      <c r="P4378" s="138"/>
    </row>
    <row r="4379" spans="13:16" x14ac:dyDescent="0.3">
      <c r="M4379" s="162"/>
      <c r="N4379" s="152"/>
      <c r="P4379" s="138"/>
    </row>
    <row r="4380" spans="13:16" x14ac:dyDescent="0.3">
      <c r="M4380" s="162"/>
      <c r="N4380" s="152"/>
      <c r="P4380" s="138"/>
    </row>
    <row r="4381" spans="13:16" x14ac:dyDescent="0.3">
      <c r="M4381" s="162"/>
      <c r="N4381" s="152"/>
      <c r="P4381" s="138"/>
    </row>
    <row r="4382" spans="13:16" x14ac:dyDescent="0.3">
      <c r="M4382" s="162"/>
      <c r="N4382" s="152"/>
      <c r="P4382" s="138"/>
    </row>
    <row r="4383" spans="13:16" x14ac:dyDescent="0.3">
      <c r="M4383" s="162"/>
      <c r="N4383" s="152"/>
      <c r="P4383" s="138"/>
    </row>
    <row r="4384" spans="13:16" x14ac:dyDescent="0.3">
      <c r="M4384" s="162"/>
      <c r="N4384" s="152"/>
      <c r="P4384" s="138"/>
    </row>
    <row r="4385" spans="13:16" x14ac:dyDescent="0.3">
      <c r="M4385" s="162"/>
      <c r="N4385" s="152"/>
      <c r="P4385" s="138"/>
    </row>
    <row r="4386" spans="13:16" x14ac:dyDescent="0.3">
      <c r="M4386" s="162"/>
      <c r="N4386" s="152"/>
      <c r="P4386" s="138"/>
    </row>
    <row r="4387" spans="13:16" x14ac:dyDescent="0.3">
      <c r="M4387" s="162"/>
      <c r="N4387" s="152"/>
      <c r="P4387" s="138"/>
    </row>
    <row r="4388" spans="13:16" x14ac:dyDescent="0.3">
      <c r="M4388" s="162"/>
      <c r="N4388" s="152"/>
      <c r="P4388" s="138"/>
    </row>
    <row r="4389" spans="13:16" x14ac:dyDescent="0.3">
      <c r="M4389" s="162"/>
      <c r="N4389" s="152"/>
      <c r="P4389" s="138"/>
    </row>
    <row r="4390" spans="13:16" x14ac:dyDescent="0.3">
      <c r="M4390" s="162"/>
      <c r="N4390" s="152"/>
      <c r="P4390" s="138"/>
    </row>
    <row r="4391" spans="13:16" x14ac:dyDescent="0.3">
      <c r="M4391" s="162"/>
      <c r="N4391" s="152"/>
      <c r="P4391" s="138"/>
    </row>
    <row r="4392" spans="13:16" x14ac:dyDescent="0.3">
      <c r="M4392" s="162"/>
      <c r="N4392" s="152"/>
      <c r="P4392" s="138"/>
    </row>
    <row r="4393" spans="13:16" x14ac:dyDescent="0.3">
      <c r="M4393" s="162"/>
      <c r="N4393" s="152"/>
      <c r="P4393" s="138"/>
    </row>
    <row r="4394" spans="13:16" x14ac:dyDescent="0.3">
      <c r="M4394" s="162"/>
      <c r="N4394" s="152"/>
      <c r="P4394" s="138"/>
    </row>
    <row r="4395" spans="13:16" x14ac:dyDescent="0.3">
      <c r="M4395" s="162"/>
      <c r="N4395" s="152"/>
      <c r="P4395" s="138"/>
    </row>
    <row r="4396" spans="13:16" x14ac:dyDescent="0.3">
      <c r="M4396" s="162"/>
      <c r="N4396" s="152"/>
      <c r="P4396" s="138"/>
    </row>
    <row r="4397" spans="13:16" x14ac:dyDescent="0.3">
      <c r="M4397" s="162"/>
      <c r="N4397" s="152"/>
      <c r="P4397" s="138"/>
    </row>
    <row r="4398" spans="13:16" x14ac:dyDescent="0.3">
      <c r="M4398" s="162"/>
      <c r="N4398" s="152"/>
      <c r="P4398" s="138"/>
    </row>
    <row r="4399" spans="13:16" x14ac:dyDescent="0.3">
      <c r="M4399" s="162"/>
      <c r="N4399" s="152"/>
      <c r="P4399" s="138"/>
    </row>
    <row r="4400" spans="13:16" x14ac:dyDescent="0.3">
      <c r="M4400" s="162"/>
      <c r="N4400" s="152"/>
      <c r="P4400" s="138"/>
    </row>
    <row r="4401" spans="13:16" x14ac:dyDescent="0.3">
      <c r="M4401" s="162"/>
      <c r="N4401" s="152"/>
      <c r="P4401" s="138"/>
    </row>
    <row r="4402" spans="13:16" x14ac:dyDescent="0.3">
      <c r="M4402" s="162"/>
      <c r="N4402" s="152"/>
      <c r="P4402" s="138"/>
    </row>
    <row r="4403" spans="13:16" x14ac:dyDescent="0.3">
      <c r="M4403" s="162"/>
      <c r="N4403" s="152"/>
      <c r="P4403" s="138"/>
    </row>
    <row r="4404" spans="13:16" x14ac:dyDescent="0.3">
      <c r="M4404" s="162"/>
      <c r="N4404" s="152"/>
      <c r="P4404" s="138"/>
    </row>
    <row r="4405" spans="13:16" x14ac:dyDescent="0.3">
      <c r="M4405" s="162"/>
      <c r="N4405" s="152"/>
      <c r="P4405" s="138"/>
    </row>
    <row r="4406" spans="13:16" x14ac:dyDescent="0.3">
      <c r="M4406" s="162"/>
      <c r="N4406" s="152"/>
      <c r="P4406" s="138"/>
    </row>
    <row r="4407" spans="13:16" x14ac:dyDescent="0.3">
      <c r="M4407" s="162"/>
      <c r="N4407" s="152"/>
      <c r="P4407" s="138"/>
    </row>
    <row r="4408" spans="13:16" x14ac:dyDescent="0.3">
      <c r="M4408" s="162"/>
      <c r="N4408" s="152"/>
      <c r="P4408" s="138"/>
    </row>
    <row r="4409" spans="13:16" x14ac:dyDescent="0.3">
      <c r="M4409" s="162"/>
      <c r="N4409" s="152"/>
      <c r="P4409" s="138"/>
    </row>
    <row r="4410" spans="13:16" x14ac:dyDescent="0.3">
      <c r="M4410" s="162"/>
      <c r="N4410" s="152"/>
      <c r="P4410" s="138"/>
    </row>
    <row r="4411" spans="13:16" x14ac:dyDescent="0.3">
      <c r="M4411" s="162"/>
      <c r="N4411" s="152"/>
      <c r="P4411" s="138"/>
    </row>
    <row r="4412" spans="13:16" x14ac:dyDescent="0.3">
      <c r="M4412" s="162"/>
      <c r="N4412" s="152"/>
      <c r="P4412" s="138"/>
    </row>
    <row r="4413" spans="13:16" x14ac:dyDescent="0.3">
      <c r="M4413" s="162"/>
      <c r="N4413" s="152"/>
      <c r="P4413" s="138"/>
    </row>
    <row r="4414" spans="13:16" x14ac:dyDescent="0.3">
      <c r="M4414" s="162"/>
      <c r="N4414" s="152"/>
      <c r="P4414" s="138"/>
    </row>
    <row r="4415" spans="13:16" x14ac:dyDescent="0.3">
      <c r="M4415" s="162"/>
      <c r="N4415" s="152"/>
      <c r="P4415" s="138"/>
    </row>
    <row r="4416" spans="13:16" x14ac:dyDescent="0.3">
      <c r="M4416" s="162"/>
      <c r="N4416" s="152"/>
      <c r="P4416" s="138"/>
    </row>
    <row r="4417" spans="13:16" x14ac:dyDescent="0.3">
      <c r="M4417" s="162"/>
      <c r="N4417" s="152"/>
      <c r="P4417" s="138"/>
    </row>
    <row r="4418" spans="13:16" x14ac:dyDescent="0.3">
      <c r="M4418" s="162"/>
      <c r="N4418" s="152"/>
      <c r="P4418" s="138"/>
    </row>
    <row r="4419" spans="13:16" x14ac:dyDescent="0.3">
      <c r="M4419" s="162"/>
      <c r="N4419" s="152"/>
      <c r="P4419" s="138"/>
    </row>
    <row r="4420" spans="13:16" x14ac:dyDescent="0.3">
      <c r="M4420" s="162"/>
      <c r="N4420" s="152"/>
      <c r="P4420" s="138"/>
    </row>
    <row r="4421" spans="13:16" x14ac:dyDescent="0.3">
      <c r="M4421" s="162"/>
      <c r="N4421" s="152"/>
      <c r="P4421" s="138"/>
    </row>
    <row r="4422" spans="13:16" x14ac:dyDescent="0.3">
      <c r="M4422" s="162"/>
      <c r="N4422" s="152"/>
      <c r="P4422" s="138"/>
    </row>
    <row r="4423" spans="13:16" x14ac:dyDescent="0.3">
      <c r="M4423" s="162"/>
      <c r="N4423" s="152"/>
      <c r="P4423" s="138"/>
    </row>
    <row r="4424" spans="13:16" x14ac:dyDescent="0.3">
      <c r="M4424" s="162"/>
      <c r="N4424" s="152"/>
      <c r="P4424" s="138"/>
    </row>
    <row r="4425" spans="13:16" x14ac:dyDescent="0.3">
      <c r="M4425" s="162"/>
      <c r="N4425" s="152"/>
      <c r="P4425" s="138"/>
    </row>
    <row r="4426" spans="13:16" x14ac:dyDescent="0.3">
      <c r="M4426" s="162"/>
      <c r="N4426" s="152"/>
      <c r="P4426" s="138"/>
    </row>
    <row r="4427" spans="13:16" x14ac:dyDescent="0.3">
      <c r="M4427" s="162"/>
      <c r="N4427" s="152"/>
      <c r="P4427" s="138"/>
    </row>
    <row r="4428" spans="13:16" x14ac:dyDescent="0.3">
      <c r="M4428" s="162"/>
      <c r="N4428" s="152"/>
      <c r="P4428" s="138"/>
    </row>
    <row r="4429" spans="13:16" x14ac:dyDescent="0.3">
      <c r="M4429" s="162"/>
      <c r="N4429" s="152"/>
      <c r="P4429" s="138"/>
    </row>
    <row r="4430" spans="13:16" x14ac:dyDescent="0.3">
      <c r="M4430" s="162"/>
      <c r="N4430" s="152"/>
      <c r="P4430" s="138"/>
    </row>
    <row r="4431" spans="13:16" x14ac:dyDescent="0.3">
      <c r="M4431" s="162"/>
      <c r="N4431" s="152"/>
      <c r="P4431" s="138"/>
    </row>
    <row r="4432" spans="13:16" x14ac:dyDescent="0.3">
      <c r="M4432" s="162"/>
      <c r="N4432" s="152"/>
      <c r="P4432" s="138"/>
    </row>
    <row r="4433" spans="13:16" x14ac:dyDescent="0.3">
      <c r="M4433" s="162"/>
      <c r="N4433" s="152"/>
      <c r="P4433" s="138"/>
    </row>
    <row r="4434" spans="13:16" x14ac:dyDescent="0.3">
      <c r="M4434" s="162"/>
      <c r="N4434" s="152"/>
      <c r="P4434" s="138"/>
    </row>
    <row r="4435" spans="13:16" x14ac:dyDescent="0.3">
      <c r="M4435" s="162"/>
      <c r="N4435" s="152"/>
      <c r="P4435" s="138"/>
    </row>
    <row r="4436" spans="13:16" x14ac:dyDescent="0.3">
      <c r="M4436" s="162"/>
      <c r="N4436" s="152"/>
      <c r="P4436" s="138"/>
    </row>
    <row r="4437" spans="13:16" x14ac:dyDescent="0.3">
      <c r="M4437" s="162"/>
      <c r="N4437" s="152"/>
      <c r="P4437" s="138"/>
    </row>
    <row r="4438" spans="13:16" x14ac:dyDescent="0.3">
      <c r="M4438" s="162"/>
      <c r="N4438" s="152"/>
      <c r="P4438" s="138"/>
    </row>
    <row r="4439" spans="13:16" x14ac:dyDescent="0.3">
      <c r="M4439" s="162"/>
      <c r="N4439" s="152"/>
      <c r="P4439" s="138"/>
    </row>
    <row r="4440" spans="13:16" x14ac:dyDescent="0.3">
      <c r="M4440" s="162"/>
      <c r="N4440" s="152"/>
      <c r="P4440" s="138"/>
    </row>
    <row r="4441" spans="13:16" x14ac:dyDescent="0.3">
      <c r="M4441" s="162"/>
      <c r="N4441" s="152"/>
      <c r="P4441" s="138"/>
    </row>
    <row r="4442" spans="13:16" x14ac:dyDescent="0.3">
      <c r="M4442" s="162"/>
      <c r="N4442" s="152"/>
      <c r="P4442" s="138"/>
    </row>
    <row r="4443" spans="13:16" x14ac:dyDescent="0.3">
      <c r="M4443" s="162"/>
      <c r="N4443" s="152"/>
      <c r="P4443" s="138"/>
    </row>
    <row r="4444" spans="13:16" x14ac:dyDescent="0.3">
      <c r="M4444" s="162"/>
      <c r="N4444" s="152"/>
      <c r="P4444" s="138"/>
    </row>
    <row r="4445" spans="13:16" x14ac:dyDescent="0.3">
      <c r="M4445" s="162"/>
      <c r="N4445" s="152"/>
      <c r="P4445" s="138"/>
    </row>
    <row r="4446" spans="13:16" x14ac:dyDescent="0.3">
      <c r="M4446" s="162"/>
      <c r="N4446" s="152"/>
      <c r="P4446" s="138"/>
    </row>
    <row r="4447" spans="13:16" x14ac:dyDescent="0.3">
      <c r="M4447" s="162"/>
      <c r="N4447" s="152"/>
      <c r="P4447" s="138"/>
    </row>
    <row r="4448" spans="13:16" x14ac:dyDescent="0.3">
      <c r="M4448" s="162"/>
      <c r="N4448" s="152"/>
      <c r="P4448" s="138"/>
    </row>
    <row r="4449" spans="13:16" x14ac:dyDescent="0.3">
      <c r="M4449" s="162"/>
      <c r="N4449" s="152"/>
      <c r="P4449" s="138"/>
    </row>
    <row r="4450" spans="13:16" x14ac:dyDescent="0.3">
      <c r="M4450" s="162"/>
      <c r="N4450" s="152"/>
      <c r="P4450" s="138"/>
    </row>
    <row r="4451" spans="13:16" x14ac:dyDescent="0.3">
      <c r="M4451" s="162"/>
      <c r="N4451" s="152"/>
      <c r="P4451" s="138"/>
    </row>
    <row r="4452" spans="13:16" x14ac:dyDescent="0.3">
      <c r="M4452" s="162"/>
      <c r="N4452" s="152"/>
      <c r="P4452" s="138"/>
    </row>
    <row r="4453" spans="13:16" x14ac:dyDescent="0.3">
      <c r="M4453" s="162"/>
      <c r="N4453" s="152"/>
      <c r="P4453" s="138"/>
    </row>
    <row r="4454" spans="13:16" x14ac:dyDescent="0.3">
      <c r="M4454" s="162"/>
      <c r="N4454" s="152"/>
      <c r="P4454" s="138"/>
    </row>
    <row r="4455" spans="13:16" x14ac:dyDescent="0.3">
      <c r="M4455" s="162"/>
      <c r="N4455" s="152"/>
      <c r="P4455" s="138"/>
    </row>
    <row r="4456" spans="13:16" x14ac:dyDescent="0.3">
      <c r="M4456" s="162"/>
      <c r="N4456" s="152"/>
      <c r="P4456" s="138"/>
    </row>
    <row r="4457" spans="13:16" x14ac:dyDescent="0.3">
      <c r="M4457" s="162"/>
      <c r="N4457" s="152"/>
      <c r="P4457" s="138"/>
    </row>
    <row r="4458" spans="13:16" x14ac:dyDescent="0.3">
      <c r="M4458" s="162"/>
      <c r="N4458" s="152"/>
      <c r="P4458" s="138"/>
    </row>
    <row r="4459" spans="13:16" x14ac:dyDescent="0.3">
      <c r="M4459" s="162"/>
      <c r="N4459" s="152"/>
      <c r="P4459" s="138"/>
    </row>
    <row r="4460" spans="13:16" x14ac:dyDescent="0.3">
      <c r="M4460" s="162"/>
      <c r="N4460" s="152"/>
      <c r="P4460" s="138"/>
    </row>
    <row r="4461" spans="13:16" x14ac:dyDescent="0.3">
      <c r="M4461" s="162"/>
      <c r="N4461" s="152"/>
      <c r="P4461" s="138"/>
    </row>
    <row r="4462" spans="13:16" x14ac:dyDescent="0.3">
      <c r="M4462" s="162"/>
      <c r="N4462" s="152"/>
      <c r="P4462" s="138"/>
    </row>
    <row r="4463" spans="13:16" x14ac:dyDescent="0.3">
      <c r="M4463" s="162"/>
      <c r="N4463" s="152"/>
      <c r="P4463" s="138"/>
    </row>
    <row r="4464" spans="13:16" x14ac:dyDescent="0.3">
      <c r="M4464" s="162"/>
      <c r="N4464" s="152"/>
      <c r="P4464" s="138"/>
    </row>
    <row r="4465" spans="13:16" x14ac:dyDescent="0.3">
      <c r="M4465" s="162"/>
      <c r="N4465" s="152"/>
      <c r="P4465" s="138"/>
    </row>
    <row r="4466" spans="13:16" x14ac:dyDescent="0.3">
      <c r="M4466" s="162"/>
      <c r="N4466" s="152"/>
      <c r="P4466" s="138"/>
    </row>
    <row r="4467" spans="13:16" x14ac:dyDescent="0.3">
      <c r="M4467" s="162"/>
      <c r="N4467" s="152"/>
      <c r="P4467" s="138"/>
    </row>
    <row r="4468" spans="13:16" x14ac:dyDescent="0.3">
      <c r="M4468" s="162"/>
      <c r="N4468" s="152"/>
      <c r="P4468" s="138"/>
    </row>
    <row r="4469" spans="13:16" x14ac:dyDescent="0.3">
      <c r="M4469" s="162"/>
      <c r="N4469" s="152"/>
      <c r="P4469" s="138"/>
    </row>
    <row r="4470" spans="13:16" x14ac:dyDescent="0.3">
      <c r="M4470" s="162"/>
      <c r="N4470" s="152"/>
      <c r="P4470" s="138"/>
    </row>
    <row r="4471" spans="13:16" x14ac:dyDescent="0.3">
      <c r="M4471" s="162"/>
      <c r="N4471" s="152"/>
      <c r="P4471" s="138"/>
    </row>
    <row r="4472" spans="13:16" x14ac:dyDescent="0.3">
      <c r="M4472" s="162"/>
      <c r="N4472" s="152"/>
      <c r="P4472" s="138"/>
    </row>
    <row r="4473" spans="13:16" x14ac:dyDescent="0.3">
      <c r="M4473" s="162"/>
      <c r="N4473" s="152"/>
      <c r="P4473" s="138"/>
    </row>
    <row r="4474" spans="13:16" x14ac:dyDescent="0.3">
      <c r="M4474" s="162"/>
      <c r="N4474" s="152"/>
      <c r="P4474" s="138"/>
    </row>
    <row r="4475" spans="13:16" x14ac:dyDescent="0.3">
      <c r="M4475" s="162"/>
      <c r="N4475" s="152"/>
      <c r="P4475" s="138"/>
    </row>
    <row r="4476" spans="13:16" x14ac:dyDescent="0.3">
      <c r="M4476" s="162"/>
      <c r="N4476" s="152"/>
      <c r="P4476" s="138"/>
    </row>
    <row r="4477" spans="13:16" x14ac:dyDescent="0.3">
      <c r="M4477" s="162"/>
      <c r="N4477" s="152"/>
      <c r="P4477" s="138"/>
    </row>
    <row r="4478" spans="13:16" x14ac:dyDescent="0.3">
      <c r="M4478" s="162"/>
      <c r="N4478" s="152"/>
      <c r="P4478" s="138"/>
    </row>
    <row r="4479" spans="13:16" x14ac:dyDescent="0.3">
      <c r="M4479" s="162"/>
      <c r="N4479" s="152"/>
      <c r="P4479" s="138"/>
    </row>
    <row r="4480" spans="13:16" x14ac:dyDescent="0.3">
      <c r="M4480" s="162"/>
      <c r="N4480" s="152"/>
      <c r="P4480" s="138"/>
    </row>
    <row r="4481" spans="13:16" x14ac:dyDescent="0.3">
      <c r="M4481" s="162"/>
      <c r="N4481" s="152"/>
      <c r="P4481" s="138"/>
    </row>
    <row r="4482" spans="13:16" x14ac:dyDescent="0.3">
      <c r="M4482" s="162"/>
      <c r="N4482" s="152"/>
      <c r="P4482" s="138"/>
    </row>
    <row r="4483" spans="13:16" x14ac:dyDescent="0.3">
      <c r="M4483" s="162"/>
      <c r="N4483" s="152"/>
      <c r="P4483" s="138"/>
    </row>
    <row r="4484" spans="13:16" x14ac:dyDescent="0.3">
      <c r="M4484" s="162"/>
      <c r="N4484" s="152"/>
      <c r="P4484" s="138"/>
    </row>
    <row r="4485" spans="13:16" x14ac:dyDescent="0.3">
      <c r="M4485" s="162"/>
      <c r="N4485" s="152"/>
      <c r="P4485" s="138"/>
    </row>
    <row r="4486" spans="13:16" x14ac:dyDescent="0.3">
      <c r="M4486" s="162"/>
      <c r="N4486" s="152"/>
      <c r="P4486" s="138"/>
    </row>
    <row r="4487" spans="13:16" x14ac:dyDescent="0.3">
      <c r="M4487" s="162"/>
      <c r="N4487" s="152"/>
      <c r="P4487" s="138"/>
    </row>
    <row r="4488" spans="13:16" x14ac:dyDescent="0.3">
      <c r="M4488" s="162"/>
      <c r="N4488" s="152"/>
      <c r="P4488" s="138"/>
    </row>
    <row r="4489" spans="13:16" x14ac:dyDescent="0.3">
      <c r="M4489" s="162"/>
      <c r="N4489" s="152"/>
      <c r="P4489" s="138"/>
    </row>
    <row r="4490" spans="13:16" x14ac:dyDescent="0.3">
      <c r="M4490" s="162"/>
      <c r="N4490" s="152"/>
      <c r="P4490" s="138"/>
    </row>
    <row r="4491" spans="13:16" x14ac:dyDescent="0.3">
      <c r="M4491" s="162"/>
      <c r="N4491" s="152"/>
      <c r="P4491" s="138"/>
    </row>
    <row r="4492" spans="13:16" x14ac:dyDescent="0.3">
      <c r="M4492" s="162"/>
      <c r="N4492" s="152"/>
      <c r="P4492" s="138"/>
    </row>
    <row r="4493" spans="13:16" x14ac:dyDescent="0.3">
      <c r="M4493" s="162"/>
      <c r="N4493" s="152"/>
      <c r="P4493" s="138"/>
    </row>
    <row r="4494" spans="13:16" x14ac:dyDescent="0.3">
      <c r="M4494" s="162"/>
      <c r="N4494" s="152"/>
      <c r="P4494" s="138"/>
    </row>
    <row r="4495" spans="13:16" x14ac:dyDescent="0.3">
      <c r="M4495" s="162"/>
      <c r="N4495" s="152"/>
      <c r="P4495" s="138"/>
    </row>
    <row r="4496" spans="13:16" x14ac:dyDescent="0.3">
      <c r="M4496" s="162"/>
      <c r="N4496" s="152"/>
      <c r="P4496" s="138"/>
    </row>
    <row r="4497" spans="13:16" x14ac:dyDescent="0.3">
      <c r="M4497" s="162"/>
      <c r="N4497" s="152"/>
      <c r="P4497" s="138"/>
    </row>
    <row r="4498" spans="13:16" x14ac:dyDescent="0.3">
      <c r="M4498" s="162"/>
      <c r="N4498" s="152"/>
      <c r="P4498" s="138"/>
    </row>
    <row r="4499" spans="13:16" x14ac:dyDescent="0.3">
      <c r="M4499" s="162"/>
      <c r="N4499" s="152"/>
      <c r="P4499" s="138"/>
    </row>
    <row r="4500" spans="13:16" x14ac:dyDescent="0.3">
      <c r="M4500" s="162"/>
      <c r="N4500" s="152"/>
      <c r="P4500" s="138"/>
    </row>
    <row r="4501" spans="13:16" x14ac:dyDescent="0.3">
      <c r="M4501" s="162"/>
      <c r="N4501" s="152"/>
      <c r="P4501" s="138"/>
    </row>
    <row r="4502" spans="13:16" x14ac:dyDescent="0.3">
      <c r="M4502" s="162"/>
      <c r="N4502" s="152"/>
      <c r="P4502" s="138"/>
    </row>
    <row r="4503" spans="13:16" x14ac:dyDescent="0.3">
      <c r="M4503" s="162"/>
      <c r="N4503" s="152"/>
      <c r="P4503" s="138"/>
    </row>
    <row r="4504" spans="13:16" x14ac:dyDescent="0.3">
      <c r="M4504" s="162"/>
      <c r="N4504" s="152"/>
      <c r="P4504" s="138"/>
    </row>
    <row r="4505" spans="13:16" x14ac:dyDescent="0.3">
      <c r="M4505" s="162"/>
      <c r="N4505" s="152"/>
      <c r="P4505" s="138"/>
    </row>
    <row r="4506" spans="13:16" x14ac:dyDescent="0.3">
      <c r="M4506" s="162"/>
      <c r="N4506" s="152"/>
      <c r="P4506" s="138"/>
    </row>
    <row r="4507" spans="13:16" x14ac:dyDescent="0.3">
      <c r="M4507" s="162"/>
      <c r="N4507" s="152"/>
      <c r="P4507" s="138"/>
    </row>
    <row r="4508" spans="13:16" x14ac:dyDescent="0.3">
      <c r="M4508" s="162"/>
      <c r="N4508" s="152"/>
      <c r="P4508" s="138"/>
    </row>
    <row r="4509" spans="13:16" x14ac:dyDescent="0.3">
      <c r="M4509" s="162"/>
      <c r="N4509" s="152"/>
      <c r="P4509" s="138"/>
    </row>
    <row r="4510" spans="13:16" x14ac:dyDescent="0.3">
      <c r="M4510" s="162"/>
      <c r="N4510" s="152"/>
      <c r="P4510" s="138"/>
    </row>
    <row r="4511" spans="13:16" x14ac:dyDescent="0.3">
      <c r="M4511" s="162"/>
      <c r="N4511" s="152"/>
      <c r="P4511" s="138"/>
    </row>
    <row r="4512" spans="13:16" x14ac:dyDescent="0.3">
      <c r="M4512" s="162"/>
      <c r="N4512" s="152"/>
      <c r="P4512" s="138"/>
    </row>
    <row r="4513" spans="13:16" x14ac:dyDescent="0.3">
      <c r="M4513" s="162"/>
      <c r="N4513" s="152"/>
      <c r="P4513" s="138"/>
    </row>
    <row r="4514" spans="13:16" x14ac:dyDescent="0.3">
      <c r="M4514" s="162"/>
      <c r="N4514" s="152"/>
      <c r="P4514" s="138"/>
    </row>
    <row r="4515" spans="13:16" x14ac:dyDescent="0.3">
      <c r="M4515" s="162"/>
      <c r="N4515" s="152"/>
      <c r="P4515" s="138"/>
    </row>
    <row r="4516" spans="13:16" x14ac:dyDescent="0.3">
      <c r="M4516" s="162"/>
      <c r="N4516" s="152"/>
      <c r="P4516" s="138"/>
    </row>
    <row r="4517" spans="13:16" x14ac:dyDescent="0.3">
      <c r="M4517" s="162"/>
      <c r="N4517" s="152"/>
      <c r="P4517" s="138"/>
    </row>
    <row r="4518" spans="13:16" x14ac:dyDescent="0.3">
      <c r="M4518" s="162"/>
      <c r="N4518" s="152"/>
      <c r="P4518" s="138"/>
    </row>
    <row r="4519" spans="13:16" x14ac:dyDescent="0.3">
      <c r="M4519" s="162"/>
      <c r="N4519" s="152"/>
      <c r="P4519" s="138"/>
    </row>
    <row r="4520" spans="13:16" x14ac:dyDescent="0.3">
      <c r="M4520" s="162"/>
      <c r="N4520" s="152"/>
      <c r="P4520" s="138"/>
    </row>
    <row r="4521" spans="13:16" x14ac:dyDescent="0.3">
      <c r="M4521" s="162"/>
      <c r="N4521" s="152"/>
      <c r="P4521" s="138"/>
    </row>
    <row r="4522" spans="13:16" x14ac:dyDescent="0.3">
      <c r="M4522" s="162"/>
      <c r="N4522" s="152"/>
      <c r="P4522" s="138"/>
    </row>
    <row r="4523" spans="13:16" x14ac:dyDescent="0.3">
      <c r="M4523" s="162"/>
      <c r="N4523" s="152"/>
      <c r="P4523" s="138"/>
    </row>
    <row r="4524" spans="13:16" x14ac:dyDescent="0.3">
      <c r="M4524" s="162"/>
      <c r="N4524" s="152"/>
      <c r="P4524" s="138"/>
    </row>
    <row r="4525" spans="13:16" x14ac:dyDescent="0.3">
      <c r="M4525" s="162"/>
      <c r="N4525" s="152"/>
      <c r="P4525" s="138"/>
    </row>
    <row r="4526" spans="13:16" x14ac:dyDescent="0.3">
      <c r="M4526" s="162"/>
      <c r="N4526" s="152"/>
      <c r="P4526" s="138"/>
    </row>
    <row r="4527" spans="13:16" x14ac:dyDescent="0.3">
      <c r="M4527" s="162"/>
      <c r="N4527" s="152"/>
      <c r="P4527" s="138"/>
    </row>
    <row r="4528" spans="13:16" x14ac:dyDescent="0.3">
      <c r="M4528" s="162"/>
      <c r="N4528" s="152"/>
      <c r="P4528" s="138"/>
    </row>
    <row r="4529" spans="13:16" x14ac:dyDescent="0.3">
      <c r="M4529" s="162"/>
      <c r="N4529" s="152"/>
      <c r="P4529" s="138"/>
    </row>
    <row r="4530" spans="13:16" x14ac:dyDescent="0.3">
      <c r="M4530" s="162"/>
      <c r="N4530" s="152"/>
      <c r="P4530" s="138"/>
    </row>
    <row r="4531" spans="13:16" x14ac:dyDescent="0.3">
      <c r="M4531" s="162"/>
      <c r="N4531" s="152"/>
      <c r="P4531" s="138"/>
    </row>
    <row r="4532" spans="13:16" x14ac:dyDescent="0.3">
      <c r="M4532" s="162"/>
      <c r="N4532" s="152"/>
      <c r="P4532" s="138"/>
    </row>
    <row r="4533" spans="13:16" x14ac:dyDescent="0.3">
      <c r="M4533" s="162"/>
      <c r="N4533" s="152"/>
      <c r="P4533" s="138"/>
    </row>
    <row r="4534" spans="13:16" x14ac:dyDescent="0.3">
      <c r="M4534" s="162"/>
      <c r="N4534" s="152"/>
      <c r="P4534" s="138"/>
    </row>
    <row r="4535" spans="13:16" x14ac:dyDescent="0.3">
      <c r="M4535" s="162"/>
      <c r="N4535" s="152"/>
      <c r="P4535" s="138"/>
    </row>
    <row r="4536" spans="13:16" x14ac:dyDescent="0.3">
      <c r="M4536" s="162"/>
      <c r="N4536" s="152"/>
      <c r="P4536" s="138"/>
    </row>
    <row r="4537" spans="13:16" x14ac:dyDescent="0.3">
      <c r="M4537" s="162"/>
      <c r="N4537" s="152"/>
      <c r="P4537" s="138"/>
    </row>
    <row r="4538" spans="13:16" x14ac:dyDescent="0.3">
      <c r="M4538" s="162"/>
      <c r="N4538" s="152"/>
      <c r="P4538" s="138"/>
    </row>
    <row r="4539" spans="13:16" x14ac:dyDescent="0.3">
      <c r="M4539" s="162"/>
      <c r="N4539" s="152"/>
      <c r="P4539" s="138"/>
    </row>
    <row r="4540" spans="13:16" x14ac:dyDescent="0.3">
      <c r="M4540" s="162"/>
      <c r="N4540" s="152"/>
      <c r="P4540" s="138"/>
    </row>
    <row r="4541" spans="13:16" x14ac:dyDescent="0.3">
      <c r="M4541" s="162"/>
      <c r="N4541" s="152"/>
      <c r="P4541" s="138"/>
    </row>
    <row r="4542" spans="13:16" x14ac:dyDescent="0.3">
      <c r="M4542" s="162"/>
      <c r="N4542" s="152"/>
      <c r="P4542" s="138"/>
    </row>
    <row r="4543" spans="13:16" x14ac:dyDescent="0.3">
      <c r="M4543" s="162"/>
      <c r="N4543" s="152"/>
      <c r="P4543" s="138"/>
    </row>
    <row r="4544" spans="13:16" x14ac:dyDescent="0.3">
      <c r="M4544" s="162"/>
      <c r="N4544" s="152"/>
      <c r="P4544" s="138"/>
    </row>
    <row r="4545" spans="13:16" x14ac:dyDescent="0.3">
      <c r="M4545" s="162"/>
      <c r="N4545" s="152"/>
      <c r="P4545" s="138"/>
    </row>
    <row r="4546" spans="13:16" x14ac:dyDescent="0.3">
      <c r="M4546" s="162"/>
      <c r="N4546" s="152"/>
      <c r="P4546" s="138"/>
    </row>
    <row r="4547" spans="13:16" x14ac:dyDescent="0.3">
      <c r="M4547" s="162"/>
      <c r="N4547" s="152"/>
      <c r="P4547" s="138"/>
    </row>
    <row r="4548" spans="13:16" x14ac:dyDescent="0.3">
      <c r="M4548" s="162"/>
      <c r="N4548" s="152"/>
      <c r="P4548" s="138"/>
    </row>
    <row r="4549" spans="13:16" x14ac:dyDescent="0.3">
      <c r="M4549" s="162"/>
      <c r="N4549" s="152"/>
      <c r="P4549" s="138"/>
    </row>
    <row r="4550" spans="13:16" x14ac:dyDescent="0.3">
      <c r="M4550" s="162"/>
      <c r="N4550" s="152"/>
      <c r="P4550" s="138"/>
    </row>
    <row r="4551" spans="13:16" x14ac:dyDescent="0.3">
      <c r="M4551" s="162"/>
      <c r="N4551" s="152"/>
      <c r="P4551" s="138"/>
    </row>
    <row r="4552" spans="13:16" x14ac:dyDescent="0.3">
      <c r="M4552" s="162"/>
      <c r="N4552" s="152"/>
      <c r="P4552" s="138"/>
    </row>
    <row r="4553" spans="13:16" x14ac:dyDescent="0.3">
      <c r="M4553" s="162"/>
      <c r="N4553" s="152"/>
      <c r="P4553" s="138"/>
    </row>
    <row r="4554" spans="13:16" x14ac:dyDescent="0.3">
      <c r="M4554" s="162"/>
      <c r="N4554" s="152"/>
      <c r="P4554" s="138"/>
    </row>
    <row r="4555" spans="13:16" x14ac:dyDescent="0.3">
      <c r="M4555" s="162"/>
      <c r="N4555" s="152"/>
      <c r="P4555" s="138"/>
    </row>
    <row r="4556" spans="13:16" x14ac:dyDescent="0.3">
      <c r="M4556" s="162"/>
      <c r="N4556" s="152"/>
      <c r="P4556" s="138"/>
    </row>
    <row r="4557" spans="13:16" x14ac:dyDescent="0.3">
      <c r="M4557" s="162"/>
      <c r="N4557" s="152"/>
      <c r="P4557" s="138"/>
    </row>
    <row r="4558" spans="13:16" x14ac:dyDescent="0.3">
      <c r="M4558" s="162"/>
      <c r="N4558" s="152"/>
      <c r="P4558" s="138"/>
    </row>
    <row r="4559" spans="13:16" x14ac:dyDescent="0.3">
      <c r="M4559" s="162"/>
      <c r="N4559" s="152"/>
      <c r="P4559" s="138"/>
    </row>
    <row r="4560" spans="13:16" x14ac:dyDescent="0.3">
      <c r="M4560" s="162"/>
      <c r="N4560" s="152"/>
      <c r="P4560" s="138"/>
    </row>
    <row r="4561" spans="13:16" x14ac:dyDescent="0.3">
      <c r="M4561" s="162"/>
      <c r="N4561" s="152"/>
      <c r="P4561" s="138"/>
    </row>
    <row r="4562" spans="13:16" x14ac:dyDescent="0.3">
      <c r="M4562" s="162"/>
      <c r="N4562" s="152"/>
      <c r="P4562" s="138"/>
    </row>
    <row r="4563" spans="13:16" x14ac:dyDescent="0.3">
      <c r="M4563" s="162"/>
      <c r="N4563" s="152"/>
      <c r="P4563" s="138"/>
    </row>
    <row r="4564" spans="13:16" x14ac:dyDescent="0.3">
      <c r="M4564" s="162"/>
      <c r="N4564" s="152"/>
      <c r="P4564" s="138"/>
    </row>
    <row r="4565" spans="13:16" x14ac:dyDescent="0.3">
      <c r="M4565" s="162"/>
      <c r="N4565" s="152"/>
      <c r="P4565" s="138"/>
    </row>
    <row r="4566" spans="13:16" x14ac:dyDescent="0.3">
      <c r="M4566" s="162"/>
      <c r="N4566" s="152"/>
      <c r="P4566" s="138"/>
    </row>
    <row r="4567" spans="13:16" x14ac:dyDescent="0.3">
      <c r="M4567" s="162"/>
      <c r="N4567" s="152"/>
      <c r="P4567" s="138"/>
    </row>
    <row r="4568" spans="13:16" x14ac:dyDescent="0.3">
      <c r="M4568" s="162"/>
      <c r="N4568" s="152"/>
      <c r="P4568" s="138"/>
    </row>
    <row r="4569" spans="13:16" x14ac:dyDescent="0.3">
      <c r="M4569" s="162"/>
      <c r="N4569" s="152"/>
      <c r="P4569" s="138"/>
    </row>
    <row r="4570" spans="13:16" x14ac:dyDescent="0.3">
      <c r="M4570" s="162"/>
      <c r="N4570" s="152"/>
      <c r="P4570" s="138"/>
    </row>
    <row r="4571" spans="13:16" x14ac:dyDescent="0.3">
      <c r="M4571" s="162"/>
      <c r="N4571" s="152"/>
      <c r="P4571" s="138"/>
    </row>
    <row r="4572" spans="13:16" x14ac:dyDescent="0.3">
      <c r="M4572" s="162"/>
      <c r="N4572" s="152"/>
      <c r="P4572" s="138"/>
    </row>
    <row r="4573" spans="13:16" x14ac:dyDescent="0.3">
      <c r="M4573" s="162"/>
      <c r="N4573" s="152"/>
      <c r="P4573" s="138"/>
    </row>
    <row r="4574" spans="13:16" x14ac:dyDescent="0.3">
      <c r="M4574" s="162"/>
      <c r="N4574" s="152"/>
      <c r="P4574" s="138"/>
    </row>
    <row r="4575" spans="13:16" x14ac:dyDescent="0.3">
      <c r="M4575" s="162"/>
      <c r="N4575" s="152"/>
      <c r="P4575" s="138"/>
    </row>
    <row r="4576" spans="13:16" x14ac:dyDescent="0.3">
      <c r="M4576" s="162"/>
      <c r="N4576" s="152"/>
      <c r="P4576" s="138"/>
    </row>
    <row r="4577" spans="13:16" x14ac:dyDescent="0.3">
      <c r="M4577" s="162"/>
      <c r="N4577" s="152"/>
      <c r="P4577" s="138"/>
    </row>
    <row r="4578" spans="13:16" x14ac:dyDescent="0.3">
      <c r="M4578" s="162"/>
      <c r="N4578" s="152"/>
      <c r="P4578" s="138"/>
    </row>
    <row r="4579" spans="13:16" x14ac:dyDescent="0.3">
      <c r="M4579" s="162"/>
      <c r="N4579" s="152"/>
      <c r="P4579" s="138"/>
    </row>
    <row r="4580" spans="13:16" x14ac:dyDescent="0.3">
      <c r="M4580" s="162"/>
      <c r="N4580" s="152"/>
      <c r="P4580" s="138"/>
    </row>
    <row r="4581" spans="13:16" x14ac:dyDescent="0.3">
      <c r="M4581" s="162"/>
      <c r="N4581" s="152"/>
      <c r="P4581" s="138"/>
    </row>
    <row r="4582" spans="13:16" x14ac:dyDescent="0.3">
      <c r="M4582" s="162"/>
      <c r="N4582" s="152"/>
      <c r="P4582" s="138"/>
    </row>
    <row r="4583" spans="13:16" x14ac:dyDescent="0.3">
      <c r="M4583" s="162"/>
      <c r="N4583" s="152"/>
      <c r="P4583" s="138"/>
    </row>
    <row r="4584" spans="13:16" x14ac:dyDescent="0.3">
      <c r="M4584" s="162"/>
      <c r="N4584" s="152"/>
      <c r="P4584" s="138"/>
    </row>
    <row r="4585" spans="13:16" x14ac:dyDescent="0.3">
      <c r="M4585" s="162"/>
      <c r="N4585" s="152"/>
      <c r="P4585" s="138"/>
    </row>
    <row r="4586" spans="13:16" x14ac:dyDescent="0.3">
      <c r="M4586" s="162"/>
      <c r="N4586" s="152"/>
      <c r="P4586" s="138"/>
    </row>
    <row r="4587" spans="13:16" x14ac:dyDescent="0.3">
      <c r="M4587" s="162"/>
      <c r="N4587" s="152"/>
      <c r="P4587" s="138"/>
    </row>
    <row r="4588" spans="13:16" x14ac:dyDescent="0.3">
      <c r="M4588" s="162"/>
      <c r="N4588" s="152"/>
      <c r="P4588" s="138"/>
    </row>
    <row r="4589" spans="13:16" x14ac:dyDescent="0.3">
      <c r="M4589" s="162"/>
      <c r="N4589" s="152"/>
      <c r="P4589" s="138"/>
    </row>
    <row r="4590" spans="13:16" x14ac:dyDescent="0.3">
      <c r="M4590" s="162"/>
      <c r="N4590" s="152"/>
      <c r="P4590" s="138"/>
    </row>
    <row r="4591" spans="13:16" x14ac:dyDescent="0.3">
      <c r="M4591" s="162"/>
      <c r="N4591" s="152"/>
      <c r="P4591" s="138"/>
    </row>
    <row r="4592" spans="13:16" x14ac:dyDescent="0.3">
      <c r="M4592" s="162"/>
      <c r="N4592" s="152"/>
      <c r="P4592" s="138"/>
    </row>
    <row r="4593" spans="13:16" x14ac:dyDescent="0.3">
      <c r="M4593" s="162"/>
      <c r="N4593" s="152"/>
      <c r="P4593" s="138"/>
    </row>
    <row r="4594" spans="13:16" x14ac:dyDescent="0.3">
      <c r="M4594" s="162"/>
      <c r="N4594" s="152"/>
      <c r="P4594" s="138"/>
    </row>
    <row r="4595" spans="13:16" x14ac:dyDescent="0.3">
      <c r="M4595" s="162"/>
      <c r="N4595" s="152"/>
      <c r="P4595" s="138"/>
    </row>
    <row r="4596" spans="13:16" x14ac:dyDescent="0.3">
      <c r="M4596" s="162"/>
      <c r="N4596" s="152"/>
      <c r="P4596" s="138"/>
    </row>
    <row r="4597" spans="13:16" x14ac:dyDescent="0.3">
      <c r="M4597" s="162"/>
      <c r="N4597" s="152"/>
      <c r="P4597" s="138"/>
    </row>
    <row r="4598" spans="13:16" x14ac:dyDescent="0.3">
      <c r="M4598" s="162"/>
      <c r="N4598" s="152"/>
      <c r="P4598" s="138"/>
    </row>
    <row r="4599" spans="13:16" x14ac:dyDescent="0.3">
      <c r="M4599" s="162"/>
      <c r="N4599" s="152"/>
      <c r="P4599" s="138"/>
    </row>
    <row r="4600" spans="13:16" x14ac:dyDescent="0.3">
      <c r="M4600" s="162"/>
      <c r="N4600" s="152"/>
      <c r="P4600" s="138"/>
    </row>
    <row r="4601" spans="13:16" x14ac:dyDescent="0.3">
      <c r="M4601" s="162"/>
      <c r="N4601" s="152"/>
      <c r="P4601" s="138"/>
    </row>
    <row r="4602" spans="13:16" x14ac:dyDescent="0.3">
      <c r="M4602" s="162"/>
      <c r="N4602" s="152"/>
      <c r="P4602" s="138"/>
    </row>
    <row r="4603" spans="13:16" x14ac:dyDescent="0.3">
      <c r="M4603" s="162"/>
      <c r="N4603" s="152"/>
      <c r="P4603" s="138"/>
    </row>
    <row r="4604" spans="13:16" x14ac:dyDescent="0.3">
      <c r="M4604" s="162"/>
      <c r="N4604" s="152"/>
      <c r="P4604" s="138"/>
    </row>
    <row r="4605" spans="13:16" x14ac:dyDescent="0.3">
      <c r="M4605" s="162"/>
      <c r="N4605" s="152"/>
      <c r="P4605" s="138"/>
    </row>
    <row r="4606" spans="13:16" x14ac:dyDescent="0.3">
      <c r="M4606" s="162"/>
      <c r="N4606" s="152"/>
      <c r="P4606" s="138"/>
    </row>
    <row r="4607" spans="13:16" x14ac:dyDescent="0.3">
      <c r="M4607" s="162"/>
      <c r="N4607" s="152"/>
      <c r="P4607" s="138"/>
    </row>
    <row r="4608" spans="13:16" x14ac:dyDescent="0.3">
      <c r="M4608" s="162"/>
      <c r="N4608" s="152"/>
      <c r="P4608" s="138"/>
    </row>
    <row r="4609" spans="13:16" x14ac:dyDescent="0.3">
      <c r="M4609" s="162"/>
      <c r="N4609" s="152"/>
      <c r="P4609" s="138"/>
    </row>
    <row r="4610" spans="13:16" x14ac:dyDescent="0.3">
      <c r="M4610" s="162"/>
      <c r="N4610" s="152"/>
      <c r="P4610" s="138"/>
    </row>
    <row r="4611" spans="13:16" x14ac:dyDescent="0.3">
      <c r="M4611" s="162"/>
      <c r="N4611" s="152"/>
      <c r="P4611" s="138"/>
    </row>
    <row r="4612" spans="13:16" x14ac:dyDescent="0.3">
      <c r="M4612" s="162"/>
      <c r="N4612" s="152"/>
      <c r="P4612" s="138"/>
    </row>
    <row r="4613" spans="13:16" x14ac:dyDescent="0.3">
      <c r="M4613" s="162"/>
      <c r="N4613" s="152"/>
      <c r="P4613" s="138"/>
    </row>
    <row r="4614" spans="13:16" x14ac:dyDescent="0.3">
      <c r="M4614" s="162"/>
      <c r="N4614" s="152"/>
      <c r="P4614" s="138"/>
    </row>
    <row r="4615" spans="13:16" x14ac:dyDescent="0.3">
      <c r="M4615" s="162"/>
      <c r="N4615" s="152"/>
      <c r="P4615" s="138"/>
    </row>
    <row r="4616" spans="13:16" x14ac:dyDescent="0.3">
      <c r="M4616" s="162"/>
      <c r="N4616" s="152"/>
      <c r="P4616" s="138"/>
    </row>
    <row r="4617" spans="13:16" x14ac:dyDescent="0.3">
      <c r="M4617" s="162"/>
      <c r="N4617" s="152"/>
      <c r="P4617" s="138"/>
    </row>
    <row r="4618" spans="13:16" x14ac:dyDescent="0.3">
      <c r="M4618" s="162"/>
      <c r="N4618" s="152"/>
      <c r="P4618" s="138"/>
    </row>
    <row r="4619" spans="13:16" x14ac:dyDescent="0.3">
      <c r="M4619" s="162"/>
      <c r="N4619" s="152"/>
      <c r="P4619" s="138"/>
    </row>
    <row r="4620" spans="13:16" x14ac:dyDescent="0.3">
      <c r="M4620" s="162"/>
      <c r="N4620" s="152"/>
      <c r="P4620" s="138"/>
    </row>
    <row r="4621" spans="13:16" x14ac:dyDescent="0.3">
      <c r="M4621" s="162"/>
      <c r="N4621" s="152"/>
      <c r="P4621" s="138"/>
    </row>
    <row r="4622" spans="13:16" x14ac:dyDescent="0.3">
      <c r="M4622" s="162"/>
      <c r="N4622" s="152"/>
      <c r="P4622" s="138"/>
    </row>
    <row r="4623" spans="13:16" x14ac:dyDescent="0.3">
      <c r="M4623" s="162"/>
      <c r="N4623" s="152"/>
      <c r="P4623" s="138"/>
    </row>
    <row r="4624" spans="13:16" x14ac:dyDescent="0.3">
      <c r="M4624" s="162"/>
      <c r="N4624" s="152"/>
      <c r="P4624" s="138"/>
    </row>
    <row r="4625" spans="13:16" x14ac:dyDescent="0.3">
      <c r="M4625" s="162"/>
      <c r="N4625" s="152"/>
      <c r="P4625" s="138"/>
    </row>
    <row r="4626" spans="13:16" x14ac:dyDescent="0.3">
      <c r="M4626" s="162"/>
      <c r="N4626" s="152"/>
      <c r="P4626" s="138"/>
    </row>
    <row r="4627" spans="13:16" x14ac:dyDescent="0.3">
      <c r="M4627" s="162"/>
      <c r="N4627" s="152"/>
      <c r="P4627" s="138"/>
    </row>
    <row r="4628" spans="13:16" x14ac:dyDescent="0.3">
      <c r="M4628" s="162"/>
      <c r="N4628" s="152"/>
      <c r="P4628" s="138"/>
    </row>
    <row r="4629" spans="13:16" x14ac:dyDescent="0.3">
      <c r="M4629" s="162"/>
      <c r="N4629" s="152"/>
      <c r="P4629" s="138"/>
    </row>
    <row r="4630" spans="13:16" x14ac:dyDescent="0.3">
      <c r="M4630" s="162"/>
      <c r="N4630" s="152"/>
      <c r="P4630" s="138"/>
    </row>
    <row r="4631" spans="13:16" x14ac:dyDescent="0.3">
      <c r="M4631" s="162"/>
      <c r="N4631" s="152"/>
      <c r="P4631" s="138"/>
    </row>
    <row r="4632" spans="13:16" x14ac:dyDescent="0.3">
      <c r="M4632" s="162"/>
      <c r="N4632" s="152"/>
      <c r="P4632" s="138"/>
    </row>
    <row r="4633" spans="13:16" x14ac:dyDescent="0.3">
      <c r="M4633" s="162"/>
      <c r="N4633" s="152"/>
      <c r="P4633" s="138"/>
    </row>
    <row r="4634" spans="13:16" x14ac:dyDescent="0.3">
      <c r="M4634" s="162"/>
      <c r="N4634" s="152"/>
      <c r="P4634" s="138"/>
    </row>
    <row r="4635" spans="13:16" x14ac:dyDescent="0.3">
      <c r="M4635" s="162"/>
      <c r="N4635" s="152"/>
      <c r="P4635" s="138"/>
    </row>
    <row r="4636" spans="13:16" x14ac:dyDescent="0.3">
      <c r="M4636" s="162"/>
      <c r="N4636" s="152"/>
      <c r="P4636" s="138"/>
    </row>
    <row r="4637" spans="13:16" x14ac:dyDescent="0.3">
      <c r="M4637" s="162"/>
      <c r="N4637" s="152"/>
      <c r="P4637" s="138"/>
    </row>
    <row r="4638" spans="13:16" x14ac:dyDescent="0.3">
      <c r="M4638" s="162"/>
      <c r="N4638" s="152"/>
      <c r="P4638" s="138"/>
    </row>
    <row r="4639" spans="13:16" x14ac:dyDescent="0.3">
      <c r="M4639" s="162"/>
      <c r="N4639" s="152"/>
      <c r="P4639" s="138"/>
    </row>
    <row r="4640" spans="13:16" x14ac:dyDescent="0.3">
      <c r="M4640" s="162"/>
      <c r="N4640" s="152"/>
      <c r="P4640" s="138"/>
    </row>
    <row r="4641" spans="13:16" x14ac:dyDescent="0.3">
      <c r="M4641" s="162"/>
      <c r="N4641" s="152"/>
      <c r="P4641" s="138"/>
    </row>
    <row r="4642" spans="13:16" x14ac:dyDescent="0.3">
      <c r="M4642" s="162"/>
      <c r="N4642" s="152"/>
      <c r="P4642" s="138"/>
    </row>
    <row r="4643" spans="13:16" x14ac:dyDescent="0.3">
      <c r="M4643" s="162"/>
      <c r="N4643" s="152"/>
      <c r="P4643" s="138"/>
    </row>
    <row r="4644" spans="13:16" x14ac:dyDescent="0.3">
      <c r="M4644" s="162"/>
      <c r="N4644" s="152"/>
      <c r="P4644" s="138"/>
    </row>
    <row r="4645" spans="13:16" x14ac:dyDescent="0.3">
      <c r="M4645" s="162"/>
      <c r="N4645" s="152"/>
      <c r="P4645" s="138"/>
    </row>
    <row r="4646" spans="13:16" x14ac:dyDescent="0.3">
      <c r="M4646" s="162"/>
      <c r="N4646" s="152"/>
      <c r="P4646" s="138"/>
    </row>
    <row r="4647" spans="13:16" x14ac:dyDescent="0.3">
      <c r="M4647" s="162"/>
      <c r="N4647" s="152"/>
      <c r="P4647" s="138"/>
    </row>
    <row r="4648" spans="13:16" x14ac:dyDescent="0.3">
      <c r="M4648" s="162"/>
      <c r="N4648" s="152"/>
      <c r="P4648" s="138"/>
    </row>
    <row r="4649" spans="13:16" x14ac:dyDescent="0.3">
      <c r="M4649" s="162"/>
      <c r="N4649" s="152"/>
      <c r="P4649" s="138"/>
    </row>
    <row r="4650" spans="13:16" x14ac:dyDescent="0.3">
      <c r="M4650" s="162"/>
      <c r="N4650" s="152"/>
      <c r="P4650" s="138"/>
    </row>
    <row r="4651" spans="13:16" x14ac:dyDescent="0.3">
      <c r="M4651" s="162"/>
      <c r="N4651" s="152"/>
      <c r="P4651" s="138"/>
    </row>
    <row r="4652" spans="13:16" x14ac:dyDescent="0.3">
      <c r="M4652" s="162"/>
      <c r="N4652" s="152"/>
      <c r="P4652" s="138"/>
    </row>
    <row r="4653" spans="13:16" x14ac:dyDescent="0.3">
      <c r="M4653" s="162"/>
      <c r="N4653" s="152"/>
      <c r="P4653" s="138"/>
    </row>
    <row r="4654" spans="13:16" x14ac:dyDescent="0.3">
      <c r="M4654" s="162"/>
      <c r="N4654" s="152"/>
      <c r="P4654" s="138"/>
    </row>
    <row r="4655" spans="13:16" x14ac:dyDescent="0.3">
      <c r="M4655" s="162"/>
      <c r="N4655" s="152"/>
      <c r="P4655" s="138"/>
    </row>
    <row r="4656" spans="13:16" x14ac:dyDescent="0.3">
      <c r="M4656" s="162"/>
      <c r="N4656" s="152"/>
      <c r="P4656" s="138"/>
    </row>
    <row r="4657" spans="13:16" x14ac:dyDescent="0.3">
      <c r="M4657" s="162"/>
      <c r="N4657" s="152"/>
      <c r="P4657" s="138"/>
    </row>
    <row r="4658" spans="13:16" x14ac:dyDescent="0.3">
      <c r="M4658" s="162"/>
      <c r="N4658" s="152"/>
      <c r="P4658" s="138"/>
    </row>
    <row r="4659" spans="13:16" x14ac:dyDescent="0.3">
      <c r="M4659" s="162"/>
      <c r="N4659" s="152"/>
      <c r="P4659" s="138"/>
    </row>
    <row r="4660" spans="13:16" x14ac:dyDescent="0.3">
      <c r="M4660" s="162"/>
      <c r="N4660" s="152"/>
      <c r="P4660" s="138"/>
    </row>
    <row r="4661" spans="13:16" x14ac:dyDescent="0.3">
      <c r="M4661" s="162"/>
      <c r="N4661" s="152"/>
      <c r="P4661" s="138"/>
    </row>
    <row r="4662" spans="13:16" x14ac:dyDescent="0.3">
      <c r="M4662" s="162"/>
      <c r="N4662" s="152"/>
      <c r="P4662" s="138"/>
    </row>
    <row r="4663" spans="13:16" x14ac:dyDescent="0.3">
      <c r="M4663" s="162"/>
      <c r="N4663" s="152"/>
      <c r="P4663" s="138"/>
    </row>
    <row r="4664" spans="13:16" x14ac:dyDescent="0.3">
      <c r="M4664" s="162"/>
      <c r="N4664" s="152"/>
      <c r="P4664" s="138"/>
    </row>
    <row r="4665" spans="13:16" x14ac:dyDescent="0.3">
      <c r="M4665" s="162"/>
      <c r="N4665" s="152"/>
      <c r="P4665" s="138"/>
    </row>
    <row r="4666" spans="13:16" x14ac:dyDescent="0.3">
      <c r="M4666" s="162"/>
      <c r="N4666" s="152"/>
      <c r="P4666" s="138"/>
    </row>
    <row r="4667" spans="13:16" x14ac:dyDescent="0.3">
      <c r="M4667" s="162"/>
      <c r="N4667" s="152"/>
      <c r="P4667" s="138"/>
    </row>
    <row r="4668" spans="13:16" x14ac:dyDescent="0.3">
      <c r="M4668" s="162"/>
      <c r="N4668" s="152"/>
      <c r="P4668" s="138"/>
    </row>
    <row r="4669" spans="13:16" x14ac:dyDescent="0.3">
      <c r="M4669" s="162"/>
      <c r="N4669" s="152"/>
      <c r="P4669" s="138"/>
    </row>
    <row r="4670" spans="13:16" x14ac:dyDescent="0.3">
      <c r="M4670" s="162"/>
      <c r="N4670" s="152"/>
      <c r="P4670" s="138"/>
    </row>
    <row r="4671" spans="13:16" x14ac:dyDescent="0.3">
      <c r="M4671" s="162"/>
      <c r="N4671" s="152"/>
      <c r="P4671" s="138"/>
    </row>
    <row r="4672" spans="13:16" x14ac:dyDescent="0.3">
      <c r="M4672" s="162"/>
      <c r="N4672" s="152"/>
      <c r="P4672" s="138"/>
    </row>
    <row r="4673" spans="13:16" x14ac:dyDescent="0.3">
      <c r="M4673" s="162"/>
      <c r="N4673" s="152"/>
      <c r="P4673" s="138"/>
    </row>
    <row r="4674" spans="13:16" x14ac:dyDescent="0.3">
      <c r="M4674" s="162"/>
      <c r="N4674" s="152"/>
      <c r="P4674" s="138"/>
    </row>
    <row r="4675" spans="13:16" x14ac:dyDescent="0.3">
      <c r="M4675" s="162"/>
      <c r="N4675" s="152"/>
      <c r="P4675" s="138"/>
    </row>
    <row r="4676" spans="13:16" x14ac:dyDescent="0.3">
      <c r="M4676" s="162"/>
      <c r="N4676" s="152"/>
      <c r="P4676" s="138"/>
    </row>
    <row r="4677" spans="13:16" x14ac:dyDescent="0.3">
      <c r="M4677" s="162"/>
      <c r="N4677" s="152"/>
      <c r="P4677" s="138"/>
    </row>
    <row r="4678" spans="13:16" x14ac:dyDescent="0.3">
      <c r="M4678" s="162"/>
      <c r="N4678" s="152"/>
      <c r="P4678" s="138"/>
    </row>
    <row r="4679" spans="13:16" x14ac:dyDescent="0.3">
      <c r="M4679" s="162"/>
      <c r="N4679" s="152"/>
      <c r="P4679" s="138"/>
    </row>
    <row r="4680" spans="13:16" x14ac:dyDescent="0.3">
      <c r="M4680" s="162"/>
      <c r="N4680" s="152"/>
      <c r="P4680" s="138"/>
    </row>
    <row r="4681" spans="13:16" x14ac:dyDescent="0.3">
      <c r="M4681" s="162"/>
      <c r="N4681" s="152"/>
      <c r="P4681" s="138"/>
    </row>
    <row r="4682" spans="13:16" x14ac:dyDescent="0.3">
      <c r="M4682" s="162"/>
      <c r="N4682" s="152"/>
      <c r="P4682" s="138"/>
    </row>
    <row r="4683" spans="13:16" x14ac:dyDescent="0.3">
      <c r="M4683" s="162"/>
      <c r="N4683" s="152"/>
      <c r="P4683" s="138"/>
    </row>
    <row r="4684" spans="13:16" x14ac:dyDescent="0.3">
      <c r="M4684" s="162"/>
      <c r="N4684" s="152"/>
      <c r="P4684" s="138"/>
    </row>
    <row r="4685" spans="13:16" x14ac:dyDescent="0.3">
      <c r="M4685" s="162"/>
      <c r="N4685" s="152"/>
      <c r="P4685" s="138"/>
    </row>
    <row r="4686" spans="13:16" x14ac:dyDescent="0.3">
      <c r="M4686" s="162"/>
      <c r="N4686" s="152"/>
      <c r="P4686" s="138"/>
    </row>
    <row r="4687" spans="13:16" x14ac:dyDescent="0.3">
      <c r="M4687" s="162"/>
      <c r="N4687" s="152"/>
      <c r="P4687" s="138"/>
    </row>
    <row r="4688" spans="13:16" x14ac:dyDescent="0.3">
      <c r="M4688" s="162"/>
      <c r="N4688" s="152"/>
      <c r="P4688" s="138"/>
    </row>
    <row r="4689" spans="13:16" x14ac:dyDescent="0.3">
      <c r="M4689" s="162"/>
      <c r="N4689" s="152"/>
      <c r="P4689" s="138"/>
    </row>
    <row r="4690" spans="13:16" x14ac:dyDescent="0.3">
      <c r="M4690" s="162"/>
      <c r="N4690" s="152"/>
      <c r="P4690" s="138"/>
    </row>
    <row r="4691" spans="13:16" x14ac:dyDescent="0.3">
      <c r="M4691" s="162"/>
      <c r="N4691" s="152"/>
      <c r="P4691" s="138"/>
    </row>
    <row r="4692" spans="13:16" x14ac:dyDescent="0.3">
      <c r="M4692" s="162"/>
      <c r="N4692" s="152"/>
      <c r="P4692" s="138"/>
    </row>
    <row r="4693" spans="13:16" x14ac:dyDescent="0.3">
      <c r="M4693" s="162"/>
      <c r="N4693" s="152"/>
      <c r="P4693" s="138"/>
    </row>
    <row r="4694" spans="13:16" x14ac:dyDescent="0.3">
      <c r="M4694" s="162"/>
      <c r="N4694" s="152"/>
      <c r="P4694" s="138"/>
    </row>
    <row r="4695" spans="13:16" x14ac:dyDescent="0.3">
      <c r="M4695" s="162"/>
      <c r="N4695" s="152"/>
      <c r="P4695" s="138"/>
    </row>
    <row r="4696" spans="13:16" x14ac:dyDescent="0.3">
      <c r="M4696" s="162"/>
      <c r="N4696" s="152"/>
      <c r="P4696" s="138"/>
    </row>
    <row r="4697" spans="13:16" x14ac:dyDescent="0.3">
      <c r="M4697" s="162"/>
      <c r="N4697" s="152"/>
      <c r="P4697" s="138"/>
    </row>
    <row r="4698" spans="13:16" x14ac:dyDescent="0.3">
      <c r="M4698" s="162"/>
      <c r="N4698" s="152"/>
      <c r="P4698" s="138"/>
    </row>
    <row r="4699" spans="13:16" x14ac:dyDescent="0.3">
      <c r="M4699" s="162"/>
      <c r="N4699" s="152"/>
      <c r="P4699" s="138"/>
    </row>
    <row r="4700" spans="13:16" x14ac:dyDescent="0.3">
      <c r="M4700" s="162"/>
      <c r="N4700" s="152"/>
      <c r="P4700" s="138"/>
    </row>
    <row r="4701" spans="13:16" x14ac:dyDescent="0.3">
      <c r="M4701" s="162"/>
      <c r="N4701" s="152"/>
      <c r="P4701" s="138"/>
    </row>
    <row r="4702" spans="13:16" x14ac:dyDescent="0.3">
      <c r="M4702" s="162"/>
      <c r="N4702" s="152"/>
      <c r="P4702" s="138"/>
    </row>
    <row r="4703" spans="13:16" x14ac:dyDescent="0.3">
      <c r="M4703" s="162"/>
      <c r="N4703" s="152"/>
      <c r="P4703" s="138"/>
    </row>
    <row r="4704" spans="13:16" x14ac:dyDescent="0.3">
      <c r="M4704" s="162"/>
      <c r="N4704" s="152"/>
      <c r="P4704" s="138"/>
    </row>
    <row r="4705" spans="13:16" x14ac:dyDescent="0.3">
      <c r="M4705" s="162"/>
      <c r="N4705" s="152"/>
      <c r="P4705" s="138"/>
    </row>
    <row r="4706" spans="13:16" x14ac:dyDescent="0.3">
      <c r="M4706" s="162"/>
      <c r="N4706" s="152"/>
      <c r="P4706" s="138"/>
    </row>
    <row r="4707" spans="13:16" x14ac:dyDescent="0.3">
      <c r="M4707" s="162"/>
      <c r="N4707" s="152"/>
      <c r="P4707" s="138"/>
    </row>
    <row r="4708" spans="13:16" x14ac:dyDescent="0.3">
      <c r="M4708" s="162"/>
      <c r="N4708" s="152"/>
      <c r="P4708" s="138"/>
    </row>
    <row r="4709" spans="13:16" x14ac:dyDescent="0.3">
      <c r="M4709" s="162"/>
      <c r="N4709" s="152"/>
      <c r="P4709" s="138"/>
    </row>
    <row r="4710" spans="13:16" x14ac:dyDescent="0.3">
      <c r="M4710" s="162"/>
      <c r="N4710" s="152"/>
      <c r="P4710" s="138"/>
    </row>
    <row r="4711" spans="13:16" x14ac:dyDescent="0.3">
      <c r="M4711" s="162"/>
      <c r="N4711" s="152"/>
      <c r="P4711" s="138"/>
    </row>
    <row r="4712" spans="13:16" x14ac:dyDescent="0.3">
      <c r="M4712" s="162"/>
      <c r="N4712" s="152"/>
      <c r="P4712" s="138"/>
    </row>
    <row r="4713" spans="13:16" x14ac:dyDescent="0.3">
      <c r="M4713" s="162"/>
      <c r="N4713" s="152"/>
      <c r="P4713" s="138"/>
    </row>
    <row r="4714" spans="13:16" x14ac:dyDescent="0.3">
      <c r="M4714" s="162"/>
      <c r="N4714" s="152"/>
      <c r="P4714" s="138"/>
    </row>
    <row r="4715" spans="13:16" x14ac:dyDescent="0.3">
      <c r="M4715" s="162"/>
      <c r="N4715" s="152"/>
      <c r="P4715" s="138"/>
    </row>
    <row r="4716" spans="13:16" x14ac:dyDescent="0.3">
      <c r="M4716" s="162"/>
      <c r="N4716" s="152"/>
      <c r="P4716" s="138"/>
    </row>
    <row r="4717" spans="13:16" x14ac:dyDescent="0.3">
      <c r="M4717" s="162"/>
      <c r="N4717" s="152"/>
      <c r="P4717" s="138"/>
    </row>
    <row r="4718" spans="13:16" x14ac:dyDescent="0.3">
      <c r="M4718" s="162"/>
      <c r="N4718" s="152"/>
      <c r="P4718" s="138"/>
    </row>
    <row r="4719" spans="13:16" x14ac:dyDescent="0.3">
      <c r="M4719" s="162"/>
      <c r="N4719" s="152"/>
      <c r="P4719" s="138"/>
    </row>
    <row r="4720" spans="13:16" x14ac:dyDescent="0.3">
      <c r="M4720" s="162"/>
      <c r="N4720" s="152"/>
      <c r="P4720" s="138"/>
    </row>
    <row r="4721" spans="13:16" x14ac:dyDescent="0.3">
      <c r="M4721" s="162"/>
      <c r="N4721" s="152"/>
      <c r="P4721" s="138"/>
    </row>
    <row r="4722" spans="13:16" x14ac:dyDescent="0.3">
      <c r="M4722" s="162"/>
      <c r="N4722" s="152"/>
      <c r="P4722" s="138"/>
    </row>
    <row r="4723" spans="13:16" x14ac:dyDescent="0.3">
      <c r="M4723" s="162"/>
      <c r="N4723" s="152"/>
      <c r="P4723" s="138"/>
    </row>
    <row r="4724" spans="13:16" x14ac:dyDescent="0.3">
      <c r="M4724" s="162"/>
      <c r="N4724" s="152"/>
      <c r="P4724" s="138"/>
    </row>
    <row r="4725" spans="13:16" x14ac:dyDescent="0.3">
      <c r="M4725" s="162"/>
      <c r="N4725" s="152"/>
      <c r="P4725" s="138"/>
    </row>
    <row r="4726" spans="13:16" x14ac:dyDescent="0.3">
      <c r="M4726" s="162"/>
      <c r="N4726" s="152"/>
      <c r="P4726" s="138"/>
    </row>
    <row r="4727" spans="13:16" x14ac:dyDescent="0.3">
      <c r="M4727" s="162"/>
      <c r="N4727" s="152"/>
      <c r="P4727" s="138"/>
    </row>
    <row r="4728" spans="13:16" x14ac:dyDescent="0.3">
      <c r="M4728" s="162"/>
      <c r="N4728" s="152"/>
      <c r="P4728" s="138"/>
    </row>
    <row r="4729" spans="13:16" x14ac:dyDescent="0.3">
      <c r="M4729" s="162"/>
      <c r="N4729" s="152"/>
      <c r="P4729" s="138"/>
    </row>
    <row r="4730" spans="13:16" x14ac:dyDescent="0.3">
      <c r="M4730" s="162"/>
      <c r="N4730" s="152"/>
      <c r="P4730" s="138"/>
    </row>
    <row r="4731" spans="13:16" x14ac:dyDescent="0.3">
      <c r="M4731" s="162"/>
      <c r="N4731" s="152"/>
      <c r="P4731" s="138"/>
    </row>
    <row r="4732" spans="13:16" x14ac:dyDescent="0.3">
      <c r="M4732" s="162"/>
      <c r="N4732" s="152"/>
      <c r="P4732" s="138"/>
    </row>
    <row r="4733" spans="13:16" x14ac:dyDescent="0.3">
      <c r="M4733" s="162"/>
      <c r="N4733" s="152"/>
      <c r="P4733" s="138"/>
    </row>
    <row r="4734" spans="13:16" x14ac:dyDescent="0.3">
      <c r="M4734" s="162"/>
      <c r="N4734" s="152"/>
      <c r="P4734" s="138"/>
    </row>
    <row r="4735" spans="13:16" x14ac:dyDescent="0.3">
      <c r="M4735" s="162"/>
      <c r="N4735" s="152"/>
      <c r="P4735" s="138"/>
    </row>
    <row r="4736" spans="13:16" x14ac:dyDescent="0.3">
      <c r="M4736" s="162"/>
      <c r="N4736" s="152"/>
      <c r="P4736" s="138"/>
    </row>
    <row r="4737" spans="13:16" x14ac:dyDescent="0.3">
      <c r="M4737" s="162"/>
      <c r="N4737" s="152"/>
      <c r="P4737" s="138"/>
    </row>
    <row r="4738" spans="13:16" x14ac:dyDescent="0.3">
      <c r="M4738" s="162"/>
      <c r="N4738" s="152"/>
      <c r="P4738" s="138"/>
    </row>
    <row r="4739" spans="13:16" x14ac:dyDescent="0.3">
      <c r="M4739" s="162"/>
      <c r="N4739" s="152"/>
      <c r="P4739" s="138"/>
    </row>
    <row r="4740" spans="13:16" x14ac:dyDescent="0.3">
      <c r="M4740" s="162"/>
      <c r="N4740" s="152"/>
      <c r="P4740" s="138"/>
    </row>
    <row r="4741" spans="13:16" x14ac:dyDescent="0.3">
      <c r="M4741" s="162"/>
      <c r="N4741" s="152"/>
      <c r="P4741" s="138"/>
    </row>
    <row r="4742" spans="13:16" x14ac:dyDescent="0.3">
      <c r="M4742" s="162"/>
      <c r="N4742" s="152"/>
      <c r="P4742" s="138"/>
    </row>
    <row r="4743" spans="13:16" x14ac:dyDescent="0.3">
      <c r="M4743" s="162"/>
      <c r="N4743" s="152"/>
      <c r="P4743" s="138"/>
    </row>
    <row r="4744" spans="13:16" x14ac:dyDescent="0.3">
      <c r="M4744" s="162"/>
      <c r="N4744" s="152"/>
      <c r="P4744" s="138"/>
    </row>
    <row r="4745" spans="13:16" x14ac:dyDescent="0.3">
      <c r="M4745" s="162"/>
      <c r="N4745" s="152"/>
      <c r="P4745" s="138"/>
    </row>
    <row r="4746" spans="13:16" x14ac:dyDescent="0.3">
      <c r="M4746" s="162"/>
      <c r="N4746" s="152"/>
      <c r="P4746" s="138"/>
    </row>
    <row r="4747" spans="13:16" x14ac:dyDescent="0.3">
      <c r="M4747" s="162"/>
      <c r="N4747" s="152"/>
      <c r="P4747" s="138"/>
    </row>
    <row r="4748" spans="13:16" x14ac:dyDescent="0.3">
      <c r="M4748" s="162"/>
      <c r="N4748" s="152"/>
      <c r="P4748" s="138"/>
    </row>
    <row r="4749" spans="13:16" x14ac:dyDescent="0.3">
      <c r="M4749" s="162"/>
      <c r="N4749" s="152"/>
      <c r="P4749" s="138"/>
    </row>
    <row r="4750" spans="13:16" x14ac:dyDescent="0.3">
      <c r="M4750" s="162"/>
      <c r="N4750" s="152"/>
      <c r="P4750" s="138"/>
    </row>
    <row r="4751" spans="13:16" x14ac:dyDescent="0.3">
      <c r="M4751" s="162"/>
      <c r="N4751" s="152"/>
      <c r="P4751" s="138"/>
    </row>
    <row r="4752" spans="13:16" x14ac:dyDescent="0.3">
      <c r="M4752" s="162"/>
      <c r="N4752" s="152"/>
      <c r="P4752" s="138"/>
    </row>
    <row r="4753" spans="13:16" x14ac:dyDescent="0.3">
      <c r="M4753" s="162"/>
      <c r="N4753" s="152"/>
      <c r="P4753" s="138"/>
    </row>
    <row r="4754" spans="13:16" x14ac:dyDescent="0.3">
      <c r="M4754" s="162"/>
      <c r="N4754" s="152"/>
      <c r="P4754" s="138"/>
    </row>
    <row r="4755" spans="13:16" x14ac:dyDescent="0.3">
      <c r="M4755" s="162"/>
      <c r="N4755" s="152"/>
      <c r="P4755" s="138"/>
    </row>
    <row r="4756" spans="13:16" x14ac:dyDescent="0.3">
      <c r="M4756" s="162"/>
      <c r="N4756" s="152"/>
      <c r="P4756" s="138"/>
    </row>
    <row r="4757" spans="13:16" x14ac:dyDescent="0.3">
      <c r="M4757" s="162"/>
      <c r="N4757" s="152"/>
      <c r="P4757" s="138"/>
    </row>
    <row r="4758" spans="13:16" x14ac:dyDescent="0.3">
      <c r="M4758" s="162"/>
      <c r="N4758" s="152"/>
      <c r="P4758" s="138"/>
    </row>
    <row r="4759" spans="13:16" x14ac:dyDescent="0.3">
      <c r="M4759" s="162"/>
      <c r="N4759" s="152"/>
      <c r="P4759" s="138"/>
    </row>
    <row r="4760" spans="13:16" x14ac:dyDescent="0.3">
      <c r="M4760" s="162"/>
      <c r="N4760" s="152"/>
      <c r="P4760" s="138"/>
    </row>
    <row r="4761" spans="13:16" x14ac:dyDescent="0.3">
      <c r="M4761" s="162"/>
      <c r="N4761" s="152"/>
      <c r="P4761" s="138"/>
    </row>
    <row r="4762" spans="13:16" x14ac:dyDescent="0.3">
      <c r="M4762" s="162"/>
      <c r="N4762" s="152"/>
      <c r="P4762" s="138"/>
    </row>
    <row r="4763" spans="13:16" x14ac:dyDescent="0.3">
      <c r="M4763" s="162"/>
      <c r="N4763" s="152"/>
      <c r="P4763" s="138"/>
    </row>
    <row r="4764" spans="13:16" x14ac:dyDescent="0.3">
      <c r="M4764" s="162"/>
      <c r="N4764" s="152"/>
      <c r="P4764" s="138"/>
    </row>
    <row r="4765" spans="13:16" x14ac:dyDescent="0.3">
      <c r="M4765" s="162"/>
      <c r="N4765" s="152"/>
      <c r="P4765" s="138"/>
    </row>
    <row r="4766" spans="13:16" x14ac:dyDescent="0.3">
      <c r="M4766" s="162"/>
      <c r="N4766" s="152"/>
      <c r="P4766" s="138"/>
    </row>
    <row r="4767" spans="13:16" x14ac:dyDescent="0.3">
      <c r="M4767" s="162"/>
      <c r="N4767" s="152"/>
      <c r="P4767" s="138"/>
    </row>
    <row r="4768" spans="13:16" x14ac:dyDescent="0.3">
      <c r="M4768" s="162"/>
      <c r="N4768" s="152"/>
      <c r="P4768" s="138"/>
    </row>
    <row r="4769" spans="13:16" x14ac:dyDescent="0.3">
      <c r="M4769" s="162"/>
      <c r="N4769" s="152"/>
      <c r="P4769" s="138"/>
    </row>
    <row r="4770" spans="13:16" x14ac:dyDescent="0.3">
      <c r="M4770" s="162"/>
      <c r="N4770" s="152"/>
      <c r="P4770" s="138"/>
    </row>
    <row r="4771" spans="13:16" x14ac:dyDescent="0.3">
      <c r="M4771" s="162"/>
      <c r="N4771" s="152"/>
      <c r="P4771" s="138"/>
    </row>
    <row r="4772" spans="13:16" x14ac:dyDescent="0.3">
      <c r="M4772" s="162"/>
      <c r="N4772" s="152"/>
      <c r="P4772" s="138"/>
    </row>
    <row r="4773" spans="13:16" x14ac:dyDescent="0.3">
      <c r="M4773" s="162"/>
      <c r="N4773" s="152"/>
      <c r="P4773" s="138"/>
    </row>
    <row r="4774" spans="13:16" x14ac:dyDescent="0.3">
      <c r="M4774" s="162"/>
      <c r="N4774" s="152"/>
      <c r="P4774" s="138"/>
    </row>
    <row r="4775" spans="13:16" x14ac:dyDescent="0.3">
      <c r="M4775" s="162"/>
      <c r="N4775" s="152"/>
      <c r="P4775" s="138"/>
    </row>
    <row r="4776" spans="13:16" x14ac:dyDescent="0.3">
      <c r="M4776" s="162"/>
      <c r="N4776" s="152"/>
      <c r="P4776" s="138"/>
    </row>
    <row r="4777" spans="13:16" x14ac:dyDescent="0.3">
      <c r="M4777" s="162"/>
      <c r="N4777" s="152"/>
      <c r="P4777" s="138"/>
    </row>
    <row r="4778" spans="13:16" x14ac:dyDescent="0.3">
      <c r="M4778" s="162"/>
      <c r="N4778" s="152"/>
      <c r="P4778" s="138"/>
    </row>
    <row r="4779" spans="13:16" x14ac:dyDescent="0.3">
      <c r="M4779" s="162"/>
      <c r="N4779" s="152"/>
      <c r="P4779" s="138"/>
    </row>
    <row r="4780" spans="13:16" x14ac:dyDescent="0.3">
      <c r="M4780" s="162"/>
      <c r="N4780" s="152"/>
      <c r="P4780" s="138"/>
    </row>
    <row r="4781" spans="13:16" x14ac:dyDescent="0.3">
      <c r="M4781" s="162"/>
      <c r="N4781" s="152"/>
      <c r="P4781" s="138"/>
    </row>
    <row r="4782" spans="13:16" x14ac:dyDescent="0.3">
      <c r="M4782" s="162"/>
      <c r="N4782" s="152"/>
      <c r="P4782" s="138"/>
    </row>
    <row r="4783" spans="13:16" x14ac:dyDescent="0.3">
      <c r="M4783" s="162"/>
      <c r="N4783" s="152"/>
      <c r="P4783" s="138"/>
    </row>
    <row r="4784" spans="13:16" x14ac:dyDescent="0.3">
      <c r="M4784" s="162"/>
      <c r="N4784" s="152"/>
      <c r="P4784" s="138"/>
    </row>
    <row r="4785" spans="13:16" x14ac:dyDescent="0.3">
      <c r="M4785" s="162"/>
      <c r="N4785" s="152"/>
      <c r="P4785" s="138"/>
    </row>
    <row r="4786" spans="13:16" x14ac:dyDescent="0.3">
      <c r="M4786" s="162"/>
      <c r="N4786" s="152"/>
      <c r="P4786" s="138"/>
    </row>
    <row r="4787" spans="13:16" x14ac:dyDescent="0.3">
      <c r="M4787" s="162"/>
      <c r="N4787" s="152"/>
      <c r="P4787" s="138"/>
    </row>
    <row r="4788" spans="13:16" x14ac:dyDescent="0.3">
      <c r="M4788" s="162"/>
      <c r="N4788" s="152"/>
      <c r="P4788" s="138"/>
    </row>
    <row r="4789" spans="13:16" x14ac:dyDescent="0.3">
      <c r="M4789" s="162"/>
      <c r="N4789" s="152"/>
      <c r="P4789" s="138"/>
    </row>
    <row r="4790" spans="13:16" x14ac:dyDescent="0.3">
      <c r="M4790" s="162"/>
      <c r="N4790" s="152"/>
      <c r="P4790" s="138"/>
    </row>
    <row r="4791" spans="13:16" x14ac:dyDescent="0.3">
      <c r="M4791" s="162"/>
      <c r="N4791" s="152"/>
      <c r="P4791" s="138"/>
    </row>
    <row r="4792" spans="13:16" x14ac:dyDescent="0.3">
      <c r="M4792" s="162"/>
      <c r="N4792" s="152"/>
      <c r="P4792" s="138"/>
    </row>
    <row r="4793" spans="13:16" x14ac:dyDescent="0.3">
      <c r="M4793" s="162"/>
      <c r="N4793" s="152"/>
      <c r="P4793" s="138"/>
    </row>
    <row r="4794" spans="13:16" x14ac:dyDescent="0.3">
      <c r="M4794" s="162"/>
      <c r="N4794" s="152"/>
      <c r="P4794" s="138"/>
    </row>
    <row r="4795" spans="13:16" x14ac:dyDescent="0.3">
      <c r="M4795" s="162"/>
      <c r="N4795" s="152"/>
      <c r="P4795" s="138"/>
    </row>
    <row r="4796" spans="13:16" x14ac:dyDescent="0.3">
      <c r="M4796" s="162"/>
      <c r="N4796" s="152"/>
      <c r="P4796" s="138"/>
    </row>
    <row r="4797" spans="13:16" x14ac:dyDescent="0.3">
      <c r="M4797" s="162"/>
      <c r="N4797" s="152"/>
      <c r="P4797" s="138"/>
    </row>
    <row r="4798" spans="13:16" x14ac:dyDescent="0.3">
      <c r="M4798" s="162"/>
      <c r="N4798" s="152"/>
      <c r="P4798" s="138"/>
    </row>
    <row r="4799" spans="13:16" x14ac:dyDescent="0.3">
      <c r="M4799" s="162"/>
      <c r="N4799" s="152"/>
      <c r="P4799" s="138"/>
    </row>
    <row r="4800" spans="13:16" x14ac:dyDescent="0.3">
      <c r="M4800" s="162"/>
      <c r="N4800" s="152"/>
      <c r="P4800" s="138"/>
    </row>
    <row r="4801" spans="13:16" x14ac:dyDescent="0.3">
      <c r="M4801" s="162"/>
      <c r="N4801" s="152"/>
      <c r="P4801" s="138"/>
    </row>
    <row r="4802" spans="13:16" x14ac:dyDescent="0.3">
      <c r="M4802" s="162"/>
      <c r="N4802" s="152"/>
      <c r="P4802" s="138"/>
    </row>
    <row r="4803" spans="13:16" x14ac:dyDescent="0.3">
      <c r="M4803" s="162"/>
      <c r="N4803" s="152"/>
      <c r="P4803" s="138"/>
    </row>
    <row r="4804" spans="13:16" x14ac:dyDescent="0.3">
      <c r="M4804" s="162"/>
      <c r="N4804" s="152"/>
      <c r="P4804" s="138"/>
    </row>
    <row r="4805" spans="13:16" x14ac:dyDescent="0.3">
      <c r="M4805" s="162"/>
      <c r="N4805" s="152"/>
      <c r="P4805" s="138"/>
    </row>
    <row r="4806" spans="13:16" x14ac:dyDescent="0.3">
      <c r="M4806" s="162"/>
      <c r="N4806" s="152"/>
      <c r="P4806" s="138"/>
    </row>
    <row r="4807" spans="13:16" x14ac:dyDescent="0.3">
      <c r="M4807" s="162"/>
      <c r="N4807" s="152"/>
      <c r="P4807" s="138"/>
    </row>
    <row r="4808" spans="13:16" x14ac:dyDescent="0.3">
      <c r="M4808" s="162"/>
      <c r="N4808" s="152"/>
      <c r="P4808" s="138"/>
    </row>
    <row r="4809" spans="13:16" x14ac:dyDescent="0.3">
      <c r="M4809" s="162"/>
      <c r="N4809" s="152"/>
      <c r="P4809" s="138"/>
    </row>
    <row r="4810" spans="13:16" x14ac:dyDescent="0.3">
      <c r="M4810" s="162"/>
      <c r="N4810" s="152"/>
      <c r="P4810" s="138"/>
    </row>
    <row r="4811" spans="13:16" x14ac:dyDescent="0.3">
      <c r="M4811" s="162"/>
      <c r="N4811" s="152"/>
      <c r="P4811" s="138"/>
    </row>
    <row r="4812" spans="13:16" x14ac:dyDescent="0.3">
      <c r="M4812" s="162"/>
      <c r="N4812" s="152"/>
      <c r="P4812" s="138"/>
    </row>
    <row r="4813" spans="13:16" x14ac:dyDescent="0.3">
      <c r="M4813" s="162"/>
      <c r="N4813" s="152"/>
      <c r="P4813" s="138"/>
    </row>
    <row r="4814" spans="13:16" x14ac:dyDescent="0.3">
      <c r="M4814" s="162"/>
      <c r="N4814" s="152"/>
      <c r="P4814" s="138"/>
    </row>
    <row r="4815" spans="13:16" x14ac:dyDescent="0.3">
      <c r="M4815" s="162"/>
      <c r="N4815" s="152"/>
      <c r="P4815" s="138"/>
    </row>
    <row r="4816" spans="13:16" x14ac:dyDescent="0.3">
      <c r="M4816" s="162"/>
      <c r="N4816" s="152"/>
      <c r="P4816" s="138"/>
    </row>
    <row r="4817" spans="13:16" x14ac:dyDescent="0.3">
      <c r="M4817" s="162"/>
      <c r="N4817" s="152"/>
      <c r="P4817" s="138"/>
    </row>
    <row r="4818" spans="13:16" x14ac:dyDescent="0.3">
      <c r="M4818" s="162"/>
      <c r="N4818" s="152"/>
      <c r="P4818" s="138"/>
    </row>
    <row r="4819" spans="13:16" x14ac:dyDescent="0.3">
      <c r="M4819" s="162"/>
      <c r="N4819" s="152"/>
      <c r="P4819" s="138"/>
    </row>
    <row r="4820" spans="13:16" x14ac:dyDescent="0.3">
      <c r="M4820" s="162"/>
      <c r="N4820" s="152"/>
      <c r="P4820" s="138"/>
    </row>
    <row r="4821" spans="13:16" x14ac:dyDescent="0.3">
      <c r="M4821" s="162"/>
      <c r="N4821" s="152"/>
      <c r="P4821" s="138"/>
    </row>
    <row r="4822" spans="13:16" x14ac:dyDescent="0.3">
      <c r="M4822" s="162"/>
      <c r="N4822" s="152"/>
      <c r="P4822" s="138"/>
    </row>
    <row r="4823" spans="13:16" x14ac:dyDescent="0.3">
      <c r="M4823" s="162"/>
      <c r="N4823" s="152"/>
      <c r="P4823" s="138"/>
    </row>
    <row r="4824" spans="13:16" x14ac:dyDescent="0.3">
      <c r="M4824" s="162"/>
      <c r="N4824" s="152"/>
      <c r="P4824" s="138"/>
    </row>
    <row r="4825" spans="13:16" x14ac:dyDescent="0.3">
      <c r="M4825" s="162"/>
      <c r="N4825" s="152"/>
      <c r="P4825" s="138"/>
    </row>
    <row r="4826" spans="13:16" x14ac:dyDescent="0.3">
      <c r="M4826" s="162"/>
      <c r="N4826" s="152"/>
      <c r="P4826" s="138"/>
    </row>
    <row r="4827" spans="13:16" x14ac:dyDescent="0.3">
      <c r="M4827" s="162"/>
      <c r="N4827" s="152"/>
      <c r="P4827" s="138"/>
    </row>
    <row r="4828" spans="13:16" x14ac:dyDescent="0.3">
      <c r="M4828" s="162"/>
      <c r="N4828" s="152"/>
      <c r="P4828" s="138"/>
    </row>
    <row r="4829" spans="13:16" x14ac:dyDescent="0.3">
      <c r="M4829" s="162"/>
      <c r="N4829" s="152"/>
      <c r="P4829" s="138"/>
    </row>
    <row r="4830" spans="13:16" x14ac:dyDescent="0.3">
      <c r="M4830" s="162"/>
      <c r="N4830" s="152"/>
      <c r="P4830" s="138"/>
    </row>
    <row r="4831" spans="13:16" x14ac:dyDescent="0.3">
      <c r="M4831" s="162"/>
      <c r="N4831" s="152"/>
      <c r="P4831" s="138"/>
    </row>
    <row r="4832" spans="13:16" x14ac:dyDescent="0.3">
      <c r="M4832" s="162"/>
      <c r="N4832" s="152"/>
      <c r="P4832" s="138"/>
    </row>
    <row r="4833" spans="13:16" x14ac:dyDescent="0.3">
      <c r="M4833" s="162"/>
      <c r="N4833" s="152"/>
      <c r="P4833" s="138"/>
    </row>
    <row r="4834" spans="13:16" x14ac:dyDescent="0.3">
      <c r="M4834" s="162"/>
      <c r="N4834" s="152"/>
      <c r="P4834" s="138"/>
    </row>
    <row r="4835" spans="13:16" x14ac:dyDescent="0.3">
      <c r="M4835" s="162"/>
      <c r="N4835" s="152"/>
      <c r="P4835" s="138"/>
    </row>
    <row r="4836" spans="13:16" x14ac:dyDescent="0.3">
      <c r="M4836" s="162"/>
      <c r="N4836" s="152"/>
      <c r="P4836" s="138"/>
    </row>
    <row r="4837" spans="13:16" x14ac:dyDescent="0.3">
      <c r="M4837" s="162"/>
      <c r="N4837" s="152"/>
      <c r="P4837" s="138"/>
    </row>
    <row r="4838" spans="13:16" x14ac:dyDescent="0.3">
      <c r="M4838" s="162"/>
      <c r="N4838" s="152"/>
      <c r="P4838" s="138"/>
    </row>
    <row r="4839" spans="13:16" x14ac:dyDescent="0.3">
      <c r="M4839" s="162"/>
      <c r="N4839" s="152"/>
      <c r="P4839" s="138"/>
    </row>
    <row r="4840" spans="13:16" x14ac:dyDescent="0.3">
      <c r="M4840" s="162"/>
      <c r="N4840" s="152"/>
      <c r="P4840" s="138"/>
    </row>
    <row r="4841" spans="13:16" x14ac:dyDescent="0.3">
      <c r="M4841" s="162"/>
      <c r="N4841" s="152"/>
      <c r="P4841" s="138"/>
    </row>
    <row r="4842" spans="13:16" x14ac:dyDescent="0.3">
      <c r="M4842" s="162"/>
      <c r="N4842" s="152"/>
      <c r="P4842" s="138"/>
    </row>
    <row r="4843" spans="13:16" x14ac:dyDescent="0.3">
      <c r="M4843" s="162"/>
      <c r="N4843" s="152"/>
      <c r="P4843" s="138"/>
    </row>
    <row r="4844" spans="13:16" x14ac:dyDescent="0.3">
      <c r="M4844" s="162"/>
      <c r="N4844" s="152"/>
      <c r="P4844" s="138"/>
    </row>
    <row r="4845" spans="13:16" x14ac:dyDescent="0.3">
      <c r="M4845" s="162"/>
      <c r="N4845" s="152"/>
      <c r="P4845" s="138"/>
    </row>
    <row r="4846" spans="13:16" x14ac:dyDescent="0.3">
      <c r="M4846" s="162"/>
      <c r="N4846" s="152"/>
      <c r="P4846" s="138"/>
    </row>
    <row r="4847" spans="13:16" x14ac:dyDescent="0.3">
      <c r="M4847" s="162"/>
      <c r="N4847" s="152"/>
      <c r="P4847" s="138"/>
    </row>
    <row r="4848" spans="13:16" x14ac:dyDescent="0.3">
      <c r="M4848" s="162"/>
      <c r="N4848" s="152"/>
      <c r="P4848" s="138"/>
    </row>
    <row r="4849" spans="13:16" x14ac:dyDescent="0.3">
      <c r="M4849" s="162"/>
      <c r="N4849" s="152"/>
      <c r="P4849" s="138"/>
    </row>
    <row r="4850" spans="13:16" x14ac:dyDescent="0.3">
      <c r="M4850" s="162"/>
      <c r="N4850" s="152"/>
      <c r="P4850" s="138"/>
    </row>
    <row r="4851" spans="13:16" x14ac:dyDescent="0.3">
      <c r="M4851" s="162"/>
      <c r="N4851" s="152"/>
      <c r="P4851" s="138"/>
    </row>
    <row r="4852" spans="13:16" x14ac:dyDescent="0.3">
      <c r="M4852" s="162"/>
      <c r="N4852" s="152"/>
      <c r="P4852" s="138"/>
    </row>
    <row r="4853" spans="13:16" x14ac:dyDescent="0.3">
      <c r="M4853" s="162"/>
      <c r="N4853" s="152"/>
      <c r="P4853" s="138"/>
    </row>
    <row r="4854" spans="13:16" x14ac:dyDescent="0.3">
      <c r="M4854" s="162"/>
      <c r="N4854" s="152"/>
      <c r="P4854" s="138"/>
    </row>
    <row r="4855" spans="13:16" x14ac:dyDescent="0.3">
      <c r="M4855" s="162"/>
      <c r="N4855" s="152"/>
      <c r="P4855" s="138"/>
    </row>
    <row r="4856" spans="13:16" x14ac:dyDescent="0.3">
      <c r="M4856" s="162"/>
      <c r="N4856" s="152"/>
      <c r="P4856" s="138"/>
    </row>
    <row r="4857" spans="13:16" x14ac:dyDescent="0.3">
      <c r="M4857" s="162"/>
      <c r="N4857" s="152"/>
      <c r="P4857" s="138"/>
    </row>
    <row r="4858" spans="13:16" x14ac:dyDescent="0.3">
      <c r="M4858" s="162"/>
      <c r="N4858" s="152"/>
      <c r="P4858" s="138"/>
    </row>
    <row r="4859" spans="13:16" x14ac:dyDescent="0.3">
      <c r="M4859" s="162"/>
      <c r="N4859" s="152"/>
      <c r="P4859" s="138"/>
    </row>
    <row r="4860" spans="13:16" x14ac:dyDescent="0.3">
      <c r="M4860" s="162"/>
      <c r="N4860" s="152"/>
      <c r="P4860" s="138"/>
    </row>
    <row r="4861" spans="13:16" x14ac:dyDescent="0.3">
      <c r="M4861" s="162"/>
      <c r="N4861" s="152"/>
      <c r="P4861" s="138"/>
    </row>
    <row r="4862" spans="13:16" x14ac:dyDescent="0.3">
      <c r="M4862" s="162"/>
      <c r="N4862" s="152"/>
      <c r="P4862" s="138"/>
    </row>
    <row r="4863" spans="13:16" x14ac:dyDescent="0.3">
      <c r="M4863" s="162"/>
      <c r="N4863" s="152"/>
      <c r="P4863" s="138"/>
    </row>
    <row r="4864" spans="13:16" x14ac:dyDescent="0.3">
      <c r="M4864" s="162"/>
      <c r="N4864" s="152"/>
      <c r="P4864" s="138"/>
    </row>
    <row r="4865" spans="13:16" x14ac:dyDescent="0.3">
      <c r="M4865" s="162"/>
      <c r="N4865" s="152"/>
      <c r="P4865" s="138"/>
    </row>
    <row r="4866" spans="13:16" x14ac:dyDescent="0.3">
      <c r="M4866" s="162"/>
      <c r="N4866" s="152"/>
      <c r="P4866" s="138"/>
    </row>
    <row r="4867" spans="13:16" x14ac:dyDescent="0.3">
      <c r="M4867" s="162"/>
      <c r="N4867" s="152"/>
      <c r="P4867" s="138"/>
    </row>
    <row r="4868" spans="13:16" x14ac:dyDescent="0.3">
      <c r="M4868" s="162"/>
      <c r="N4868" s="152"/>
      <c r="P4868" s="138"/>
    </row>
    <row r="4869" spans="13:16" x14ac:dyDescent="0.3">
      <c r="M4869" s="162"/>
      <c r="N4869" s="152"/>
      <c r="P4869" s="138"/>
    </row>
    <row r="4870" spans="13:16" x14ac:dyDescent="0.3">
      <c r="M4870" s="162"/>
      <c r="N4870" s="152"/>
      <c r="P4870" s="138"/>
    </row>
    <row r="4871" spans="13:16" x14ac:dyDescent="0.3">
      <c r="M4871" s="162"/>
      <c r="N4871" s="152"/>
      <c r="P4871" s="138"/>
    </row>
    <row r="4872" spans="13:16" x14ac:dyDescent="0.3">
      <c r="M4872" s="162"/>
      <c r="N4872" s="152"/>
      <c r="P4872" s="138"/>
    </row>
    <row r="4873" spans="13:16" x14ac:dyDescent="0.3">
      <c r="M4873" s="162"/>
      <c r="N4873" s="152"/>
      <c r="P4873" s="138"/>
    </row>
    <row r="4874" spans="13:16" x14ac:dyDescent="0.3">
      <c r="M4874" s="162"/>
      <c r="N4874" s="152"/>
      <c r="P4874" s="138"/>
    </row>
    <row r="4875" spans="13:16" x14ac:dyDescent="0.3">
      <c r="M4875" s="162"/>
      <c r="N4875" s="152"/>
      <c r="P4875" s="138"/>
    </row>
    <row r="4876" spans="13:16" x14ac:dyDescent="0.3">
      <c r="M4876" s="162"/>
      <c r="N4876" s="152"/>
      <c r="P4876" s="138"/>
    </row>
    <row r="4877" spans="13:16" x14ac:dyDescent="0.3">
      <c r="M4877" s="162"/>
      <c r="N4877" s="152"/>
      <c r="P4877" s="138"/>
    </row>
    <row r="4878" spans="13:16" x14ac:dyDescent="0.3">
      <c r="M4878" s="162"/>
      <c r="N4878" s="152"/>
      <c r="P4878" s="138"/>
    </row>
    <row r="4879" spans="13:16" x14ac:dyDescent="0.3">
      <c r="M4879" s="162"/>
      <c r="N4879" s="152"/>
      <c r="P4879" s="138"/>
    </row>
    <row r="4880" spans="13:16" x14ac:dyDescent="0.3">
      <c r="M4880" s="162"/>
      <c r="N4880" s="152"/>
      <c r="P4880" s="138"/>
    </row>
    <row r="4881" spans="13:16" x14ac:dyDescent="0.3">
      <c r="M4881" s="162"/>
      <c r="N4881" s="152"/>
      <c r="P4881" s="138"/>
    </row>
    <row r="4882" spans="13:16" x14ac:dyDescent="0.3">
      <c r="M4882" s="162"/>
      <c r="N4882" s="152"/>
      <c r="P4882" s="138"/>
    </row>
    <row r="4883" spans="13:16" x14ac:dyDescent="0.3">
      <c r="M4883" s="162"/>
      <c r="N4883" s="152"/>
      <c r="P4883" s="138"/>
    </row>
    <row r="4884" spans="13:16" x14ac:dyDescent="0.3">
      <c r="M4884" s="162"/>
      <c r="N4884" s="152"/>
      <c r="P4884" s="138"/>
    </row>
    <row r="4885" spans="13:16" x14ac:dyDescent="0.3">
      <c r="M4885" s="162"/>
      <c r="N4885" s="152"/>
      <c r="P4885" s="138"/>
    </row>
    <row r="4886" spans="13:16" x14ac:dyDescent="0.3">
      <c r="M4886" s="162"/>
      <c r="N4886" s="152"/>
      <c r="P4886" s="138"/>
    </row>
    <row r="4887" spans="13:16" x14ac:dyDescent="0.3">
      <c r="M4887" s="162"/>
      <c r="N4887" s="152"/>
      <c r="P4887" s="138"/>
    </row>
    <row r="4888" spans="13:16" x14ac:dyDescent="0.3">
      <c r="M4888" s="162"/>
      <c r="N4888" s="152"/>
      <c r="P4888" s="138"/>
    </row>
    <row r="4889" spans="13:16" x14ac:dyDescent="0.3">
      <c r="M4889" s="162"/>
      <c r="N4889" s="152"/>
      <c r="P4889" s="138"/>
    </row>
    <row r="4890" spans="13:16" x14ac:dyDescent="0.3">
      <c r="M4890" s="162"/>
      <c r="N4890" s="152"/>
      <c r="P4890" s="138"/>
    </row>
    <row r="4891" spans="13:16" x14ac:dyDescent="0.3">
      <c r="M4891" s="162"/>
      <c r="N4891" s="152"/>
      <c r="P4891" s="138"/>
    </row>
    <row r="4892" spans="13:16" x14ac:dyDescent="0.3">
      <c r="M4892" s="162"/>
      <c r="N4892" s="152"/>
      <c r="P4892" s="138"/>
    </row>
    <row r="4893" spans="13:16" x14ac:dyDescent="0.3">
      <c r="M4893" s="162"/>
      <c r="N4893" s="152"/>
      <c r="P4893" s="138"/>
    </row>
    <row r="4894" spans="13:16" x14ac:dyDescent="0.3">
      <c r="M4894" s="162"/>
      <c r="N4894" s="152"/>
      <c r="P4894" s="138"/>
    </row>
    <row r="4895" spans="13:16" x14ac:dyDescent="0.3">
      <c r="M4895" s="162"/>
      <c r="N4895" s="152"/>
      <c r="P4895" s="138"/>
    </row>
    <row r="4896" spans="13:16" x14ac:dyDescent="0.3">
      <c r="M4896" s="162"/>
      <c r="N4896" s="152"/>
      <c r="P4896" s="138"/>
    </row>
    <row r="4897" spans="13:16" x14ac:dyDescent="0.3">
      <c r="M4897" s="162"/>
      <c r="N4897" s="152"/>
      <c r="P4897" s="138"/>
    </row>
    <row r="4898" spans="13:16" x14ac:dyDescent="0.3">
      <c r="M4898" s="162"/>
      <c r="N4898" s="152"/>
      <c r="P4898" s="138"/>
    </row>
    <row r="4899" spans="13:16" x14ac:dyDescent="0.3">
      <c r="M4899" s="162"/>
      <c r="N4899" s="152"/>
      <c r="P4899" s="138"/>
    </row>
    <row r="4900" spans="13:16" x14ac:dyDescent="0.3">
      <c r="M4900" s="162"/>
      <c r="N4900" s="152"/>
      <c r="P4900" s="138"/>
    </row>
    <row r="4901" spans="13:16" x14ac:dyDescent="0.3">
      <c r="M4901" s="162"/>
      <c r="N4901" s="152"/>
      <c r="P4901" s="138"/>
    </row>
    <row r="4902" spans="13:16" x14ac:dyDescent="0.3">
      <c r="M4902" s="162"/>
      <c r="N4902" s="152"/>
      <c r="P4902" s="138"/>
    </row>
    <row r="4903" spans="13:16" x14ac:dyDescent="0.3">
      <c r="M4903" s="162"/>
      <c r="N4903" s="152"/>
      <c r="P4903" s="138"/>
    </row>
    <row r="4904" spans="13:16" x14ac:dyDescent="0.3">
      <c r="M4904" s="162"/>
      <c r="N4904" s="152"/>
      <c r="P4904" s="138"/>
    </row>
    <row r="4905" spans="13:16" x14ac:dyDescent="0.3">
      <c r="M4905" s="162"/>
      <c r="N4905" s="152"/>
      <c r="P4905" s="138"/>
    </row>
    <row r="4906" spans="13:16" x14ac:dyDescent="0.3">
      <c r="M4906" s="162"/>
      <c r="N4906" s="152"/>
      <c r="P4906" s="138"/>
    </row>
    <row r="4907" spans="13:16" x14ac:dyDescent="0.3">
      <c r="M4907" s="162"/>
      <c r="N4907" s="152"/>
      <c r="P4907" s="138"/>
    </row>
    <row r="4908" spans="13:16" x14ac:dyDescent="0.3">
      <c r="M4908" s="162"/>
      <c r="N4908" s="152"/>
      <c r="P4908" s="138"/>
    </row>
    <row r="4909" spans="13:16" x14ac:dyDescent="0.3">
      <c r="M4909" s="162"/>
      <c r="N4909" s="152"/>
      <c r="P4909" s="138"/>
    </row>
    <row r="4910" spans="13:16" x14ac:dyDescent="0.3">
      <c r="M4910" s="162"/>
      <c r="N4910" s="152"/>
      <c r="P4910" s="138"/>
    </row>
    <row r="4911" spans="13:16" x14ac:dyDescent="0.3">
      <c r="M4911" s="162"/>
      <c r="N4911" s="152"/>
      <c r="P4911" s="138"/>
    </row>
    <row r="4912" spans="13:16" x14ac:dyDescent="0.3">
      <c r="M4912" s="162"/>
      <c r="N4912" s="152"/>
      <c r="P4912" s="138"/>
    </row>
    <row r="4913" spans="13:16" x14ac:dyDescent="0.3">
      <c r="M4913" s="162"/>
      <c r="N4913" s="152"/>
      <c r="P4913" s="138"/>
    </row>
    <row r="4914" spans="13:16" x14ac:dyDescent="0.3">
      <c r="M4914" s="162"/>
      <c r="N4914" s="152"/>
      <c r="P4914" s="138"/>
    </row>
    <row r="4915" spans="13:16" x14ac:dyDescent="0.3">
      <c r="M4915" s="162"/>
      <c r="N4915" s="152"/>
      <c r="P4915" s="138"/>
    </row>
    <row r="4916" spans="13:16" x14ac:dyDescent="0.3">
      <c r="M4916" s="162"/>
      <c r="N4916" s="152"/>
      <c r="P4916" s="138"/>
    </row>
    <row r="4917" spans="13:16" x14ac:dyDescent="0.3">
      <c r="M4917" s="162"/>
      <c r="N4917" s="152"/>
      <c r="P4917" s="138"/>
    </row>
    <row r="4918" spans="13:16" x14ac:dyDescent="0.3">
      <c r="M4918" s="162"/>
      <c r="N4918" s="152"/>
      <c r="P4918" s="138"/>
    </row>
    <row r="4919" spans="13:16" x14ac:dyDescent="0.3">
      <c r="M4919" s="162"/>
      <c r="N4919" s="152"/>
      <c r="P4919" s="138"/>
    </row>
    <row r="4920" spans="13:16" x14ac:dyDescent="0.3">
      <c r="M4920" s="162"/>
      <c r="N4920" s="152"/>
      <c r="P4920" s="138"/>
    </row>
    <row r="4921" spans="13:16" x14ac:dyDescent="0.3">
      <c r="M4921" s="162"/>
      <c r="N4921" s="152"/>
      <c r="P4921" s="138"/>
    </row>
    <row r="4922" spans="13:16" x14ac:dyDescent="0.3">
      <c r="M4922" s="162"/>
      <c r="N4922" s="152"/>
      <c r="P4922" s="138"/>
    </row>
    <row r="4923" spans="13:16" x14ac:dyDescent="0.3">
      <c r="M4923" s="162"/>
      <c r="N4923" s="152"/>
      <c r="P4923" s="138"/>
    </row>
    <row r="4924" spans="13:16" x14ac:dyDescent="0.3">
      <c r="M4924" s="162"/>
      <c r="N4924" s="152"/>
      <c r="P4924" s="138"/>
    </row>
    <row r="4925" spans="13:16" x14ac:dyDescent="0.3">
      <c r="M4925" s="162"/>
      <c r="N4925" s="152"/>
      <c r="P4925" s="138"/>
    </row>
    <row r="4926" spans="13:16" x14ac:dyDescent="0.3">
      <c r="M4926" s="162"/>
      <c r="N4926" s="152"/>
      <c r="P4926" s="138"/>
    </row>
    <row r="4927" spans="13:16" x14ac:dyDescent="0.3">
      <c r="M4927" s="162"/>
      <c r="N4927" s="152"/>
      <c r="P4927" s="138"/>
    </row>
    <row r="4928" spans="13:16" x14ac:dyDescent="0.3">
      <c r="M4928" s="162"/>
      <c r="N4928" s="152"/>
      <c r="P4928" s="138"/>
    </row>
    <row r="4929" spans="13:16" x14ac:dyDescent="0.3">
      <c r="M4929" s="162"/>
      <c r="N4929" s="152"/>
      <c r="P4929" s="138"/>
    </row>
    <row r="4930" spans="13:16" x14ac:dyDescent="0.3">
      <c r="M4930" s="162"/>
      <c r="N4930" s="152"/>
      <c r="P4930" s="138"/>
    </row>
    <row r="4931" spans="13:16" x14ac:dyDescent="0.3">
      <c r="M4931" s="162"/>
      <c r="N4931" s="152"/>
      <c r="P4931" s="138"/>
    </row>
    <row r="4932" spans="13:16" x14ac:dyDescent="0.3">
      <c r="M4932" s="162"/>
      <c r="N4932" s="152"/>
      <c r="P4932" s="138"/>
    </row>
    <row r="4933" spans="13:16" x14ac:dyDescent="0.3">
      <c r="M4933" s="162"/>
      <c r="N4933" s="152"/>
      <c r="P4933" s="138"/>
    </row>
    <row r="4934" spans="13:16" x14ac:dyDescent="0.3">
      <c r="M4934" s="162"/>
      <c r="N4934" s="152"/>
      <c r="P4934" s="138"/>
    </row>
    <row r="4935" spans="13:16" x14ac:dyDescent="0.3">
      <c r="M4935" s="162"/>
      <c r="N4935" s="152"/>
      <c r="P4935" s="138"/>
    </row>
    <row r="4936" spans="13:16" x14ac:dyDescent="0.3">
      <c r="M4936" s="162"/>
      <c r="N4936" s="152"/>
      <c r="P4936" s="138"/>
    </row>
    <row r="4937" spans="13:16" x14ac:dyDescent="0.3">
      <c r="M4937" s="162"/>
      <c r="N4937" s="152"/>
      <c r="P4937" s="138"/>
    </row>
    <row r="4938" spans="13:16" x14ac:dyDescent="0.3">
      <c r="M4938" s="162"/>
      <c r="N4938" s="152"/>
      <c r="P4938" s="138"/>
    </row>
    <row r="4939" spans="13:16" x14ac:dyDescent="0.3">
      <c r="M4939" s="162"/>
      <c r="N4939" s="152"/>
      <c r="P4939" s="138"/>
    </row>
    <row r="4940" spans="13:16" x14ac:dyDescent="0.3">
      <c r="M4940" s="162"/>
      <c r="N4940" s="152"/>
      <c r="P4940" s="138"/>
    </row>
    <row r="4941" spans="13:16" x14ac:dyDescent="0.3">
      <c r="M4941" s="162"/>
      <c r="N4941" s="152"/>
      <c r="P4941" s="138"/>
    </row>
    <row r="4942" spans="13:16" x14ac:dyDescent="0.3">
      <c r="M4942" s="162"/>
      <c r="N4942" s="152"/>
      <c r="P4942" s="138"/>
    </row>
    <row r="4943" spans="13:16" x14ac:dyDescent="0.3">
      <c r="M4943" s="162"/>
      <c r="N4943" s="152"/>
      <c r="P4943" s="138"/>
    </row>
    <row r="4944" spans="13:16" x14ac:dyDescent="0.3">
      <c r="M4944" s="162"/>
      <c r="N4944" s="152"/>
      <c r="P4944" s="138"/>
    </row>
    <row r="4945" spans="13:16" x14ac:dyDescent="0.3">
      <c r="M4945" s="162"/>
      <c r="N4945" s="152"/>
      <c r="P4945" s="138"/>
    </row>
    <row r="4946" spans="13:16" x14ac:dyDescent="0.3">
      <c r="M4946" s="162"/>
      <c r="N4946" s="152"/>
      <c r="P4946" s="138"/>
    </row>
    <row r="4947" spans="13:16" x14ac:dyDescent="0.3">
      <c r="M4947" s="162"/>
      <c r="N4947" s="152"/>
      <c r="P4947" s="138"/>
    </row>
    <row r="4948" spans="13:16" x14ac:dyDescent="0.3">
      <c r="M4948" s="162"/>
      <c r="N4948" s="152"/>
      <c r="P4948" s="138"/>
    </row>
    <row r="4949" spans="13:16" x14ac:dyDescent="0.3">
      <c r="M4949" s="162"/>
      <c r="N4949" s="152"/>
      <c r="P4949" s="138"/>
    </row>
    <row r="4950" spans="13:16" x14ac:dyDescent="0.3">
      <c r="M4950" s="162"/>
      <c r="N4950" s="152"/>
      <c r="P4950" s="138"/>
    </row>
    <row r="4951" spans="13:16" x14ac:dyDescent="0.3">
      <c r="M4951" s="162"/>
      <c r="N4951" s="152"/>
      <c r="P4951" s="138"/>
    </row>
    <row r="4952" spans="13:16" x14ac:dyDescent="0.3">
      <c r="M4952" s="162"/>
      <c r="N4952" s="152"/>
      <c r="P4952" s="138"/>
    </row>
    <row r="4953" spans="13:16" x14ac:dyDescent="0.3">
      <c r="M4953" s="162"/>
      <c r="N4953" s="152"/>
      <c r="P4953" s="138"/>
    </row>
    <row r="4954" spans="13:16" x14ac:dyDescent="0.3">
      <c r="M4954" s="162"/>
      <c r="N4954" s="152"/>
      <c r="P4954" s="138"/>
    </row>
    <row r="4955" spans="13:16" x14ac:dyDescent="0.3">
      <c r="M4955" s="162"/>
      <c r="N4955" s="152"/>
      <c r="P4955" s="138"/>
    </row>
    <row r="4956" spans="13:16" x14ac:dyDescent="0.3">
      <c r="M4956" s="162"/>
      <c r="N4956" s="152"/>
      <c r="P4956" s="138"/>
    </row>
    <row r="4957" spans="13:16" x14ac:dyDescent="0.3">
      <c r="M4957" s="162"/>
      <c r="N4957" s="152"/>
      <c r="P4957" s="138"/>
    </row>
    <row r="4958" spans="13:16" x14ac:dyDescent="0.3">
      <c r="M4958" s="162"/>
      <c r="N4958" s="152"/>
      <c r="P4958" s="138"/>
    </row>
    <row r="4959" spans="13:16" x14ac:dyDescent="0.3">
      <c r="M4959" s="162"/>
      <c r="N4959" s="152"/>
      <c r="P4959" s="138"/>
    </row>
    <row r="4960" spans="13:16" x14ac:dyDescent="0.3">
      <c r="M4960" s="162"/>
      <c r="N4960" s="152"/>
      <c r="P4960" s="138"/>
    </row>
    <row r="4961" spans="13:16" x14ac:dyDescent="0.3">
      <c r="M4961" s="162"/>
      <c r="N4961" s="152"/>
      <c r="P4961" s="138"/>
    </row>
    <row r="4962" spans="13:16" x14ac:dyDescent="0.3">
      <c r="M4962" s="162"/>
      <c r="N4962" s="152"/>
      <c r="P4962" s="138"/>
    </row>
    <row r="4963" spans="13:16" x14ac:dyDescent="0.3">
      <c r="M4963" s="162"/>
      <c r="N4963" s="152"/>
      <c r="P4963" s="138"/>
    </row>
    <row r="4964" spans="13:16" x14ac:dyDescent="0.3">
      <c r="M4964" s="162"/>
      <c r="N4964" s="152"/>
      <c r="P4964" s="138"/>
    </row>
    <row r="4965" spans="13:16" x14ac:dyDescent="0.3">
      <c r="M4965" s="162"/>
      <c r="N4965" s="152"/>
      <c r="P4965" s="138"/>
    </row>
    <row r="4966" spans="13:16" x14ac:dyDescent="0.3">
      <c r="M4966" s="162"/>
      <c r="N4966" s="152"/>
      <c r="P4966" s="138"/>
    </row>
    <row r="4967" spans="13:16" x14ac:dyDescent="0.3">
      <c r="M4967" s="162"/>
      <c r="N4967" s="152"/>
      <c r="P4967" s="138"/>
    </row>
    <row r="4968" spans="13:16" x14ac:dyDescent="0.3">
      <c r="M4968" s="162"/>
      <c r="N4968" s="152"/>
      <c r="P4968" s="138"/>
    </row>
    <row r="4969" spans="13:16" x14ac:dyDescent="0.3">
      <c r="M4969" s="162"/>
      <c r="N4969" s="152"/>
      <c r="P4969" s="138"/>
    </row>
    <row r="4970" spans="13:16" x14ac:dyDescent="0.3">
      <c r="M4970" s="162"/>
      <c r="N4970" s="152"/>
      <c r="P4970" s="138"/>
    </row>
    <row r="4971" spans="13:16" x14ac:dyDescent="0.3">
      <c r="M4971" s="162"/>
      <c r="N4971" s="152"/>
      <c r="P4971" s="138"/>
    </row>
    <row r="4972" spans="13:16" x14ac:dyDescent="0.3">
      <c r="M4972" s="162"/>
      <c r="N4972" s="152"/>
      <c r="P4972" s="138"/>
    </row>
    <row r="4973" spans="13:16" x14ac:dyDescent="0.3">
      <c r="M4973" s="162"/>
      <c r="N4973" s="152"/>
      <c r="P4973" s="138"/>
    </row>
    <row r="4974" spans="13:16" x14ac:dyDescent="0.3">
      <c r="M4974" s="162"/>
      <c r="N4974" s="152"/>
      <c r="P4974" s="138"/>
    </row>
    <row r="4975" spans="13:16" x14ac:dyDescent="0.3">
      <c r="M4975" s="162"/>
      <c r="N4975" s="152"/>
      <c r="P4975" s="138"/>
    </row>
    <row r="4976" spans="13:16" x14ac:dyDescent="0.3">
      <c r="M4976" s="162"/>
      <c r="N4976" s="152"/>
      <c r="P4976" s="138"/>
    </row>
    <row r="4977" spans="13:16" x14ac:dyDescent="0.3">
      <c r="M4977" s="162"/>
      <c r="N4977" s="152"/>
      <c r="P4977" s="138"/>
    </row>
    <row r="4978" spans="13:16" x14ac:dyDescent="0.3">
      <c r="M4978" s="162"/>
      <c r="N4978" s="152"/>
      <c r="P4978" s="138"/>
    </row>
    <row r="4979" spans="13:16" x14ac:dyDescent="0.3">
      <c r="M4979" s="162"/>
      <c r="N4979" s="152"/>
      <c r="P4979" s="138"/>
    </row>
    <row r="4980" spans="13:16" x14ac:dyDescent="0.3">
      <c r="M4980" s="162"/>
      <c r="N4980" s="152"/>
      <c r="P4980" s="138"/>
    </row>
    <row r="4981" spans="13:16" x14ac:dyDescent="0.3">
      <c r="M4981" s="162"/>
      <c r="N4981" s="152"/>
      <c r="P4981" s="138"/>
    </row>
    <row r="4982" spans="13:16" x14ac:dyDescent="0.3">
      <c r="M4982" s="162"/>
      <c r="N4982" s="152"/>
      <c r="P4982" s="138"/>
    </row>
    <row r="4983" spans="13:16" x14ac:dyDescent="0.3">
      <c r="M4983" s="162"/>
      <c r="N4983" s="152"/>
      <c r="P4983" s="138"/>
    </row>
    <row r="4984" spans="13:16" x14ac:dyDescent="0.3">
      <c r="M4984" s="162"/>
      <c r="N4984" s="152"/>
      <c r="P4984" s="138"/>
    </row>
    <row r="4985" spans="13:16" x14ac:dyDescent="0.3">
      <c r="M4985" s="162"/>
      <c r="N4985" s="152"/>
      <c r="P4985" s="138"/>
    </row>
    <row r="4986" spans="13:16" x14ac:dyDescent="0.3">
      <c r="M4986" s="162"/>
      <c r="N4986" s="152"/>
      <c r="P4986" s="138"/>
    </row>
    <row r="4987" spans="13:16" x14ac:dyDescent="0.3">
      <c r="M4987" s="162"/>
      <c r="N4987" s="152"/>
      <c r="P4987" s="138"/>
    </row>
    <row r="4988" spans="13:16" x14ac:dyDescent="0.3">
      <c r="M4988" s="162"/>
      <c r="N4988" s="152"/>
      <c r="P4988" s="138"/>
    </row>
    <row r="4989" spans="13:16" x14ac:dyDescent="0.3">
      <c r="M4989" s="162"/>
      <c r="N4989" s="152"/>
      <c r="P4989" s="138"/>
    </row>
    <row r="4990" spans="13:16" x14ac:dyDescent="0.3">
      <c r="M4990" s="162"/>
      <c r="N4990" s="152"/>
      <c r="P4990" s="138"/>
    </row>
    <row r="4991" spans="13:16" x14ac:dyDescent="0.3">
      <c r="M4991" s="162"/>
      <c r="N4991" s="152"/>
      <c r="P4991" s="138"/>
    </row>
    <row r="4992" spans="13:16" x14ac:dyDescent="0.3">
      <c r="M4992" s="162"/>
      <c r="N4992" s="152"/>
      <c r="P4992" s="138"/>
    </row>
    <row r="4993" spans="13:16" x14ac:dyDescent="0.3">
      <c r="M4993" s="162"/>
      <c r="N4993" s="152"/>
      <c r="P4993" s="138"/>
    </row>
    <row r="4994" spans="13:16" x14ac:dyDescent="0.3">
      <c r="M4994" s="162"/>
      <c r="N4994" s="152"/>
      <c r="P4994" s="138"/>
    </row>
    <row r="4995" spans="13:16" x14ac:dyDescent="0.3">
      <c r="M4995" s="162"/>
      <c r="N4995" s="152"/>
      <c r="P4995" s="138"/>
    </row>
    <row r="4996" spans="13:16" x14ac:dyDescent="0.3">
      <c r="M4996" s="162"/>
      <c r="N4996" s="152"/>
      <c r="P4996" s="138"/>
    </row>
    <row r="4997" spans="13:16" x14ac:dyDescent="0.3">
      <c r="M4997" s="162"/>
      <c r="N4997" s="152"/>
      <c r="P4997" s="138"/>
    </row>
    <row r="4998" spans="13:16" x14ac:dyDescent="0.3">
      <c r="M4998" s="162"/>
      <c r="N4998" s="152"/>
      <c r="P4998" s="138"/>
    </row>
    <row r="4999" spans="13:16" x14ac:dyDescent="0.3">
      <c r="M4999" s="162"/>
      <c r="N4999" s="152"/>
      <c r="P4999" s="138"/>
    </row>
    <row r="5000" spans="13:16" x14ac:dyDescent="0.3">
      <c r="M5000" s="162"/>
      <c r="N5000" s="152"/>
      <c r="P5000" s="138"/>
    </row>
    <row r="5001" spans="13:16" x14ac:dyDescent="0.3">
      <c r="M5001" s="162"/>
      <c r="N5001" s="152"/>
      <c r="P5001" s="138"/>
    </row>
    <row r="5002" spans="13:16" x14ac:dyDescent="0.3">
      <c r="M5002" s="162"/>
      <c r="N5002" s="152"/>
      <c r="P5002" s="138"/>
    </row>
    <row r="5003" spans="13:16" x14ac:dyDescent="0.3">
      <c r="M5003" s="162"/>
      <c r="N5003" s="152"/>
      <c r="P5003" s="138"/>
    </row>
    <row r="5004" spans="13:16" x14ac:dyDescent="0.3">
      <c r="M5004" s="162"/>
      <c r="N5004" s="152"/>
      <c r="P5004" s="138"/>
    </row>
    <row r="5005" spans="13:16" x14ac:dyDescent="0.3">
      <c r="M5005" s="162"/>
      <c r="N5005" s="152"/>
      <c r="P5005" s="138"/>
    </row>
    <row r="5006" spans="13:16" x14ac:dyDescent="0.3">
      <c r="M5006" s="162"/>
      <c r="N5006" s="152"/>
      <c r="P5006" s="138"/>
    </row>
    <row r="5007" spans="13:16" x14ac:dyDescent="0.3">
      <c r="M5007" s="162"/>
      <c r="N5007" s="152"/>
      <c r="P5007" s="138"/>
    </row>
    <row r="5008" spans="13:16" x14ac:dyDescent="0.3">
      <c r="M5008" s="162"/>
      <c r="N5008" s="152"/>
      <c r="P5008" s="138"/>
    </row>
    <row r="5009" spans="13:16" x14ac:dyDescent="0.3">
      <c r="M5009" s="162"/>
      <c r="N5009" s="152"/>
      <c r="P5009" s="138"/>
    </row>
    <row r="5010" spans="13:16" x14ac:dyDescent="0.3">
      <c r="M5010" s="162"/>
      <c r="N5010" s="152"/>
      <c r="P5010" s="138"/>
    </row>
    <row r="5011" spans="13:16" x14ac:dyDescent="0.3">
      <c r="M5011" s="162"/>
      <c r="N5011" s="152"/>
      <c r="P5011" s="138"/>
    </row>
    <row r="5012" spans="13:16" x14ac:dyDescent="0.3">
      <c r="M5012" s="162"/>
      <c r="N5012" s="152"/>
      <c r="P5012" s="138"/>
    </row>
    <row r="5013" spans="13:16" x14ac:dyDescent="0.3">
      <c r="M5013" s="162"/>
      <c r="N5013" s="152"/>
      <c r="P5013" s="138"/>
    </row>
    <row r="5014" spans="13:16" x14ac:dyDescent="0.3">
      <c r="M5014" s="162"/>
      <c r="N5014" s="152"/>
      <c r="P5014" s="138"/>
    </row>
    <row r="5015" spans="13:16" x14ac:dyDescent="0.3">
      <c r="M5015" s="162"/>
      <c r="N5015" s="152"/>
      <c r="P5015" s="138"/>
    </row>
    <row r="5016" spans="13:16" x14ac:dyDescent="0.3">
      <c r="M5016" s="162"/>
      <c r="N5016" s="152"/>
      <c r="P5016" s="138"/>
    </row>
    <row r="5017" spans="13:16" x14ac:dyDescent="0.3">
      <c r="M5017" s="162"/>
      <c r="N5017" s="152"/>
      <c r="P5017" s="138"/>
    </row>
    <row r="5018" spans="13:16" x14ac:dyDescent="0.3">
      <c r="M5018" s="162"/>
      <c r="N5018" s="152"/>
      <c r="P5018" s="138"/>
    </row>
    <row r="5019" spans="13:16" x14ac:dyDescent="0.3">
      <c r="M5019" s="162"/>
      <c r="N5019" s="152"/>
      <c r="P5019" s="138"/>
    </row>
    <row r="5020" spans="13:16" x14ac:dyDescent="0.3">
      <c r="M5020" s="162"/>
      <c r="N5020" s="152"/>
      <c r="P5020" s="138"/>
    </row>
    <row r="5021" spans="13:16" x14ac:dyDescent="0.3">
      <c r="M5021" s="162"/>
      <c r="N5021" s="152"/>
      <c r="P5021" s="138"/>
    </row>
    <row r="5022" spans="13:16" x14ac:dyDescent="0.3">
      <c r="M5022" s="162"/>
      <c r="N5022" s="152"/>
      <c r="P5022" s="138"/>
    </row>
    <row r="5023" spans="13:16" x14ac:dyDescent="0.3">
      <c r="M5023" s="162"/>
      <c r="N5023" s="152"/>
      <c r="P5023" s="138"/>
    </row>
    <row r="5024" spans="13:16" x14ac:dyDescent="0.3">
      <c r="M5024" s="162"/>
      <c r="N5024" s="152"/>
      <c r="P5024" s="138"/>
    </row>
    <row r="5025" spans="13:16" x14ac:dyDescent="0.3">
      <c r="M5025" s="162"/>
      <c r="N5025" s="152"/>
      <c r="P5025" s="138"/>
    </row>
    <row r="5026" spans="13:16" x14ac:dyDescent="0.3">
      <c r="M5026" s="162"/>
      <c r="N5026" s="152"/>
      <c r="P5026" s="138"/>
    </row>
    <row r="5027" spans="13:16" x14ac:dyDescent="0.3">
      <c r="M5027" s="162"/>
      <c r="N5027" s="152"/>
      <c r="P5027" s="138"/>
    </row>
    <row r="5028" spans="13:16" x14ac:dyDescent="0.3">
      <c r="M5028" s="162"/>
      <c r="N5028" s="152"/>
      <c r="P5028" s="138"/>
    </row>
    <row r="5029" spans="13:16" x14ac:dyDescent="0.3">
      <c r="M5029" s="162"/>
      <c r="N5029" s="152"/>
      <c r="P5029" s="138"/>
    </row>
    <row r="5030" spans="13:16" x14ac:dyDescent="0.3">
      <c r="M5030" s="162"/>
      <c r="N5030" s="152"/>
      <c r="P5030" s="138"/>
    </row>
    <row r="5031" spans="13:16" x14ac:dyDescent="0.3">
      <c r="M5031" s="162"/>
      <c r="N5031" s="152"/>
      <c r="P5031" s="138"/>
    </row>
    <row r="5032" spans="13:16" x14ac:dyDescent="0.3">
      <c r="M5032" s="162"/>
      <c r="N5032" s="152"/>
      <c r="P5032" s="138"/>
    </row>
    <row r="5033" spans="13:16" x14ac:dyDescent="0.3">
      <c r="M5033" s="162"/>
      <c r="N5033" s="152"/>
      <c r="P5033" s="138"/>
    </row>
    <row r="5034" spans="13:16" x14ac:dyDescent="0.3">
      <c r="M5034" s="162"/>
      <c r="N5034" s="152"/>
      <c r="P5034" s="138"/>
    </row>
    <row r="5035" spans="13:16" x14ac:dyDescent="0.3">
      <c r="M5035" s="162"/>
      <c r="N5035" s="152"/>
      <c r="P5035" s="138"/>
    </row>
    <row r="5036" spans="13:16" x14ac:dyDescent="0.3">
      <c r="M5036" s="162"/>
      <c r="N5036" s="152"/>
      <c r="P5036" s="138"/>
    </row>
    <row r="5037" spans="13:16" x14ac:dyDescent="0.3">
      <c r="M5037" s="162"/>
      <c r="N5037" s="152"/>
      <c r="P5037" s="138"/>
    </row>
    <row r="5038" spans="13:16" x14ac:dyDescent="0.3">
      <c r="M5038" s="162"/>
      <c r="N5038" s="152"/>
      <c r="P5038" s="138"/>
    </row>
    <row r="5039" spans="13:16" x14ac:dyDescent="0.3">
      <c r="M5039" s="162"/>
      <c r="N5039" s="152"/>
      <c r="P5039" s="138"/>
    </row>
    <row r="5040" spans="13:16" x14ac:dyDescent="0.3">
      <c r="M5040" s="162"/>
      <c r="N5040" s="152"/>
      <c r="P5040" s="138"/>
    </row>
    <row r="5041" spans="13:16" x14ac:dyDescent="0.3">
      <c r="M5041" s="162"/>
      <c r="N5041" s="152"/>
      <c r="P5041" s="138"/>
    </row>
    <row r="5042" spans="13:16" x14ac:dyDescent="0.3">
      <c r="M5042" s="162"/>
      <c r="N5042" s="152"/>
      <c r="P5042" s="138"/>
    </row>
    <row r="5043" spans="13:16" x14ac:dyDescent="0.3">
      <c r="M5043" s="162"/>
      <c r="N5043" s="152"/>
      <c r="P5043" s="138"/>
    </row>
    <row r="5044" spans="13:16" x14ac:dyDescent="0.3">
      <c r="M5044" s="162"/>
      <c r="N5044" s="152"/>
      <c r="P5044" s="138"/>
    </row>
    <row r="5045" spans="13:16" x14ac:dyDescent="0.3">
      <c r="M5045" s="162"/>
      <c r="N5045" s="152"/>
      <c r="P5045" s="138"/>
    </row>
    <row r="5046" spans="13:16" x14ac:dyDescent="0.3">
      <c r="M5046" s="162"/>
      <c r="N5046" s="152"/>
      <c r="P5046" s="138"/>
    </row>
    <row r="5047" spans="13:16" x14ac:dyDescent="0.3">
      <c r="M5047" s="162"/>
      <c r="N5047" s="152"/>
      <c r="P5047" s="138"/>
    </row>
    <row r="5048" spans="13:16" x14ac:dyDescent="0.3">
      <c r="M5048" s="162"/>
      <c r="N5048" s="152"/>
      <c r="P5048" s="138"/>
    </row>
    <row r="5049" spans="13:16" x14ac:dyDescent="0.3">
      <c r="M5049" s="162"/>
      <c r="N5049" s="152"/>
      <c r="P5049" s="138"/>
    </row>
    <row r="5050" spans="13:16" x14ac:dyDescent="0.3">
      <c r="M5050" s="162"/>
      <c r="N5050" s="152"/>
      <c r="P5050" s="138"/>
    </row>
    <row r="5051" spans="13:16" x14ac:dyDescent="0.3">
      <c r="M5051" s="162"/>
      <c r="N5051" s="152"/>
      <c r="P5051" s="138"/>
    </row>
    <row r="5052" spans="13:16" x14ac:dyDescent="0.3">
      <c r="M5052" s="162"/>
      <c r="N5052" s="152"/>
      <c r="P5052" s="138"/>
    </row>
    <row r="5053" spans="13:16" x14ac:dyDescent="0.3">
      <c r="M5053" s="162"/>
      <c r="N5053" s="152"/>
      <c r="P5053" s="138"/>
    </row>
    <row r="5054" spans="13:16" x14ac:dyDescent="0.3">
      <c r="M5054" s="162"/>
      <c r="N5054" s="152"/>
      <c r="P5054" s="138"/>
    </row>
    <row r="5055" spans="13:16" x14ac:dyDescent="0.3">
      <c r="M5055" s="162"/>
      <c r="N5055" s="152"/>
      <c r="P5055" s="138"/>
    </row>
    <row r="5056" spans="13:16" x14ac:dyDescent="0.3">
      <c r="M5056" s="162"/>
      <c r="N5056" s="152"/>
      <c r="P5056" s="138"/>
    </row>
    <row r="5057" spans="13:16" x14ac:dyDescent="0.3">
      <c r="M5057" s="162"/>
      <c r="N5057" s="152"/>
      <c r="P5057" s="138"/>
    </row>
    <row r="5058" spans="13:16" x14ac:dyDescent="0.3">
      <c r="M5058" s="162"/>
      <c r="N5058" s="152"/>
      <c r="P5058" s="138"/>
    </row>
    <row r="5059" spans="13:16" x14ac:dyDescent="0.3">
      <c r="M5059" s="162"/>
      <c r="N5059" s="152"/>
      <c r="P5059" s="138"/>
    </row>
    <row r="5060" spans="13:16" x14ac:dyDescent="0.3">
      <c r="M5060" s="162"/>
      <c r="N5060" s="152"/>
      <c r="P5060" s="138"/>
    </row>
    <row r="5061" spans="13:16" x14ac:dyDescent="0.3">
      <c r="M5061" s="162"/>
      <c r="N5061" s="152"/>
      <c r="P5061" s="138"/>
    </row>
    <row r="5062" spans="13:16" x14ac:dyDescent="0.3">
      <c r="M5062" s="162"/>
      <c r="N5062" s="152"/>
      <c r="P5062" s="138"/>
    </row>
    <row r="5063" spans="13:16" x14ac:dyDescent="0.3">
      <c r="M5063" s="162"/>
      <c r="N5063" s="152"/>
      <c r="P5063" s="138"/>
    </row>
    <row r="5064" spans="13:16" x14ac:dyDescent="0.3">
      <c r="M5064" s="162"/>
      <c r="N5064" s="152"/>
      <c r="P5064" s="138"/>
    </row>
    <row r="5065" spans="13:16" x14ac:dyDescent="0.3">
      <c r="M5065" s="162"/>
      <c r="N5065" s="152"/>
      <c r="P5065" s="138"/>
    </row>
    <row r="5066" spans="13:16" x14ac:dyDescent="0.3">
      <c r="M5066" s="162"/>
      <c r="N5066" s="152"/>
      <c r="P5066" s="138"/>
    </row>
    <row r="5067" spans="13:16" x14ac:dyDescent="0.3">
      <c r="M5067" s="162"/>
      <c r="N5067" s="152"/>
      <c r="P5067" s="138"/>
    </row>
    <row r="5068" spans="13:16" x14ac:dyDescent="0.3">
      <c r="M5068" s="162"/>
      <c r="N5068" s="152"/>
      <c r="P5068" s="138"/>
    </row>
    <row r="5069" spans="13:16" x14ac:dyDescent="0.3">
      <c r="M5069" s="162"/>
      <c r="N5069" s="152"/>
      <c r="P5069" s="138"/>
    </row>
    <row r="5070" spans="13:16" x14ac:dyDescent="0.3">
      <c r="M5070" s="162"/>
      <c r="N5070" s="152"/>
      <c r="P5070" s="138"/>
    </row>
    <row r="5071" spans="13:16" x14ac:dyDescent="0.3">
      <c r="M5071" s="162"/>
      <c r="N5071" s="152"/>
      <c r="P5071" s="138"/>
    </row>
    <row r="5072" spans="13:16" x14ac:dyDescent="0.3">
      <c r="M5072" s="162"/>
      <c r="N5072" s="152"/>
      <c r="P5072" s="138"/>
    </row>
    <row r="5073" spans="13:16" x14ac:dyDescent="0.3">
      <c r="M5073" s="162"/>
      <c r="N5073" s="152"/>
      <c r="P5073" s="138"/>
    </row>
    <row r="5074" spans="13:16" x14ac:dyDescent="0.3">
      <c r="M5074" s="162"/>
      <c r="N5074" s="152"/>
      <c r="P5074" s="138"/>
    </row>
    <row r="5075" spans="13:16" x14ac:dyDescent="0.3">
      <c r="M5075" s="162"/>
      <c r="N5075" s="152"/>
      <c r="P5075" s="138"/>
    </row>
    <row r="5076" spans="13:16" x14ac:dyDescent="0.3">
      <c r="M5076" s="162"/>
      <c r="N5076" s="152"/>
      <c r="P5076" s="138"/>
    </row>
    <row r="5077" spans="13:16" x14ac:dyDescent="0.3">
      <c r="M5077" s="162"/>
      <c r="N5077" s="152"/>
      <c r="P5077" s="138"/>
    </row>
    <row r="5078" spans="13:16" x14ac:dyDescent="0.3">
      <c r="M5078" s="162"/>
      <c r="N5078" s="152"/>
      <c r="P5078" s="138"/>
    </row>
    <row r="5079" spans="13:16" x14ac:dyDescent="0.3">
      <c r="M5079" s="162"/>
      <c r="N5079" s="152"/>
      <c r="P5079" s="138"/>
    </row>
    <row r="5080" spans="13:16" x14ac:dyDescent="0.3">
      <c r="M5080" s="162"/>
      <c r="N5080" s="152"/>
      <c r="P5080" s="138"/>
    </row>
    <row r="5081" spans="13:16" x14ac:dyDescent="0.3">
      <c r="M5081" s="162"/>
      <c r="N5081" s="152"/>
      <c r="P5081" s="138"/>
    </row>
    <row r="5082" spans="13:16" x14ac:dyDescent="0.3">
      <c r="M5082" s="162"/>
      <c r="N5082" s="152"/>
      <c r="P5082" s="138"/>
    </row>
    <row r="5083" spans="13:16" x14ac:dyDescent="0.3">
      <c r="M5083" s="162"/>
      <c r="N5083" s="152"/>
      <c r="P5083" s="138"/>
    </row>
    <row r="5084" spans="13:16" x14ac:dyDescent="0.3">
      <c r="M5084" s="162"/>
      <c r="N5084" s="152"/>
      <c r="P5084" s="138"/>
    </row>
    <row r="5085" spans="13:16" x14ac:dyDescent="0.3">
      <c r="M5085" s="162"/>
      <c r="N5085" s="152"/>
      <c r="P5085" s="138"/>
    </row>
    <row r="5086" spans="13:16" x14ac:dyDescent="0.3">
      <c r="M5086" s="162"/>
      <c r="N5086" s="152"/>
      <c r="P5086" s="138"/>
    </row>
    <row r="5087" spans="13:16" x14ac:dyDescent="0.3">
      <c r="M5087" s="162"/>
      <c r="N5087" s="152"/>
      <c r="P5087" s="138"/>
    </row>
    <row r="5088" spans="13:16" x14ac:dyDescent="0.3">
      <c r="M5088" s="162"/>
      <c r="N5088" s="152"/>
      <c r="P5088" s="138"/>
    </row>
    <row r="5089" spans="13:16" x14ac:dyDescent="0.3">
      <c r="M5089" s="162"/>
      <c r="N5089" s="152"/>
      <c r="P5089" s="138"/>
    </row>
    <row r="5090" spans="13:16" x14ac:dyDescent="0.3">
      <c r="M5090" s="162"/>
      <c r="N5090" s="152"/>
      <c r="P5090" s="138"/>
    </row>
    <row r="5091" spans="13:16" x14ac:dyDescent="0.3">
      <c r="M5091" s="162"/>
      <c r="N5091" s="152"/>
      <c r="P5091" s="138"/>
    </row>
    <row r="5092" spans="13:16" x14ac:dyDescent="0.3">
      <c r="M5092" s="162"/>
      <c r="N5092" s="152"/>
      <c r="P5092" s="138"/>
    </row>
    <row r="5093" spans="13:16" x14ac:dyDescent="0.3">
      <c r="M5093" s="162"/>
      <c r="N5093" s="152"/>
      <c r="P5093" s="138"/>
    </row>
    <row r="5094" spans="13:16" x14ac:dyDescent="0.3">
      <c r="M5094" s="162"/>
      <c r="N5094" s="152"/>
      <c r="P5094" s="138"/>
    </row>
    <row r="5095" spans="13:16" x14ac:dyDescent="0.3">
      <c r="M5095" s="162"/>
      <c r="N5095" s="152"/>
      <c r="P5095" s="138"/>
    </row>
    <row r="5096" spans="13:16" x14ac:dyDescent="0.3">
      <c r="M5096" s="162"/>
      <c r="N5096" s="152"/>
      <c r="P5096" s="138"/>
    </row>
    <row r="5097" spans="13:16" x14ac:dyDescent="0.3">
      <c r="M5097" s="162"/>
      <c r="N5097" s="152"/>
      <c r="P5097" s="138"/>
    </row>
    <row r="5098" spans="13:16" x14ac:dyDescent="0.3">
      <c r="M5098" s="162"/>
      <c r="N5098" s="152"/>
      <c r="P5098" s="138"/>
    </row>
    <row r="5099" spans="13:16" x14ac:dyDescent="0.3">
      <c r="M5099" s="162"/>
      <c r="N5099" s="152"/>
      <c r="P5099" s="138"/>
    </row>
    <row r="5100" spans="13:16" x14ac:dyDescent="0.3">
      <c r="M5100" s="162"/>
      <c r="N5100" s="152"/>
      <c r="P5100" s="138"/>
    </row>
    <row r="5101" spans="13:16" x14ac:dyDescent="0.3">
      <c r="M5101" s="162"/>
      <c r="N5101" s="152"/>
      <c r="P5101" s="138"/>
    </row>
    <row r="5102" spans="13:16" x14ac:dyDescent="0.3">
      <c r="M5102" s="162"/>
      <c r="N5102" s="152"/>
      <c r="P5102" s="138"/>
    </row>
    <row r="5103" spans="13:16" x14ac:dyDescent="0.3">
      <c r="M5103" s="162"/>
      <c r="N5103" s="152"/>
      <c r="P5103" s="138"/>
    </row>
    <row r="5104" spans="13:16" x14ac:dyDescent="0.3">
      <c r="M5104" s="162"/>
      <c r="N5104" s="152"/>
      <c r="P5104" s="138"/>
    </row>
    <row r="5105" spans="13:16" x14ac:dyDescent="0.3">
      <c r="M5105" s="162"/>
      <c r="N5105" s="152"/>
      <c r="P5105" s="138"/>
    </row>
    <row r="5106" spans="13:16" x14ac:dyDescent="0.3">
      <c r="M5106" s="162"/>
      <c r="N5106" s="152"/>
      <c r="P5106" s="138"/>
    </row>
    <row r="5107" spans="13:16" x14ac:dyDescent="0.3">
      <c r="M5107" s="162"/>
      <c r="N5107" s="152"/>
      <c r="P5107" s="138"/>
    </row>
    <row r="5108" spans="13:16" x14ac:dyDescent="0.3">
      <c r="M5108" s="162"/>
      <c r="N5108" s="152"/>
      <c r="P5108" s="138"/>
    </row>
    <row r="5109" spans="13:16" x14ac:dyDescent="0.3">
      <c r="M5109" s="162"/>
      <c r="N5109" s="152"/>
      <c r="P5109" s="138"/>
    </row>
    <row r="5110" spans="13:16" x14ac:dyDescent="0.3">
      <c r="M5110" s="162"/>
      <c r="N5110" s="152"/>
      <c r="P5110" s="138"/>
    </row>
    <row r="5111" spans="13:16" x14ac:dyDescent="0.3">
      <c r="M5111" s="162"/>
      <c r="N5111" s="152"/>
      <c r="P5111" s="138"/>
    </row>
    <row r="5112" spans="13:16" x14ac:dyDescent="0.3">
      <c r="M5112" s="162"/>
      <c r="N5112" s="152"/>
      <c r="P5112" s="138"/>
    </row>
    <row r="5113" spans="13:16" x14ac:dyDescent="0.3">
      <c r="M5113" s="162"/>
      <c r="N5113" s="152"/>
      <c r="P5113" s="138"/>
    </row>
    <row r="5114" spans="13:16" x14ac:dyDescent="0.3">
      <c r="M5114" s="162"/>
      <c r="N5114" s="152"/>
      <c r="P5114" s="138"/>
    </row>
    <row r="5115" spans="13:16" x14ac:dyDescent="0.3">
      <c r="M5115" s="162"/>
      <c r="N5115" s="152"/>
      <c r="P5115" s="138"/>
    </row>
    <row r="5116" spans="13:16" x14ac:dyDescent="0.3">
      <c r="M5116" s="162"/>
      <c r="N5116" s="152"/>
      <c r="P5116" s="138"/>
    </row>
    <row r="5117" spans="13:16" x14ac:dyDescent="0.3">
      <c r="M5117" s="162"/>
      <c r="N5117" s="152"/>
      <c r="P5117" s="138"/>
    </row>
    <row r="5118" spans="13:16" x14ac:dyDescent="0.3">
      <c r="M5118" s="162"/>
      <c r="N5118" s="152"/>
      <c r="P5118" s="138"/>
    </row>
    <row r="5119" spans="13:16" x14ac:dyDescent="0.3">
      <c r="M5119" s="162"/>
      <c r="N5119" s="152"/>
      <c r="P5119" s="138"/>
    </row>
    <row r="5120" spans="13:16" x14ac:dyDescent="0.3">
      <c r="M5120" s="162"/>
      <c r="N5120" s="152"/>
      <c r="P5120" s="138"/>
    </row>
    <row r="5121" spans="13:16" x14ac:dyDescent="0.3">
      <c r="M5121" s="162"/>
      <c r="N5121" s="152"/>
      <c r="P5121" s="138"/>
    </row>
    <row r="5122" spans="13:16" x14ac:dyDescent="0.3">
      <c r="M5122" s="162"/>
      <c r="N5122" s="152"/>
      <c r="P5122" s="138"/>
    </row>
    <row r="5123" spans="13:16" x14ac:dyDescent="0.3">
      <c r="M5123" s="162"/>
      <c r="N5123" s="152"/>
      <c r="P5123" s="138"/>
    </row>
    <row r="5124" spans="13:16" x14ac:dyDescent="0.3">
      <c r="M5124" s="162"/>
      <c r="N5124" s="152"/>
      <c r="P5124" s="138"/>
    </row>
    <row r="5125" spans="13:16" x14ac:dyDescent="0.3">
      <c r="M5125" s="162"/>
      <c r="N5125" s="152"/>
      <c r="P5125" s="138"/>
    </row>
    <row r="5126" spans="13:16" x14ac:dyDescent="0.3">
      <c r="M5126" s="162"/>
      <c r="N5126" s="152"/>
      <c r="P5126" s="138"/>
    </row>
    <row r="5127" spans="13:16" x14ac:dyDescent="0.3">
      <c r="M5127" s="162"/>
      <c r="N5127" s="152"/>
      <c r="P5127" s="138"/>
    </row>
    <row r="5128" spans="13:16" x14ac:dyDescent="0.3">
      <c r="M5128" s="162"/>
      <c r="N5128" s="152"/>
      <c r="P5128" s="138"/>
    </row>
    <row r="5129" spans="13:16" x14ac:dyDescent="0.3">
      <c r="M5129" s="162"/>
      <c r="N5129" s="152"/>
      <c r="P5129" s="138"/>
    </row>
    <row r="5130" spans="13:16" x14ac:dyDescent="0.3">
      <c r="M5130" s="162"/>
      <c r="N5130" s="152"/>
      <c r="P5130" s="138"/>
    </row>
    <row r="5131" spans="13:16" x14ac:dyDescent="0.3">
      <c r="M5131" s="162"/>
      <c r="N5131" s="152"/>
      <c r="P5131" s="138"/>
    </row>
    <row r="5132" spans="13:16" x14ac:dyDescent="0.3">
      <c r="M5132" s="162"/>
      <c r="N5132" s="152"/>
      <c r="P5132" s="138"/>
    </row>
    <row r="5133" spans="13:16" x14ac:dyDescent="0.3">
      <c r="M5133" s="162"/>
      <c r="N5133" s="152"/>
      <c r="P5133" s="138"/>
    </row>
    <row r="5134" spans="13:16" x14ac:dyDescent="0.3">
      <c r="M5134" s="162"/>
      <c r="N5134" s="152"/>
      <c r="P5134" s="138"/>
    </row>
    <row r="5135" spans="13:16" x14ac:dyDescent="0.3">
      <c r="M5135" s="162"/>
      <c r="N5135" s="152"/>
      <c r="P5135" s="138"/>
    </row>
    <row r="5136" spans="13:16" x14ac:dyDescent="0.3">
      <c r="M5136" s="162"/>
      <c r="N5136" s="152"/>
      <c r="P5136" s="138"/>
    </row>
    <row r="5137" spans="13:16" x14ac:dyDescent="0.3">
      <c r="M5137" s="162"/>
      <c r="N5137" s="152"/>
      <c r="P5137" s="138"/>
    </row>
    <row r="5138" spans="13:16" x14ac:dyDescent="0.3">
      <c r="M5138" s="162"/>
      <c r="N5138" s="152"/>
      <c r="P5138" s="138"/>
    </row>
    <row r="5139" spans="13:16" x14ac:dyDescent="0.3">
      <c r="M5139" s="162"/>
      <c r="N5139" s="152"/>
      <c r="P5139" s="138"/>
    </row>
    <row r="5140" spans="13:16" x14ac:dyDescent="0.3">
      <c r="M5140" s="162"/>
      <c r="N5140" s="152"/>
      <c r="P5140" s="138"/>
    </row>
    <row r="5141" spans="13:16" x14ac:dyDescent="0.3">
      <c r="M5141" s="162"/>
      <c r="N5141" s="152"/>
      <c r="P5141" s="138"/>
    </row>
    <row r="5142" spans="13:16" x14ac:dyDescent="0.3">
      <c r="M5142" s="162"/>
      <c r="N5142" s="152"/>
      <c r="P5142" s="138"/>
    </row>
    <row r="5143" spans="13:16" x14ac:dyDescent="0.3">
      <c r="M5143" s="162"/>
      <c r="N5143" s="152"/>
      <c r="P5143" s="138"/>
    </row>
    <row r="5144" spans="13:16" x14ac:dyDescent="0.3">
      <c r="M5144" s="162"/>
      <c r="N5144" s="152"/>
      <c r="P5144" s="138"/>
    </row>
    <row r="5145" spans="13:16" x14ac:dyDescent="0.3">
      <c r="M5145" s="162"/>
      <c r="N5145" s="152"/>
      <c r="P5145" s="138"/>
    </row>
    <row r="5146" spans="13:16" x14ac:dyDescent="0.3">
      <c r="M5146" s="162"/>
      <c r="N5146" s="152"/>
      <c r="P5146" s="138"/>
    </row>
    <row r="5147" spans="13:16" x14ac:dyDescent="0.3">
      <c r="M5147" s="162"/>
      <c r="N5147" s="152"/>
      <c r="P5147" s="138"/>
    </row>
    <row r="5148" spans="13:16" x14ac:dyDescent="0.3">
      <c r="M5148" s="162"/>
      <c r="N5148" s="152"/>
      <c r="P5148" s="138"/>
    </row>
    <row r="5149" spans="13:16" x14ac:dyDescent="0.3">
      <c r="M5149" s="162"/>
      <c r="N5149" s="152"/>
      <c r="P5149" s="138"/>
    </row>
    <row r="5150" spans="13:16" x14ac:dyDescent="0.3">
      <c r="M5150" s="162"/>
      <c r="N5150" s="152"/>
      <c r="P5150" s="138"/>
    </row>
    <row r="5151" spans="13:16" x14ac:dyDescent="0.3">
      <c r="M5151" s="162"/>
      <c r="N5151" s="152"/>
      <c r="P5151" s="138"/>
    </row>
    <row r="5152" spans="13:16" x14ac:dyDescent="0.3">
      <c r="M5152" s="162"/>
      <c r="N5152" s="152"/>
      <c r="P5152" s="138"/>
    </row>
    <row r="5153" spans="13:16" x14ac:dyDescent="0.3">
      <c r="M5153" s="162"/>
      <c r="N5153" s="152"/>
      <c r="P5153" s="138"/>
    </row>
    <row r="5154" spans="13:16" x14ac:dyDescent="0.3">
      <c r="M5154" s="162"/>
      <c r="N5154" s="152"/>
      <c r="P5154" s="138"/>
    </row>
    <row r="5155" spans="13:16" x14ac:dyDescent="0.3">
      <c r="M5155" s="162"/>
      <c r="N5155" s="152"/>
      <c r="P5155" s="138"/>
    </row>
    <row r="5156" spans="13:16" x14ac:dyDescent="0.3">
      <c r="M5156" s="162"/>
      <c r="N5156" s="152"/>
      <c r="P5156" s="138"/>
    </row>
    <row r="5157" spans="13:16" x14ac:dyDescent="0.3">
      <c r="M5157" s="162"/>
      <c r="N5157" s="152"/>
      <c r="P5157" s="138"/>
    </row>
    <row r="5158" spans="13:16" x14ac:dyDescent="0.3">
      <c r="M5158" s="162"/>
      <c r="N5158" s="152"/>
      <c r="P5158" s="138"/>
    </row>
    <row r="5159" spans="13:16" x14ac:dyDescent="0.3">
      <c r="M5159" s="162"/>
      <c r="N5159" s="152"/>
      <c r="P5159" s="138"/>
    </row>
    <row r="5160" spans="13:16" x14ac:dyDescent="0.3">
      <c r="M5160" s="162"/>
      <c r="N5160" s="152"/>
      <c r="P5160" s="138"/>
    </row>
    <row r="5161" spans="13:16" x14ac:dyDescent="0.3">
      <c r="M5161" s="162"/>
      <c r="N5161" s="152"/>
      <c r="P5161" s="138"/>
    </row>
    <row r="5162" spans="13:16" x14ac:dyDescent="0.3">
      <c r="M5162" s="162"/>
      <c r="N5162" s="152"/>
      <c r="P5162" s="138"/>
    </row>
    <row r="5163" spans="13:16" x14ac:dyDescent="0.3">
      <c r="M5163" s="162"/>
      <c r="N5163" s="152"/>
      <c r="P5163" s="138"/>
    </row>
    <row r="5164" spans="13:16" x14ac:dyDescent="0.3">
      <c r="M5164" s="162"/>
      <c r="N5164" s="152"/>
      <c r="P5164" s="138"/>
    </row>
    <row r="5165" spans="13:16" x14ac:dyDescent="0.3">
      <c r="M5165" s="162"/>
      <c r="N5165" s="152"/>
      <c r="P5165" s="138"/>
    </row>
    <row r="5166" spans="13:16" x14ac:dyDescent="0.3">
      <c r="M5166" s="162"/>
      <c r="N5166" s="152"/>
      <c r="P5166" s="138"/>
    </row>
    <row r="5167" spans="13:16" x14ac:dyDescent="0.3">
      <c r="M5167" s="162"/>
      <c r="N5167" s="152"/>
      <c r="P5167" s="138"/>
    </row>
    <row r="5168" spans="13:16" x14ac:dyDescent="0.3">
      <c r="M5168" s="162"/>
      <c r="N5168" s="152"/>
      <c r="P5168" s="138"/>
    </row>
    <row r="5169" spans="13:16" x14ac:dyDescent="0.3">
      <c r="M5169" s="162"/>
      <c r="N5169" s="152"/>
      <c r="P5169" s="138"/>
    </row>
    <row r="5170" spans="13:16" x14ac:dyDescent="0.3">
      <c r="M5170" s="162"/>
      <c r="N5170" s="152"/>
      <c r="P5170" s="138"/>
    </row>
    <row r="5171" spans="13:16" x14ac:dyDescent="0.3">
      <c r="M5171" s="162"/>
      <c r="N5171" s="152"/>
      <c r="P5171" s="138"/>
    </row>
    <row r="5172" spans="13:16" x14ac:dyDescent="0.3">
      <c r="M5172" s="162"/>
      <c r="N5172" s="152"/>
      <c r="P5172" s="138"/>
    </row>
    <row r="5173" spans="13:16" x14ac:dyDescent="0.3">
      <c r="M5173" s="162"/>
      <c r="N5173" s="152"/>
      <c r="P5173" s="138"/>
    </row>
    <row r="5174" spans="13:16" x14ac:dyDescent="0.3">
      <c r="M5174" s="162"/>
      <c r="N5174" s="152"/>
      <c r="P5174" s="138"/>
    </row>
    <row r="5175" spans="13:16" x14ac:dyDescent="0.3">
      <c r="M5175" s="162"/>
      <c r="N5175" s="152"/>
      <c r="P5175" s="138"/>
    </row>
    <row r="5176" spans="13:16" x14ac:dyDescent="0.3">
      <c r="M5176" s="162"/>
      <c r="N5176" s="152"/>
      <c r="P5176" s="138"/>
    </row>
    <row r="5177" spans="13:16" x14ac:dyDescent="0.3">
      <c r="M5177" s="162"/>
      <c r="N5177" s="152"/>
      <c r="P5177" s="138"/>
    </row>
    <row r="5178" spans="13:16" x14ac:dyDescent="0.3">
      <c r="M5178" s="162"/>
      <c r="N5178" s="152"/>
      <c r="P5178" s="138"/>
    </row>
    <row r="5179" spans="13:16" x14ac:dyDescent="0.3">
      <c r="M5179" s="162"/>
      <c r="N5179" s="152"/>
      <c r="P5179" s="138"/>
    </row>
    <row r="5180" spans="13:16" x14ac:dyDescent="0.3">
      <c r="M5180" s="162"/>
      <c r="N5180" s="152"/>
      <c r="P5180" s="138"/>
    </row>
    <row r="5181" spans="13:16" x14ac:dyDescent="0.3">
      <c r="M5181" s="162"/>
      <c r="N5181" s="152"/>
      <c r="P5181" s="138"/>
    </row>
    <row r="5182" spans="13:16" x14ac:dyDescent="0.3">
      <c r="M5182" s="162"/>
      <c r="N5182" s="152"/>
      <c r="P5182" s="138"/>
    </row>
    <row r="5183" spans="13:16" x14ac:dyDescent="0.3">
      <c r="M5183" s="162"/>
      <c r="N5183" s="152"/>
      <c r="P5183" s="138"/>
    </row>
    <row r="5184" spans="13:16" x14ac:dyDescent="0.3">
      <c r="M5184" s="162"/>
      <c r="N5184" s="152"/>
      <c r="P5184" s="138"/>
    </row>
    <row r="5185" spans="13:16" x14ac:dyDescent="0.3">
      <c r="M5185" s="162"/>
      <c r="N5185" s="152"/>
      <c r="P5185" s="138"/>
    </row>
    <row r="5186" spans="13:16" x14ac:dyDescent="0.3">
      <c r="M5186" s="162"/>
      <c r="N5186" s="152"/>
      <c r="P5186" s="138"/>
    </row>
    <row r="5187" spans="13:16" x14ac:dyDescent="0.3">
      <c r="M5187" s="162"/>
      <c r="N5187" s="152"/>
      <c r="P5187" s="138"/>
    </row>
    <row r="5188" spans="13:16" x14ac:dyDescent="0.3">
      <c r="M5188" s="162"/>
      <c r="N5188" s="152"/>
      <c r="P5188" s="138"/>
    </row>
    <row r="5189" spans="13:16" x14ac:dyDescent="0.3">
      <c r="M5189" s="162"/>
      <c r="N5189" s="152"/>
      <c r="P5189" s="138"/>
    </row>
    <row r="5190" spans="13:16" x14ac:dyDescent="0.3">
      <c r="M5190" s="162"/>
      <c r="N5190" s="152"/>
      <c r="P5190" s="138"/>
    </row>
    <row r="5191" spans="13:16" x14ac:dyDescent="0.3">
      <c r="M5191" s="162"/>
      <c r="N5191" s="152"/>
      <c r="P5191" s="138"/>
    </row>
    <row r="5192" spans="13:16" x14ac:dyDescent="0.3">
      <c r="M5192" s="162"/>
      <c r="N5192" s="152"/>
      <c r="P5192" s="138"/>
    </row>
    <row r="5193" spans="13:16" x14ac:dyDescent="0.3">
      <c r="M5193" s="162"/>
      <c r="N5193" s="152"/>
      <c r="P5193" s="138"/>
    </row>
    <row r="5194" spans="13:16" x14ac:dyDescent="0.3">
      <c r="M5194" s="162"/>
      <c r="N5194" s="152"/>
      <c r="P5194" s="138"/>
    </row>
    <row r="5195" spans="13:16" x14ac:dyDescent="0.3">
      <c r="M5195" s="162"/>
      <c r="N5195" s="152"/>
      <c r="P5195" s="138"/>
    </row>
    <row r="5196" spans="13:16" x14ac:dyDescent="0.3">
      <c r="M5196" s="162"/>
      <c r="N5196" s="152"/>
      <c r="P5196" s="138"/>
    </row>
    <row r="5197" spans="13:16" x14ac:dyDescent="0.3">
      <c r="M5197" s="162"/>
      <c r="N5197" s="152"/>
      <c r="P5197" s="138"/>
    </row>
    <row r="5198" spans="13:16" x14ac:dyDescent="0.3">
      <c r="M5198" s="162"/>
      <c r="N5198" s="152"/>
      <c r="P5198" s="138"/>
    </row>
    <row r="5199" spans="13:16" x14ac:dyDescent="0.3">
      <c r="M5199" s="162"/>
      <c r="N5199" s="152"/>
      <c r="P5199" s="138"/>
    </row>
    <row r="5200" spans="13:16" x14ac:dyDescent="0.3">
      <c r="M5200" s="162"/>
      <c r="N5200" s="152"/>
      <c r="P5200" s="138"/>
    </row>
    <row r="5201" spans="13:16" x14ac:dyDescent="0.3">
      <c r="M5201" s="162"/>
      <c r="N5201" s="152"/>
      <c r="P5201" s="138"/>
    </row>
    <row r="5202" spans="13:16" x14ac:dyDescent="0.3">
      <c r="M5202" s="162"/>
      <c r="N5202" s="152"/>
      <c r="P5202" s="138"/>
    </row>
    <row r="5203" spans="13:16" x14ac:dyDescent="0.3">
      <c r="M5203" s="162"/>
      <c r="N5203" s="152"/>
      <c r="P5203" s="138"/>
    </row>
    <row r="5204" spans="13:16" x14ac:dyDescent="0.3">
      <c r="M5204" s="162"/>
      <c r="N5204" s="152"/>
      <c r="P5204" s="138"/>
    </row>
    <row r="5205" spans="13:16" x14ac:dyDescent="0.3">
      <c r="M5205" s="162"/>
      <c r="N5205" s="152"/>
      <c r="P5205" s="138"/>
    </row>
    <row r="5206" spans="13:16" x14ac:dyDescent="0.3">
      <c r="M5206" s="162"/>
      <c r="N5206" s="152"/>
      <c r="P5206" s="138"/>
    </row>
    <row r="5207" spans="13:16" x14ac:dyDescent="0.3">
      <c r="M5207" s="162"/>
      <c r="N5207" s="152"/>
      <c r="P5207" s="138"/>
    </row>
    <row r="5208" spans="13:16" x14ac:dyDescent="0.3">
      <c r="M5208" s="162"/>
      <c r="N5208" s="152"/>
      <c r="P5208" s="138"/>
    </row>
    <row r="5209" spans="13:16" x14ac:dyDescent="0.3">
      <c r="M5209" s="162"/>
      <c r="N5209" s="152"/>
      <c r="P5209" s="138"/>
    </row>
    <row r="5210" spans="13:16" x14ac:dyDescent="0.3">
      <c r="M5210" s="162"/>
      <c r="N5210" s="152"/>
      <c r="P5210" s="138"/>
    </row>
    <row r="5211" spans="13:16" x14ac:dyDescent="0.3">
      <c r="M5211" s="162"/>
      <c r="N5211" s="152"/>
      <c r="P5211" s="138"/>
    </row>
    <row r="5212" spans="13:16" x14ac:dyDescent="0.3">
      <c r="M5212" s="162"/>
      <c r="N5212" s="152"/>
      <c r="P5212" s="138"/>
    </row>
    <row r="5213" spans="13:16" x14ac:dyDescent="0.3">
      <c r="M5213" s="162"/>
      <c r="N5213" s="152"/>
      <c r="P5213" s="138"/>
    </row>
    <row r="5214" spans="13:16" x14ac:dyDescent="0.3">
      <c r="M5214" s="162"/>
      <c r="N5214" s="152"/>
      <c r="P5214" s="138"/>
    </row>
    <row r="5215" spans="13:16" x14ac:dyDescent="0.3">
      <c r="M5215" s="162"/>
      <c r="N5215" s="152"/>
      <c r="P5215" s="138"/>
    </row>
    <row r="5216" spans="13:16" x14ac:dyDescent="0.3">
      <c r="M5216" s="162"/>
      <c r="N5216" s="152"/>
      <c r="P5216" s="138"/>
    </row>
    <row r="5217" spans="13:16" x14ac:dyDescent="0.3">
      <c r="M5217" s="162"/>
      <c r="N5217" s="152"/>
      <c r="P5217" s="138"/>
    </row>
    <row r="5218" spans="13:16" x14ac:dyDescent="0.3">
      <c r="M5218" s="162"/>
      <c r="N5218" s="152"/>
      <c r="P5218" s="138"/>
    </row>
    <row r="5219" spans="13:16" x14ac:dyDescent="0.3">
      <c r="M5219" s="162"/>
      <c r="N5219" s="152"/>
      <c r="P5219" s="138"/>
    </row>
    <row r="5220" spans="13:16" x14ac:dyDescent="0.3">
      <c r="M5220" s="162"/>
      <c r="N5220" s="152"/>
      <c r="P5220" s="138"/>
    </row>
    <row r="5221" spans="13:16" x14ac:dyDescent="0.3">
      <c r="M5221" s="162"/>
      <c r="N5221" s="152"/>
      <c r="P5221" s="138"/>
    </row>
    <row r="5222" spans="13:16" x14ac:dyDescent="0.3">
      <c r="M5222" s="162"/>
      <c r="N5222" s="152"/>
      <c r="P5222" s="138"/>
    </row>
    <row r="5223" spans="13:16" x14ac:dyDescent="0.3">
      <c r="M5223" s="162"/>
      <c r="N5223" s="152"/>
      <c r="P5223" s="138"/>
    </row>
    <row r="5224" spans="13:16" x14ac:dyDescent="0.3">
      <c r="M5224" s="162"/>
      <c r="N5224" s="152"/>
      <c r="P5224" s="138"/>
    </row>
    <row r="5225" spans="13:16" x14ac:dyDescent="0.3">
      <c r="M5225" s="162"/>
      <c r="N5225" s="152"/>
      <c r="P5225" s="138"/>
    </row>
    <row r="5226" spans="13:16" x14ac:dyDescent="0.3">
      <c r="M5226" s="162"/>
      <c r="N5226" s="152"/>
      <c r="P5226" s="138"/>
    </row>
    <row r="5227" spans="13:16" x14ac:dyDescent="0.3">
      <c r="M5227" s="162"/>
      <c r="N5227" s="152"/>
      <c r="P5227" s="138"/>
    </row>
    <row r="5228" spans="13:16" x14ac:dyDescent="0.3">
      <c r="M5228" s="162"/>
      <c r="N5228" s="152"/>
      <c r="P5228" s="138"/>
    </row>
    <row r="5229" spans="13:16" x14ac:dyDescent="0.3">
      <c r="M5229" s="162"/>
      <c r="N5229" s="152"/>
      <c r="P5229" s="138"/>
    </row>
    <row r="5230" spans="13:16" x14ac:dyDescent="0.3">
      <c r="M5230" s="162"/>
      <c r="N5230" s="152"/>
      <c r="P5230" s="138"/>
    </row>
    <row r="5231" spans="13:16" x14ac:dyDescent="0.3">
      <c r="M5231" s="162"/>
      <c r="N5231" s="152"/>
      <c r="P5231" s="138"/>
    </row>
    <row r="5232" spans="13:16" x14ac:dyDescent="0.3">
      <c r="M5232" s="162"/>
      <c r="N5232" s="152"/>
      <c r="P5232" s="138"/>
    </row>
    <row r="5233" spans="13:16" x14ac:dyDescent="0.3">
      <c r="M5233" s="162"/>
      <c r="N5233" s="152"/>
      <c r="P5233" s="138"/>
    </row>
    <row r="5234" spans="13:16" x14ac:dyDescent="0.3">
      <c r="M5234" s="162"/>
      <c r="N5234" s="152"/>
      <c r="P5234" s="138"/>
    </row>
    <row r="5235" spans="13:16" x14ac:dyDescent="0.3">
      <c r="M5235" s="162"/>
      <c r="N5235" s="152"/>
      <c r="P5235" s="138"/>
    </row>
    <row r="5236" spans="13:16" x14ac:dyDescent="0.3">
      <c r="M5236" s="162"/>
      <c r="N5236" s="152"/>
      <c r="P5236" s="138"/>
    </row>
    <row r="5237" spans="13:16" x14ac:dyDescent="0.3">
      <c r="M5237" s="162"/>
      <c r="N5237" s="152"/>
      <c r="P5237" s="138"/>
    </row>
    <row r="5238" spans="13:16" x14ac:dyDescent="0.3">
      <c r="M5238" s="162"/>
      <c r="N5238" s="152"/>
      <c r="P5238" s="138"/>
    </row>
    <row r="5239" spans="13:16" x14ac:dyDescent="0.3">
      <c r="M5239" s="162"/>
      <c r="N5239" s="152"/>
      <c r="P5239" s="138"/>
    </row>
    <row r="5240" spans="13:16" x14ac:dyDescent="0.3">
      <c r="M5240" s="162"/>
      <c r="N5240" s="152"/>
      <c r="P5240" s="138"/>
    </row>
    <row r="5241" spans="13:16" x14ac:dyDescent="0.3">
      <c r="M5241" s="162"/>
      <c r="N5241" s="152"/>
      <c r="P5241" s="138"/>
    </row>
    <row r="5242" spans="13:16" x14ac:dyDescent="0.3">
      <c r="M5242" s="162"/>
      <c r="N5242" s="152"/>
      <c r="P5242" s="138"/>
    </row>
    <row r="5243" spans="13:16" x14ac:dyDescent="0.3">
      <c r="M5243" s="162"/>
      <c r="N5243" s="152"/>
      <c r="P5243" s="138"/>
    </row>
    <row r="5244" spans="13:16" x14ac:dyDescent="0.3">
      <c r="M5244" s="162"/>
      <c r="N5244" s="152"/>
      <c r="P5244" s="138"/>
    </row>
    <row r="5245" spans="13:16" x14ac:dyDescent="0.3">
      <c r="M5245" s="162"/>
      <c r="N5245" s="152"/>
      <c r="P5245" s="138"/>
    </row>
    <row r="5246" spans="13:16" x14ac:dyDescent="0.3">
      <c r="M5246" s="162"/>
      <c r="N5246" s="152"/>
      <c r="P5246" s="138"/>
    </row>
    <row r="5247" spans="13:16" x14ac:dyDescent="0.3">
      <c r="M5247" s="162"/>
      <c r="N5247" s="152"/>
      <c r="P5247" s="138"/>
    </row>
    <row r="5248" spans="13:16" x14ac:dyDescent="0.3">
      <c r="M5248" s="162"/>
      <c r="N5248" s="152"/>
      <c r="P5248" s="138"/>
    </row>
    <row r="5249" spans="13:16" x14ac:dyDescent="0.3">
      <c r="M5249" s="162"/>
      <c r="N5249" s="152"/>
      <c r="P5249" s="138"/>
    </row>
    <row r="5250" spans="13:16" x14ac:dyDescent="0.3">
      <c r="M5250" s="162"/>
      <c r="N5250" s="152"/>
      <c r="P5250" s="138"/>
    </row>
    <row r="5251" spans="13:16" x14ac:dyDescent="0.3">
      <c r="M5251" s="162"/>
      <c r="N5251" s="152"/>
      <c r="P5251" s="138"/>
    </row>
    <row r="5252" spans="13:16" x14ac:dyDescent="0.3">
      <c r="M5252" s="162"/>
      <c r="N5252" s="152"/>
      <c r="P5252" s="138"/>
    </row>
    <row r="5253" spans="13:16" x14ac:dyDescent="0.3">
      <c r="M5253" s="162"/>
      <c r="N5253" s="152"/>
      <c r="P5253" s="138"/>
    </row>
    <row r="5254" spans="13:16" x14ac:dyDescent="0.3">
      <c r="M5254" s="162"/>
      <c r="N5254" s="152"/>
      <c r="P5254" s="138"/>
    </row>
    <row r="5255" spans="13:16" x14ac:dyDescent="0.3">
      <c r="M5255" s="162"/>
      <c r="N5255" s="152"/>
      <c r="P5255" s="138"/>
    </row>
    <row r="5256" spans="13:16" x14ac:dyDescent="0.3">
      <c r="M5256" s="162"/>
      <c r="N5256" s="152"/>
      <c r="P5256" s="138"/>
    </row>
    <row r="5257" spans="13:16" x14ac:dyDescent="0.3">
      <c r="M5257" s="162"/>
      <c r="N5257" s="152"/>
      <c r="P5257" s="138"/>
    </row>
    <row r="5258" spans="13:16" x14ac:dyDescent="0.3">
      <c r="M5258" s="162"/>
      <c r="N5258" s="152"/>
      <c r="P5258" s="138"/>
    </row>
    <row r="5259" spans="13:16" x14ac:dyDescent="0.3">
      <c r="M5259" s="162"/>
      <c r="N5259" s="152"/>
      <c r="P5259" s="138"/>
    </row>
    <row r="5260" spans="13:16" x14ac:dyDescent="0.3">
      <c r="M5260" s="162"/>
      <c r="N5260" s="152"/>
      <c r="P5260" s="138"/>
    </row>
    <row r="5261" spans="13:16" x14ac:dyDescent="0.3">
      <c r="M5261" s="162"/>
      <c r="N5261" s="152"/>
      <c r="P5261" s="138"/>
    </row>
    <row r="5262" spans="13:16" x14ac:dyDescent="0.3">
      <c r="M5262" s="162"/>
      <c r="N5262" s="152"/>
      <c r="P5262" s="138"/>
    </row>
    <row r="5263" spans="13:16" x14ac:dyDescent="0.3">
      <c r="M5263" s="162"/>
      <c r="N5263" s="152"/>
      <c r="P5263" s="138"/>
    </row>
    <row r="5264" spans="13:16" x14ac:dyDescent="0.3">
      <c r="M5264" s="162"/>
      <c r="N5264" s="152"/>
      <c r="P5264" s="138"/>
    </row>
    <row r="5265" spans="13:16" x14ac:dyDescent="0.3">
      <c r="M5265" s="162"/>
      <c r="N5265" s="152"/>
      <c r="P5265" s="138"/>
    </row>
    <row r="5266" spans="13:16" x14ac:dyDescent="0.3">
      <c r="M5266" s="162"/>
      <c r="N5266" s="152"/>
      <c r="P5266" s="138"/>
    </row>
    <row r="5267" spans="13:16" x14ac:dyDescent="0.3">
      <c r="M5267" s="162"/>
      <c r="N5267" s="152"/>
      <c r="P5267" s="138"/>
    </row>
    <row r="5268" spans="13:16" x14ac:dyDescent="0.3">
      <c r="M5268" s="162"/>
      <c r="N5268" s="152"/>
      <c r="P5268" s="138"/>
    </row>
    <row r="5269" spans="13:16" x14ac:dyDescent="0.3">
      <c r="M5269" s="162"/>
      <c r="N5269" s="152"/>
      <c r="P5269" s="138"/>
    </row>
    <row r="5270" spans="13:16" x14ac:dyDescent="0.3">
      <c r="M5270" s="162"/>
      <c r="N5270" s="152"/>
      <c r="P5270" s="138"/>
    </row>
    <row r="5271" spans="13:16" x14ac:dyDescent="0.3">
      <c r="M5271" s="162"/>
      <c r="N5271" s="152"/>
      <c r="P5271" s="138"/>
    </row>
    <row r="5272" spans="13:16" x14ac:dyDescent="0.3">
      <c r="M5272" s="162"/>
      <c r="N5272" s="152"/>
      <c r="P5272" s="138"/>
    </row>
    <row r="5273" spans="13:16" x14ac:dyDescent="0.3">
      <c r="M5273" s="162"/>
      <c r="N5273" s="152"/>
      <c r="P5273" s="138"/>
    </row>
    <row r="5274" spans="13:16" x14ac:dyDescent="0.3">
      <c r="M5274" s="162"/>
      <c r="N5274" s="152"/>
      <c r="P5274" s="138"/>
    </row>
    <row r="5275" spans="13:16" x14ac:dyDescent="0.3">
      <c r="M5275" s="162"/>
      <c r="N5275" s="152"/>
      <c r="P5275" s="138"/>
    </row>
    <row r="5276" spans="13:16" x14ac:dyDescent="0.3">
      <c r="M5276" s="162"/>
      <c r="N5276" s="152"/>
      <c r="P5276" s="138"/>
    </row>
    <row r="5277" spans="13:16" x14ac:dyDescent="0.3">
      <c r="M5277" s="162"/>
      <c r="N5277" s="152"/>
      <c r="P5277" s="138"/>
    </row>
    <row r="5278" spans="13:16" x14ac:dyDescent="0.3">
      <c r="M5278" s="162"/>
      <c r="N5278" s="152"/>
      <c r="P5278" s="138"/>
    </row>
    <row r="5279" spans="13:16" x14ac:dyDescent="0.3">
      <c r="M5279" s="162"/>
      <c r="N5279" s="152"/>
      <c r="P5279" s="138"/>
    </row>
    <row r="5280" spans="13:16" x14ac:dyDescent="0.3">
      <c r="M5280" s="162"/>
      <c r="N5280" s="152"/>
      <c r="P5280" s="138"/>
    </row>
    <row r="5281" spans="13:16" x14ac:dyDescent="0.3">
      <c r="M5281" s="162"/>
      <c r="N5281" s="152"/>
      <c r="P5281" s="138"/>
    </row>
    <row r="5282" spans="13:16" x14ac:dyDescent="0.3">
      <c r="M5282" s="162"/>
      <c r="N5282" s="152"/>
      <c r="P5282" s="138"/>
    </row>
    <row r="5283" spans="13:16" x14ac:dyDescent="0.3">
      <c r="M5283" s="162"/>
      <c r="N5283" s="152"/>
      <c r="P5283" s="138"/>
    </row>
    <row r="5284" spans="13:16" x14ac:dyDescent="0.3">
      <c r="M5284" s="162"/>
      <c r="N5284" s="152"/>
      <c r="P5284" s="138"/>
    </row>
    <row r="5285" spans="13:16" x14ac:dyDescent="0.3">
      <c r="M5285" s="162"/>
      <c r="N5285" s="152"/>
      <c r="P5285" s="138"/>
    </row>
    <row r="5286" spans="13:16" x14ac:dyDescent="0.3">
      <c r="M5286" s="162"/>
      <c r="N5286" s="152"/>
      <c r="P5286" s="138"/>
    </row>
    <row r="5287" spans="13:16" x14ac:dyDescent="0.3">
      <c r="M5287" s="162"/>
      <c r="N5287" s="152"/>
      <c r="P5287" s="138"/>
    </row>
    <row r="5288" spans="13:16" x14ac:dyDescent="0.3">
      <c r="M5288" s="162"/>
      <c r="N5288" s="152"/>
      <c r="P5288" s="138"/>
    </row>
    <row r="5289" spans="13:16" x14ac:dyDescent="0.3">
      <c r="M5289" s="162"/>
      <c r="N5289" s="152"/>
      <c r="P5289" s="138"/>
    </row>
    <row r="5290" spans="13:16" x14ac:dyDescent="0.3">
      <c r="M5290" s="162"/>
      <c r="N5290" s="152"/>
      <c r="P5290" s="138"/>
    </row>
    <row r="5291" spans="13:16" x14ac:dyDescent="0.3">
      <c r="M5291" s="162"/>
      <c r="N5291" s="152"/>
      <c r="P5291" s="138"/>
    </row>
    <row r="5292" spans="13:16" x14ac:dyDescent="0.3">
      <c r="M5292" s="162"/>
      <c r="N5292" s="152"/>
      <c r="P5292" s="138"/>
    </row>
    <row r="5293" spans="13:16" x14ac:dyDescent="0.3">
      <c r="M5293" s="162"/>
      <c r="N5293" s="152"/>
      <c r="P5293" s="138"/>
    </row>
    <row r="5294" spans="13:16" x14ac:dyDescent="0.3">
      <c r="M5294" s="162"/>
      <c r="N5294" s="152"/>
      <c r="P5294" s="138"/>
    </row>
    <row r="5295" spans="13:16" x14ac:dyDescent="0.3">
      <c r="M5295" s="162"/>
      <c r="N5295" s="152"/>
      <c r="P5295" s="138"/>
    </row>
    <row r="5296" spans="13:16" x14ac:dyDescent="0.3">
      <c r="M5296" s="162"/>
      <c r="N5296" s="152"/>
      <c r="P5296" s="138"/>
    </row>
    <row r="5297" spans="13:16" x14ac:dyDescent="0.3">
      <c r="M5297" s="162"/>
      <c r="N5297" s="152"/>
      <c r="P5297" s="138"/>
    </row>
    <row r="5298" spans="13:16" x14ac:dyDescent="0.3">
      <c r="M5298" s="162"/>
      <c r="N5298" s="152"/>
      <c r="P5298" s="138"/>
    </row>
    <row r="5299" spans="13:16" x14ac:dyDescent="0.3">
      <c r="M5299" s="162"/>
      <c r="N5299" s="152"/>
      <c r="P5299" s="138"/>
    </row>
    <row r="5300" spans="13:16" x14ac:dyDescent="0.3">
      <c r="M5300" s="162"/>
      <c r="N5300" s="152"/>
      <c r="P5300" s="138"/>
    </row>
    <row r="5301" spans="13:16" x14ac:dyDescent="0.3">
      <c r="M5301" s="162"/>
      <c r="N5301" s="152"/>
      <c r="P5301" s="138"/>
    </row>
    <row r="5302" spans="13:16" x14ac:dyDescent="0.3">
      <c r="M5302" s="162"/>
      <c r="N5302" s="152"/>
      <c r="P5302" s="138"/>
    </row>
    <row r="5303" spans="13:16" x14ac:dyDescent="0.3">
      <c r="M5303" s="162"/>
      <c r="N5303" s="152"/>
      <c r="P5303" s="138"/>
    </row>
    <row r="5304" spans="13:16" x14ac:dyDescent="0.3">
      <c r="M5304" s="162"/>
      <c r="N5304" s="152"/>
      <c r="P5304" s="138"/>
    </row>
    <row r="5305" spans="13:16" x14ac:dyDescent="0.3">
      <c r="M5305" s="162"/>
      <c r="N5305" s="152"/>
      <c r="P5305" s="138"/>
    </row>
    <row r="5306" spans="13:16" x14ac:dyDescent="0.3">
      <c r="M5306" s="162"/>
      <c r="N5306" s="152"/>
      <c r="P5306" s="138"/>
    </row>
    <row r="5307" spans="13:16" x14ac:dyDescent="0.3">
      <c r="M5307" s="162"/>
      <c r="N5307" s="152"/>
      <c r="P5307" s="138"/>
    </row>
    <row r="5308" spans="13:16" x14ac:dyDescent="0.3">
      <c r="M5308" s="162"/>
      <c r="N5308" s="152"/>
      <c r="P5308" s="138"/>
    </row>
    <row r="5309" spans="13:16" x14ac:dyDescent="0.3">
      <c r="M5309" s="162"/>
      <c r="N5309" s="152"/>
      <c r="P5309" s="138"/>
    </row>
    <row r="5310" spans="13:16" x14ac:dyDescent="0.3">
      <c r="M5310" s="162"/>
      <c r="N5310" s="152"/>
      <c r="P5310" s="138"/>
    </row>
    <row r="5311" spans="13:16" x14ac:dyDescent="0.3">
      <c r="M5311" s="162"/>
      <c r="N5311" s="152"/>
      <c r="P5311" s="138"/>
    </row>
    <row r="5312" spans="13:16" x14ac:dyDescent="0.3">
      <c r="M5312" s="162"/>
      <c r="N5312" s="152"/>
      <c r="P5312" s="138"/>
    </row>
    <row r="5313" spans="13:16" x14ac:dyDescent="0.3">
      <c r="M5313" s="162"/>
      <c r="N5313" s="152"/>
      <c r="P5313" s="138"/>
    </row>
    <row r="5314" spans="13:16" x14ac:dyDescent="0.3">
      <c r="M5314" s="162"/>
      <c r="N5314" s="152"/>
      <c r="P5314" s="138"/>
    </row>
    <row r="5315" spans="13:16" x14ac:dyDescent="0.3">
      <c r="M5315" s="162"/>
      <c r="N5315" s="152"/>
      <c r="P5315" s="138"/>
    </row>
    <row r="5316" spans="13:16" x14ac:dyDescent="0.3">
      <c r="M5316" s="162"/>
      <c r="N5316" s="152"/>
      <c r="P5316" s="138"/>
    </row>
    <row r="5317" spans="13:16" x14ac:dyDescent="0.3">
      <c r="M5317" s="162"/>
      <c r="N5317" s="152"/>
      <c r="P5317" s="138"/>
    </row>
    <row r="5318" spans="13:16" x14ac:dyDescent="0.3">
      <c r="M5318" s="162"/>
      <c r="N5318" s="152"/>
      <c r="P5318" s="138"/>
    </row>
    <row r="5319" spans="13:16" x14ac:dyDescent="0.3">
      <c r="M5319" s="162"/>
      <c r="N5319" s="152"/>
      <c r="P5319" s="138"/>
    </row>
    <row r="5320" spans="13:16" x14ac:dyDescent="0.3">
      <c r="M5320" s="162"/>
      <c r="N5320" s="152"/>
      <c r="P5320" s="138"/>
    </row>
    <row r="5321" spans="13:16" x14ac:dyDescent="0.3">
      <c r="M5321" s="162"/>
      <c r="N5321" s="152"/>
      <c r="P5321" s="138"/>
    </row>
    <row r="5322" spans="13:16" x14ac:dyDescent="0.3">
      <c r="M5322" s="162"/>
      <c r="N5322" s="152"/>
      <c r="P5322" s="138"/>
    </row>
    <row r="5323" spans="13:16" x14ac:dyDescent="0.3">
      <c r="M5323" s="162"/>
      <c r="N5323" s="152"/>
      <c r="P5323" s="138"/>
    </row>
    <row r="5324" spans="13:16" x14ac:dyDescent="0.3">
      <c r="M5324" s="162"/>
      <c r="N5324" s="152"/>
      <c r="P5324" s="138"/>
    </row>
    <row r="5325" spans="13:16" x14ac:dyDescent="0.3">
      <c r="M5325" s="162"/>
      <c r="N5325" s="152"/>
      <c r="P5325" s="138"/>
    </row>
    <row r="5326" spans="13:16" x14ac:dyDescent="0.3">
      <c r="M5326" s="162"/>
      <c r="N5326" s="152"/>
      <c r="P5326" s="138"/>
    </row>
    <row r="5327" spans="13:16" x14ac:dyDescent="0.3">
      <c r="M5327" s="162"/>
      <c r="N5327" s="152"/>
      <c r="P5327" s="138"/>
    </row>
    <row r="5328" spans="13:16" x14ac:dyDescent="0.3">
      <c r="M5328" s="162"/>
      <c r="N5328" s="152"/>
      <c r="P5328" s="138"/>
    </row>
    <row r="5329" spans="13:16" x14ac:dyDescent="0.3">
      <c r="M5329" s="162"/>
      <c r="N5329" s="152"/>
      <c r="P5329" s="138"/>
    </row>
    <row r="5330" spans="13:16" x14ac:dyDescent="0.3">
      <c r="M5330" s="162"/>
      <c r="N5330" s="152"/>
      <c r="P5330" s="138"/>
    </row>
    <row r="5331" spans="13:16" x14ac:dyDescent="0.3">
      <c r="M5331" s="162"/>
      <c r="N5331" s="152"/>
      <c r="P5331" s="138"/>
    </row>
    <row r="5332" spans="13:16" x14ac:dyDescent="0.3">
      <c r="M5332" s="162"/>
      <c r="N5332" s="152"/>
      <c r="P5332" s="138"/>
    </row>
    <row r="5333" spans="13:16" x14ac:dyDescent="0.3">
      <c r="M5333" s="162"/>
      <c r="N5333" s="152"/>
      <c r="P5333" s="138"/>
    </row>
    <row r="5334" spans="13:16" x14ac:dyDescent="0.3">
      <c r="M5334" s="162"/>
      <c r="N5334" s="152"/>
      <c r="P5334" s="138"/>
    </row>
    <row r="5335" spans="13:16" x14ac:dyDescent="0.3">
      <c r="M5335" s="162"/>
      <c r="N5335" s="152"/>
      <c r="P5335" s="138"/>
    </row>
    <row r="5336" spans="13:16" x14ac:dyDescent="0.3">
      <c r="M5336" s="162"/>
      <c r="N5336" s="152"/>
      <c r="P5336" s="138"/>
    </row>
    <row r="5337" spans="13:16" x14ac:dyDescent="0.3">
      <c r="M5337" s="162"/>
      <c r="N5337" s="152"/>
      <c r="P5337" s="138"/>
    </row>
    <row r="5338" spans="13:16" x14ac:dyDescent="0.3">
      <c r="M5338" s="162"/>
      <c r="N5338" s="152"/>
      <c r="P5338" s="138"/>
    </row>
    <row r="5339" spans="13:16" x14ac:dyDescent="0.3">
      <c r="M5339" s="162"/>
      <c r="N5339" s="152"/>
      <c r="P5339" s="138"/>
    </row>
    <row r="5340" spans="13:16" x14ac:dyDescent="0.3">
      <c r="M5340" s="162"/>
      <c r="N5340" s="152"/>
      <c r="P5340" s="138"/>
    </row>
    <row r="5341" spans="13:16" x14ac:dyDescent="0.3">
      <c r="M5341" s="162"/>
      <c r="N5341" s="152"/>
      <c r="P5341" s="138"/>
    </row>
    <row r="5342" spans="13:16" x14ac:dyDescent="0.3">
      <c r="M5342" s="162"/>
      <c r="N5342" s="152"/>
      <c r="P5342" s="138"/>
    </row>
    <row r="5343" spans="13:16" x14ac:dyDescent="0.3">
      <c r="M5343" s="162"/>
      <c r="N5343" s="152"/>
      <c r="P5343" s="138"/>
    </row>
    <row r="5344" spans="13:16" x14ac:dyDescent="0.3">
      <c r="M5344" s="162"/>
      <c r="N5344" s="152"/>
      <c r="P5344" s="138"/>
    </row>
    <row r="5345" spans="13:16" x14ac:dyDescent="0.3">
      <c r="M5345" s="162"/>
      <c r="N5345" s="152"/>
      <c r="P5345" s="138"/>
    </row>
    <row r="5346" spans="13:16" x14ac:dyDescent="0.3">
      <c r="M5346" s="162"/>
      <c r="N5346" s="152"/>
      <c r="P5346" s="138"/>
    </row>
    <row r="5347" spans="13:16" x14ac:dyDescent="0.3">
      <c r="M5347" s="162"/>
      <c r="N5347" s="152"/>
      <c r="P5347" s="138"/>
    </row>
    <row r="5348" spans="13:16" x14ac:dyDescent="0.3">
      <c r="M5348" s="162"/>
      <c r="N5348" s="152"/>
      <c r="P5348" s="138"/>
    </row>
    <row r="5349" spans="13:16" x14ac:dyDescent="0.3">
      <c r="M5349" s="162"/>
      <c r="N5349" s="152"/>
      <c r="P5349" s="138"/>
    </row>
    <row r="5350" spans="13:16" x14ac:dyDescent="0.3">
      <c r="M5350" s="162"/>
      <c r="N5350" s="152"/>
      <c r="P5350" s="138"/>
    </row>
    <row r="5351" spans="13:16" x14ac:dyDescent="0.3">
      <c r="M5351" s="162"/>
      <c r="N5351" s="152"/>
      <c r="P5351" s="138"/>
    </row>
    <row r="5352" spans="13:16" x14ac:dyDescent="0.3">
      <c r="M5352" s="162"/>
      <c r="N5352" s="152"/>
      <c r="P5352" s="138"/>
    </row>
    <row r="5353" spans="13:16" x14ac:dyDescent="0.3">
      <c r="M5353" s="162"/>
      <c r="N5353" s="152"/>
      <c r="P5353" s="138"/>
    </row>
    <row r="5354" spans="13:16" x14ac:dyDescent="0.3">
      <c r="M5354" s="162"/>
      <c r="N5354" s="152"/>
      <c r="P5354" s="138"/>
    </row>
    <row r="5355" spans="13:16" x14ac:dyDescent="0.3">
      <c r="M5355" s="162"/>
      <c r="N5355" s="152"/>
      <c r="P5355" s="138"/>
    </row>
    <row r="5356" spans="13:16" x14ac:dyDescent="0.3">
      <c r="M5356" s="162"/>
      <c r="N5356" s="152"/>
      <c r="P5356" s="138"/>
    </row>
    <row r="5357" spans="13:16" x14ac:dyDescent="0.3">
      <c r="M5357" s="162"/>
      <c r="N5357" s="152"/>
      <c r="P5357" s="138"/>
    </row>
    <row r="5358" spans="13:16" x14ac:dyDescent="0.3">
      <c r="M5358" s="162"/>
      <c r="N5358" s="152"/>
      <c r="P5358" s="138"/>
    </row>
    <row r="5359" spans="13:16" x14ac:dyDescent="0.3">
      <c r="M5359" s="162"/>
      <c r="N5359" s="152"/>
      <c r="P5359" s="138"/>
    </row>
    <row r="5360" spans="13:16" x14ac:dyDescent="0.3">
      <c r="M5360" s="162"/>
      <c r="N5360" s="152"/>
      <c r="P5360" s="138"/>
    </row>
    <row r="5361" spans="13:16" x14ac:dyDescent="0.3">
      <c r="M5361" s="162"/>
      <c r="N5361" s="152"/>
      <c r="P5361" s="138"/>
    </row>
    <row r="5362" spans="13:16" x14ac:dyDescent="0.3">
      <c r="M5362" s="162"/>
      <c r="N5362" s="152"/>
      <c r="P5362" s="138"/>
    </row>
    <row r="5363" spans="13:16" x14ac:dyDescent="0.3">
      <c r="M5363" s="162"/>
      <c r="N5363" s="152"/>
      <c r="P5363" s="138"/>
    </row>
    <row r="5364" spans="13:16" x14ac:dyDescent="0.3">
      <c r="M5364" s="162"/>
      <c r="N5364" s="152"/>
      <c r="P5364" s="138"/>
    </row>
    <row r="5365" spans="13:16" x14ac:dyDescent="0.3">
      <c r="M5365" s="162"/>
      <c r="N5365" s="152"/>
      <c r="P5365" s="138"/>
    </row>
    <row r="5366" spans="13:16" x14ac:dyDescent="0.3">
      <c r="M5366" s="162"/>
      <c r="N5366" s="152"/>
      <c r="P5366" s="138"/>
    </row>
    <row r="5367" spans="13:16" x14ac:dyDescent="0.3">
      <c r="M5367" s="162"/>
      <c r="N5367" s="152"/>
      <c r="P5367" s="138"/>
    </row>
    <row r="5368" spans="13:16" x14ac:dyDescent="0.3">
      <c r="M5368" s="162"/>
      <c r="N5368" s="152"/>
      <c r="P5368" s="138"/>
    </row>
    <row r="5369" spans="13:16" x14ac:dyDescent="0.3">
      <c r="M5369" s="162"/>
      <c r="N5369" s="152"/>
      <c r="P5369" s="138"/>
    </row>
    <row r="5370" spans="13:16" x14ac:dyDescent="0.3">
      <c r="M5370" s="162"/>
      <c r="N5370" s="152"/>
      <c r="P5370" s="138"/>
    </row>
    <row r="5371" spans="13:16" x14ac:dyDescent="0.3">
      <c r="M5371" s="162"/>
      <c r="N5371" s="152"/>
      <c r="P5371" s="138"/>
    </row>
    <row r="5372" spans="13:16" x14ac:dyDescent="0.3">
      <c r="M5372" s="162"/>
      <c r="N5372" s="152"/>
      <c r="P5372" s="138"/>
    </row>
    <row r="5373" spans="13:16" x14ac:dyDescent="0.3">
      <c r="M5373" s="162"/>
      <c r="N5373" s="152"/>
      <c r="P5373" s="138"/>
    </row>
    <row r="5374" spans="13:16" x14ac:dyDescent="0.3">
      <c r="M5374" s="162"/>
      <c r="N5374" s="152"/>
      <c r="P5374" s="138"/>
    </row>
    <row r="5375" spans="13:16" x14ac:dyDescent="0.3">
      <c r="M5375" s="162"/>
      <c r="N5375" s="152"/>
      <c r="P5375" s="138"/>
    </row>
    <row r="5376" spans="13:16" x14ac:dyDescent="0.3">
      <c r="M5376" s="162"/>
      <c r="N5376" s="152"/>
      <c r="P5376" s="138"/>
    </row>
    <row r="5377" spans="13:16" x14ac:dyDescent="0.3">
      <c r="M5377" s="162"/>
      <c r="N5377" s="152"/>
      <c r="P5377" s="138"/>
    </row>
    <row r="5378" spans="13:16" x14ac:dyDescent="0.3">
      <c r="M5378" s="162"/>
      <c r="N5378" s="152"/>
      <c r="P5378" s="138"/>
    </row>
    <row r="5379" spans="13:16" x14ac:dyDescent="0.3">
      <c r="M5379" s="162"/>
      <c r="N5379" s="152"/>
      <c r="P5379" s="138"/>
    </row>
    <row r="5380" spans="13:16" x14ac:dyDescent="0.3">
      <c r="M5380" s="162"/>
      <c r="N5380" s="152"/>
      <c r="P5380" s="138"/>
    </row>
    <row r="5381" spans="13:16" x14ac:dyDescent="0.3">
      <c r="M5381" s="162"/>
      <c r="N5381" s="152"/>
      <c r="P5381" s="138"/>
    </row>
    <row r="5382" spans="13:16" x14ac:dyDescent="0.3">
      <c r="M5382" s="162"/>
      <c r="N5382" s="152"/>
      <c r="P5382" s="138"/>
    </row>
    <row r="5383" spans="13:16" x14ac:dyDescent="0.3">
      <c r="M5383" s="162"/>
      <c r="N5383" s="152"/>
      <c r="P5383" s="138"/>
    </row>
    <row r="5384" spans="13:16" x14ac:dyDescent="0.3">
      <c r="M5384" s="162"/>
      <c r="N5384" s="152"/>
      <c r="P5384" s="138"/>
    </row>
    <row r="5385" spans="13:16" x14ac:dyDescent="0.3">
      <c r="M5385" s="162"/>
      <c r="N5385" s="152"/>
      <c r="P5385" s="138"/>
    </row>
    <row r="5386" spans="13:16" x14ac:dyDescent="0.3">
      <c r="M5386" s="162"/>
      <c r="N5386" s="152"/>
      <c r="P5386" s="138"/>
    </row>
    <row r="5387" spans="13:16" x14ac:dyDescent="0.3">
      <c r="M5387" s="162"/>
      <c r="N5387" s="152"/>
      <c r="P5387" s="138"/>
    </row>
    <row r="5388" spans="13:16" x14ac:dyDescent="0.3">
      <c r="M5388" s="162"/>
      <c r="N5388" s="152"/>
      <c r="P5388" s="138"/>
    </row>
    <row r="5389" spans="13:16" x14ac:dyDescent="0.3">
      <c r="M5389" s="162"/>
      <c r="N5389" s="152"/>
      <c r="P5389" s="138"/>
    </row>
    <row r="5390" spans="13:16" x14ac:dyDescent="0.3">
      <c r="M5390" s="162"/>
      <c r="N5390" s="152"/>
      <c r="P5390" s="138"/>
    </row>
    <row r="5391" spans="13:16" x14ac:dyDescent="0.3">
      <c r="M5391" s="162"/>
      <c r="N5391" s="152"/>
      <c r="P5391" s="138"/>
    </row>
    <row r="5392" spans="13:16" x14ac:dyDescent="0.3">
      <c r="M5392" s="162"/>
      <c r="N5392" s="152"/>
      <c r="P5392" s="138"/>
    </row>
    <row r="5393" spans="13:16" x14ac:dyDescent="0.3">
      <c r="M5393" s="162"/>
      <c r="N5393" s="152"/>
      <c r="P5393" s="138"/>
    </row>
    <row r="5394" spans="13:16" x14ac:dyDescent="0.3">
      <c r="M5394" s="162"/>
      <c r="N5394" s="152"/>
      <c r="P5394" s="138"/>
    </row>
    <row r="5395" spans="13:16" x14ac:dyDescent="0.3">
      <c r="M5395" s="162"/>
      <c r="N5395" s="152"/>
      <c r="P5395" s="138"/>
    </row>
    <row r="5396" spans="13:16" x14ac:dyDescent="0.3">
      <c r="M5396" s="162"/>
      <c r="N5396" s="152"/>
      <c r="P5396" s="138"/>
    </row>
    <row r="5397" spans="13:16" x14ac:dyDescent="0.3">
      <c r="M5397" s="162"/>
      <c r="N5397" s="152"/>
      <c r="P5397" s="138"/>
    </row>
    <row r="5398" spans="13:16" x14ac:dyDescent="0.3">
      <c r="M5398" s="162"/>
      <c r="N5398" s="152"/>
      <c r="P5398" s="138"/>
    </row>
    <row r="5399" spans="13:16" x14ac:dyDescent="0.3">
      <c r="M5399" s="162"/>
      <c r="N5399" s="152"/>
      <c r="P5399" s="138"/>
    </row>
    <row r="5400" spans="13:16" x14ac:dyDescent="0.3">
      <c r="M5400" s="162"/>
      <c r="N5400" s="152"/>
      <c r="P5400" s="138"/>
    </row>
    <row r="5401" spans="13:16" x14ac:dyDescent="0.3">
      <c r="M5401" s="162"/>
      <c r="N5401" s="152"/>
      <c r="P5401" s="138"/>
    </row>
    <row r="5402" spans="13:16" x14ac:dyDescent="0.3">
      <c r="M5402" s="162"/>
      <c r="N5402" s="152"/>
      <c r="P5402" s="138"/>
    </row>
    <row r="5403" spans="13:16" x14ac:dyDescent="0.3">
      <c r="M5403" s="162"/>
      <c r="N5403" s="152"/>
      <c r="P5403" s="138"/>
    </row>
    <row r="5404" spans="13:16" x14ac:dyDescent="0.3">
      <c r="M5404" s="162"/>
      <c r="N5404" s="152"/>
      <c r="P5404" s="138"/>
    </row>
    <row r="5405" spans="13:16" x14ac:dyDescent="0.3">
      <c r="M5405" s="162"/>
      <c r="N5405" s="152"/>
      <c r="P5405" s="138"/>
    </row>
    <row r="5406" spans="13:16" x14ac:dyDescent="0.3">
      <c r="M5406" s="162"/>
      <c r="N5406" s="152"/>
      <c r="P5406" s="138"/>
    </row>
    <row r="5407" spans="13:16" x14ac:dyDescent="0.3">
      <c r="M5407" s="162"/>
      <c r="N5407" s="152"/>
      <c r="P5407" s="138"/>
    </row>
    <row r="5408" spans="13:16" x14ac:dyDescent="0.3">
      <c r="M5408" s="162"/>
      <c r="N5408" s="152"/>
      <c r="P5408" s="138"/>
    </row>
    <row r="5409" spans="13:16" x14ac:dyDescent="0.3">
      <c r="M5409" s="162"/>
      <c r="N5409" s="152"/>
      <c r="P5409" s="138"/>
    </row>
    <row r="5410" spans="13:16" x14ac:dyDescent="0.3">
      <c r="M5410" s="162"/>
      <c r="N5410" s="152"/>
      <c r="P5410" s="138"/>
    </row>
    <row r="5411" spans="13:16" x14ac:dyDescent="0.3">
      <c r="M5411" s="162"/>
      <c r="N5411" s="152"/>
      <c r="P5411" s="138"/>
    </row>
    <row r="5412" spans="13:16" x14ac:dyDescent="0.3">
      <c r="M5412" s="162"/>
      <c r="N5412" s="152"/>
      <c r="P5412" s="138"/>
    </row>
    <row r="5413" spans="13:16" x14ac:dyDescent="0.3">
      <c r="M5413" s="162"/>
      <c r="N5413" s="152"/>
      <c r="P5413" s="138"/>
    </row>
    <row r="5414" spans="13:16" x14ac:dyDescent="0.3">
      <c r="M5414" s="162"/>
      <c r="N5414" s="152"/>
      <c r="P5414" s="138"/>
    </row>
    <row r="5415" spans="13:16" x14ac:dyDescent="0.3">
      <c r="M5415" s="162"/>
      <c r="N5415" s="152"/>
      <c r="P5415" s="138"/>
    </row>
    <row r="5416" spans="13:16" x14ac:dyDescent="0.3">
      <c r="M5416" s="162"/>
      <c r="N5416" s="152"/>
      <c r="P5416" s="138"/>
    </row>
    <row r="5417" spans="13:16" x14ac:dyDescent="0.3">
      <c r="M5417" s="162"/>
      <c r="N5417" s="152"/>
      <c r="P5417" s="138"/>
    </row>
    <row r="5418" spans="13:16" x14ac:dyDescent="0.3">
      <c r="M5418" s="162"/>
      <c r="N5418" s="152"/>
      <c r="P5418" s="138"/>
    </row>
    <row r="5419" spans="13:16" x14ac:dyDescent="0.3">
      <c r="M5419" s="162"/>
      <c r="N5419" s="152"/>
      <c r="P5419" s="138"/>
    </row>
    <row r="5420" spans="13:16" x14ac:dyDescent="0.3">
      <c r="M5420" s="162"/>
      <c r="N5420" s="152"/>
      <c r="P5420" s="138"/>
    </row>
    <row r="5421" spans="13:16" x14ac:dyDescent="0.3">
      <c r="M5421" s="162"/>
      <c r="N5421" s="152"/>
      <c r="P5421" s="138"/>
    </row>
    <row r="5422" spans="13:16" x14ac:dyDescent="0.3">
      <c r="M5422" s="162"/>
      <c r="N5422" s="152"/>
      <c r="P5422" s="138"/>
    </row>
    <row r="5423" spans="13:16" x14ac:dyDescent="0.3">
      <c r="M5423" s="162"/>
      <c r="N5423" s="152"/>
      <c r="P5423" s="138"/>
    </row>
    <row r="5424" spans="13:16" x14ac:dyDescent="0.3">
      <c r="M5424" s="162"/>
      <c r="N5424" s="152"/>
      <c r="P5424" s="138"/>
    </row>
    <row r="5425" spans="13:16" x14ac:dyDescent="0.3">
      <c r="M5425" s="162"/>
      <c r="N5425" s="152"/>
      <c r="P5425" s="138"/>
    </row>
    <row r="5426" spans="13:16" x14ac:dyDescent="0.3">
      <c r="M5426" s="162"/>
      <c r="N5426" s="152"/>
      <c r="P5426" s="138"/>
    </row>
    <row r="5427" spans="13:16" x14ac:dyDescent="0.3">
      <c r="M5427" s="162"/>
      <c r="N5427" s="152"/>
      <c r="P5427" s="138"/>
    </row>
    <row r="5428" spans="13:16" x14ac:dyDescent="0.3">
      <c r="M5428" s="162"/>
      <c r="N5428" s="152"/>
      <c r="P5428" s="138"/>
    </row>
    <row r="5429" spans="13:16" x14ac:dyDescent="0.3">
      <c r="M5429" s="162"/>
      <c r="N5429" s="152"/>
      <c r="P5429" s="138"/>
    </row>
    <row r="5430" spans="13:16" x14ac:dyDescent="0.3">
      <c r="M5430" s="162"/>
      <c r="N5430" s="152"/>
      <c r="P5430" s="138"/>
    </row>
    <row r="5431" spans="13:16" x14ac:dyDescent="0.3">
      <c r="M5431" s="162"/>
      <c r="N5431" s="152"/>
      <c r="P5431" s="138"/>
    </row>
    <row r="5432" spans="13:16" x14ac:dyDescent="0.3">
      <c r="M5432" s="162"/>
      <c r="N5432" s="152"/>
      <c r="P5432" s="138"/>
    </row>
    <row r="5433" spans="13:16" x14ac:dyDescent="0.3">
      <c r="M5433" s="162"/>
      <c r="N5433" s="152"/>
      <c r="P5433" s="138"/>
    </row>
    <row r="5434" spans="13:16" x14ac:dyDescent="0.3">
      <c r="M5434" s="162"/>
      <c r="N5434" s="152"/>
      <c r="P5434" s="138"/>
    </row>
    <row r="5435" spans="13:16" x14ac:dyDescent="0.3">
      <c r="M5435" s="162"/>
      <c r="N5435" s="152"/>
      <c r="P5435" s="138"/>
    </row>
    <row r="5436" spans="13:16" x14ac:dyDescent="0.3">
      <c r="M5436" s="162"/>
      <c r="N5436" s="152"/>
      <c r="P5436" s="138"/>
    </row>
    <row r="5437" spans="13:16" x14ac:dyDescent="0.3">
      <c r="M5437" s="162"/>
      <c r="N5437" s="152"/>
      <c r="P5437" s="138"/>
    </row>
    <row r="5438" spans="13:16" x14ac:dyDescent="0.3">
      <c r="M5438" s="162"/>
      <c r="N5438" s="152"/>
      <c r="P5438" s="138"/>
    </row>
    <row r="5439" spans="13:16" x14ac:dyDescent="0.3">
      <c r="M5439" s="162"/>
      <c r="N5439" s="152"/>
      <c r="P5439" s="138"/>
    </row>
    <row r="5440" spans="13:16" x14ac:dyDescent="0.3">
      <c r="M5440" s="162"/>
      <c r="N5440" s="152"/>
      <c r="P5440" s="138"/>
    </row>
    <row r="5441" spans="13:16" x14ac:dyDescent="0.3">
      <c r="M5441" s="162"/>
      <c r="N5441" s="152"/>
      <c r="P5441" s="138"/>
    </row>
    <row r="5442" spans="13:16" x14ac:dyDescent="0.3">
      <c r="M5442" s="162"/>
      <c r="N5442" s="152"/>
      <c r="P5442" s="138"/>
    </row>
    <row r="5443" spans="13:16" x14ac:dyDescent="0.3">
      <c r="M5443" s="162"/>
      <c r="N5443" s="152"/>
      <c r="P5443" s="138"/>
    </row>
    <row r="5444" spans="13:16" x14ac:dyDescent="0.3">
      <c r="M5444" s="162"/>
      <c r="N5444" s="152"/>
      <c r="P5444" s="138"/>
    </row>
    <row r="5445" spans="13:16" x14ac:dyDescent="0.3">
      <c r="M5445" s="162"/>
      <c r="N5445" s="152"/>
      <c r="P5445" s="138"/>
    </row>
    <row r="5446" spans="13:16" x14ac:dyDescent="0.3">
      <c r="M5446" s="162"/>
      <c r="N5446" s="152"/>
      <c r="P5446" s="138"/>
    </row>
    <row r="5447" spans="13:16" x14ac:dyDescent="0.3">
      <c r="M5447" s="162"/>
      <c r="N5447" s="152"/>
      <c r="P5447" s="138"/>
    </row>
    <row r="5448" spans="13:16" x14ac:dyDescent="0.3">
      <c r="M5448" s="162"/>
      <c r="N5448" s="152"/>
      <c r="P5448" s="138"/>
    </row>
    <row r="5449" spans="13:16" x14ac:dyDescent="0.3">
      <c r="M5449" s="162"/>
      <c r="N5449" s="152"/>
      <c r="P5449" s="138"/>
    </row>
    <row r="5450" spans="13:16" x14ac:dyDescent="0.3">
      <c r="M5450" s="162"/>
      <c r="N5450" s="152"/>
      <c r="P5450" s="138"/>
    </row>
    <row r="5451" spans="13:16" x14ac:dyDescent="0.3">
      <c r="M5451" s="162"/>
      <c r="N5451" s="152"/>
      <c r="P5451" s="138"/>
    </row>
    <row r="5452" spans="13:16" x14ac:dyDescent="0.3">
      <c r="M5452" s="162"/>
      <c r="N5452" s="152"/>
      <c r="P5452" s="138"/>
    </row>
    <row r="5453" spans="13:16" x14ac:dyDescent="0.3">
      <c r="M5453" s="162"/>
      <c r="N5453" s="152"/>
      <c r="P5453" s="138"/>
    </row>
    <row r="5454" spans="13:16" x14ac:dyDescent="0.3">
      <c r="M5454" s="162"/>
      <c r="N5454" s="152"/>
      <c r="P5454" s="138"/>
    </row>
    <row r="5455" spans="13:16" x14ac:dyDescent="0.3">
      <c r="M5455" s="162"/>
      <c r="N5455" s="152"/>
      <c r="P5455" s="138"/>
    </row>
    <row r="5456" spans="13:16" x14ac:dyDescent="0.3">
      <c r="M5456" s="162"/>
      <c r="N5456" s="152"/>
      <c r="P5456" s="138"/>
    </row>
    <row r="5457" spans="13:16" x14ac:dyDescent="0.3">
      <c r="M5457" s="162"/>
      <c r="N5457" s="152"/>
      <c r="P5457" s="138"/>
    </row>
    <row r="5458" spans="13:16" x14ac:dyDescent="0.3">
      <c r="M5458" s="162"/>
      <c r="N5458" s="152"/>
      <c r="P5458" s="138"/>
    </row>
    <row r="5459" spans="13:16" x14ac:dyDescent="0.3">
      <c r="M5459" s="162"/>
      <c r="N5459" s="152"/>
      <c r="P5459" s="138"/>
    </row>
    <row r="5460" spans="13:16" x14ac:dyDescent="0.3">
      <c r="M5460" s="162"/>
      <c r="N5460" s="152"/>
      <c r="P5460" s="138"/>
    </row>
    <row r="5461" spans="13:16" x14ac:dyDescent="0.3">
      <c r="M5461" s="162"/>
      <c r="N5461" s="152"/>
      <c r="P5461" s="138"/>
    </row>
    <row r="5462" spans="13:16" x14ac:dyDescent="0.3">
      <c r="M5462" s="162"/>
      <c r="N5462" s="152"/>
      <c r="P5462" s="138"/>
    </row>
    <row r="5463" spans="13:16" x14ac:dyDescent="0.3">
      <c r="M5463" s="162"/>
      <c r="N5463" s="152"/>
      <c r="P5463" s="138"/>
    </row>
    <row r="5464" spans="13:16" x14ac:dyDescent="0.3">
      <c r="M5464" s="162"/>
      <c r="N5464" s="152"/>
      <c r="P5464" s="138"/>
    </row>
    <row r="5465" spans="13:16" x14ac:dyDescent="0.3">
      <c r="M5465" s="162"/>
      <c r="N5465" s="152"/>
      <c r="P5465" s="138"/>
    </row>
    <row r="5466" spans="13:16" x14ac:dyDescent="0.3">
      <c r="M5466" s="162"/>
      <c r="N5466" s="152"/>
      <c r="P5466" s="138"/>
    </row>
    <row r="5467" spans="13:16" x14ac:dyDescent="0.3">
      <c r="M5467" s="162"/>
      <c r="N5467" s="152"/>
      <c r="P5467" s="138"/>
    </row>
    <row r="5468" spans="13:16" x14ac:dyDescent="0.3">
      <c r="M5468" s="162"/>
      <c r="N5468" s="152"/>
      <c r="P5468" s="138"/>
    </row>
    <row r="5469" spans="13:16" x14ac:dyDescent="0.3">
      <c r="M5469" s="162"/>
      <c r="N5469" s="152"/>
      <c r="P5469" s="138"/>
    </row>
    <row r="5470" spans="13:16" x14ac:dyDescent="0.3">
      <c r="M5470" s="162"/>
      <c r="N5470" s="152"/>
      <c r="P5470" s="138"/>
    </row>
    <row r="5471" spans="13:16" x14ac:dyDescent="0.3">
      <c r="M5471" s="162"/>
      <c r="N5471" s="152"/>
      <c r="P5471" s="138"/>
    </row>
    <row r="5472" spans="13:16" x14ac:dyDescent="0.3">
      <c r="M5472" s="162"/>
      <c r="N5472" s="152"/>
      <c r="P5472" s="138"/>
    </row>
    <row r="5473" spans="13:16" x14ac:dyDescent="0.3">
      <c r="M5473" s="162"/>
      <c r="N5473" s="152"/>
      <c r="P5473" s="138"/>
    </row>
    <row r="5474" spans="13:16" x14ac:dyDescent="0.3">
      <c r="M5474" s="162"/>
      <c r="N5474" s="152"/>
      <c r="P5474" s="138"/>
    </row>
    <row r="5475" spans="13:16" x14ac:dyDescent="0.3">
      <c r="M5475" s="162"/>
      <c r="N5475" s="152"/>
      <c r="P5475" s="138"/>
    </row>
    <row r="5476" spans="13:16" x14ac:dyDescent="0.3">
      <c r="M5476" s="162"/>
      <c r="N5476" s="152"/>
      <c r="P5476" s="138"/>
    </row>
    <row r="5477" spans="13:16" x14ac:dyDescent="0.3">
      <c r="M5477" s="162"/>
      <c r="N5477" s="152"/>
      <c r="P5477" s="138"/>
    </row>
    <row r="5478" spans="13:16" x14ac:dyDescent="0.3">
      <c r="M5478" s="162"/>
      <c r="N5478" s="152"/>
      <c r="P5478" s="138"/>
    </row>
    <row r="5479" spans="13:16" x14ac:dyDescent="0.3">
      <c r="M5479" s="162"/>
      <c r="N5479" s="152"/>
      <c r="P5479" s="138"/>
    </row>
    <row r="5480" spans="13:16" x14ac:dyDescent="0.3">
      <c r="M5480" s="162"/>
      <c r="N5480" s="152"/>
      <c r="P5480" s="138"/>
    </row>
    <row r="5481" spans="13:16" x14ac:dyDescent="0.3">
      <c r="M5481" s="162"/>
      <c r="N5481" s="152"/>
      <c r="P5481" s="138"/>
    </row>
    <row r="5482" spans="13:16" x14ac:dyDescent="0.3">
      <c r="M5482" s="162"/>
      <c r="N5482" s="152"/>
      <c r="P5482" s="138"/>
    </row>
    <row r="5483" spans="13:16" x14ac:dyDescent="0.3">
      <c r="M5483" s="162"/>
      <c r="N5483" s="152"/>
      <c r="P5483" s="138"/>
    </row>
    <row r="5484" spans="13:16" x14ac:dyDescent="0.3">
      <c r="M5484" s="162"/>
      <c r="N5484" s="152"/>
      <c r="P5484" s="138"/>
    </row>
    <row r="5485" spans="13:16" x14ac:dyDescent="0.3">
      <c r="M5485" s="162"/>
      <c r="N5485" s="152"/>
      <c r="P5485" s="138"/>
    </row>
    <row r="5486" spans="13:16" x14ac:dyDescent="0.3">
      <c r="M5486" s="162"/>
      <c r="N5486" s="152"/>
      <c r="P5486" s="138"/>
    </row>
    <row r="5487" spans="13:16" x14ac:dyDescent="0.3">
      <c r="M5487" s="162"/>
      <c r="N5487" s="152"/>
      <c r="P5487" s="138"/>
    </row>
    <row r="5488" spans="13:16" x14ac:dyDescent="0.3">
      <c r="M5488" s="162"/>
      <c r="N5488" s="152"/>
      <c r="P5488" s="138"/>
    </row>
    <row r="5489" spans="13:16" x14ac:dyDescent="0.3">
      <c r="M5489" s="162"/>
      <c r="N5489" s="152"/>
      <c r="P5489" s="138"/>
    </row>
    <row r="5490" spans="13:16" x14ac:dyDescent="0.3">
      <c r="M5490" s="162"/>
      <c r="N5490" s="152"/>
      <c r="P5490" s="138"/>
    </row>
    <row r="5491" spans="13:16" x14ac:dyDescent="0.3">
      <c r="M5491" s="162"/>
      <c r="N5491" s="152"/>
      <c r="P5491" s="138"/>
    </row>
    <row r="5492" spans="13:16" x14ac:dyDescent="0.3">
      <c r="M5492" s="162"/>
      <c r="N5492" s="152"/>
      <c r="P5492" s="138"/>
    </row>
    <row r="5493" spans="13:16" x14ac:dyDescent="0.3">
      <c r="M5493" s="162"/>
      <c r="N5493" s="152"/>
      <c r="P5493" s="138"/>
    </row>
    <row r="5494" spans="13:16" x14ac:dyDescent="0.3">
      <c r="M5494" s="162"/>
      <c r="N5494" s="152"/>
      <c r="P5494" s="138"/>
    </row>
    <row r="5495" spans="13:16" x14ac:dyDescent="0.3">
      <c r="M5495" s="162"/>
      <c r="N5495" s="152"/>
      <c r="P5495" s="138"/>
    </row>
    <row r="5496" spans="13:16" x14ac:dyDescent="0.3">
      <c r="M5496" s="162"/>
      <c r="N5496" s="152"/>
      <c r="P5496" s="138"/>
    </row>
    <row r="5497" spans="13:16" x14ac:dyDescent="0.3">
      <c r="M5497" s="162"/>
      <c r="N5497" s="152"/>
      <c r="P5497" s="138"/>
    </row>
    <row r="5498" spans="13:16" x14ac:dyDescent="0.3">
      <c r="M5498" s="162"/>
      <c r="N5498" s="152"/>
      <c r="P5498" s="138"/>
    </row>
    <row r="5499" spans="13:16" x14ac:dyDescent="0.3">
      <c r="M5499" s="162"/>
      <c r="N5499" s="152"/>
      <c r="P5499" s="138"/>
    </row>
    <row r="5500" spans="13:16" x14ac:dyDescent="0.3">
      <c r="M5500" s="162"/>
      <c r="N5500" s="152"/>
      <c r="P5500" s="138"/>
    </row>
    <row r="5501" spans="13:16" x14ac:dyDescent="0.3">
      <c r="M5501" s="162"/>
      <c r="N5501" s="152"/>
      <c r="P5501" s="138"/>
    </row>
    <row r="5502" spans="13:16" x14ac:dyDescent="0.3">
      <c r="M5502" s="162"/>
      <c r="N5502" s="152"/>
      <c r="P5502" s="138"/>
    </row>
    <row r="5503" spans="13:16" x14ac:dyDescent="0.3">
      <c r="M5503" s="162"/>
      <c r="N5503" s="152"/>
      <c r="P5503" s="138"/>
    </row>
    <row r="5504" spans="13:16" x14ac:dyDescent="0.3">
      <c r="M5504" s="162"/>
      <c r="N5504" s="152"/>
      <c r="P5504" s="138"/>
    </row>
    <row r="5505" spans="13:16" x14ac:dyDescent="0.3">
      <c r="M5505" s="162"/>
      <c r="N5505" s="152"/>
      <c r="P5505" s="138"/>
    </row>
    <row r="5506" spans="13:16" x14ac:dyDescent="0.3">
      <c r="M5506" s="162"/>
      <c r="N5506" s="152"/>
      <c r="P5506" s="138"/>
    </row>
    <row r="5507" spans="13:16" x14ac:dyDescent="0.3">
      <c r="M5507" s="162"/>
      <c r="N5507" s="152"/>
      <c r="P5507" s="138"/>
    </row>
    <row r="5508" spans="13:16" x14ac:dyDescent="0.3">
      <c r="M5508" s="162"/>
      <c r="N5508" s="152"/>
      <c r="P5508" s="138"/>
    </row>
    <row r="5509" spans="13:16" x14ac:dyDescent="0.3">
      <c r="M5509" s="162"/>
      <c r="N5509" s="152"/>
      <c r="P5509" s="138"/>
    </row>
    <row r="5510" spans="13:16" x14ac:dyDescent="0.3">
      <c r="M5510" s="162"/>
      <c r="N5510" s="152"/>
      <c r="P5510" s="138"/>
    </row>
    <row r="5511" spans="13:16" x14ac:dyDescent="0.3">
      <c r="M5511" s="162"/>
      <c r="N5511" s="152"/>
      <c r="P5511" s="138"/>
    </row>
    <row r="5512" spans="13:16" x14ac:dyDescent="0.3">
      <c r="M5512" s="162"/>
      <c r="N5512" s="152"/>
      <c r="P5512" s="138"/>
    </row>
    <row r="5513" spans="13:16" x14ac:dyDescent="0.3">
      <c r="M5513" s="162"/>
      <c r="N5513" s="152"/>
      <c r="P5513" s="138"/>
    </row>
    <row r="5514" spans="13:16" x14ac:dyDescent="0.3">
      <c r="M5514" s="162"/>
      <c r="N5514" s="152"/>
      <c r="P5514" s="138"/>
    </row>
    <row r="5515" spans="13:16" x14ac:dyDescent="0.3">
      <c r="M5515" s="162"/>
      <c r="N5515" s="152"/>
      <c r="P5515" s="138"/>
    </row>
    <row r="5516" spans="13:16" x14ac:dyDescent="0.3">
      <c r="M5516" s="162"/>
      <c r="N5516" s="152"/>
      <c r="P5516" s="138"/>
    </row>
    <row r="5517" spans="13:16" x14ac:dyDescent="0.3">
      <c r="M5517" s="162"/>
      <c r="N5517" s="152"/>
      <c r="P5517" s="138"/>
    </row>
    <row r="5518" spans="13:16" x14ac:dyDescent="0.3">
      <c r="M5518" s="162"/>
      <c r="N5518" s="152"/>
      <c r="P5518" s="138"/>
    </row>
    <row r="5519" spans="13:16" x14ac:dyDescent="0.3">
      <c r="M5519" s="162"/>
      <c r="N5519" s="152"/>
      <c r="P5519" s="138"/>
    </row>
    <row r="5520" spans="13:16" x14ac:dyDescent="0.3">
      <c r="M5520" s="162"/>
      <c r="N5520" s="152"/>
      <c r="P5520" s="138"/>
    </row>
    <row r="5521" spans="13:16" x14ac:dyDescent="0.3">
      <c r="M5521" s="162"/>
      <c r="N5521" s="152"/>
      <c r="P5521" s="138"/>
    </row>
    <row r="5522" spans="13:16" x14ac:dyDescent="0.3">
      <c r="M5522" s="162"/>
      <c r="N5522" s="152"/>
      <c r="P5522" s="138"/>
    </row>
    <row r="5523" spans="13:16" x14ac:dyDescent="0.3">
      <c r="M5523" s="162"/>
      <c r="N5523" s="152"/>
      <c r="P5523" s="138"/>
    </row>
    <row r="5524" spans="13:16" x14ac:dyDescent="0.3">
      <c r="M5524" s="162"/>
      <c r="N5524" s="152"/>
      <c r="P5524" s="138"/>
    </row>
    <row r="5525" spans="13:16" x14ac:dyDescent="0.3">
      <c r="M5525" s="162"/>
      <c r="N5525" s="152"/>
      <c r="P5525" s="138"/>
    </row>
    <row r="5526" spans="13:16" x14ac:dyDescent="0.3">
      <c r="M5526" s="162"/>
      <c r="N5526" s="152"/>
      <c r="P5526" s="138"/>
    </row>
    <row r="5527" spans="13:16" x14ac:dyDescent="0.3">
      <c r="M5527" s="162"/>
      <c r="N5527" s="152"/>
      <c r="P5527" s="138"/>
    </row>
    <row r="5528" spans="13:16" x14ac:dyDescent="0.3">
      <c r="M5528" s="162"/>
      <c r="N5528" s="152"/>
      <c r="P5528" s="138"/>
    </row>
    <row r="5529" spans="13:16" x14ac:dyDescent="0.3">
      <c r="M5529" s="162"/>
      <c r="N5529" s="152"/>
      <c r="P5529" s="138"/>
    </row>
    <row r="5530" spans="13:16" x14ac:dyDescent="0.3">
      <c r="M5530" s="162"/>
      <c r="N5530" s="152"/>
      <c r="P5530" s="138"/>
    </row>
    <row r="5531" spans="13:16" x14ac:dyDescent="0.3">
      <c r="M5531" s="162"/>
      <c r="N5531" s="152"/>
      <c r="P5531" s="138"/>
    </row>
    <row r="5532" spans="13:16" x14ac:dyDescent="0.3">
      <c r="M5532" s="162"/>
      <c r="N5532" s="152"/>
      <c r="P5532" s="138"/>
    </row>
    <row r="5533" spans="13:16" x14ac:dyDescent="0.3">
      <c r="M5533" s="162"/>
      <c r="N5533" s="152"/>
      <c r="P5533" s="138"/>
    </row>
    <row r="5534" spans="13:16" x14ac:dyDescent="0.3">
      <c r="M5534" s="162"/>
      <c r="N5534" s="152"/>
      <c r="P5534" s="138"/>
    </row>
    <row r="5535" spans="13:16" x14ac:dyDescent="0.3">
      <c r="M5535" s="162"/>
      <c r="N5535" s="152"/>
      <c r="P5535" s="138"/>
    </row>
    <row r="5536" spans="13:16" x14ac:dyDescent="0.3">
      <c r="M5536" s="162"/>
      <c r="N5536" s="152"/>
      <c r="P5536" s="138"/>
    </row>
    <row r="5537" spans="13:16" x14ac:dyDescent="0.3">
      <c r="M5537" s="162"/>
      <c r="N5537" s="152"/>
      <c r="P5537" s="138"/>
    </row>
    <row r="5538" spans="13:16" x14ac:dyDescent="0.3">
      <c r="M5538" s="162"/>
      <c r="N5538" s="152"/>
      <c r="P5538" s="138"/>
    </row>
    <row r="5539" spans="13:16" x14ac:dyDescent="0.3">
      <c r="M5539" s="162"/>
      <c r="N5539" s="152"/>
      <c r="P5539" s="138"/>
    </row>
    <row r="5540" spans="13:16" x14ac:dyDescent="0.3">
      <c r="M5540" s="162"/>
      <c r="N5540" s="152"/>
      <c r="P5540" s="138"/>
    </row>
    <row r="5541" spans="13:16" x14ac:dyDescent="0.3">
      <c r="M5541" s="162"/>
      <c r="N5541" s="152"/>
      <c r="P5541" s="138"/>
    </row>
    <row r="5542" spans="13:16" x14ac:dyDescent="0.3">
      <c r="M5542" s="162"/>
      <c r="N5542" s="152"/>
      <c r="P5542" s="138"/>
    </row>
    <row r="5543" spans="13:16" x14ac:dyDescent="0.3">
      <c r="M5543" s="162"/>
      <c r="N5543" s="152"/>
      <c r="P5543" s="138"/>
    </row>
    <row r="5544" spans="13:16" x14ac:dyDescent="0.3">
      <c r="M5544" s="162"/>
      <c r="N5544" s="152"/>
      <c r="P5544" s="138"/>
    </row>
    <row r="5545" spans="13:16" x14ac:dyDescent="0.3">
      <c r="M5545" s="162"/>
      <c r="N5545" s="152"/>
      <c r="P5545" s="138"/>
    </row>
    <row r="5546" spans="13:16" x14ac:dyDescent="0.3">
      <c r="M5546" s="162"/>
      <c r="N5546" s="152"/>
      <c r="P5546" s="138"/>
    </row>
    <row r="5547" spans="13:16" x14ac:dyDescent="0.3">
      <c r="M5547" s="162"/>
      <c r="N5547" s="152"/>
      <c r="P5547" s="138"/>
    </row>
    <row r="5548" spans="13:16" x14ac:dyDescent="0.3">
      <c r="M5548" s="162"/>
      <c r="N5548" s="152"/>
      <c r="P5548" s="138"/>
    </row>
    <row r="5549" spans="13:16" x14ac:dyDescent="0.3">
      <c r="M5549" s="162"/>
      <c r="N5549" s="152"/>
      <c r="P5549" s="138"/>
    </row>
    <row r="5550" spans="13:16" x14ac:dyDescent="0.3">
      <c r="M5550" s="162"/>
      <c r="N5550" s="152"/>
      <c r="P5550" s="138"/>
    </row>
    <row r="5551" spans="13:16" x14ac:dyDescent="0.3">
      <c r="M5551" s="162"/>
      <c r="N5551" s="152"/>
      <c r="P5551" s="138"/>
    </row>
    <row r="5552" spans="13:16" x14ac:dyDescent="0.3">
      <c r="M5552" s="162"/>
      <c r="N5552" s="152"/>
      <c r="P5552" s="138"/>
    </row>
    <row r="5553" spans="13:16" x14ac:dyDescent="0.3">
      <c r="M5553" s="162"/>
      <c r="N5553" s="152"/>
      <c r="P5553" s="138"/>
    </row>
    <row r="5554" spans="13:16" x14ac:dyDescent="0.3">
      <c r="M5554" s="162"/>
      <c r="N5554" s="152"/>
      <c r="P5554" s="138"/>
    </row>
    <row r="5555" spans="13:16" x14ac:dyDescent="0.3">
      <c r="M5555" s="162"/>
      <c r="N5555" s="152"/>
      <c r="P5555" s="138"/>
    </row>
    <row r="5556" spans="13:16" x14ac:dyDescent="0.3">
      <c r="M5556" s="162"/>
      <c r="N5556" s="152"/>
      <c r="P5556" s="138"/>
    </row>
    <row r="5557" spans="13:16" x14ac:dyDescent="0.3">
      <c r="M5557" s="162"/>
      <c r="N5557" s="152"/>
      <c r="P5557" s="138"/>
    </row>
    <row r="5558" spans="13:16" x14ac:dyDescent="0.3">
      <c r="M5558" s="162"/>
      <c r="N5558" s="152"/>
      <c r="P5558" s="138"/>
    </row>
    <row r="5559" spans="13:16" x14ac:dyDescent="0.3">
      <c r="M5559" s="162"/>
      <c r="N5559" s="152"/>
      <c r="P5559" s="138"/>
    </row>
    <row r="5560" spans="13:16" x14ac:dyDescent="0.3">
      <c r="M5560" s="162"/>
      <c r="N5560" s="152"/>
      <c r="P5560" s="138"/>
    </row>
    <row r="5561" spans="13:16" x14ac:dyDescent="0.3">
      <c r="M5561" s="162"/>
      <c r="N5561" s="152"/>
      <c r="P5561" s="138"/>
    </row>
    <row r="5562" spans="13:16" x14ac:dyDescent="0.3">
      <c r="M5562" s="162"/>
      <c r="N5562" s="152"/>
      <c r="P5562" s="138"/>
    </row>
    <row r="5563" spans="13:16" x14ac:dyDescent="0.3">
      <c r="M5563" s="162"/>
      <c r="N5563" s="152"/>
      <c r="P5563" s="138"/>
    </row>
    <row r="5564" spans="13:16" x14ac:dyDescent="0.3">
      <c r="M5564" s="162"/>
      <c r="N5564" s="152"/>
      <c r="P5564" s="138"/>
    </row>
    <row r="5565" spans="13:16" x14ac:dyDescent="0.3">
      <c r="M5565" s="162"/>
      <c r="N5565" s="152"/>
      <c r="P5565" s="138"/>
    </row>
    <row r="5566" spans="13:16" x14ac:dyDescent="0.3">
      <c r="M5566" s="162"/>
      <c r="N5566" s="152"/>
      <c r="P5566" s="138"/>
    </row>
    <row r="5567" spans="13:16" x14ac:dyDescent="0.3">
      <c r="M5567" s="162"/>
      <c r="N5567" s="152"/>
      <c r="P5567" s="138"/>
    </row>
    <row r="5568" spans="13:16" x14ac:dyDescent="0.3">
      <c r="M5568" s="162"/>
      <c r="N5568" s="152"/>
      <c r="P5568" s="138"/>
    </row>
    <row r="5569" spans="13:16" x14ac:dyDescent="0.3">
      <c r="M5569" s="162"/>
      <c r="N5569" s="152"/>
      <c r="P5569" s="138"/>
    </row>
    <row r="5570" spans="13:16" x14ac:dyDescent="0.3">
      <c r="M5570" s="162"/>
      <c r="N5570" s="152"/>
      <c r="P5570" s="138"/>
    </row>
    <row r="5571" spans="13:16" x14ac:dyDescent="0.3">
      <c r="M5571" s="162"/>
      <c r="N5571" s="152"/>
      <c r="P5571" s="138"/>
    </row>
    <row r="5572" spans="13:16" x14ac:dyDescent="0.3">
      <c r="M5572" s="162"/>
      <c r="N5572" s="152"/>
      <c r="P5572" s="138"/>
    </row>
    <row r="5573" spans="13:16" x14ac:dyDescent="0.3">
      <c r="M5573" s="162"/>
      <c r="N5573" s="152"/>
      <c r="P5573" s="138"/>
    </row>
    <row r="5574" spans="13:16" x14ac:dyDescent="0.3">
      <c r="M5574" s="162"/>
      <c r="N5574" s="152"/>
      <c r="P5574" s="138"/>
    </row>
    <row r="5575" spans="13:16" x14ac:dyDescent="0.3">
      <c r="M5575" s="162"/>
      <c r="N5575" s="152"/>
      <c r="P5575" s="138"/>
    </row>
    <row r="5576" spans="13:16" x14ac:dyDescent="0.3">
      <c r="M5576" s="162"/>
      <c r="N5576" s="152"/>
      <c r="P5576" s="138"/>
    </row>
    <row r="5577" spans="13:16" x14ac:dyDescent="0.3">
      <c r="M5577" s="162"/>
      <c r="N5577" s="152"/>
      <c r="P5577" s="138"/>
    </row>
    <row r="5578" spans="13:16" x14ac:dyDescent="0.3">
      <c r="M5578" s="162"/>
      <c r="N5578" s="152"/>
      <c r="P5578" s="138"/>
    </row>
    <row r="5579" spans="13:16" x14ac:dyDescent="0.3">
      <c r="M5579" s="162"/>
      <c r="N5579" s="152"/>
      <c r="P5579" s="138"/>
    </row>
    <row r="5580" spans="13:16" x14ac:dyDescent="0.3">
      <c r="M5580" s="162"/>
      <c r="N5580" s="152"/>
      <c r="P5580" s="138"/>
    </row>
    <row r="5581" spans="13:16" x14ac:dyDescent="0.3">
      <c r="M5581" s="162"/>
      <c r="N5581" s="152"/>
      <c r="P5581" s="138"/>
    </row>
    <row r="5582" spans="13:16" x14ac:dyDescent="0.3">
      <c r="M5582" s="162"/>
      <c r="N5582" s="152"/>
      <c r="P5582" s="138"/>
    </row>
    <row r="5583" spans="13:16" x14ac:dyDescent="0.3">
      <c r="M5583" s="162"/>
      <c r="N5583" s="152"/>
      <c r="P5583" s="138"/>
    </row>
    <row r="5584" spans="13:16" x14ac:dyDescent="0.3">
      <c r="M5584" s="162"/>
      <c r="N5584" s="152"/>
      <c r="P5584" s="138"/>
    </row>
    <row r="5585" spans="13:16" x14ac:dyDescent="0.3">
      <c r="M5585" s="162"/>
      <c r="N5585" s="152"/>
      <c r="P5585" s="138"/>
    </row>
    <row r="5586" spans="13:16" x14ac:dyDescent="0.3">
      <c r="M5586" s="162"/>
      <c r="N5586" s="152"/>
      <c r="P5586" s="138"/>
    </row>
    <row r="5587" spans="13:16" x14ac:dyDescent="0.3">
      <c r="M5587" s="162"/>
      <c r="N5587" s="152"/>
      <c r="P5587" s="138"/>
    </row>
    <row r="5588" spans="13:16" x14ac:dyDescent="0.3">
      <c r="M5588" s="162"/>
      <c r="N5588" s="152"/>
      <c r="P5588" s="138"/>
    </row>
    <row r="5589" spans="13:16" x14ac:dyDescent="0.3">
      <c r="M5589" s="162"/>
      <c r="N5589" s="152"/>
      <c r="P5589" s="138"/>
    </row>
    <row r="5590" spans="13:16" x14ac:dyDescent="0.3">
      <c r="M5590" s="162"/>
      <c r="N5590" s="152"/>
      <c r="P5590" s="138"/>
    </row>
    <row r="5591" spans="13:16" x14ac:dyDescent="0.3">
      <c r="M5591" s="162"/>
      <c r="N5591" s="152"/>
      <c r="P5591" s="138"/>
    </row>
    <row r="5592" spans="13:16" x14ac:dyDescent="0.3">
      <c r="M5592" s="162"/>
      <c r="N5592" s="152"/>
      <c r="P5592" s="138"/>
    </row>
    <row r="5593" spans="13:16" x14ac:dyDescent="0.3">
      <c r="M5593" s="162"/>
      <c r="N5593" s="152"/>
      <c r="P5593" s="138"/>
    </row>
    <row r="5594" spans="13:16" x14ac:dyDescent="0.3">
      <c r="M5594" s="162"/>
      <c r="N5594" s="152"/>
      <c r="P5594" s="138"/>
    </row>
    <row r="5595" spans="13:16" x14ac:dyDescent="0.3">
      <c r="M5595" s="162"/>
      <c r="N5595" s="152"/>
      <c r="P5595" s="138"/>
    </row>
    <row r="5596" spans="13:16" x14ac:dyDescent="0.3">
      <c r="M5596" s="162"/>
      <c r="N5596" s="152"/>
      <c r="P5596" s="138"/>
    </row>
    <row r="5597" spans="13:16" x14ac:dyDescent="0.3">
      <c r="M5597" s="162"/>
      <c r="N5597" s="152"/>
      <c r="P5597" s="138"/>
    </row>
    <row r="5598" spans="13:16" x14ac:dyDescent="0.3">
      <c r="M5598" s="162"/>
      <c r="N5598" s="152"/>
      <c r="P5598" s="138"/>
    </row>
    <row r="5599" spans="13:16" x14ac:dyDescent="0.3">
      <c r="M5599" s="162"/>
      <c r="N5599" s="152"/>
      <c r="P5599" s="138"/>
    </row>
    <row r="5600" spans="13:16" x14ac:dyDescent="0.3">
      <c r="M5600" s="162"/>
      <c r="N5600" s="152"/>
      <c r="P5600" s="138"/>
    </row>
    <row r="5601" spans="13:16" x14ac:dyDescent="0.3">
      <c r="M5601" s="162"/>
      <c r="N5601" s="152"/>
      <c r="P5601" s="138"/>
    </row>
    <row r="5602" spans="13:16" x14ac:dyDescent="0.3">
      <c r="M5602" s="162"/>
      <c r="N5602" s="152"/>
      <c r="P5602" s="138"/>
    </row>
    <row r="5603" spans="13:16" x14ac:dyDescent="0.3">
      <c r="M5603" s="162"/>
      <c r="N5603" s="152"/>
      <c r="P5603" s="138"/>
    </row>
    <row r="5604" spans="13:16" x14ac:dyDescent="0.3">
      <c r="M5604" s="162"/>
      <c r="N5604" s="152"/>
      <c r="P5604" s="138"/>
    </row>
    <row r="5605" spans="13:16" x14ac:dyDescent="0.3">
      <c r="M5605" s="162"/>
      <c r="N5605" s="152"/>
      <c r="P5605" s="138"/>
    </row>
    <row r="5606" spans="13:16" x14ac:dyDescent="0.3">
      <c r="M5606" s="162"/>
      <c r="N5606" s="152"/>
      <c r="P5606" s="138"/>
    </row>
    <row r="5607" spans="13:16" x14ac:dyDescent="0.3">
      <c r="M5607" s="162"/>
      <c r="N5607" s="152"/>
      <c r="P5607" s="138"/>
    </row>
    <row r="5608" spans="13:16" x14ac:dyDescent="0.3">
      <c r="M5608" s="162"/>
      <c r="N5608" s="152"/>
      <c r="P5608" s="138"/>
    </row>
    <row r="5609" spans="13:16" x14ac:dyDescent="0.3">
      <c r="M5609" s="162"/>
      <c r="N5609" s="152"/>
      <c r="P5609" s="138"/>
    </row>
    <row r="5610" spans="13:16" x14ac:dyDescent="0.3">
      <c r="M5610" s="162"/>
      <c r="N5610" s="152"/>
      <c r="P5610" s="138"/>
    </row>
    <row r="5611" spans="13:16" x14ac:dyDescent="0.3">
      <c r="M5611" s="162"/>
      <c r="N5611" s="152"/>
      <c r="P5611" s="138"/>
    </row>
    <row r="5612" spans="13:16" x14ac:dyDescent="0.3">
      <c r="M5612" s="162"/>
      <c r="N5612" s="152"/>
      <c r="P5612" s="138"/>
    </row>
    <row r="5613" spans="13:16" x14ac:dyDescent="0.3">
      <c r="M5613" s="162"/>
      <c r="N5613" s="152"/>
      <c r="P5613" s="138"/>
    </row>
    <row r="5614" spans="13:16" x14ac:dyDescent="0.3">
      <c r="M5614" s="162"/>
      <c r="N5614" s="152"/>
      <c r="P5614" s="138"/>
    </row>
    <row r="5615" spans="13:16" x14ac:dyDescent="0.3">
      <c r="M5615" s="162"/>
      <c r="N5615" s="152"/>
      <c r="P5615" s="138"/>
    </row>
    <row r="5616" spans="13:16" x14ac:dyDescent="0.3">
      <c r="M5616" s="162"/>
      <c r="N5616" s="152"/>
      <c r="P5616" s="138"/>
    </row>
    <row r="5617" spans="13:16" x14ac:dyDescent="0.3">
      <c r="M5617" s="162"/>
      <c r="N5617" s="152"/>
      <c r="P5617" s="138"/>
    </row>
    <row r="5618" spans="13:16" x14ac:dyDescent="0.3">
      <c r="M5618" s="162"/>
      <c r="N5618" s="152"/>
      <c r="P5618" s="138"/>
    </row>
    <row r="5619" spans="13:16" x14ac:dyDescent="0.3">
      <c r="M5619" s="162"/>
      <c r="N5619" s="152"/>
      <c r="P5619" s="138"/>
    </row>
    <row r="5620" spans="13:16" x14ac:dyDescent="0.3">
      <c r="M5620" s="162"/>
      <c r="N5620" s="152"/>
      <c r="P5620" s="138"/>
    </row>
    <row r="5621" spans="13:16" x14ac:dyDescent="0.3">
      <c r="M5621" s="162"/>
      <c r="N5621" s="152"/>
      <c r="P5621" s="138"/>
    </row>
    <row r="5622" spans="13:16" x14ac:dyDescent="0.3">
      <c r="M5622" s="162"/>
      <c r="N5622" s="152"/>
      <c r="P5622" s="138"/>
    </row>
    <row r="5623" spans="13:16" x14ac:dyDescent="0.3">
      <c r="M5623" s="162"/>
      <c r="N5623" s="152"/>
      <c r="P5623" s="138"/>
    </row>
    <row r="5624" spans="13:16" x14ac:dyDescent="0.3">
      <c r="M5624" s="162"/>
      <c r="N5624" s="152"/>
      <c r="P5624" s="138"/>
    </row>
    <row r="5625" spans="13:16" x14ac:dyDescent="0.3">
      <c r="M5625" s="162"/>
      <c r="N5625" s="152"/>
      <c r="P5625" s="138"/>
    </row>
    <row r="5626" spans="13:16" x14ac:dyDescent="0.3">
      <c r="M5626" s="162"/>
      <c r="N5626" s="152"/>
      <c r="P5626" s="138"/>
    </row>
    <row r="5627" spans="13:16" x14ac:dyDescent="0.3">
      <c r="M5627" s="162"/>
      <c r="N5627" s="152"/>
      <c r="P5627" s="138"/>
    </row>
    <row r="5628" spans="13:16" x14ac:dyDescent="0.3">
      <c r="M5628" s="162"/>
      <c r="N5628" s="152"/>
      <c r="P5628" s="138"/>
    </row>
    <row r="5629" spans="13:16" x14ac:dyDescent="0.3">
      <c r="M5629" s="162"/>
      <c r="N5629" s="152"/>
      <c r="P5629" s="138"/>
    </row>
    <row r="5630" spans="13:16" x14ac:dyDescent="0.3">
      <c r="M5630" s="162"/>
      <c r="N5630" s="152"/>
      <c r="P5630" s="138"/>
    </row>
    <row r="5631" spans="13:16" x14ac:dyDescent="0.3">
      <c r="M5631" s="162"/>
      <c r="N5631" s="152"/>
      <c r="P5631" s="138"/>
    </row>
    <row r="5632" spans="13:16" x14ac:dyDescent="0.3">
      <c r="M5632" s="162"/>
      <c r="N5632" s="152"/>
      <c r="P5632" s="138"/>
    </row>
    <row r="5633" spans="13:16" x14ac:dyDescent="0.3">
      <c r="M5633" s="162"/>
      <c r="N5633" s="152"/>
      <c r="P5633" s="138"/>
    </row>
    <row r="5634" spans="13:16" x14ac:dyDescent="0.3">
      <c r="M5634" s="162"/>
      <c r="N5634" s="152"/>
      <c r="P5634" s="138"/>
    </row>
    <row r="5635" spans="13:16" x14ac:dyDescent="0.3">
      <c r="M5635" s="162"/>
      <c r="N5635" s="152"/>
      <c r="P5635" s="138"/>
    </row>
    <row r="5636" spans="13:16" x14ac:dyDescent="0.3">
      <c r="M5636" s="162"/>
      <c r="N5636" s="152"/>
      <c r="P5636" s="138"/>
    </row>
    <row r="5637" spans="13:16" x14ac:dyDescent="0.3">
      <c r="M5637" s="162"/>
      <c r="N5637" s="152"/>
      <c r="P5637" s="138"/>
    </row>
    <row r="5638" spans="13:16" x14ac:dyDescent="0.3">
      <c r="M5638" s="162"/>
      <c r="N5638" s="152"/>
      <c r="P5638" s="138"/>
    </row>
    <row r="5639" spans="13:16" x14ac:dyDescent="0.3">
      <c r="M5639" s="162"/>
      <c r="N5639" s="152"/>
      <c r="P5639" s="138"/>
    </row>
    <row r="5640" spans="13:16" x14ac:dyDescent="0.3">
      <c r="M5640" s="162"/>
      <c r="N5640" s="152"/>
      <c r="P5640" s="138"/>
    </row>
    <row r="5641" spans="13:16" x14ac:dyDescent="0.3">
      <c r="M5641" s="162"/>
      <c r="N5641" s="152"/>
      <c r="P5641" s="138"/>
    </row>
    <row r="5642" spans="13:16" x14ac:dyDescent="0.3">
      <c r="M5642" s="162"/>
      <c r="N5642" s="152"/>
      <c r="P5642" s="138"/>
    </row>
    <row r="5643" spans="13:16" x14ac:dyDescent="0.3">
      <c r="M5643" s="162"/>
      <c r="N5643" s="152"/>
      <c r="P5643" s="138"/>
    </row>
    <row r="5644" spans="13:16" x14ac:dyDescent="0.3">
      <c r="M5644" s="162"/>
      <c r="N5644" s="152"/>
      <c r="P5644" s="138"/>
    </row>
    <row r="5645" spans="13:16" x14ac:dyDescent="0.3">
      <c r="M5645" s="162"/>
      <c r="N5645" s="152"/>
      <c r="P5645" s="138"/>
    </row>
    <row r="5646" spans="13:16" x14ac:dyDescent="0.3">
      <c r="M5646" s="162"/>
      <c r="N5646" s="152"/>
      <c r="P5646" s="138"/>
    </row>
    <row r="5647" spans="13:16" x14ac:dyDescent="0.3">
      <c r="M5647" s="162"/>
      <c r="N5647" s="152"/>
      <c r="P5647" s="138"/>
    </row>
    <row r="5648" spans="13:16" x14ac:dyDescent="0.3">
      <c r="M5648" s="162"/>
      <c r="N5648" s="152"/>
      <c r="P5648" s="138"/>
    </row>
    <row r="5649" spans="13:16" x14ac:dyDescent="0.3">
      <c r="M5649" s="162"/>
      <c r="N5649" s="152"/>
      <c r="P5649" s="138"/>
    </row>
    <row r="5650" spans="13:16" x14ac:dyDescent="0.3">
      <c r="M5650" s="162"/>
      <c r="N5650" s="152"/>
      <c r="P5650" s="138"/>
    </row>
    <row r="5651" spans="13:16" x14ac:dyDescent="0.3">
      <c r="M5651" s="162"/>
      <c r="N5651" s="152"/>
      <c r="P5651" s="138"/>
    </row>
    <row r="5652" spans="13:16" x14ac:dyDescent="0.3">
      <c r="M5652" s="162"/>
      <c r="N5652" s="152"/>
      <c r="P5652" s="138"/>
    </row>
    <row r="5653" spans="13:16" x14ac:dyDescent="0.3">
      <c r="M5653" s="162"/>
      <c r="N5653" s="152"/>
      <c r="P5653" s="138"/>
    </row>
    <row r="5654" spans="13:16" x14ac:dyDescent="0.3">
      <c r="M5654" s="162"/>
      <c r="N5654" s="152"/>
      <c r="P5654" s="138"/>
    </row>
    <row r="5655" spans="13:16" x14ac:dyDescent="0.3">
      <c r="M5655" s="162"/>
      <c r="N5655" s="152"/>
      <c r="P5655" s="138"/>
    </row>
    <row r="5656" spans="13:16" x14ac:dyDescent="0.3">
      <c r="M5656" s="162"/>
      <c r="N5656" s="152"/>
      <c r="P5656" s="138"/>
    </row>
    <row r="5657" spans="13:16" x14ac:dyDescent="0.3">
      <c r="M5657" s="162"/>
      <c r="N5657" s="152"/>
      <c r="P5657" s="138"/>
    </row>
    <row r="5658" spans="13:16" x14ac:dyDescent="0.3">
      <c r="M5658" s="162"/>
      <c r="N5658" s="152"/>
      <c r="P5658" s="138"/>
    </row>
    <row r="5659" spans="13:16" x14ac:dyDescent="0.3">
      <c r="M5659" s="162"/>
      <c r="N5659" s="152"/>
      <c r="P5659" s="138"/>
    </row>
    <row r="5660" spans="13:16" x14ac:dyDescent="0.3">
      <c r="M5660" s="162"/>
      <c r="N5660" s="152"/>
      <c r="P5660" s="138"/>
    </row>
    <row r="5661" spans="13:16" x14ac:dyDescent="0.3">
      <c r="M5661" s="162"/>
      <c r="N5661" s="152"/>
      <c r="P5661" s="138"/>
    </row>
    <row r="5662" spans="13:16" x14ac:dyDescent="0.3">
      <c r="M5662" s="162"/>
      <c r="N5662" s="152"/>
      <c r="P5662" s="138"/>
    </row>
    <row r="5663" spans="13:16" x14ac:dyDescent="0.3">
      <c r="M5663" s="162"/>
      <c r="N5663" s="152"/>
      <c r="P5663" s="138"/>
    </row>
    <row r="5664" spans="13:16" x14ac:dyDescent="0.3">
      <c r="M5664" s="162"/>
      <c r="N5664" s="152"/>
      <c r="P5664" s="138"/>
    </row>
    <row r="5665" spans="13:16" x14ac:dyDescent="0.3">
      <c r="M5665" s="162"/>
      <c r="N5665" s="152"/>
      <c r="P5665" s="138"/>
    </row>
    <row r="5666" spans="13:16" x14ac:dyDescent="0.3">
      <c r="M5666" s="162"/>
      <c r="N5666" s="152"/>
      <c r="P5666" s="138"/>
    </row>
    <row r="5667" spans="13:16" x14ac:dyDescent="0.3">
      <c r="M5667" s="162"/>
      <c r="N5667" s="152"/>
      <c r="P5667" s="138"/>
    </row>
    <row r="5668" spans="13:16" x14ac:dyDescent="0.3">
      <c r="M5668" s="162"/>
      <c r="N5668" s="152"/>
      <c r="P5668" s="138"/>
    </row>
    <row r="5669" spans="13:16" x14ac:dyDescent="0.3">
      <c r="M5669" s="162"/>
      <c r="N5669" s="152"/>
      <c r="P5669" s="138"/>
    </row>
    <row r="5670" spans="13:16" x14ac:dyDescent="0.3">
      <c r="M5670" s="162"/>
      <c r="N5670" s="152"/>
      <c r="P5670" s="138"/>
    </row>
    <row r="5671" spans="13:16" x14ac:dyDescent="0.3">
      <c r="M5671" s="162"/>
      <c r="N5671" s="152"/>
      <c r="P5671" s="138"/>
    </row>
    <row r="5672" spans="13:16" x14ac:dyDescent="0.3">
      <c r="M5672" s="162"/>
      <c r="N5672" s="152"/>
      <c r="P5672" s="138"/>
    </row>
    <row r="5673" spans="13:16" x14ac:dyDescent="0.3">
      <c r="M5673" s="162"/>
      <c r="N5673" s="152"/>
      <c r="P5673" s="138"/>
    </row>
    <row r="5674" spans="13:16" x14ac:dyDescent="0.3">
      <c r="M5674" s="162"/>
      <c r="N5674" s="152"/>
      <c r="P5674" s="138"/>
    </row>
    <row r="5675" spans="13:16" x14ac:dyDescent="0.3">
      <c r="M5675" s="162"/>
      <c r="N5675" s="152"/>
      <c r="P5675" s="138"/>
    </row>
    <row r="5676" spans="13:16" x14ac:dyDescent="0.3">
      <c r="M5676" s="162"/>
      <c r="N5676" s="152"/>
      <c r="P5676" s="138"/>
    </row>
    <row r="5677" spans="13:16" x14ac:dyDescent="0.3">
      <c r="M5677" s="162"/>
      <c r="N5677" s="152"/>
      <c r="P5677" s="138"/>
    </row>
    <row r="5678" spans="13:16" x14ac:dyDescent="0.3">
      <c r="M5678" s="162"/>
      <c r="N5678" s="152"/>
      <c r="P5678" s="138"/>
    </row>
    <row r="5679" spans="13:16" x14ac:dyDescent="0.3">
      <c r="M5679" s="162"/>
      <c r="N5679" s="152"/>
      <c r="P5679" s="138"/>
    </row>
    <row r="5680" spans="13:16" x14ac:dyDescent="0.3">
      <c r="M5680" s="162"/>
      <c r="N5680" s="152"/>
      <c r="P5680" s="138"/>
    </row>
    <row r="5681" spans="13:16" x14ac:dyDescent="0.3">
      <c r="M5681" s="162"/>
      <c r="N5681" s="152"/>
      <c r="P5681" s="138"/>
    </row>
    <row r="5682" spans="13:16" x14ac:dyDescent="0.3">
      <c r="M5682" s="162"/>
      <c r="N5682" s="152"/>
      <c r="P5682" s="138"/>
    </row>
    <row r="5683" spans="13:16" x14ac:dyDescent="0.3">
      <c r="M5683" s="162"/>
      <c r="N5683" s="152"/>
      <c r="P5683" s="138"/>
    </row>
    <row r="5684" spans="13:16" x14ac:dyDescent="0.3">
      <c r="M5684" s="162"/>
      <c r="N5684" s="152"/>
      <c r="P5684" s="138"/>
    </row>
    <row r="5685" spans="13:16" x14ac:dyDescent="0.3">
      <c r="M5685" s="162"/>
      <c r="N5685" s="152"/>
      <c r="P5685" s="138"/>
    </row>
    <row r="5686" spans="13:16" x14ac:dyDescent="0.3">
      <c r="M5686" s="162"/>
      <c r="N5686" s="152"/>
      <c r="P5686" s="138"/>
    </row>
    <row r="5687" spans="13:16" x14ac:dyDescent="0.3">
      <c r="M5687" s="162"/>
      <c r="N5687" s="152"/>
      <c r="P5687" s="138"/>
    </row>
    <row r="5688" spans="13:16" x14ac:dyDescent="0.3">
      <c r="M5688" s="162"/>
      <c r="N5688" s="152"/>
      <c r="P5688" s="138"/>
    </row>
    <row r="5689" spans="13:16" x14ac:dyDescent="0.3">
      <c r="M5689" s="162"/>
      <c r="N5689" s="152"/>
      <c r="P5689" s="138"/>
    </row>
    <row r="5690" spans="13:16" x14ac:dyDescent="0.3">
      <c r="M5690" s="162"/>
      <c r="N5690" s="152"/>
      <c r="P5690" s="138"/>
    </row>
    <row r="5691" spans="13:16" x14ac:dyDescent="0.3">
      <c r="M5691" s="162"/>
      <c r="N5691" s="152"/>
      <c r="P5691" s="138"/>
    </row>
    <row r="5692" spans="13:16" x14ac:dyDescent="0.3">
      <c r="M5692" s="162"/>
      <c r="N5692" s="152"/>
      <c r="P5692" s="138"/>
    </row>
    <row r="5693" spans="13:16" x14ac:dyDescent="0.3">
      <c r="M5693" s="162"/>
      <c r="N5693" s="152"/>
      <c r="P5693" s="138"/>
    </row>
    <row r="5694" spans="13:16" x14ac:dyDescent="0.3">
      <c r="M5694" s="162"/>
      <c r="N5694" s="152"/>
      <c r="P5694" s="138"/>
    </row>
    <row r="5695" spans="13:16" x14ac:dyDescent="0.3">
      <c r="M5695" s="162"/>
      <c r="N5695" s="152"/>
      <c r="P5695" s="138"/>
    </row>
    <row r="5696" spans="13:16" x14ac:dyDescent="0.3">
      <c r="M5696" s="162"/>
      <c r="N5696" s="152"/>
      <c r="P5696" s="138"/>
    </row>
    <row r="5697" spans="13:16" x14ac:dyDescent="0.3">
      <c r="M5697" s="162"/>
      <c r="N5697" s="152"/>
      <c r="P5697" s="138"/>
    </row>
    <row r="5698" spans="13:16" x14ac:dyDescent="0.3">
      <c r="M5698" s="162"/>
      <c r="N5698" s="152"/>
      <c r="P5698" s="138"/>
    </row>
    <row r="5699" spans="13:16" x14ac:dyDescent="0.3">
      <c r="M5699" s="162"/>
      <c r="N5699" s="152"/>
      <c r="P5699" s="138"/>
    </row>
    <row r="5700" spans="13:16" x14ac:dyDescent="0.3">
      <c r="M5700" s="162"/>
      <c r="N5700" s="152"/>
      <c r="P5700" s="138"/>
    </row>
    <row r="5701" spans="13:16" x14ac:dyDescent="0.3">
      <c r="M5701" s="162"/>
      <c r="N5701" s="152"/>
      <c r="P5701" s="138"/>
    </row>
    <row r="5702" spans="13:16" x14ac:dyDescent="0.3">
      <c r="M5702" s="162"/>
      <c r="N5702" s="152"/>
      <c r="P5702" s="138"/>
    </row>
    <row r="5703" spans="13:16" x14ac:dyDescent="0.3">
      <c r="M5703" s="162"/>
      <c r="N5703" s="152"/>
      <c r="P5703" s="138"/>
    </row>
    <row r="5704" spans="13:16" x14ac:dyDescent="0.3">
      <c r="M5704" s="162"/>
      <c r="N5704" s="152"/>
      <c r="P5704" s="138"/>
    </row>
    <row r="5705" spans="13:16" x14ac:dyDescent="0.3">
      <c r="M5705" s="162"/>
      <c r="N5705" s="152"/>
      <c r="P5705" s="138"/>
    </row>
    <row r="5706" spans="13:16" x14ac:dyDescent="0.3">
      <c r="M5706" s="162"/>
      <c r="N5706" s="152"/>
      <c r="P5706" s="138"/>
    </row>
    <row r="5707" spans="13:16" x14ac:dyDescent="0.3">
      <c r="M5707" s="162"/>
      <c r="N5707" s="152"/>
      <c r="P5707" s="138"/>
    </row>
    <row r="5708" spans="13:16" x14ac:dyDescent="0.3">
      <c r="M5708" s="162"/>
      <c r="N5708" s="152"/>
      <c r="P5708" s="138"/>
    </row>
    <row r="5709" spans="13:16" x14ac:dyDescent="0.3">
      <c r="M5709" s="162"/>
      <c r="N5709" s="152"/>
      <c r="P5709" s="138"/>
    </row>
    <row r="5710" spans="13:16" x14ac:dyDescent="0.3">
      <c r="M5710" s="162"/>
      <c r="N5710" s="152"/>
      <c r="P5710" s="138"/>
    </row>
    <row r="5711" spans="13:16" x14ac:dyDescent="0.3">
      <c r="M5711" s="162"/>
      <c r="N5711" s="152"/>
      <c r="P5711" s="138"/>
    </row>
    <row r="5712" spans="13:16" x14ac:dyDescent="0.3">
      <c r="M5712" s="162"/>
      <c r="N5712" s="152"/>
      <c r="P5712" s="138"/>
    </row>
    <row r="5713" spans="13:16" x14ac:dyDescent="0.3">
      <c r="M5713" s="162"/>
      <c r="N5713" s="152"/>
      <c r="P5713" s="138"/>
    </row>
    <row r="5714" spans="13:16" x14ac:dyDescent="0.3">
      <c r="M5714" s="162"/>
      <c r="N5714" s="152"/>
      <c r="P5714" s="138"/>
    </row>
    <row r="5715" spans="13:16" x14ac:dyDescent="0.3">
      <c r="M5715" s="162"/>
      <c r="N5715" s="152"/>
      <c r="P5715" s="138"/>
    </row>
    <row r="5716" spans="13:16" x14ac:dyDescent="0.3">
      <c r="M5716" s="162"/>
      <c r="N5716" s="152"/>
      <c r="P5716" s="138"/>
    </row>
    <row r="5717" spans="13:16" x14ac:dyDescent="0.3">
      <c r="M5717" s="162"/>
      <c r="N5717" s="152"/>
      <c r="P5717" s="138"/>
    </row>
    <row r="5718" spans="13:16" x14ac:dyDescent="0.3">
      <c r="M5718" s="162"/>
      <c r="N5718" s="152"/>
      <c r="P5718" s="138"/>
    </row>
    <row r="5719" spans="13:16" x14ac:dyDescent="0.3">
      <c r="M5719" s="162"/>
      <c r="N5719" s="152"/>
      <c r="P5719" s="138"/>
    </row>
    <row r="5720" spans="13:16" x14ac:dyDescent="0.3">
      <c r="M5720" s="162"/>
      <c r="N5720" s="152"/>
      <c r="P5720" s="138"/>
    </row>
    <row r="5721" spans="13:16" x14ac:dyDescent="0.3">
      <c r="M5721" s="162"/>
      <c r="N5721" s="152"/>
      <c r="P5721" s="138"/>
    </row>
    <row r="5722" spans="13:16" x14ac:dyDescent="0.3">
      <c r="M5722" s="162"/>
      <c r="N5722" s="152"/>
      <c r="P5722" s="138"/>
    </row>
    <row r="5723" spans="13:16" x14ac:dyDescent="0.3">
      <c r="M5723" s="162"/>
      <c r="N5723" s="152"/>
      <c r="P5723" s="138"/>
    </row>
    <row r="5724" spans="13:16" x14ac:dyDescent="0.3">
      <c r="M5724" s="162"/>
      <c r="N5724" s="152"/>
      <c r="P5724" s="138"/>
    </row>
    <row r="5725" spans="13:16" x14ac:dyDescent="0.3">
      <c r="M5725" s="162"/>
      <c r="N5725" s="152"/>
      <c r="P5725" s="138"/>
    </row>
    <row r="5726" spans="13:16" x14ac:dyDescent="0.3">
      <c r="M5726" s="162"/>
      <c r="N5726" s="152"/>
      <c r="P5726" s="138"/>
    </row>
    <row r="5727" spans="13:16" x14ac:dyDescent="0.3">
      <c r="M5727" s="162"/>
      <c r="N5727" s="152"/>
      <c r="P5727" s="138"/>
    </row>
    <row r="5728" spans="13:16" x14ac:dyDescent="0.3">
      <c r="M5728" s="162"/>
      <c r="N5728" s="152"/>
      <c r="P5728" s="138"/>
    </row>
    <row r="5729" spans="13:16" x14ac:dyDescent="0.3">
      <c r="M5729" s="162"/>
      <c r="N5729" s="152"/>
      <c r="P5729" s="138"/>
    </row>
    <row r="5730" spans="13:16" x14ac:dyDescent="0.3">
      <c r="M5730" s="162"/>
      <c r="N5730" s="152"/>
      <c r="P5730" s="138"/>
    </row>
    <row r="5731" spans="13:16" x14ac:dyDescent="0.3">
      <c r="M5731" s="162"/>
      <c r="N5731" s="152"/>
      <c r="P5731" s="138"/>
    </row>
    <row r="5732" spans="13:16" x14ac:dyDescent="0.3">
      <c r="M5732" s="162"/>
      <c r="N5732" s="152"/>
      <c r="P5732" s="138"/>
    </row>
    <row r="5733" spans="13:16" x14ac:dyDescent="0.3">
      <c r="M5733" s="162"/>
      <c r="N5733" s="152"/>
      <c r="P5733" s="138"/>
    </row>
    <row r="5734" spans="13:16" x14ac:dyDescent="0.3">
      <c r="M5734" s="162"/>
      <c r="N5734" s="152"/>
      <c r="P5734" s="138"/>
    </row>
    <row r="5735" spans="13:16" x14ac:dyDescent="0.3">
      <c r="M5735" s="162"/>
      <c r="N5735" s="152"/>
      <c r="P5735" s="138"/>
    </row>
    <row r="5736" spans="13:16" x14ac:dyDescent="0.3">
      <c r="M5736" s="162"/>
      <c r="N5736" s="152"/>
      <c r="P5736" s="138"/>
    </row>
    <row r="5737" spans="13:16" x14ac:dyDescent="0.3">
      <c r="M5737" s="162"/>
      <c r="N5737" s="152"/>
      <c r="P5737" s="138"/>
    </row>
    <row r="5738" spans="13:16" x14ac:dyDescent="0.3">
      <c r="M5738" s="162"/>
      <c r="N5738" s="152"/>
      <c r="P5738" s="138"/>
    </row>
    <row r="5739" spans="13:16" x14ac:dyDescent="0.3">
      <c r="M5739" s="162"/>
      <c r="N5739" s="152"/>
      <c r="P5739" s="138"/>
    </row>
    <row r="5740" spans="13:16" x14ac:dyDescent="0.3">
      <c r="M5740" s="162"/>
      <c r="N5740" s="152"/>
      <c r="P5740" s="138"/>
    </row>
    <row r="5741" spans="13:16" x14ac:dyDescent="0.3">
      <c r="M5741" s="162"/>
      <c r="N5741" s="152"/>
      <c r="P5741" s="138"/>
    </row>
    <row r="5742" spans="13:16" x14ac:dyDescent="0.3">
      <c r="M5742" s="162"/>
      <c r="N5742" s="152"/>
      <c r="P5742" s="138"/>
    </row>
    <row r="5743" spans="13:16" x14ac:dyDescent="0.3">
      <c r="M5743" s="162"/>
      <c r="N5743" s="152"/>
      <c r="P5743" s="138"/>
    </row>
    <row r="5744" spans="13:16" x14ac:dyDescent="0.3">
      <c r="M5744" s="162"/>
      <c r="N5744" s="152"/>
      <c r="P5744" s="138"/>
    </row>
    <row r="5745" spans="13:16" x14ac:dyDescent="0.3">
      <c r="M5745" s="162"/>
      <c r="N5745" s="152"/>
      <c r="P5745" s="138"/>
    </row>
    <row r="5746" spans="13:16" x14ac:dyDescent="0.3">
      <c r="M5746" s="162"/>
      <c r="N5746" s="152"/>
      <c r="P5746" s="138"/>
    </row>
    <row r="5747" spans="13:16" x14ac:dyDescent="0.3">
      <c r="M5747" s="162"/>
      <c r="N5747" s="152"/>
      <c r="P5747" s="138"/>
    </row>
    <row r="5748" spans="13:16" x14ac:dyDescent="0.3">
      <c r="M5748" s="162"/>
      <c r="N5748" s="152"/>
      <c r="P5748" s="138"/>
    </row>
    <row r="5749" spans="13:16" x14ac:dyDescent="0.3">
      <c r="M5749" s="162"/>
      <c r="N5749" s="152"/>
      <c r="P5749" s="138"/>
    </row>
    <row r="5750" spans="13:16" x14ac:dyDescent="0.3">
      <c r="M5750" s="162"/>
      <c r="N5750" s="152"/>
      <c r="P5750" s="138"/>
    </row>
    <row r="5751" spans="13:16" x14ac:dyDescent="0.3">
      <c r="M5751" s="162"/>
      <c r="N5751" s="152"/>
      <c r="P5751" s="138"/>
    </row>
    <row r="5752" spans="13:16" x14ac:dyDescent="0.3">
      <c r="M5752" s="162"/>
      <c r="N5752" s="152"/>
      <c r="P5752" s="138"/>
    </row>
    <row r="5753" spans="13:16" x14ac:dyDescent="0.3">
      <c r="M5753" s="162"/>
      <c r="N5753" s="152"/>
      <c r="P5753" s="138"/>
    </row>
    <row r="5754" spans="13:16" x14ac:dyDescent="0.3">
      <c r="M5754" s="162"/>
      <c r="N5754" s="152"/>
      <c r="P5754" s="138"/>
    </row>
    <row r="5755" spans="13:16" x14ac:dyDescent="0.3">
      <c r="M5755" s="162"/>
      <c r="N5755" s="152"/>
      <c r="P5755" s="138"/>
    </row>
    <row r="5756" spans="13:16" x14ac:dyDescent="0.3">
      <c r="M5756" s="162"/>
      <c r="N5756" s="152"/>
      <c r="P5756" s="138"/>
    </row>
    <row r="5757" spans="13:16" x14ac:dyDescent="0.3">
      <c r="M5757" s="162"/>
      <c r="N5757" s="152"/>
      <c r="P5757" s="138"/>
    </row>
    <row r="5758" spans="13:16" x14ac:dyDescent="0.3">
      <c r="M5758" s="162"/>
      <c r="N5758" s="152"/>
      <c r="P5758" s="138"/>
    </row>
    <row r="5759" spans="13:16" x14ac:dyDescent="0.3">
      <c r="M5759" s="162"/>
      <c r="N5759" s="152"/>
      <c r="P5759" s="138"/>
    </row>
    <row r="5760" spans="13:16" x14ac:dyDescent="0.3">
      <c r="M5760" s="162"/>
      <c r="N5760" s="152"/>
      <c r="P5760" s="138"/>
    </row>
    <row r="5761" spans="13:16" x14ac:dyDescent="0.3">
      <c r="M5761" s="162"/>
      <c r="N5761" s="152"/>
      <c r="P5761" s="138"/>
    </row>
    <row r="5762" spans="13:16" x14ac:dyDescent="0.3">
      <c r="M5762" s="162"/>
      <c r="N5762" s="152"/>
      <c r="P5762" s="138"/>
    </row>
    <row r="5763" spans="13:16" x14ac:dyDescent="0.3">
      <c r="M5763" s="162"/>
      <c r="N5763" s="152"/>
      <c r="P5763" s="138"/>
    </row>
    <row r="5764" spans="13:16" x14ac:dyDescent="0.3">
      <c r="M5764" s="162"/>
      <c r="N5764" s="152"/>
      <c r="P5764" s="138"/>
    </row>
    <row r="5765" spans="13:16" x14ac:dyDescent="0.3">
      <c r="M5765" s="162"/>
      <c r="N5765" s="152"/>
      <c r="P5765" s="138"/>
    </row>
    <row r="5766" spans="13:16" x14ac:dyDescent="0.3">
      <c r="M5766" s="162"/>
      <c r="N5766" s="152"/>
      <c r="P5766" s="138"/>
    </row>
    <row r="5767" spans="13:16" x14ac:dyDescent="0.3">
      <c r="M5767" s="162"/>
      <c r="N5767" s="152"/>
      <c r="P5767" s="138"/>
    </row>
    <row r="5768" spans="13:16" x14ac:dyDescent="0.3">
      <c r="M5768" s="162"/>
      <c r="N5768" s="152"/>
      <c r="P5768" s="138"/>
    </row>
    <row r="5769" spans="13:16" x14ac:dyDescent="0.3">
      <c r="M5769" s="162"/>
      <c r="N5769" s="152"/>
      <c r="P5769" s="138"/>
    </row>
    <row r="5770" spans="13:16" x14ac:dyDescent="0.3">
      <c r="M5770" s="162"/>
      <c r="N5770" s="152"/>
      <c r="P5770" s="138"/>
    </row>
    <row r="5771" spans="13:16" x14ac:dyDescent="0.3">
      <c r="M5771" s="162"/>
      <c r="N5771" s="152"/>
      <c r="P5771" s="138"/>
    </row>
    <row r="5772" spans="13:16" x14ac:dyDescent="0.3">
      <c r="M5772" s="162"/>
      <c r="N5772" s="152"/>
      <c r="P5772" s="138"/>
    </row>
    <row r="5773" spans="13:16" x14ac:dyDescent="0.3">
      <c r="M5773" s="162"/>
      <c r="N5773" s="152"/>
      <c r="P5773" s="138"/>
    </row>
    <row r="5774" spans="13:16" x14ac:dyDescent="0.3">
      <c r="M5774" s="162"/>
      <c r="N5774" s="152"/>
      <c r="P5774" s="138"/>
    </row>
    <row r="5775" spans="13:16" x14ac:dyDescent="0.3">
      <c r="M5775" s="162"/>
      <c r="N5775" s="152"/>
      <c r="P5775" s="138"/>
    </row>
    <row r="5776" spans="13:16" x14ac:dyDescent="0.3">
      <c r="M5776" s="162"/>
      <c r="N5776" s="152"/>
      <c r="P5776" s="138"/>
    </row>
    <row r="5777" spans="13:16" x14ac:dyDescent="0.3">
      <c r="M5777" s="162"/>
      <c r="N5777" s="152"/>
      <c r="P5777" s="138"/>
    </row>
    <row r="5778" spans="13:16" x14ac:dyDescent="0.3">
      <c r="M5778" s="162"/>
      <c r="N5778" s="152"/>
      <c r="P5778" s="138"/>
    </row>
    <row r="5779" spans="13:16" x14ac:dyDescent="0.3">
      <c r="M5779" s="162"/>
      <c r="N5779" s="152"/>
      <c r="P5779" s="138"/>
    </row>
    <row r="5780" spans="13:16" x14ac:dyDescent="0.3">
      <c r="M5780" s="162"/>
      <c r="N5780" s="152"/>
      <c r="P5780" s="138"/>
    </row>
    <row r="5781" spans="13:16" x14ac:dyDescent="0.3">
      <c r="M5781" s="162"/>
      <c r="N5781" s="152"/>
      <c r="P5781" s="138"/>
    </row>
    <row r="5782" spans="13:16" x14ac:dyDescent="0.3">
      <c r="M5782" s="162"/>
      <c r="N5782" s="152"/>
      <c r="P5782" s="138"/>
    </row>
    <row r="5783" spans="13:16" x14ac:dyDescent="0.3">
      <c r="M5783" s="162"/>
      <c r="N5783" s="152"/>
      <c r="P5783" s="138"/>
    </row>
    <row r="5784" spans="13:16" x14ac:dyDescent="0.3">
      <c r="M5784" s="162"/>
      <c r="N5784" s="152"/>
      <c r="P5784" s="138"/>
    </row>
    <row r="5785" spans="13:16" x14ac:dyDescent="0.3">
      <c r="M5785" s="162"/>
      <c r="N5785" s="152"/>
      <c r="P5785" s="138"/>
    </row>
    <row r="5786" spans="13:16" x14ac:dyDescent="0.3">
      <c r="M5786" s="162"/>
      <c r="N5786" s="152"/>
      <c r="P5786" s="138"/>
    </row>
    <row r="5787" spans="13:16" x14ac:dyDescent="0.3">
      <c r="M5787" s="162"/>
      <c r="N5787" s="152"/>
      <c r="P5787" s="138"/>
    </row>
    <row r="5788" spans="13:16" x14ac:dyDescent="0.3">
      <c r="M5788" s="162"/>
      <c r="N5788" s="152"/>
      <c r="P5788" s="138"/>
    </row>
    <row r="5789" spans="13:16" x14ac:dyDescent="0.3">
      <c r="M5789" s="162"/>
      <c r="N5789" s="152"/>
      <c r="P5789" s="138"/>
    </row>
    <row r="5790" spans="13:16" x14ac:dyDescent="0.3">
      <c r="M5790" s="162"/>
      <c r="N5790" s="152"/>
      <c r="P5790" s="138"/>
    </row>
    <row r="5791" spans="13:16" x14ac:dyDescent="0.3">
      <c r="M5791" s="162"/>
      <c r="N5791" s="152"/>
      <c r="P5791" s="138"/>
    </row>
    <row r="5792" spans="13:16" x14ac:dyDescent="0.3">
      <c r="M5792" s="162"/>
      <c r="N5792" s="152"/>
      <c r="P5792" s="138"/>
    </row>
    <row r="5793" spans="13:16" x14ac:dyDescent="0.3">
      <c r="M5793" s="162"/>
      <c r="N5793" s="152"/>
      <c r="P5793" s="138"/>
    </row>
    <row r="5794" spans="13:16" x14ac:dyDescent="0.3">
      <c r="M5794" s="162"/>
      <c r="N5794" s="152"/>
      <c r="P5794" s="138"/>
    </row>
    <row r="5795" spans="13:16" x14ac:dyDescent="0.3">
      <c r="M5795" s="162"/>
      <c r="N5795" s="152"/>
      <c r="P5795" s="138"/>
    </row>
    <row r="5796" spans="13:16" x14ac:dyDescent="0.3">
      <c r="M5796" s="162"/>
      <c r="N5796" s="152"/>
      <c r="P5796" s="138"/>
    </row>
    <row r="5797" spans="13:16" x14ac:dyDescent="0.3">
      <c r="M5797" s="162"/>
      <c r="N5797" s="152"/>
      <c r="P5797" s="138"/>
    </row>
    <row r="5798" spans="13:16" x14ac:dyDescent="0.3">
      <c r="M5798" s="162"/>
      <c r="N5798" s="152"/>
      <c r="P5798" s="138"/>
    </row>
    <row r="5799" spans="13:16" x14ac:dyDescent="0.3">
      <c r="M5799" s="162"/>
      <c r="N5799" s="152"/>
      <c r="P5799" s="138"/>
    </row>
    <row r="5800" spans="13:16" x14ac:dyDescent="0.3">
      <c r="M5800" s="162"/>
      <c r="N5800" s="152"/>
      <c r="P5800" s="138"/>
    </row>
    <row r="5801" spans="13:16" x14ac:dyDescent="0.3">
      <c r="M5801" s="162"/>
      <c r="N5801" s="152"/>
      <c r="P5801" s="138"/>
    </row>
    <row r="5802" spans="13:16" x14ac:dyDescent="0.3">
      <c r="M5802" s="162"/>
      <c r="N5802" s="152"/>
      <c r="P5802" s="138"/>
    </row>
    <row r="5803" spans="13:16" x14ac:dyDescent="0.3">
      <c r="M5803" s="162"/>
      <c r="N5803" s="152"/>
      <c r="P5803" s="138"/>
    </row>
    <row r="5804" spans="13:16" x14ac:dyDescent="0.3">
      <c r="M5804" s="162"/>
      <c r="N5804" s="152"/>
      <c r="P5804" s="138"/>
    </row>
    <row r="5805" spans="13:16" x14ac:dyDescent="0.3">
      <c r="M5805" s="162"/>
      <c r="N5805" s="152"/>
      <c r="P5805" s="138"/>
    </row>
    <row r="5806" spans="13:16" x14ac:dyDescent="0.3">
      <c r="M5806" s="162"/>
      <c r="N5806" s="152"/>
      <c r="P5806" s="138"/>
    </row>
    <row r="5807" spans="13:16" x14ac:dyDescent="0.3">
      <c r="M5807" s="162"/>
      <c r="N5807" s="152"/>
      <c r="P5807" s="138"/>
    </row>
    <row r="5808" spans="13:16" x14ac:dyDescent="0.3">
      <c r="M5808" s="162"/>
      <c r="N5808" s="152"/>
      <c r="P5808" s="138"/>
    </row>
    <row r="5809" spans="13:16" x14ac:dyDescent="0.3">
      <c r="M5809" s="162"/>
      <c r="N5809" s="152"/>
      <c r="P5809" s="138"/>
    </row>
    <row r="5810" spans="13:16" x14ac:dyDescent="0.3">
      <c r="M5810" s="162"/>
      <c r="N5810" s="152"/>
      <c r="P5810" s="138"/>
    </row>
    <row r="5811" spans="13:16" x14ac:dyDescent="0.3">
      <c r="M5811" s="162"/>
      <c r="N5811" s="152"/>
      <c r="P5811" s="138"/>
    </row>
    <row r="5812" spans="13:16" x14ac:dyDescent="0.3">
      <c r="M5812" s="162"/>
      <c r="N5812" s="152"/>
      <c r="P5812" s="138"/>
    </row>
    <row r="5813" spans="13:16" x14ac:dyDescent="0.3">
      <c r="M5813" s="162"/>
      <c r="N5813" s="152"/>
      <c r="P5813" s="138"/>
    </row>
    <row r="5814" spans="13:16" x14ac:dyDescent="0.3">
      <c r="M5814" s="162"/>
      <c r="N5814" s="152"/>
      <c r="P5814" s="138"/>
    </row>
    <row r="5815" spans="13:16" x14ac:dyDescent="0.3">
      <c r="M5815" s="162"/>
      <c r="N5815" s="152"/>
      <c r="P5815" s="138"/>
    </row>
    <row r="5816" spans="13:16" x14ac:dyDescent="0.3">
      <c r="M5816" s="162"/>
      <c r="N5816" s="152"/>
      <c r="P5816" s="138"/>
    </row>
    <row r="5817" spans="13:16" x14ac:dyDescent="0.3">
      <c r="M5817" s="162"/>
      <c r="N5817" s="152"/>
      <c r="P5817" s="138"/>
    </row>
    <row r="5818" spans="13:16" x14ac:dyDescent="0.3">
      <c r="M5818" s="162"/>
      <c r="N5818" s="152"/>
      <c r="P5818" s="138"/>
    </row>
    <row r="5819" spans="13:16" x14ac:dyDescent="0.3">
      <c r="M5819" s="162"/>
      <c r="N5819" s="152"/>
      <c r="P5819" s="138"/>
    </row>
    <row r="5820" spans="13:16" x14ac:dyDescent="0.3">
      <c r="M5820" s="162"/>
      <c r="N5820" s="152"/>
      <c r="P5820" s="138"/>
    </row>
    <row r="5821" spans="13:16" x14ac:dyDescent="0.3">
      <c r="M5821" s="162"/>
      <c r="N5821" s="152"/>
      <c r="P5821" s="138"/>
    </row>
    <row r="5822" spans="13:16" x14ac:dyDescent="0.3">
      <c r="M5822" s="162"/>
      <c r="N5822" s="152"/>
      <c r="P5822" s="138"/>
    </row>
    <row r="5823" spans="13:16" x14ac:dyDescent="0.3">
      <c r="M5823" s="162"/>
      <c r="N5823" s="152"/>
      <c r="P5823" s="138"/>
    </row>
    <row r="5824" spans="13:16" x14ac:dyDescent="0.3">
      <c r="M5824" s="162"/>
      <c r="N5824" s="152"/>
      <c r="P5824" s="138"/>
    </row>
    <row r="5825" spans="13:16" x14ac:dyDescent="0.3">
      <c r="M5825" s="162"/>
      <c r="N5825" s="152"/>
      <c r="P5825" s="138"/>
    </row>
    <row r="5826" spans="13:16" x14ac:dyDescent="0.3">
      <c r="M5826" s="162"/>
      <c r="N5826" s="152"/>
      <c r="P5826" s="138"/>
    </row>
    <row r="5827" spans="13:16" x14ac:dyDescent="0.3">
      <c r="M5827" s="162"/>
      <c r="N5827" s="152"/>
      <c r="P5827" s="138"/>
    </row>
    <row r="5828" spans="13:16" x14ac:dyDescent="0.3">
      <c r="M5828" s="162"/>
      <c r="N5828" s="152"/>
      <c r="P5828" s="138"/>
    </row>
    <row r="5829" spans="13:16" x14ac:dyDescent="0.3">
      <c r="M5829" s="162"/>
      <c r="N5829" s="152"/>
      <c r="P5829" s="138"/>
    </row>
    <row r="5830" spans="13:16" x14ac:dyDescent="0.3">
      <c r="M5830" s="162"/>
      <c r="N5830" s="152"/>
      <c r="P5830" s="138"/>
    </row>
    <row r="5831" spans="13:16" x14ac:dyDescent="0.3">
      <c r="M5831" s="162"/>
      <c r="N5831" s="152"/>
      <c r="P5831" s="138"/>
    </row>
    <row r="5832" spans="13:16" x14ac:dyDescent="0.3">
      <c r="M5832" s="162"/>
      <c r="N5832" s="152"/>
      <c r="P5832" s="138"/>
    </row>
    <row r="5833" spans="13:16" x14ac:dyDescent="0.3">
      <c r="M5833" s="162"/>
      <c r="N5833" s="152"/>
      <c r="P5833" s="138"/>
    </row>
    <row r="5834" spans="13:16" x14ac:dyDescent="0.3">
      <c r="M5834" s="162"/>
      <c r="N5834" s="152"/>
      <c r="P5834" s="138"/>
    </row>
    <row r="5835" spans="13:16" x14ac:dyDescent="0.3">
      <c r="M5835" s="162"/>
      <c r="N5835" s="152"/>
      <c r="P5835" s="138"/>
    </row>
    <row r="5836" spans="13:16" x14ac:dyDescent="0.3">
      <c r="M5836" s="162"/>
      <c r="N5836" s="152"/>
      <c r="P5836" s="138"/>
    </row>
    <row r="5837" spans="13:16" x14ac:dyDescent="0.3">
      <c r="M5837" s="162"/>
      <c r="N5837" s="152"/>
      <c r="P5837" s="138"/>
    </row>
    <row r="5838" spans="13:16" x14ac:dyDescent="0.3">
      <c r="M5838" s="162"/>
      <c r="N5838" s="152"/>
      <c r="P5838" s="138"/>
    </row>
    <row r="5839" spans="13:16" x14ac:dyDescent="0.3">
      <c r="M5839" s="162"/>
      <c r="N5839" s="152"/>
      <c r="P5839" s="138"/>
    </row>
    <row r="5840" spans="13:16" x14ac:dyDescent="0.3">
      <c r="M5840" s="162"/>
      <c r="N5840" s="152"/>
      <c r="P5840" s="138"/>
    </row>
    <row r="5841" spans="13:16" x14ac:dyDescent="0.3">
      <c r="M5841" s="162"/>
      <c r="N5841" s="152"/>
      <c r="P5841" s="138"/>
    </row>
    <row r="5842" spans="13:16" x14ac:dyDescent="0.3">
      <c r="M5842" s="162"/>
      <c r="N5842" s="152"/>
      <c r="P5842" s="138"/>
    </row>
    <row r="5843" spans="13:16" x14ac:dyDescent="0.3">
      <c r="M5843" s="162"/>
      <c r="N5843" s="152"/>
      <c r="P5843" s="138"/>
    </row>
    <row r="5844" spans="13:16" x14ac:dyDescent="0.3">
      <c r="M5844" s="162"/>
      <c r="N5844" s="152"/>
      <c r="P5844" s="138"/>
    </row>
    <row r="5845" spans="13:16" x14ac:dyDescent="0.3">
      <c r="M5845" s="162"/>
      <c r="N5845" s="152"/>
      <c r="P5845" s="138"/>
    </row>
    <row r="5846" spans="13:16" x14ac:dyDescent="0.3">
      <c r="M5846" s="162"/>
      <c r="N5846" s="152"/>
      <c r="P5846" s="138"/>
    </row>
    <row r="5847" spans="13:16" x14ac:dyDescent="0.3">
      <c r="M5847" s="162"/>
      <c r="N5847" s="152"/>
      <c r="P5847" s="138"/>
    </row>
    <row r="5848" spans="13:16" x14ac:dyDescent="0.3">
      <c r="M5848" s="162"/>
      <c r="N5848" s="152"/>
      <c r="P5848" s="138"/>
    </row>
    <row r="5849" spans="13:16" x14ac:dyDescent="0.3">
      <c r="M5849" s="162"/>
      <c r="N5849" s="152"/>
      <c r="P5849" s="138"/>
    </row>
    <row r="5850" spans="13:16" x14ac:dyDescent="0.3">
      <c r="M5850" s="162"/>
      <c r="N5850" s="152"/>
      <c r="P5850" s="138"/>
    </row>
    <row r="5851" spans="13:16" x14ac:dyDescent="0.3">
      <c r="M5851" s="162"/>
      <c r="N5851" s="152"/>
      <c r="P5851" s="138"/>
    </row>
    <row r="5852" spans="13:16" x14ac:dyDescent="0.3">
      <c r="M5852" s="162"/>
      <c r="N5852" s="152"/>
      <c r="P5852" s="138"/>
    </row>
    <row r="5853" spans="13:16" x14ac:dyDescent="0.3">
      <c r="M5853" s="162"/>
      <c r="N5853" s="152"/>
      <c r="P5853" s="138"/>
    </row>
    <row r="5854" spans="13:16" x14ac:dyDescent="0.3">
      <c r="M5854" s="162"/>
      <c r="N5854" s="152"/>
      <c r="P5854" s="138"/>
    </row>
    <row r="5855" spans="13:16" x14ac:dyDescent="0.3">
      <c r="M5855" s="162"/>
      <c r="N5855" s="152"/>
      <c r="P5855" s="138"/>
    </row>
    <row r="5856" spans="13:16" x14ac:dyDescent="0.3">
      <c r="M5856" s="162"/>
      <c r="N5856" s="152"/>
      <c r="P5856" s="138"/>
    </row>
    <row r="5857" spans="13:16" x14ac:dyDescent="0.3">
      <c r="M5857" s="162"/>
      <c r="N5857" s="152"/>
      <c r="P5857" s="138"/>
    </row>
    <row r="5858" spans="13:16" x14ac:dyDescent="0.3">
      <c r="M5858" s="162"/>
      <c r="N5858" s="152"/>
      <c r="P5858" s="138"/>
    </row>
    <row r="5859" spans="13:16" x14ac:dyDescent="0.3">
      <c r="M5859" s="162"/>
      <c r="N5859" s="152"/>
      <c r="P5859" s="138"/>
    </row>
    <row r="5860" spans="13:16" x14ac:dyDescent="0.3">
      <c r="M5860" s="162"/>
      <c r="N5860" s="152"/>
      <c r="P5860" s="138"/>
    </row>
    <row r="5861" spans="13:16" x14ac:dyDescent="0.3">
      <c r="M5861" s="162"/>
      <c r="N5861" s="152"/>
      <c r="P5861" s="138"/>
    </row>
    <row r="5862" spans="13:16" x14ac:dyDescent="0.3">
      <c r="M5862" s="162"/>
      <c r="N5862" s="152"/>
      <c r="P5862" s="138"/>
    </row>
    <row r="5863" spans="13:16" x14ac:dyDescent="0.3">
      <c r="M5863" s="162"/>
      <c r="N5863" s="152"/>
      <c r="P5863" s="138"/>
    </row>
    <row r="5864" spans="13:16" x14ac:dyDescent="0.3">
      <c r="M5864" s="162"/>
      <c r="N5864" s="152"/>
      <c r="P5864" s="138"/>
    </row>
    <row r="5865" spans="13:16" x14ac:dyDescent="0.3">
      <c r="M5865" s="162"/>
      <c r="N5865" s="152"/>
      <c r="P5865" s="138"/>
    </row>
    <row r="5866" spans="13:16" x14ac:dyDescent="0.3">
      <c r="M5866" s="162"/>
      <c r="N5866" s="152"/>
      <c r="P5866" s="138"/>
    </row>
    <row r="5867" spans="13:16" x14ac:dyDescent="0.3">
      <c r="M5867" s="162"/>
      <c r="N5867" s="152"/>
      <c r="P5867" s="138"/>
    </row>
    <row r="5868" spans="13:16" x14ac:dyDescent="0.3">
      <c r="M5868" s="162"/>
      <c r="N5868" s="152"/>
      <c r="P5868" s="138"/>
    </row>
    <row r="5869" spans="13:16" x14ac:dyDescent="0.3">
      <c r="M5869" s="162"/>
      <c r="N5869" s="152"/>
      <c r="P5869" s="138"/>
    </row>
    <row r="5870" spans="13:16" x14ac:dyDescent="0.3">
      <c r="M5870" s="162"/>
      <c r="N5870" s="152"/>
      <c r="P5870" s="138"/>
    </row>
    <row r="5871" spans="13:16" x14ac:dyDescent="0.3">
      <c r="M5871" s="162"/>
      <c r="N5871" s="152"/>
      <c r="P5871" s="138"/>
    </row>
    <row r="5872" spans="13:16" x14ac:dyDescent="0.3">
      <c r="M5872" s="162"/>
      <c r="N5872" s="152"/>
      <c r="P5872" s="138"/>
    </row>
    <row r="5873" spans="13:16" x14ac:dyDescent="0.3">
      <c r="M5873" s="162"/>
      <c r="N5873" s="152"/>
      <c r="P5873" s="138"/>
    </row>
    <row r="5874" spans="13:16" x14ac:dyDescent="0.3">
      <c r="M5874" s="162"/>
      <c r="N5874" s="152"/>
      <c r="P5874" s="138"/>
    </row>
    <row r="5875" spans="13:16" x14ac:dyDescent="0.3">
      <c r="M5875" s="162"/>
      <c r="N5875" s="152"/>
      <c r="P5875" s="138"/>
    </row>
    <row r="5876" spans="13:16" x14ac:dyDescent="0.3">
      <c r="M5876" s="162"/>
      <c r="N5876" s="152"/>
      <c r="P5876" s="138"/>
    </row>
    <row r="5877" spans="13:16" x14ac:dyDescent="0.3">
      <c r="M5877" s="162"/>
      <c r="N5877" s="152"/>
      <c r="P5877" s="138"/>
    </row>
    <row r="5878" spans="13:16" x14ac:dyDescent="0.3">
      <c r="M5878" s="162"/>
      <c r="N5878" s="152"/>
      <c r="P5878" s="138"/>
    </row>
    <row r="5879" spans="13:16" x14ac:dyDescent="0.3">
      <c r="M5879" s="162"/>
      <c r="N5879" s="152"/>
      <c r="P5879" s="138"/>
    </row>
    <row r="5880" spans="13:16" x14ac:dyDescent="0.3">
      <c r="M5880" s="162"/>
      <c r="N5880" s="152"/>
      <c r="P5880" s="138"/>
    </row>
    <row r="5881" spans="13:16" x14ac:dyDescent="0.3">
      <c r="M5881" s="162"/>
      <c r="N5881" s="152"/>
      <c r="P5881" s="138"/>
    </row>
    <row r="5882" spans="13:16" x14ac:dyDescent="0.3">
      <c r="M5882" s="162"/>
      <c r="N5882" s="152"/>
      <c r="P5882" s="138"/>
    </row>
    <row r="5883" spans="13:16" x14ac:dyDescent="0.3">
      <c r="M5883" s="162"/>
      <c r="N5883" s="152"/>
      <c r="P5883" s="138"/>
    </row>
    <row r="5884" spans="13:16" x14ac:dyDescent="0.3">
      <c r="M5884" s="162"/>
      <c r="N5884" s="152"/>
      <c r="P5884" s="138"/>
    </row>
    <row r="5885" spans="13:16" x14ac:dyDescent="0.3">
      <c r="M5885" s="162"/>
      <c r="N5885" s="152"/>
      <c r="P5885" s="138"/>
    </row>
    <row r="5886" spans="13:16" x14ac:dyDescent="0.3">
      <c r="M5886" s="162"/>
      <c r="N5886" s="152"/>
      <c r="P5886" s="138"/>
    </row>
    <row r="5887" spans="13:16" x14ac:dyDescent="0.3">
      <c r="M5887" s="162"/>
      <c r="N5887" s="152"/>
      <c r="P5887" s="138"/>
    </row>
    <row r="5888" spans="13:16" x14ac:dyDescent="0.3">
      <c r="M5888" s="162"/>
      <c r="N5888" s="152"/>
      <c r="P5888" s="138"/>
    </row>
    <row r="5889" spans="13:16" x14ac:dyDescent="0.3">
      <c r="M5889" s="162"/>
      <c r="N5889" s="152"/>
      <c r="P5889" s="138"/>
    </row>
    <row r="5890" spans="13:16" x14ac:dyDescent="0.3">
      <c r="M5890" s="162"/>
      <c r="N5890" s="152"/>
      <c r="P5890" s="138"/>
    </row>
    <row r="5891" spans="13:16" x14ac:dyDescent="0.3">
      <c r="M5891" s="162"/>
      <c r="N5891" s="152"/>
      <c r="P5891" s="138"/>
    </row>
    <row r="5892" spans="13:16" x14ac:dyDescent="0.3">
      <c r="M5892" s="162"/>
      <c r="N5892" s="152"/>
      <c r="P5892" s="138"/>
    </row>
    <row r="5893" spans="13:16" x14ac:dyDescent="0.3">
      <c r="M5893" s="162"/>
      <c r="N5893" s="152"/>
      <c r="P5893" s="138"/>
    </row>
    <row r="5894" spans="13:16" x14ac:dyDescent="0.3">
      <c r="M5894" s="162"/>
      <c r="N5894" s="152"/>
      <c r="P5894" s="138"/>
    </row>
    <row r="5895" spans="13:16" x14ac:dyDescent="0.3">
      <c r="M5895" s="162"/>
      <c r="N5895" s="152"/>
      <c r="P5895" s="138"/>
    </row>
    <row r="5896" spans="13:16" x14ac:dyDescent="0.3">
      <c r="M5896" s="162"/>
      <c r="N5896" s="152"/>
      <c r="P5896" s="138"/>
    </row>
    <row r="5897" spans="13:16" x14ac:dyDescent="0.3">
      <c r="M5897" s="162"/>
      <c r="N5897" s="152"/>
      <c r="P5897" s="138"/>
    </row>
    <row r="5898" spans="13:16" x14ac:dyDescent="0.3">
      <c r="M5898" s="162"/>
      <c r="N5898" s="152"/>
      <c r="P5898" s="138"/>
    </row>
    <row r="5899" spans="13:16" x14ac:dyDescent="0.3">
      <c r="M5899" s="162"/>
      <c r="N5899" s="152"/>
      <c r="P5899" s="138"/>
    </row>
    <row r="5900" spans="13:16" x14ac:dyDescent="0.3">
      <c r="M5900" s="162"/>
      <c r="N5900" s="152"/>
      <c r="P5900" s="138"/>
    </row>
    <row r="5901" spans="13:16" x14ac:dyDescent="0.3">
      <c r="M5901" s="162"/>
      <c r="N5901" s="152"/>
      <c r="P5901" s="138"/>
    </row>
    <row r="5902" spans="13:16" x14ac:dyDescent="0.3">
      <c r="M5902" s="162"/>
      <c r="N5902" s="152"/>
      <c r="P5902" s="138"/>
    </row>
    <row r="5903" spans="13:16" x14ac:dyDescent="0.3">
      <c r="M5903" s="162"/>
      <c r="N5903" s="152"/>
      <c r="P5903" s="138"/>
    </row>
    <row r="5904" spans="13:16" x14ac:dyDescent="0.3">
      <c r="M5904" s="162"/>
      <c r="N5904" s="152"/>
      <c r="P5904" s="138"/>
    </row>
    <row r="5905" spans="13:16" x14ac:dyDescent="0.3">
      <c r="M5905" s="162"/>
      <c r="N5905" s="152"/>
      <c r="P5905" s="138"/>
    </row>
    <row r="5906" spans="13:16" x14ac:dyDescent="0.3">
      <c r="M5906" s="162"/>
      <c r="N5906" s="152"/>
      <c r="P5906" s="138"/>
    </row>
    <row r="5907" spans="13:16" x14ac:dyDescent="0.3">
      <c r="M5907" s="162"/>
      <c r="N5907" s="152"/>
      <c r="P5907" s="138"/>
    </row>
    <row r="5908" spans="13:16" x14ac:dyDescent="0.3">
      <c r="M5908" s="162"/>
      <c r="N5908" s="152"/>
      <c r="P5908" s="138"/>
    </row>
    <row r="5909" spans="13:16" x14ac:dyDescent="0.3">
      <c r="M5909" s="162"/>
      <c r="N5909" s="152"/>
      <c r="P5909" s="138"/>
    </row>
    <row r="5910" spans="13:16" x14ac:dyDescent="0.3">
      <c r="M5910" s="162"/>
      <c r="N5910" s="152"/>
      <c r="P5910" s="138"/>
    </row>
    <row r="5911" spans="13:16" x14ac:dyDescent="0.3">
      <c r="M5911" s="162"/>
      <c r="N5911" s="152"/>
      <c r="P5911" s="138"/>
    </row>
    <row r="5912" spans="13:16" x14ac:dyDescent="0.3">
      <c r="M5912" s="162"/>
      <c r="N5912" s="152"/>
      <c r="P5912" s="138"/>
    </row>
    <row r="5913" spans="13:16" x14ac:dyDescent="0.3">
      <c r="M5913" s="162"/>
      <c r="N5913" s="152"/>
      <c r="P5913" s="138"/>
    </row>
    <row r="5914" spans="13:16" x14ac:dyDescent="0.3">
      <c r="M5914" s="162"/>
      <c r="N5914" s="152"/>
      <c r="P5914" s="138"/>
    </row>
    <row r="5915" spans="13:16" x14ac:dyDescent="0.3">
      <c r="M5915" s="162"/>
      <c r="N5915" s="152"/>
      <c r="P5915" s="138"/>
    </row>
    <row r="5916" spans="13:16" x14ac:dyDescent="0.3">
      <c r="M5916" s="162"/>
      <c r="N5916" s="152"/>
      <c r="P5916" s="138"/>
    </row>
    <row r="5917" spans="13:16" x14ac:dyDescent="0.3">
      <c r="M5917" s="162"/>
      <c r="N5917" s="152"/>
      <c r="P5917" s="138"/>
    </row>
    <row r="5918" spans="13:16" x14ac:dyDescent="0.3">
      <c r="M5918" s="162"/>
      <c r="N5918" s="152"/>
      <c r="P5918" s="138"/>
    </row>
    <row r="5919" spans="13:16" x14ac:dyDescent="0.3">
      <c r="M5919" s="162"/>
      <c r="N5919" s="152"/>
      <c r="P5919" s="138"/>
    </row>
    <row r="5920" spans="13:16" x14ac:dyDescent="0.3">
      <c r="M5920" s="162"/>
      <c r="N5920" s="152"/>
      <c r="P5920" s="138"/>
    </row>
    <row r="5921" spans="13:16" x14ac:dyDescent="0.3">
      <c r="M5921" s="162"/>
      <c r="N5921" s="152"/>
      <c r="P5921" s="138"/>
    </row>
    <row r="5922" spans="13:16" x14ac:dyDescent="0.3">
      <c r="M5922" s="162"/>
      <c r="N5922" s="152"/>
      <c r="P5922" s="138"/>
    </row>
    <row r="5923" spans="13:16" x14ac:dyDescent="0.3">
      <c r="M5923" s="162"/>
      <c r="N5923" s="152"/>
      <c r="P5923" s="138"/>
    </row>
    <row r="5924" spans="13:16" x14ac:dyDescent="0.3">
      <c r="M5924" s="162"/>
      <c r="N5924" s="152"/>
      <c r="P5924" s="138"/>
    </row>
    <row r="5925" spans="13:16" x14ac:dyDescent="0.3">
      <c r="M5925" s="162"/>
      <c r="N5925" s="152"/>
      <c r="P5925" s="138"/>
    </row>
    <row r="5926" spans="13:16" x14ac:dyDescent="0.3">
      <c r="M5926" s="162"/>
      <c r="N5926" s="152"/>
      <c r="P5926" s="138"/>
    </row>
    <row r="5927" spans="13:16" x14ac:dyDescent="0.3">
      <c r="M5927" s="162"/>
      <c r="N5927" s="152"/>
      <c r="P5927" s="138"/>
    </row>
    <row r="5928" spans="13:16" x14ac:dyDescent="0.3">
      <c r="M5928" s="162"/>
      <c r="N5928" s="152"/>
      <c r="P5928" s="138"/>
    </row>
    <row r="5929" spans="13:16" x14ac:dyDescent="0.3">
      <c r="M5929" s="162"/>
      <c r="N5929" s="152"/>
      <c r="P5929" s="138"/>
    </row>
    <row r="5930" spans="13:16" x14ac:dyDescent="0.3">
      <c r="M5930" s="162"/>
      <c r="N5930" s="152"/>
      <c r="P5930" s="138"/>
    </row>
    <row r="5931" spans="13:16" x14ac:dyDescent="0.3">
      <c r="M5931" s="162"/>
      <c r="N5931" s="152"/>
      <c r="P5931" s="138"/>
    </row>
    <row r="5932" spans="13:16" x14ac:dyDescent="0.3">
      <c r="M5932" s="162"/>
      <c r="N5932" s="152"/>
      <c r="P5932" s="138"/>
    </row>
    <row r="5933" spans="13:16" x14ac:dyDescent="0.3">
      <c r="M5933" s="162"/>
      <c r="N5933" s="152"/>
      <c r="P5933" s="138"/>
    </row>
    <row r="5934" spans="13:16" x14ac:dyDescent="0.3">
      <c r="M5934" s="162"/>
      <c r="N5934" s="152"/>
      <c r="P5934" s="138"/>
    </row>
    <row r="5935" spans="13:16" x14ac:dyDescent="0.3">
      <c r="M5935" s="162"/>
      <c r="N5935" s="152"/>
      <c r="P5935" s="138"/>
    </row>
    <row r="5936" spans="13:16" x14ac:dyDescent="0.3">
      <c r="M5936" s="162"/>
      <c r="N5936" s="152"/>
      <c r="P5936" s="138"/>
    </row>
    <row r="5937" spans="13:16" x14ac:dyDescent="0.3">
      <c r="M5937" s="162"/>
      <c r="N5937" s="152"/>
      <c r="P5937" s="138"/>
    </row>
    <row r="5938" spans="13:16" x14ac:dyDescent="0.3">
      <c r="M5938" s="162"/>
      <c r="N5938" s="152"/>
      <c r="P5938" s="138"/>
    </row>
    <row r="5939" spans="13:16" x14ac:dyDescent="0.3">
      <c r="M5939" s="162"/>
      <c r="N5939" s="152"/>
      <c r="P5939" s="138"/>
    </row>
    <row r="5940" spans="13:16" x14ac:dyDescent="0.3">
      <c r="M5940" s="162"/>
      <c r="N5940" s="152"/>
      <c r="P5940" s="138"/>
    </row>
    <row r="5941" spans="13:16" x14ac:dyDescent="0.3">
      <c r="M5941" s="162"/>
      <c r="N5941" s="152"/>
      <c r="P5941" s="138"/>
    </row>
    <row r="5942" spans="13:16" x14ac:dyDescent="0.3">
      <c r="M5942" s="162"/>
      <c r="N5942" s="152"/>
      <c r="P5942" s="138"/>
    </row>
    <row r="5943" spans="13:16" x14ac:dyDescent="0.3">
      <c r="M5943" s="162"/>
      <c r="N5943" s="152"/>
      <c r="P5943" s="138"/>
    </row>
    <row r="5944" spans="13:16" x14ac:dyDescent="0.3">
      <c r="M5944" s="162"/>
      <c r="N5944" s="152"/>
      <c r="P5944" s="138"/>
    </row>
    <row r="5945" spans="13:16" x14ac:dyDescent="0.3">
      <c r="M5945" s="162"/>
      <c r="N5945" s="152"/>
      <c r="P5945" s="138"/>
    </row>
    <row r="5946" spans="13:16" x14ac:dyDescent="0.3">
      <c r="M5946" s="162"/>
      <c r="N5946" s="152"/>
      <c r="P5946" s="138"/>
    </row>
    <row r="5947" spans="13:16" x14ac:dyDescent="0.3">
      <c r="M5947" s="162"/>
      <c r="N5947" s="152"/>
      <c r="P5947" s="138"/>
    </row>
    <row r="5948" spans="13:16" x14ac:dyDescent="0.3">
      <c r="M5948" s="162"/>
      <c r="N5948" s="152"/>
      <c r="P5948" s="138"/>
    </row>
    <row r="5949" spans="13:16" x14ac:dyDescent="0.3">
      <c r="M5949" s="162"/>
      <c r="N5949" s="152"/>
      <c r="P5949" s="138"/>
    </row>
    <row r="5950" spans="13:16" x14ac:dyDescent="0.3">
      <c r="M5950" s="162"/>
      <c r="N5950" s="152"/>
      <c r="P5950" s="138"/>
    </row>
    <row r="5951" spans="13:16" x14ac:dyDescent="0.3">
      <c r="M5951" s="162"/>
      <c r="N5951" s="152"/>
      <c r="P5951" s="138"/>
    </row>
    <row r="5952" spans="13:16" x14ac:dyDescent="0.3">
      <c r="M5952" s="162"/>
      <c r="N5952" s="152"/>
      <c r="P5952" s="138"/>
    </row>
    <row r="5953" spans="13:16" x14ac:dyDescent="0.3">
      <c r="M5953" s="162"/>
      <c r="N5953" s="152"/>
      <c r="P5953" s="138"/>
    </row>
    <row r="5954" spans="13:16" x14ac:dyDescent="0.3">
      <c r="M5954" s="162"/>
      <c r="N5954" s="152"/>
      <c r="P5954" s="138"/>
    </row>
    <row r="5955" spans="13:16" x14ac:dyDescent="0.3">
      <c r="M5955" s="162"/>
      <c r="N5955" s="152"/>
      <c r="P5955" s="138"/>
    </row>
    <row r="5956" spans="13:16" x14ac:dyDescent="0.3">
      <c r="M5956" s="162"/>
      <c r="N5956" s="152"/>
      <c r="P5956" s="138"/>
    </row>
    <row r="5957" spans="13:16" x14ac:dyDescent="0.3">
      <c r="M5957" s="162"/>
      <c r="N5957" s="152"/>
      <c r="P5957" s="138"/>
    </row>
    <row r="5958" spans="13:16" x14ac:dyDescent="0.3">
      <c r="M5958" s="162"/>
      <c r="N5958" s="152"/>
      <c r="P5958" s="138"/>
    </row>
    <row r="5959" spans="13:16" x14ac:dyDescent="0.3">
      <c r="M5959" s="162"/>
      <c r="N5959" s="152"/>
      <c r="P5959" s="138"/>
    </row>
    <row r="5960" spans="13:16" x14ac:dyDescent="0.3">
      <c r="M5960" s="162"/>
      <c r="N5960" s="152"/>
      <c r="P5960" s="138"/>
    </row>
    <row r="5961" spans="13:16" x14ac:dyDescent="0.3">
      <c r="M5961" s="162"/>
      <c r="N5961" s="152"/>
      <c r="P5961" s="138"/>
    </row>
    <row r="5962" spans="13:16" x14ac:dyDescent="0.3">
      <c r="M5962" s="162"/>
      <c r="N5962" s="152"/>
      <c r="P5962" s="138"/>
    </row>
    <row r="5963" spans="13:16" x14ac:dyDescent="0.3">
      <c r="M5963" s="162"/>
      <c r="N5963" s="152"/>
      <c r="P5963" s="138"/>
    </row>
    <row r="5964" spans="13:16" x14ac:dyDescent="0.3">
      <c r="M5964" s="162"/>
      <c r="N5964" s="152"/>
      <c r="P5964" s="138"/>
    </row>
    <row r="5965" spans="13:16" x14ac:dyDescent="0.3">
      <c r="M5965" s="162"/>
      <c r="N5965" s="152"/>
      <c r="P5965" s="138"/>
    </row>
    <row r="5966" spans="13:16" x14ac:dyDescent="0.3">
      <c r="M5966" s="162"/>
      <c r="N5966" s="152"/>
      <c r="P5966" s="138"/>
    </row>
    <row r="5967" spans="13:16" x14ac:dyDescent="0.3">
      <c r="M5967" s="162"/>
      <c r="N5967" s="152"/>
      <c r="P5967" s="138"/>
    </row>
    <row r="5968" spans="13:16" x14ac:dyDescent="0.3">
      <c r="M5968" s="162"/>
      <c r="N5968" s="152"/>
      <c r="P5968" s="138"/>
    </row>
    <row r="5969" spans="13:16" x14ac:dyDescent="0.3">
      <c r="M5969" s="162"/>
      <c r="N5969" s="152"/>
      <c r="P5969" s="138"/>
    </row>
    <row r="5970" spans="13:16" x14ac:dyDescent="0.3">
      <c r="M5970" s="162"/>
      <c r="N5970" s="152"/>
      <c r="P5970" s="138"/>
    </row>
    <row r="5971" spans="13:16" x14ac:dyDescent="0.3">
      <c r="M5971" s="162"/>
      <c r="N5971" s="152"/>
      <c r="P5971" s="138"/>
    </row>
    <row r="5972" spans="13:16" x14ac:dyDescent="0.3">
      <c r="M5972" s="162"/>
      <c r="N5972" s="152"/>
      <c r="P5972" s="138"/>
    </row>
    <row r="5973" spans="13:16" x14ac:dyDescent="0.3">
      <c r="M5973" s="162"/>
      <c r="N5973" s="152"/>
      <c r="P5973" s="138"/>
    </row>
    <row r="5974" spans="13:16" x14ac:dyDescent="0.3">
      <c r="M5974" s="162"/>
      <c r="N5974" s="152"/>
      <c r="P5974" s="138"/>
    </row>
    <row r="5975" spans="13:16" x14ac:dyDescent="0.3">
      <c r="M5975" s="162"/>
      <c r="N5975" s="152"/>
      <c r="P5975" s="138"/>
    </row>
    <row r="5976" spans="13:16" x14ac:dyDescent="0.3">
      <c r="M5976" s="162"/>
      <c r="N5976" s="152"/>
      <c r="P5976" s="138"/>
    </row>
    <row r="5977" spans="13:16" x14ac:dyDescent="0.3">
      <c r="M5977" s="162"/>
      <c r="N5977" s="152"/>
      <c r="P5977" s="138"/>
    </row>
    <row r="5978" spans="13:16" x14ac:dyDescent="0.3">
      <c r="M5978" s="162"/>
      <c r="N5978" s="152"/>
      <c r="P5978" s="138"/>
    </row>
    <row r="5979" spans="13:16" x14ac:dyDescent="0.3">
      <c r="M5979" s="162"/>
      <c r="N5979" s="152"/>
      <c r="P5979" s="138"/>
    </row>
    <row r="5980" spans="13:16" x14ac:dyDescent="0.3">
      <c r="M5980" s="162"/>
      <c r="N5980" s="152"/>
      <c r="P5980" s="138"/>
    </row>
    <row r="5981" spans="13:16" x14ac:dyDescent="0.3">
      <c r="M5981" s="162"/>
      <c r="N5981" s="152"/>
      <c r="P5981" s="138"/>
    </row>
    <row r="5982" spans="13:16" x14ac:dyDescent="0.3">
      <c r="M5982" s="162"/>
      <c r="N5982" s="152"/>
      <c r="P5982" s="138"/>
    </row>
    <row r="5983" spans="13:16" x14ac:dyDescent="0.3">
      <c r="M5983" s="162"/>
      <c r="N5983" s="152"/>
      <c r="P5983" s="138"/>
    </row>
    <row r="5984" spans="13:16" x14ac:dyDescent="0.3">
      <c r="M5984" s="162"/>
      <c r="N5984" s="152"/>
      <c r="P5984" s="138"/>
    </row>
    <row r="5985" spans="13:16" x14ac:dyDescent="0.3">
      <c r="M5985" s="162"/>
      <c r="N5985" s="152"/>
      <c r="P5985" s="138"/>
    </row>
    <row r="5986" spans="13:16" x14ac:dyDescent="0.3">
      <c r="M5986" s="162"/>
      <c r="N5986" s="152"/>
      <c r="P5986" s="138"/>
    </row>
    <row r="5987" spans="13:16" x14ac:dyDescent="0.3">
      <c r="M5987" s="162"/>
      <c r="N5987" s="152"/>
      <c r="P5987" s="138"/>
    </row>
    <row r="5988" spans="13:16" x14ac:dyDescent="0.3">
      <c r="M5988" s="162"/>
      <c r="N5988" s="152"/>
      <c r="P5988" s="138"/>
    </row>
    <row r="5989" spans="13:16" x14ac:dyDescent="0.3">
      <c r="M5989" s="162"/>
      <c r="N5989" s="152"/>
      <c r="P5989" s="138"/>
    </row>
    <row r="5990" spans="13:16" x14ac:dyDescent="0.3">
      <c r="M5990" s="162"/>
      <c r="N5990" s="152"/>
      <c r="P5990" s="138"/>
    </row>
    <row r="5991" spans="13:16" x14ac:dyDescent="0.3">
      <c r="M5991" s="162"/>
      <c r="N5991" s="152"/>
      <c r="P5991" s="138"/>
    </row>
    <row r="5992" spans="13:16" x14ac:dyDescent="0.3">
      <c r="M5992" s="162"/>
      <c r="N5992" s="152"/>
      <c r="P5992" s="138"/>
    </row>
    <row r="5993" spans="13:16" x14ac:dyDescent="0.3">
      <c r="M5993" s="162"/>
      <c r="N5993" s="152"/>
      <c r="P5993" s="138"/>
    </row>
    <row r="5994" spans="13:16" x14ac:dyDescent="0.3">
      <c r="M5994" s="162"/>
      <c r="N5994" s="152"/>
      <c r="P5994" s="138"/>
    </row>
    <row r="5995" spans="13:16" x14ac:dyDescent="0.3">
      <c r="M5995" s="162"/>
      <c r="N5995" s="152"/>
      <c r="P5995" s="138"/>
    </row>
    <row r="5996" spans="13:16" x14ac:dyDescent="0.3">
      <c r="M5996" s="162"/>
      <c r="N5996" s="152"/>
      <c r="P5996" s="138"/>
    </row>
    <row r="5997" spans="13:16" x14ac:dyDescent="0.3">
      <c r="M5997" s="162"/>
      <c r="N5997" s="152"/>
      <c r="P5997" s="138"/>
    </row>
    <row r="5998" spans="13:16" x14ac:dyDescent="0.3">
      <c r="M5998" s="162"/>
      <c r="N5998" s="152"/>
      <c r="P5998" s="138"/>
    </row>
    <row r="5999" spans="13:16" x14ac:dyDescent="0.3">
      <c r="M5999" s="162"/>
      <c r="N5999" s="152"/>
      <c r="P5999" s="138"/>
    </row>
    <row r="6000" spans="13:16" x14ac:dyDescent="0.3">
      <c r="M6000" s="162"/>
      <c r="N6000" s="152"/>
      <c r="P6000" s="138"/>
    </row>
    <row r="6001" spans="13:16" x14ac:dyDescent="0.3">
      <c r="M6001" s="162"/>
      <c r="N6001" s="152"/>
      <c r="P6001" s="138"/>
    </row>
    <row r="6002" spans="13:16" x14ac:dyDescent="0.3">
      <c r="M6002" s="162"/>
      <c r="N6002" s="152"/>
      <c r="P6002" s="138"/>
    </row>
    <row r="6003" spans="13:16" x14ac:dyDescent="0.3">
      <c r="M6003" s="162"/>
      <c r="N6003" s="152"/>
      <c r="P6003" s="138"/>
    </row>
    <row r="6004" spans="13:16" x14ac:dyDescent="0.3">
      <c r="M6004" s="162"/>
      <c r="N6004" s="152"/>
      <c r="P6004" s="138"/>
    </row>
    <row r="6005" spans="13:16" x14ac:dyDescent="0.3">
      <c r="M6005" s="162"/>
      <c r="N6005" s="152"/>
      <c r="P6005" s="138"/>
    </row>
    <row r="6006" spans="13:16" x14ac:dyDescent="0.3">
      <c r="M6006" s="162"/>
      <c r="N6006" s="152"/>
      <c r="P6006" s="138"/>
    </row>
    <row r="6007" spans="13:16" x14ac:dyDescent="0.3">
      <c r="M6007" s="162"/>
      <c r="N6007" s="152"/>
      <c r="P6007" s="138"/>
    </row>
    <row r="6008" spans="13:16" x14ac:dyDescent="0.3">
      <c r="M6008" s="162"/>
      <c r="N6008" s="152"/>
      <c r="P6008" s="138"/>
    </row>
    <row r="6009" spans="13:16" x14ac:dyDescent="0.3">
      <c r="M6009" s="162"/>
      <c r="N6009" s="152"/>
      <c r="P6009" s="138"/>
    </row>
    <row r="6010" spans="13:16" x14ac:dyDescent="0.3">
      <c r="M6010" s="162"/>
      <c r="N6010" s="152"/>
      <c r="P6010" s="138"/>
    </row>
    <row r="6011" spans="13:16" x14ac:dyDescent="0.3">
      <c r="M6011" s="162"/>
      <c r="N6011" s="152"/>
      <c r="P6011" s="138"/>
    </row>
    <row r="6012" spans="13:16" x14ac:dyDescent="0.3">
      <c r="M6012" s="162"/>
      <c r="N6012" s="152"/>
      <c r="P6012" s="138"/>
    </row>
    <row r="6013" spans="13:16" x14ac:dyDescent="0.3">
      <c r="M6013" s="162"/>
      <c r="N6013" s="152"/>
      <c r="P6013" s="138"/>
    </row>
    <row r="6014" spans="13:16" x14ac:dyDescent="0.3">
      <c r="M6014" s="162"/>
      <c r="N6014" s="152"/>
      <c r="P6014" s="138"/>
    </row>
    <row r="6015" spans="13:16" x14ac:dyDescent="0.3">
      <c r="M6015" s="162"/>
      <c r="N6015" s="152"/>
      <c r="P6015" s="138"/>
    </row>
    <row r="6016" spans="13:16" x14ac:dyDescent="0.3">
      <c r="M6016" s="162"/>
      <c r="N6016" s="152"/>
      <c r="P6016" s="138"/>
    </row>
    <row r="6017" spans="13:16" x14ac:dyDescent="0.3">
      <c r="M6017" s="162"/>
      <c r="N6017" s="152"/>
      <c r="P6017" s="138"/>
    </row>
    <row r="6018" spans="13:16" x14ac:dyDescent="0.3">
      <c r="M6018" s="162"/>
      <c r="N6018" s="152"/>
      <c r="P6018" s="138"/>
    </row>
    <row r="6019" spans="13:16" x14ac:dyDescent="0.3">
      <c r="M6019" s="162"/>
      <c r="N6019" s="152"/>
      <c r="P6019" s="138"/>
    </row>
    <row r="6020" spans="13:16" x14ac:dyDescent="0.3">
      <c r="M6020" s="162"/>
      <c r="N6020" s="152"/>
      <c r="P6020" s="138"/>
    </row>
    <row r="6021" spans="13:16" x14ac:dyDescent="0.3">
      <c r="M6021" s="162"/>
      <c r="N6021" s="152"/>
      <c r="P6021" s="138"/>
    </row>
    <row r="6022" spans="13:16" x14ac:dyDescent="0.3">
      <c r="M6022" s="162"/>
      <c r="N6022" s="152"/>
      <c r="P6022" s="138"/>
    </row>
    <row r="6023" spans="13:16" x14ac:dyDescent="0.3">
      <c r="M6023" s="162"/>
      <c r="N6023" s="152"/>
      <c r="P6023" s="138"/>
    </row>
    <row r="6024" spans="13:16" x14ac:dyDescent="0.3">
      <c r="M6024" s="162"/>
      <c r="N6024" s="152"/>
      <c r="P6024" s="138"/>
    </row>
    <row r="6025" spans="13:16" x14ac:dyDescent="0.3">
      <c r="M6025" s="162"/>
      <c r="N6025" s="152"/>
      <c r="P6025" s="138"/>
    </row>
    <row r="6026" spans="13:16" x14ac:dyDescent="0.3">
      <c r="M6026" s="162"/>
      <c r="N6026" s="152"/>
      <c r="P6026" s="138"/>
    </row>
    <row r="6027" spans="13:16" x14ac:dyDescent="0.3">
      <c r="M6027" s="162"/>
      <c r="N6027" s="152"/>
      <c r="P6027" s="138"/>
    </row>
    <row r="6028" spans="13:16" x14ac:dyDescent="0.3">
      <c r="M6028" s="162"/>
      <c r="N6028" s="152"/>
      <c r="P6028" s="138"/>
    </row>
    <row r="6029" spans="13:16" x14ac:dyDescent="0.3">
      <c r="M6029" s="162"/>
      <c r="N6029" s="152"/>
      <c r="P6029" s="138"/>
    </row>
    <row r="6030" spans="13:16" x14ac:dyDescent="0.3">
      <c r="M6030" s="162"/>
      <c r="N6030" s="152"/>
      <c r="P6030" s="138"/>
    </row>
    <row r="6031" spans="13:16" x14ac:dyDescent="0.3">
      <c r="M6031" s="162"/>
      <c r="N6031" s="152"/>
      <c r="P6031" s="138"/>
    </row>
    <row r="6032" spans="13:16" x14ac:dyDescent="0.3">
      <c r="M6032" s="162"/>
      <c r="N6032" s="152"/>
      <c r="P6032" s="138"/>
    </row>
    <row r="6033" spans="13:16" x14ac:dyDescent="0.3">
      <c r="M6033" s="162"/>
      <c r="N6033" s="152"/>
      <c r="P6033" s="138"/>
    </row>
    <row r="6034" spans="13:16" x14ac:dyDescent="0.3">
      <c r="M6034" s="162"/>
      <c r="N6034" s="152"/>
      <c r="P6034" s="138"/>
    </row>
    <row r="6035" spans="13:16" x14ac:dyDescent="0.3">
      <c r="M6035" s="162"/>
      <c r="N6035" s="152"/>
      <c r="P6035" s="138"/>
    </row>
    <row r="6036" spans="13:16" x14ac:dyDescent="0.3">
      <c r="M6036" s="162"/>
      <c r="N6036" s="152"/>
      <c r="P6036" s="138"/>
    </row>
    <row r="6037" spans="13:16" x14ac:dyDescent="0.3">
      <c r="M6037" s="162"/>
      <c r="N6037" s="152"/>
      <c r="P6037" s="138"/>
    </row>
    <row r="6038" spans="13:16" x14ac:dyDescent="0.3">
      <c r="M6038" s="162"/>
      <c r="N6038" s="152"/>
      <c r="P6038" s="138"/>
    </row>
    <row r="6039" spans="13:16" x14ac:dyDescent="0.3">
      <c r="M6039" s="162"/>
      <c r="N6039" s="152"/>
      <c r="P6039" s="138"/>
    </row>
    <row r="6040" spans="13:16" x14ac:dyDescent="0.3">
      <c r="M6040" s="162"/>
      <c r="N6040" s="152"/>
      <c r="P6040" s="138"/>
    </row>
    <row r="6041" spans="13:16" x14ac:dyDescent="0.3">
      <c r="M6041" s="162"/>
      <c r="N6041" s="152"/>
      <c r="P6041" s="138"/>
    </row>
    <row r="6042" spans="13:16" x14ac:dyDescent="0.3">
      <c r="M6042" s="162"/>
      <c r="N6042" s="152"/>
      <c r="P6042" s="138"/>
    </row>
    <row r="6043" spans="13:16" x14ac:dyDescent="0.3">
      <c r="M6043" s="162"/>
      <c r="N6043" s="152"/>
      <c r="P6043" s="138"/>
    </row>
    <row r="6044" spans="13:16" x14ac:dyDescent="0.3">
      <c r="M6044" s="162"/>
      <c r="N6044" s="152"/>
      <c r="P6044" s="138"/>
    </row>
    <row r="6045" spans="13:16" x14ac:dyDescent="0.3">
      <c r="M6045" s="162"/>
      <c r="N6045" s="152"/>
      <c r="P6045" s="138"/>
    </row>
    <row r="6046" spans="13:16" x14ac:dyDescent="0.3">
      <c r="M6046" s="162"/>
      <c r="N6046" s="152"/>
      <c r="P6046" s="138"/>
    </row>
    <row r="6047" spans="13:16" x14ac:dyDescent="0.3">
      <c r="M6047" s="162"/>
      <c r="N6047" s="152"/>
      <c r="P6047" s="138"/>
    </row>
    <row r="6048" spans="13:16" x14ac:dyDescent="0.3">
      <c r="M6048" s="162"/>
      <c r="N6048" s="152"/>
      <c r="P6048" s="138"/>
    </row>
    <row r="6049" spans="13:16" x14ac:dyDescent="0.3">
      <c r="M6049" s="162"/>
      <c r="N6049" s="152"/>
      <c r="P6049" s="138"/>
    </row>
    <row r="6050" spans="13:16" x14ac:dyDescent="0.3">
      <c r="M6050" s="162"/>
      <c r="N6050" s="152"/>
      <c r="P6050" s="138"/>
    </row>
    <row r="6051" spans="13:16" x14ac:dyDescent="0.3">
      <c r="M6051" s="162"/>
      <c r="N6051" s="152"/>
      <c r="P6051" s="138"/>
    </row>
    <row r="6052" spans="13:16" x14ac:dyDescent="0.3">
      <c r="M6052" s="162"/>
      <c r="N6052" s="152"/>
      <c r="P6052" s="138"/>
    </row>
    <row r="6053" spans="13:16" x14ac:dyDescent="0.3">
      <c r="M6053" s="162"/>
      <c r="N6053" s="152"/>
      <c r="P6053" s="138"/>
    </row>
    <row r="6054" spans="13:16" x14ac:dyDescent="0.3">
      <c r="M6054" s="162"/>
      <c r="N6054" s="152"/>
      <c r="P6054" s="138"/>
    </row>
    <row r="6055" spans="13:16" x14ac:dyDescent="0.3">
      <c r="M6055" s="162"/>
      <c r="N6055" s="152"/>
      <c r="P6055" s="138"/>
    </row>
    <row r="6056" spans="13:16" x14ac:dyDescent="0.3">
      <c r="M6056" s="162"/>
      <c r="N6056" s="152"/>
      <c r="P6056" s="138"/>
    </row>
    <row r="6057" spans="13:16" x14ac:dyDescent="0.3">
      <c r="M6057" s="162"/>
      <c r="N6057" s="152"/>
      <c r="P6057" s="138"/>
    </row>
    <row r="6058" spans="13:16" x14ac:dyDescent="0.3">
      <c r="M6058" s="162"/>
      <c r="N6058" s="152"/>
      <c r="P6058" s="138"/>
    </row>
    <row r="6059" spans="13:16" x14ac:dyDescent="0.3">
      <c r="M6059" s="162"/>
      <c r="N6059" s="152"/>
      <c r="P6059" s="138"/>
    </row>
    <row r="6060" spans="13:16" x14ac:dyDescent="0.3">
      <c r="M6060" s="162"/>
      <c r="N6060" s="152"/>
      <c r="P6060" s="138"/>
    </row>
    <row r="6061" spans="13:16" x14ac:dyDescent="0.3">
      <c r="M6061" s="162"/>
      <c r="N6061" s="152"/>
      <c r="P6061" s="138"/>
    </row>
    <row r="6062" spans="13:16" x14ac:dyDescent="0.3">
      <c r="M6062" s="162"/>
      <c r="N6062" s="152"/>
      <c r="P6062" s="138"/>
    </row>
    <row r="6063" spans="13:16" x14ac:dyDescent="0.3">
      <c r="M6063" s="162"/>
      <c r="N6063" s="152"/>
      <c r="P6063" s="138"/>
    </row>
    <row r="6064" spans="13:16" x14ac:dyDescent="0.3">
      <c r="M6064" s="162"/>
      <c r="N6064" s="152"/>
      <c r="P6064" s="138"/>
    </row>
    <row r="6065" spans="13:16" x14ac:dyDescent="0.3">
      <c r="M6065" s="162"/>
      <c r="N6065" s="152"/>
      <c r="P6065" s="138"/>
    </row>
    <row r="6066" spans="13:16" x14ac:dyDescent="0.3">
      <c r="M6066" s="162"/>
      <c r="N6066" s="152"/>
      <c r="P6066" s="138"/>
    </row>
    <row r="6067" spans="13:16" x14ac:dyDescent="0.3">
      <c r="M6067" s="162"/>
      <c r="N6067" s="152"/>
      <c r="P6067" s="138"/>
    </row>
    <row r="6068" spans="13:16" x14ac:dyDescent="0.3">
      <c r="M6068" s="162"/>
      <c r="N6068" s="152"/>
      <c r="P6068" s="138"/>
    </row>
    <row r="6069" spans="13:16" x14ac:dyDescent="0.3">
      <c r="M6069" s="162"/>
      <c r="N6069" s="152"/>
      <c r="P6069" s="138"/>
    </row>
    <row r="6070" spans="13:16" x14ac:dyDescent="0.3">
      <c r="M6070" s="162"/>
      <c r="N6070" s="152"/>
      <c r="P6070" s="138"/>
    </row>
    <row r="6071" spans="13:16" x14ac:dyDescent="0.3">
      <c r="M6071" s="162"/>
      <c r="N6071" s="152"/>
      <c r="P6071" s="138"/>
    </row>
    <row r="6072" spans="13:16" x14ac:dyDescent="0.3">
      <c r="M6072" s="162"/>
      <c r="N6072" s="152"/>
      <c r="P6072" s="138"/>
    </row>
    <row r="6073" spans="13:16" x14ac:dyDescent="0.3">
      <c r="M6073" s="162"/>
      <c r="N6073" s="152"/>
      <c r="P6073" s="138"/>
    </row>
    <row r="6074" spans="13:16" x14ac:dyDescent="0.3">
      <c r="M6074" s="162"/>
      <c r="N6074" s="152"/>
      <c r="P6074" s="138"/>
    </row>
    <row r="6075" spans="13:16" x14ac:dyDescent="0.3">
      <c r="M6075" s="162"/>
      <c r="N6075" s="152"/>
      <c r="P6075" s="138"/>
    </row>
    <row r="6076" spans="13:16" x14ac:dyDescent="0.3">
      <c r="M6076" s="162"/>
      <c r="N6076" s="152"/>
      <c r="P6076" s="138"/>
    </row>
    <row r="6077" spans="13:16" x14ac:dyDescent="0.3">
      <c r="M6077" s="162"/>
      <c r="N6077" s="152"/>
      <c r="P6077" s="138"/>
    </row>
    <row r="6078" spans="13:16" x14ac:dyDescent="0.3">
      <c r="M6078" s="162"/>
      <c r="N6078" s="152"/>
      <c r="P6078" s="138"/>
    </row>
    <row r="6079" spans="13:16" x14ac:dyDescent="0.3">
      <c r="M6079" s="162"/>
      <c r="N6079" s="152"/>
      <c r="P6079" s="138"/>
    </row>
    <row r="6080" spans="13:16" x14ac:dyDescent="0.3">
      <c r="M6080" s="162"/>
      <c r="N6080" s="152"/>
      <c r="P6080" s="138"/>
    </row>
    <row r="6081" spans="13:16" x14ac:dyDescent="0.3">
      <c r="M6081" s="162"/>
      <c r="N6081" s="152"/>
      <c r="P6081" s="138"/>
    </row>
    <row r="6082" spans="13:16" x14ac:dyDescent="0.3">
      <c r="M6082" s="162"/>
      <c r="N6082" s="152"/>
      <c r="P6082" s="138"/>
    </row>
    <row r="6083" spans="13:16" x14ac:dyDescent="0.3">
      <c r="M6083" s="162"/>
      <c r="N6083" s="152"/>
      <c r="P6083" s="138"/>
    </row>
    <row r="6084" spans="13:16" x14ac:dyDescent="0.3">
      <c r="M6084" s="162"/>
      <c r="N6084" s="152"/>
      <c r="P6084" s="138"/>
    </row>
    <row r="6085" spans="13:16" x14ac:dyDescent="0.3">
      <c r="M6085" s="162"/>
      <c r="N6085" s="152"/>
      <c r="P6085" s="138"/>
    </row>
    <row r="6086" spans="13:16" x14ac:dyDescent="0.3">
      <c r="M6086" s="162"/>
      <c r="N6086" s="152"/>
      <c r="P6086" s="138"/>
    </row>
    <row r="6087" spans="13:16" x14ac:dyDescent="0.3">
      <c r="M6087" s="162"/>
      <c r="N6087" s="152"/>
      <c r="P6087" s="138"/>
    </row>
    <row r="6088" spans="13:16" x14ac:dyDescent="0.3">
      <c r="M6088" s="162"/>
      <c r="N6088" s="152"/>
      <c r="P6088" s="138"/>
    </row>
    <row r="6089" spans="13:16" x14ac:dyDescent="0.3">
      <c r="M6089" s="162"/>
      <c r="N6089" s="152"/>
      <c r="P6089" s="138"/>
    </row>
    <row r="6090" spans="13:16" x14ac:dyDescent="0.3">
      <c r="M6090" s="162"/>
      <c r="N6090" s="152"/>
      <c r="P6090" s="138"/>
    </row>
    <row r="6091" spans="13:16" x14ac:dyDescent="0.3">
      <c r="M6091" s="162"/>
      <c r="N6091" s="152"/>
      <c r="P6091" s="138"/>
    </row>
    <row r="6092" spans="13:16" x14ac:dyDescent="0.3">
      <c r="M6092" s="162"/>
      <c r="N6092" s="152"/>
      <c r="P6092" s="138"/>
    </row>
    <row r="6093" spans="13:16" x14ac:dyDescent="0.3">
      <c r="M6093" s="162"/>
      <c r="N6093" s="152"/>
      <c r="P6093" s="138"/>
    </row>
    <row r="6094" spans="13:16" x14ac:dyDescent="0.3">
      <c r="M6094" s="162"/>
      <c r="N6094" s="152"/>
      <c r="P6094" s="138"/>
    </row>
    <row r="6095" spans="13:16" x14ac:dyDescent="0.3">
      <c r="M6095" s="162"/>
      <c r="N6095" s="152"/>
      <c r="P6095" s="138"/>
    </row>
    <row r="6096" spans="13:16" x14ac:dyDescent="0.3">
      <c r="M6096" s="162"/>
      <c r="N6096" s="152"/>
      <c r="P6096" s="138"/>
    </row>
    <row r="6097" spans="13:16" x14ac:dyDescent="0.3">
      <c r="M6097" s="162"/>
      <c r="N6097" s="152"/>
      <c r="P6097" s="138"/>
    </row>
    <row r="6098" spans="13:16" x14ac:dyDescent="0.3">
      <c r="M6098" s="162"/>
      <c r="N6098" s="152"/>
      <c r="P6098" s="138"/>
    </row>
    <row r="6099" spans="13:16" x14ac:dyDescent="0.3">
      <c r="M6099" s="162"/>
      <c r="N6099" s="152"/>
      <c r="P6099" s="138"/>
    </row>
    <row r="6100" spans="13:16" x14ac:dyDescent="0.3">
      <c r="M6100" s="162"/>
      <c r="N6100" s="152"/>
      <c r="P6100" s="138"/>
    </row>
    <row r="6101" spans="13:16" x14ac:dyDescent="0.3">
      <c r="M6101" s="162"/>
      <c r="N6101" s="152"/>
      <c r="P6101" s="138"/>
    </row>
    <row r="6102" spans="13:16" x14ac:dyDescent="0.3">
      <c r="M6102" s="162"/>
      <c r="N6102" s="152"/>
      <c r="P6102" s="138"/>
    </row>
    <row r="6103" spans="13:16" x14ac:dyDescent="0.3">
      <c r="M6103" s="162"/>
      <c r="N6103" s="152"/>
      <c r="P6103" s="138"/>
    </row>
    <row r="6104" spans="13:16" x14ac:dyDescent="0.3">
      <c r="M6104" s="162"/>
      <c r="N6104" s="152"/>
      <c r="P6104" s="138"/>
    </row>
    <row r="6105" spans="13:16" x14ac:dyDescent="0.3">
      <c r="M6105" s="162"/>
      <c r="N6105" s="152"/>
      <c r="P6105" s="138"/>
    </row>
    <row r="6106" spans="13:16" x14ac:dyDescent="0.3">
      <c r="M6106" s="162"/>
      <c r="N6106" s="152"/>
      <c r="P6106" s="138"/>
    </row>
    <row r="6107" spans="13:16" x14ac:dyDescent="0.3">
      <c r="M6107" s="162"/>
      <c r="N6107" s="152"/>
      <c r="P6107" s="138"/>
    </row>
    <row r="6108" spans="13:16" x14ac:dyDescent="0.3">
      <c r="M6108" s="162"/>
      <c r="N6108" s="152"/>
      <c r="P6108" s="138"/>
    </row>
    <row r="6109" spans="13:16" x14ac:dyDescent="0.3">
      <c r="M6109" s="162"/>
      <c r="N6109" s="152"/>
      <c r="P6109" s="138"/>
    </row>
    <row r="6110" spans="13:16" x14ac:dyDescent="0.3">
      <c r="M6110" s="162"/>
      <c r="N6110" s="152"/>
      <c r="P6110" s="138"/>
    </row>
    <row r="6111" spans="13:16" x14ac:dyDescent="0.3">
      <c r="M6111" s="162"/>
      <c r="N6111" s="152"/>
      <c r="P6111" s="138"/>
    </row>
    <row r="6112" spans="13:16" x14ac:dyDescent="0.3">
      <c r="M6112" s="162"/>
      <c r="N6112" s="152"/>
      <c r="P6112" s="138"/>
    </row>
    <row r="6113" spans="13:16" x14ac:dyDescent="0.3">
      <c r="M6113" s="162"/>
      <c r="N6113" s="152"/>
      <c r="P6113" s="138"/>
    </row>
    <row r="6114" spans="13:16" x14ac:dyDescent="0.3">
      <c r="M6114" s="162"/>
      <c r="N6114" s="152"/>
      <c r="P6114" s="138"/>
    </row>
    <row r="6115" spans="13:16" x14ac:dyDescent="0.3">
      <c r="M6115" s="162"/>
      <c r="N6115" s="152"/>
      <c r="P6115" s="138"/>
    </row>
    <row r="6116" spans="13:16" x14ac:dyDescent="0.3">
      <c r="M6116" s="162"/>
      <c r="N6116" s="152"/>
      <c r="P6116" s="138"/>
    </row>
    <row r="6117" spans="13:16" x14ac:dyDescent="0.3">
      <c r="M6117" s="162"/>
      <c r="N6117" s="152"/>
      <c r="P6117" s="138"/>
    </row>
    <row r="6118" spans="13:16" x14ac:dyDescent="0.3">
      <c r="M6118" s="162"/>
      <c r="N6118" s="152"/>
      <c r="P6118" s="138"/>
    </row>
    <row r="6119" spans="13:16" x14ac:dyDescent="0.3">
      <c r="M6119" s="162"/>
      <c r="N6119" s="152"/>
      <c r="P6119" s="138"/>
    </row>
    <row r="6120" spans="13:16" x14ac:dyDescent="0.3">
      <c r="M6120" s="162"/>
      <c r="N6120" s="152"/>
      <c r="P6120" s="138"/>
    </row>
    <row r="6121" spans="13:16" x14ac:dyDescent="0.3">
      <c r="M6121" s="162"/>
      <c r="N6121" s="152"/>
      <c r="P6121" s="138"/>
    </row>
    <row r="6122" spans="13:16" x14ac:dyDescent="0.3">
      <c r="M6122" s="162"/>
      <c r="N6122" s="152"/>
      <c r="P6122" s="138"/>
    </row>
    <row r="6123" spans="13:16" x14ac:dyDescent="0.3">
      <c r="M6123" s="162"/>
      <c r="N6123" s="152"/>
      <c r="P6123" s="138"/>
    </row>
    <row r="6124" spans="13:16" x14ac:dyDescent="0.3">
      <c r="M6124" s="162"/>
      <c r="N6124" s="152"/>
      <c r="P6124" s="138"/>
    </row>
    <row r="6125" spans="13:16" x14ac:dyDescent="0.3">
      <c r="M6125" s="162"/>
      <c r="N6125" s="152"/>
      <c r="P6125" s="138"/>
    </row>
    <row r="6126" spans="13:16" x14ac:dyDescent="0.3">
      <c r="M6126" s="162"/>
      <c r="N6126" s="152"/>
      <c r="P6126" s="138"/>
    </row>
    <row r="6127" spans="13:16" x14ac:dyDescent="0.3">
      <c r="M6127" s="162"/>
      <c r="N6127" s="152"/>
      <c r="P6127" s="138"/>
    </row>
    <row r="6128" spans="13:16" x14ac:dyDescent="0.3">
      <c r="M6128" s="162"/>
      <c r="N6128" s="152"/>
      <c r="P6128" s="138"/>
    </row>
    <row r="6129" spans="13:16" x14ac:dyDescent="0.3">
      <c r="M6129" s="162"/>
      <c r="N6129" s="152"/>
      <c r="P6129" s="138"/>
    </row>
    <row r="6130" spans="13:16" x14ac:dyDescent="0.3">
      <c r="M6130" s="162"/>
      <c r="N6130" s="152"/>
      <c r="P6130" s="138"/>
    </row>
    <row r="6131" spans="13:16" x14ac:dyDescent="0.3">
      <c r="M6131" s="162"/>
      <c r="N6131" s="152"/>
      <c r="P6131" s="138"/>
    </row>
    <row r="6132" spans="13:16" x14ac:dyDescent="0.3">
      <c r="M6132" s="162"/>
      <c r="N6132" s="152"/>
      <c r="P6132" s="138"/>
    </row>
    <row r="6133" spans="13:16" x14ac:dyDescent="0.3">
      <c r="M6133" s="162"/>
      <c r="N6133" s="152"/>
      <c r="P6133" s="138"/>
    </row>
    <row r="6134" spans="13:16" x14ac:dyDescent="0.3">
      <c r="M6134" s="162"/>
      <c r="N6134" s="152"/>
      <c r="P6134" s="138"/>
    </row>
    <row r="6135" spans="13:16" x14ac:dyDescent="0.3">
      <c r="M6135" s="162"/>
      <c r="N6135" s="152"/>
      <c r="P6135" s="138"/>
    </row>
    <row r="6136" spans="13:16" x14ac:dyDescent="0.3">
      <c r="M6136" s="162"/>
      <c r="N6136" s="152"/>
      <c r="P6136" s="138"/>
    </row>
    <row r="6137" spans="13:16" x14ac:dyDescent="0.3">
      <c r="M6137" s="162"/>
      <c r="N6137" s="152"/>
      <c r="P6137" s="138"/>
    </row>
    <row r="6138" spans="13:16" x14ac:dyDescent="0.3">
      <c r="M6138" s="162"/>
      <c r="N6138" s="152"/>
      <c r="P6138" s="138"/>
    </row>
    <row r="6139" spans="13:16" x14ac:dyDescent="0.3">
      <c r="M6139" s="162"/>
      <c r="N6139" s="152"/>
      <c r="P6139" s="138"/>
    </row>
    <row r="6140" spans="13:16" x14ac:dyDescent="0.3">
      <c r="M6140" s="162"/>
      <c r="N6140" s="152"/>
      <c r="P6140" s="138"/>
    </row>
    <row r="6141" spans="13:16" x14ac:dyDescent="0.3">
      <c r="M6141" s="162"/>
      <c r="N6141" s="152"/>
      <c r="P6141" s="138"/>
    </row>
    <row r="6142" spans="13:16" x14ac:dyDescent="0.3">
      <c r="M6142" s="162"/>
      <c r="N6142" s="152"/>
      <c r="P6142" s="138"/>
    </row>
    <row r="6143" spans="13:16" x14ac:dyDescent="0.3">
      <c r="M6143" s="162"/>
      <c r="N6143" s="152"/>
      <c r="P6143" s="138"/>
    </row>
    <row r="6144" spans="13:16" x14ac:dyDescent="0.3">
      <c r="M6144" s="162"/>
      <c r="N6144" s="152"/>
      <c r="P6144" s="138"/>
    </row>
    <row r="6145" spans="13:16" x14ac:dyDescent="0.3">
      <c r="M6145" s="162"/>
      <c r="N6145" s="152"/>
      <c r="P6145" s="138"/>
    </row>
    <row r="6146" spans="13:16" x14ac:dyDescent="0.3">
      <c r="M6146" s="162"/>
      <c r="N6146" s="152"/>
      <c r="P6146" s="138"/>
    </row>
    <row r="6147" spans="13:16" x14ac:dyDescent="0.3">
      <c r="M6147" s="162"/>
      <c r="N6147" s="152"/>
      <c r="P6147" s="138"/>
    </row>
    <row r="6148" spans="13:16" x14ac:dyDescent="0.3">
      <c r="M6148" s="162"/>
      <c r="N6148" s="152"/>
      <c r="P6148" s="138"/>
    </row>
    <row r="6149" spans="13:16" x14ac:dyDescent="0.3">
      <c r="M6149" s="162"/>
      <c r="N6149" s="152"/>
      <c r="P6149" s="138"/>
    </row>
    <row r="6150" spans="13:16" x14ac:dyDescent="0.3">
      <c r="M6150" s="162"/>
      <c r="N6150" s="152"/>
      <c r="P6150" s="138"/>
    </row>
    <row r="6151" spans="13:16" x14ac:dyDescent="0.3">
      <c r="M6151" s="162"/>
      <c r="N6151" s="152"/>
      <c r="P6151" s="138"/>
    </row>
    <row r="6152" spans="13:16" x14ac:dyDescent="0.3">
      <c r="M6152" s="162"/>
      <c r="N6152" s="152"/>
      <c r="P6152" s="138"/>
    </row>
    <row r="6153" spans="13:16" x14ac:dyDescent="0.3">
      <c r="M6153" s="162"/>
      <c r="N6153" s="152"/>
      <c r="P6153" s="138"/>
    </row>
    <row r="6154" spans="13:16" x14ac:dyDescent="0.3">
      <c r="M6154" s="162"/>
      <c r="N6154" s="152"/>
      <c r="P6154" s="138"/>
    </row>
    <row r="6155" spans="13:16" x14ac:dyDescent="0.3">
      <c r="M6155" s="162"/>
      <c r="N6155" s="152"/>
      <c r="P6155" s="138"/>
    </row>
    <row r="6156" spans="13:16" x14ac:dyDescent="0.3">
      <c r="M6156" s="162"/>
      <c r="N6156" s="152"/>
      <c r="P6156" s="138"/>
    </row>
    <row r="6157" spans="13:16" x14ac:dyDescent="0.3">
      <c r="M6157" s="162"/>
      <c r="N6157" s="152"/>
      <c r="P6157" s="138"/>
    </row>
    <row r="6158" spans="13:16" x14ac:dyDescent="0.3">
      <c r="M6158" s="162"/>
      <c r="N6158" s="152"/>
      <c r="P6158" s="138"/>
    </row>
    <row r="6159" spans="13:16" x14ac:dyDescent="0.3">
      <c r="M6159" s="162"/>
      <c r="N6159" s="152"/>
      <c r="P6159" s="138"/>
    </row>
    <row r="6160" spans="13:16" x14ac:dyDescent="0.3">
      <c r="M6160" s="162"/>
      <c r="N6160" s="152"/>
      <c r="P6160" s="138"/>
    </row>
    <row r="6161" spans="13:16" x14ac:dyDescent="0.3">
      <c r="M6161" s="162"/>
      <c r="N6161" s="152"/>
      <c r="P6161" s="138"/>
    </row>
    <row r="6162" spans="13:16" x14ac:dyDescent="0.3">
      <c r="M6162" s="162"/>
      <c r="N6162" s="152"/>
      <c r="P6162" s="138"/>
    </row>
    <row r="6163" spans="13:16" x14ac:dyDescent="0.3">
      <c r="M6163" s="162"/>
      <c r="N6163" s="152"/>
      <c r="P6163" s="138"/>
    </row>
    <row r="6164" spans="13:16" x14ac:dyDescent="0.3">
      <c r="M6164" s="162"/>
      <c r="N6164" s="152"/>
      <c r="P6164" s="138"/>
    </row>
    <row r="6165" spans="13:16" x14ac:dyDescent="0.3">
      <c r="M6165" s="162"/>
      <c r="N6165" s="152"/>
      <c r="P6165" s="138"/>
    </row>
    <row r="6166" spans="13:16" x14ac:dyDescent="0.3">
      <c r="M6166" s="162"/>
      <c r="N6166" s="152"/>
      <c r="P6166" s="138"/>
    </row>
    <row r="6167" spans="13:16" x14ac:dyDescent="0.3">
      <c r="M6167" s="162"/>
      <c r="N6167" s="152"/>
      <c r="P6167" s="138"/>
    </row>
    <row r="6168" spans="13:16" x14ac:dyDescent="0.3">
      <c r="M6168" s="162"/>
      <c r="N6168" s="152"/>
      <c r="P6168" s="138"/>
    </row>
    <row r="6169" spans="13:16" x14ac:dyDescent="0.3">
      <c r="M6169" s="162"/>
      <c r="N6169" s="152"/>
      <c r="P6169" s="138"/>
    </row>
    <row r="6170" spans="13:16" x14ac:dyDescent="0.3">
      <c r="M6170" s="162"/>
      <c r="N6170" s="152"/>
      <c r="P6170" s="138"/>
    </row>
    <row r="6171" spans="13:16" x14ac:dyDescent="0.3">
      <c r="M6171" s="162"/>
      <c r="N6171" s="152"/>
      <c r="P6171" s="138"/>
    </row>
    <row r="6172" spans="13:16" x14ac:dyDescent="0.3">
      <c r="M6172" s="162"/>
      <c r="N6172" s="152"/>
      <c r="P6172" s="138"/>
    </row>
    <row r="6173" spans="13:16" x14ac:dyDescent="0.3">
      <c r="M6173" s="162"/>
      <c r="N6173" s="152"/>
      <c r="P6173" s="138"/>
    </row>
    <row r="6174" spans="13:16" x14ac:dyDescent="0.3">
      <c r="M6174" s="162"/>
      <c r="N6174" s="152"/>
      <c r="P6174" s="138"/>
    </row>
    <row r="6175" spans="13:16" x14ac:dyDescent="0.3">
      <c r="M6175" s="162"/>
      <c r="N6175" s="152"/>
      <c r="P6175" s="138"/>
    </row>
    <row r="6176" spans="13:16" x14ac:dyDescent="0.3">
      <c r="M6176" s="162"/>
      <c r="N6176" s="152"/>
      <c r="P6176" s="138"/>
    </row>
    <row r="6177" spans="13:16" x14ac:dyDescent="0.3">
      <c r="M6177" s="162"/>
      <c r="N6177" s="152"/>
      <c r="P6177" s="138"/>
    </row>
    <row r="6178" spans="13:16" x14ac:dyDescent="0.3">
      <c r="M6178" s="162"/>
      <c r="N6178" s="152"/>
      <c r="P6178" s="138"/>
    </row>
    <row r="6179" spans="13:16" x14ac:dyDescent="0.3">
      <c r="M6179" s="162"/>
      <c r="N6179" s="152"/>
      <c r="P6179" s="138"/>
    </row>
    <row r="6180" spans="13:16" x14ac:dyDescent="0.3">
      <c r="M6180" s="162"/>
      <c r="N6180" s="152"/>
      <c r="P6180" s="138"/>
    </row>
    <row r="6181" spans="13:16" x14ac:dyDescent="0.3">
      <c r="M6181" s="162"/>
      <c r="N6181" s="152"/>
      <c r="P6181" s="138"/>
    </row>
    <row r="6182" spans="13:16" x14ac:dyDescent="0.3">
      <c r="M6182" s="162"/>
      <c r="N6182" s="152"/>
      <c r="P6182" s="138"/>
    </row>
    <row r="6183" spans="13:16" x14ac:dyDescent="0.3">
      <c r="M6183" s="162"/>
      <c r="N6183" s="152"/>
      <c r="P6183" s="138"/>
    </row>
    <row r="6184" spans="13:16" x14ac:dyDescent="0.3">
      <c r="M6184" s="162"/>
      <c r="N6184" s="152"/>
      <c r="P6184" s="138"/>
    </row>
    <row r="6185" spans="13:16" x14ac:dyDescent="0.3">
      <c r="M6185" s="162"/>
      <c r="N6185" s="152"/>
      <c r="P6185" s="138"/>
    </row>
    <row r="6186" spans="13:16" x14ac:dyDescent="0.3">
      <c r="M6186" s="162"/>
      <c r="N6186" s="152"/>
      <c r="P6186" s="138"/>
    </row>
    <row r="6187" spans="13:16" x14ac:dyDescent="0.3">
      <c r="M6187" s="162"/>
      <c r="N6187" s="152"/>
      <c r="P6187" s="138"/>
    </row>
    <row r="6188" spans="13:16" x14ac:dyDescent="0.3">
      <c r="M6188" s="162"/>
      <c r="N6188" s="152"/>
      <c r="P6188" s="138"/>
    </row>
    <row r="6189" spans="13:16" x14ac:dyDescent="0.3">
      <c r="M6189" s="162"/>
      <c r="N6189" s="152"/>
      <c r="P6189" s="138"/>
    </row>
    <row r="6190" spans="13:16" x14ac:dyDescent="0.3">
      <c r="M6190" s="162"/>
      <c r="N6190" s="152"/>
      <c r="P6190" s="138"/>
    </row>
    <row r="6191" spans="13:16" x14ac:dyDescent="0.3">
      <c r="M6191" s="162"/>
      <c r="N6191" s="152"/>
      <c r="P6191" s="138"/>
    </row>
    <row r="6192" spans="13:16" x14ac:dyDescent="0.3">
      <c r="M6192" s="162"/>
      <c r="N6192" s="152"/>
      <c r="P6192" s="138"/>
    </row>
    <row r="6193" spans="13:16" x14ac:dyDescent="0.3">
      <c r="M6193" s="162"/>
      <c r="N6193" s="152"/>
      <c r="P6193" s="138"/>
    </row>
    <row r="6194" spans="13:16" x14ac:dyDescent="0.3">
      <c r="M6194" s="162"/>
      <c r="N6194" s="152"/>
      <c r="P6194" s="138"/>
    </row>
    <row r="6195" spans="13:16" x14ac:dyDescent="0.3">
      <c r="M6195" s="162"/>
      <c r="N6195" s="152"/>
      <c r="P6195" s="138"/>
    </row>
    <row r="6196" spans="13:16" x14ac:dyDescent="0.3">
      <c r="M6196" s="162"/>
      <c r="N6196" s="152"/>
      <c r="P6196" s="138"/>
    </row>
    <row r="6197" spans="13:16" x14ac:dyDescent="0.3">
      <c r="M6197" s="162"/>
      <c r="N6197" s="152"/>
      <c r="P6197" s="138"/>
    </row>
    <row r="6198" spans="13:16" x14ac:dyDescent="0.3">
      <c r="M6198" s="162"/>
      <c r="N6198" s="152"/>
      <c r="P6198" s="138"/>
    </row>
    <row r="6199" spans="13:16" x14ac:dyDescent="0.3">
      <c r="M6199" s="162"/>
      <c r="N6199" s="152"/>
      <c r="P6199" s="138"/>
    </row>
    <row r="6200" spans="13:16" x14ac:dyDescent="0.3">
      <c r="M6200" s="162"/>
      <c r="N6200" s="152"/>
      <c r="P6200" s="138"/>
    </row>
    <row r="6201" spans="13:16" x14ac:dyDescent="0.3">
      <c r="M6201" s="162"/>
      <c r="N6201" s="152"/>
      <c r="P6201" s="138"/>
    </row>
    <row r="6202" spans="13:16" x14ac:dyDescent="0.3">
      <c r="M6202" s="162"/>
      <c r="N6202" s="152"/>
      <c r="P6202" s="138"/>
    </row>
    <row r="6203" spans="13:16" x14ac:dyDescent="0.3">
      <c r="M6203" s="162"/>
      <c r="N6203" s="152"/>
      <c r="P6203" s="138"/>
    </row>
    <row r="6204" spans="13:16" x14ac:dyDescent="0.3">
      <c r="M6204" s="162"/>
      <c r="N6204" s="152"/>
      <c r="P6204" s="138"/>
    </row>
    <row r="6205" spans="13:16" x14ac:dyDescent="0.3">
      <c r="M6205" s="162"/>
      <c r="N6205" s="152"/>
      <c r="P6205" s="138"/>
    </row>
    <row r="6206" spans="13:16" x14ac:dyDescent="0.3">
      <c r="M6206" s="162"/>
      <c r="N6206" s="152"/>
      <c r="P6206" s="138"/>
    </row>
    <row r="6207" spans="13:16" x14ac:dyDescent="0.3">
      <c r="M6207" s="162"/>
      <c r="N6207" s="152"/>
      <c r="P6207" s="138"/>
    </row>
    <row r="6208" spans="13:16" x14ac:dyDescent="0.3">
      <c r="M6208" s="162"/>
      <c r="N6208" s="152"/>
      <c r="P6208" s="138"/>
    </row>
    <row r="6209" spans="13:16" x14ac:dyDescent="0.3">
      <c r="M6209" s="162"/>
      <c r="N6209" s="152"/>
      <c r="P6209" s="138"/>
    </row>
    <row r="6210" spans="13:16" x14ac:dyDescent="0.3">
      <c r="M6210" s="162"/>
      <c r="N6210" s="152"/>
      <c r="P6210" s="138"/>
    </row>
    <row r="6211" spans="13:16" x14ac:dyDescent="0.3">
      <c r="M6211" s="162"/>
      <c r="N6211" s="152"/>
      <c r="P6211" s="138"/>
    </row>
    <row r="6212" spans="13:16" x14ac:dyDescent="0.3">
      <c r="M6212" s="162"/>
      <c r="N6212" s="152"/>
      <c r="P6212" s="138"/>
    </row>
    <row r="6213" spans="13:16" x14ac:dyDescent="0.3">
      <c r="M6213" s="162"/>
      <c r="N6213" s="152"/>
      <c r="P6213" s="138"/>
    </row>
    <row r="6214" spans="13:16" x14ac:dyDescent="0.3">
      <c r="M6214" s="162"/>
      <c r="N6214" s="152"/>
      <c r="P6214" s="138"/>
    </row>
    <row r="6215" spans="13:16" x14ac:dyDescent="0.3">
      <c r="M6215" s="162"/>
      <c r="N6215" s="152"/>
      <c r="P6215" s="138"/>
    </row>
    <row r="6216" spans="13:16" x14ac:dyDescent="0.3">
      <c r="M6216" s="162"/>
      <c r="N6216" s="152"/>
      <c r="P6216" s="138"/>
    </row>
    <row r="6217" spans="13:16" x14ac:dyDescent="0.3">
      <c r="M6217" s="162"/>
      <c r="N6217" s="152"/>
      <c r="P6217" s="138"/>
    </row>
    <row r="6218" spans="13:16" x14ac:dyDescent="0.3">
      <c r="M6218" s="162"/>
      <c r="N6218" s="152"/>
      <c r="P6218" s="138"/>
    </row>
    <row r="6219" spans="13:16" x14ac:dyDescent="0.3">
      <c r="M6219" s="162"/>
      <c r="N6219" s="152"/>
      <c r="P6219" s="138"/>
    </row>
    <row r="6220" spans="13:16" x14ac:dyDescent="0.3">
      <c r="M6220" s="162"/>
      <c r="N6220" s="152"/>
      <c r="P6220" s="138"/>
    </row>
    <row r="6221" spans="13:16" x14ac:dyDescent="0.3">
      <c r="M6221" s="162"/>
      <c r="N6221" s="152"/>
      <c r="P6221" s="138"/>
    </row>
    <row r="6222" spans="13:16" x14ac:dyDescent="0.3">
      <c r="M6222" s="162"/>
      <c r="N6222" s="152"/>
      <c r="P6222" s="138"/>
    </row>
    <row r="6223" spans="13:16" x14ac:dyDescent="0.3">
      <c r="M6223" s="162"/>
      <c r="N6223" s="152"/>
      <c r="P6223" s="138"/>
    </row>
    <row r="6224" spans="13:16" x14ac:dyDescent="0.3">
      <c r="M6224" s="162"/>
      <c r="N6224" s="152"/>
      <c r="P6224" s="138"/>
    </row>
    <row r="6225" spans="13:16" x14ac:dyDescent="0.3">
      <c r="M6225" s="162"/>
      <c r="N6225" s="152"/>
      <c r="P6225" s="138"/>
    </row>
    <row r="6226" spans="13:16" x14ac:dyDescent="0.3">
      <c r="M6226" s="162"/>
      <c r="N6226" s="152"/>
      <c r="P6226" s="138"/>
    </row>
    <row r="6227" spans="13:16" x14ac:dyDescent="0.3">
      <c r="M6227" s="162"/>
      <c r="N6227" s="152"/>
      <c r="P6227" s="138"/>
    </row>
    <row r="6228" spans="13:16" x14ac:dyDescent="0.3">
      <c r="M6228" s="162"/>
      <c r="N6228" s="152"/>
      <c r="P6228" s="138"/>
    </row>
    <row r="6229" spans="13:16" x14ac:dyDescent="0.3">
      <c r="M6229" s="162"/>
      <c r="N6229" s="152"/>
      <c r="P6229" s="138"/>
    </row>
    <row r="6230" spans="13:16" x14ac:dyDescent="0.3">
      <c r="M6230" s="162"/>
      <c r="N6230" s="152"/>
      <c r="P6230" s="138"/>
    </row>
    <row r="6231" spans="13:16" x14ac:dyDescent="0.3">
      <c r="M6231" s="162"/>
      <c r="N6231" s="152"/>
      <c r="P6231" s="138"/>
    </row>
    <row r="6232" spans="13:16" x14ac:dyDescent="0.3">
      <c r="M6232" s="162"/>
      <c r="N6232" s="152"/>
      <c r="P6232" s="138"/>
    </row>
    <row r="6233" spans="13:16" x14ac:dyDescent="0.3">
      <c r="M6233" s="162"/>
      <c r="N6233" s="152"/>
      <c r="P6233" s="138"/>
    </row>
    <row r="6234" spans="13:16" x14ac:dyDescent="0.3">
      <c r="M6234" s="162"/>
      <c r="N6234" s="152"/>
      <c r="P6234" s="138"/>
    </row>
    <row r="6235" spans="13:16" x14ac:dyDescent="0.3">
      <c r="M6235" s="162"/>
      <c r="N6235" s="152"/>
      <c r="P6235" s="138"/>
    </row>
    <row r="6236" spans="13:16" x14ac:dyDescent="0.3">
      <c r="M6236" s="162"/>
      <c r="N6236" s="152"/>
      <c r="P6236" s="138"/>
    </row>
    <row r="6237" spans="13:16" x14ac:dyDescent="0.3">
      <c r="M6237" s="162"/>
      <c r="N6237" s="152"/>
      <c r="P6237" s="138"/>
    </row>
    <row r="6238" spans="13:16" x14ac:dyDescent="0.3">
      <c r="M6238" s="162"/>
      <c r="N6238" s="152"/>
      <c r="P6238" s="138"/>
    </row>
    <row r="6239" spans="13:16" x14ac:dyDescent="0.3">
      <c r="M6239" s="162"/>
      <c r="N6239" s="152"/>
      <c r="P6239" s="138"/>
    </row>
    <row r="6240" spans="13:16" x14ac:dyDescent="0.3">
      <c r="M6240" s="162"/>
      <c r="N6240" s="152"/>
      <c r="P6240" s="138"/>
    </row>
    <row r="6241" spans="13:16" x14ac:dyDescent="0.3">
      <c r="M6241" s="162"/>
      <c r="N6241" s="152"/>
      <c r="P6241" s="138"/>
    </row>
    <row r="6242" spans="13:16" x14ac:dyDescent="0.3">
      <c r="M6242" s="162"/>
      <c r="N6242" s="152"/>
      <c r="P6242" s="138"/>
    </row>
    <row r="6243" spans="13:16" x14ac:dyDescent="0.3">
      <c r="M6243" s="162"/>
      <c r="N6243" s="152"/>
      <c r="P6243" s="138"/>
    </row>
    <row r="6244" spans="13:16" x14ac:dyDescent="0.3">
      <c r="M6244" s="162"/>
      <c r="N6244" s="152"/>
      <c r="P6244" s="138"/>
    </row>
    <row r="6245" spans="13:16" x14ac:dyDescent="0.3">
      <c r="M6245" s="162"/>
      <c r="N6245" s="152"/>
      <c r="P6245" s="138"/>
    </row>
    <row r="6246" spans="13:16" x14ac:dyDescent="0.3">
      <c r="M6246" s="162"/>
      <c r="N6246" s="152"/>
      <c r="P6246" s="138"/>
    </row>
    <row r="6247" spans="13:16" x14ac:dyDescent="0.3">
      <c r="M6247" s="162"/>
      <c r="N6247" s="152"/>
      <c r="P6247" s="138"/>
    </row>
    <row r="6248" spans="13:16" x14ac:dyDescent="0.3">
      <c r="M6248" s="162"/>
      <c r="N6248" s="152"/>
      <c r="P6248" s="138"/>
    </row>
    <row r="6249" spans="13:16" x14ac:dyDescent="0.3">
      <c r="M6249" s="162"/>
      <c r="N6249" s="152"/>
      <c r="P6249" s="138"/>
    </row>
    <row r="6250" spans="13:16" x14ac:dyDescent="0.3">
      <c r="M6250" s="162"/>
      <c r="N6250" s="152"/>
      <c r="P6250" s="138"/>
    </row>
    <row r="6251" spans="13:16" x14ac:dyDescent="0.3">
      <c r="M6251" s="162"/>
      <c r="N6251" s="152"/>
      <c r="P6251" s="138"/>
    </row>
    <row r="6252" spans="13:16" x14ac:dyDescent="0.3">
      <c r="M6252" s="162"/>
      <c r="N6252" s="152"/>
      <c r="P6252" s="138"/>
    </row>
    <row r="6253" spans="13:16" x14ac:dyDescent="0.3">
      <c r="M6253" s="162"/>
      <c r="N6253" s="152"/>
      <c r="P6253" s="138"/>
    </row>
    <row r="6254" spans="13:16" x14ac:dyDescent="0.3">
      <c r="M6254" s="162"/>
      <c r="N6254" s="152"/>
      <c r="P6254" s="138"/>
    </row>
    <row r="6255" spans="13:16" x14ac:dyDescent="0.3">
      <c r="M6255" s="162"/>
      <c r="N6255" s="152"/>
      <c r="P6255" s="138"/>
    </row>
    <row r="6256" spans="13:16" x14ac:dyDescent="0.3">
      <c r="M6256" s="162"/>
      <c r="N6256" s="152"/>
      <c r="P6256" s="138"/>
    </row>
    <row r="6257" spans="13:16" x14ac:dyDescent="0.3">
      <c r="M6257" s="162"/>
      <c r="N6257" s="152"/>
      <c r="P6257" s="138"/>
    </row>
    <row r="6258" spans="13:16" x14ac:dyDescent="0.3">
      <c r="M6258" s="162"/>
      <c r="N6258" s="152"/>
      <c r="P6258" s="138"/>
    </row>
    <row r="6259" spans="13:16" x14ac:dyDescent="0.3">
      <c r="M6259" s="162"/>
      <c r="N6259" s="152"/>
      <c r="P6259" s="138"/>
    </row>
    <row r="6260" spans="13:16" x14ac:dyDescent="0.3">
      <c r="M6260" s="162"/>
      <c r="N6260" s="152"/>
      <c r="P6260" s="138"/>
    </row>
    <row r="6261" spans="13:16" x14ac:dyDescent="0.3">
      <c r="M6261" s="162"/>
      <c r="N6261" s="152"/>
      <c r="P6261" s="138"/>
    </row>
    <row r="6262" spans="13:16" x14ac:dyDescent="0.3">
      <c r="M6262" s="162"/>
      <c r="N6262" s="152"/>
      <c r="P6262" s="138"/>
    </row>
    <row r="6263" spans="13:16" x14ac:dyDescent="0.3">
      <c r="M6263" s="162"/>
      <c r="N6263" s="152"/>
      <c r="P6263" s="138"/>
    </row>
    <row r="6264" spans="13:16" x14ac:dyDescent="0.3">
      <c r="M6264" s="162"/>
      <c r="N6264" s="152"/>
      <c r="P6264" s="138"/>
    </row>
    <row r="6265" spans="13:16" x14ac:dyDescent="0.3">
      <c r="M6265" s="162"/>
      <c r="N6265" s="152"/>
      <c r="P6265" s="138"/>
    </row>
    <row r="6266" spans="13:16" x14ac:dyDescent="0.3">
      <c r="M6266" s="162"/>
      <c r="N6266" s="152"/>
      <c r="P6266" s="138"/>
    </row>
    <row r="6267" spans="13:16" x14ac:dyDescent="0.3">
      <c r="M6267" s="162"/>
      <c r="N6267" s="152"/>
      <c r="P6267" s="138"/>
    </row>
    <row r="6268" spans="13:16" x14ac:dyDescent="0.3">
      <c r="M6268" s="162"/>
      <c r="N6268" s="152"/>
      <c r="P6268" s="138"/>
    </row>
    <row r="6269" spans="13:16" x14ac:dyDescent="0.3">
      <c r="M6269" s="162"/>
      <c r="N6269" s="152"/>
      <c r="P6269" s="138"/>
    </row>
    <row r="6270" spans="13:16" x14ac:dyDescent="0.3">
      <c r="M6270" s="162"/>
      <c r="N6270" s="152"/>
      <c r="P6270" s="138"/>
    </row>
    <row r="6271" spans="13:16" x14ac:dyDescent="0.3">
      <c r="M6271" s="162"/>
      <c r="N6271" s="152"/>
      <c r="P6271" s="138"/>
    </row>
    <row r="6272" spans="13:16" x14ac:dyDescent="0.3">
      <c r="M6272" s="162"/>
      <c r="N6272" s="152"/>
      <c r="P6272" s="138"/>
    </row>
    <row r="6273" spans="13:16" x14ac:dyDescent="0.3">
      <c r="M6273" s="162"/>
      <c r="N6273" s="152"/>
      <c r="P6273" s="138"/>
    </row>
    <row r="6274" spans="13:16" x14ac:dyDescent="0.3">
      <c r="M6274" s="162"/>
      <c r="N6274" s="152"/>
      <c r="P6274" s="138"/>
    </row>
    <row r="6275" spans="13:16" x14ac:dyDescent="0.3">
      <c r="M6275" s="162"/>
      <c r="N6275" s="152"/>
      <c r="P6275" s="138"/>
    </row>
    <row r="6276" spans="13:16" x14ac:dyDescent="0.3">
      <c r="M6276" s="162"/>
      <c r="N6276" s="152"/>
      <c r="P6276" s="138"/>
    </row>
    <row r="6277" spans="13:16" x14ac:dyDescent="0.3">
      <c r="M6277" s="162"/>
      <c r="N6277" s="152"/>
      <c r="P6277" s="138"/>
    </row>
    <row r="6278" spans="13:16" x14ac:dyDescent="0.3">
      <c r="M6278" s="162"/>
      <c r="N6278" s="152"/>
      <c r="P6278" s="138"/>
    </row>
    <row r="6279" spans="13:16" x14ac:dyDescent="0.3">
      <c r="M6279" s="162"/>
      <c r="N6279" s="152"/>
      <c r="P6279" s="138"/>
    </row>
    <row r="6280" spans="13:16" x14ac:dyDescent="0.3">
      <c r="M6280" s="162"/>
      <c r="N6280" s="152"/>
      <c r="P6280" s="138"/>
    </row>
    <row r="6281" spans="13:16" x14ac:dyDescent="0.3">
      <c r="M6281" s="162"/>
      <c r="N6281" s="152"/>
      <c r="P6281" s="138"/>
    </row>
    <row r="6282" spans="13:16" x14ac:dyDescent="0.3">
      <c r="M6282" s="162"/>
      <c r="N6282" s="152"/>
      <c r="P6282" s="138"/>
    </row>
    <row r="6283" spans="13:16" x14ac:dyDescent="0.3">
      <c r="M6283" s="162"/>
      <c r="N6283" s="152"/>
      <c r="P6283" s="138"/>
    </row>
    <row r="6284" spans="13:16" x14ac:dyDescent="0.3">
      <c r="M6284" s="162"/>
      <c r="N6284" s="152"/>
      <c r="P6284" s="138"/>
    </row>
    <row r="6285" spans="13:16" x14ac:dyDescent="0.3">
      <c r="M6285" s="162"/>
      <c r="N6285" s="152"/>
      <c r="P6285" s="138"/>
    </row>
    <row r="6286" spans="13:16" x14ac:dyDescent="0.3">
      <c r="M6286" s="162"/>
      <c r="N6286" s="152"/>
      <c r="P6286" s="138"/>
    </row>
    <row r="6287" spans="13:16" x14ac:dyDescent="0.3">
      <c r="M6287" s="162"/>
      <c r="N6287" s="152"/>
      <c r="P6287" s="138"/>
    </row>
    <row r="6288" spans="13:16" x14ac:dyDescent="0.3">
      <c r="M6288" s="162"/>
      <c r="N6288" s="152"/>
      <c r="P6288" s="138"/>
    </row>
    <row r="6289" spans="13:16" x14ac:dyDescent="0.3">
      <c r="M6289" s="162"/>
      <c r="N6289" s="152"/>
      <c r="P6289" s="138"/>
    </row>
    <row r="6290" spans="13:16" x14ac:dyDescent="0.3">
      <c r="M6290" s="162"/>
      <c r="N6290" s="152"/>
      <c r="P6290" s="138"/>
    </row>
    <row r="6291" spans="13:16" x14ac:dyDescent="0.3">
      <c r="M6291" s="162"/>
      <c r="N6291" s="152"/>
      <c r="P6291" s="138"/>
    </row>
    <row r="6292" spans="13:16" x14ac:dyDescent="0.3">
      <c r="M6292" s="162"/>
      <c r="N6292" s="152"/>
      <c r="P6292" s="138"/>
    </row>
    <row r="6293" spans="13:16" x14ac:dyDescent="0.3">
      <c r="M6293" s="162"/>
      <c r="N6293" s="152"/>
      <c r="P6293" s="138"/>
    </row>
    <row r="6294" spans="13:16" x14ac:dyDescent="0.3">
      <c r="M6294" s="162"/>
      <c r="N6294" s="152"/>
      <c r="P6294" s="138"/>
    </row>
    <row r="6295" spans="13:16" x14ac:dyDescent="0.3">
      <c r="M6295" s="162"/>
      <c r="N6295" s="152"/>
      <c r="P6295" s="138"/>
    </row>
    <row r="6296" spans="13:16" x14ac:dyDescent="0.3">
      <c r="M6296" s="162"/>
      <c r="N6296" s="152"/>
      <c r="P6296" s="138"/>
    </row>
    <row r="6297" spans="13:16" x14ac:dyDescent="0.3">
      <c r="M6297" s="162"/>
      <c r="N6297" s="152"/>
      <c r="P6297" s="138"/>
    </row>
    <row r="6298" spans="13:16" x14ac:dyDescent="0.3">
      <c r="M6298" s="162"/>
      <c r="N6298" s="152"/>
      <c r="P6298" s="138"/>
    </row>
    <row r="6299" spans="13:16" x14ac:dyDescent="0.3">
      <c r="M6299" s="162"/>
      <c r="N6299" s="152"/>
      <c r="P6299" s="138"/>
    </row>
    <row r="6300" spans="13:16" x14ac:dyDescent="0.3">
      <c r="M6300" s="162"/>
      <c r="N6300" s="152"/>
      <c r="P6300" s="138"/>
    </row>
    <row r="6301" spans="13:16" x14ac:dyDescent="0.3">
      <c r="M6301" s="162"/>
      <c r="N6301" s="152"/>
      <c r="P6301" s="138"/>
    </row>
    <row r="6302" spans="13:16" x14ac:dyDescent="0.3">
      <c r="M6302" s="162"/>
      <c r="N6302" s="152"/>
      <c r="P6302" s="138"/>
    </row>
    <row r="6303" spans="13:16" x14ac:dyDescent="0.3">
      <c r="M6303" s="162"/>
      <c r="N6303" s="152"/>
      <c r="P6303" s="138"/>
    </row>
    <row r="6304" spans="13:16" x14ac:dyDescent="0.3">
      <c r="M6304" s="162"/>
      <c r="N6304" s="152"/>
      <c r="P6304" s="138"/>
    </row>
    <row r="6305" spans="13:16" x14ac:dyDescent="0.3">
      <c r="M6305" s="162"/>
      <c r="N6305" s="152"/>
      <c r="P6305" s="138"/>
    </row>
    <row r="6306" spans="13:16" x14ac:dyDescent="0.3">
      <c r="M6306" s="162"/>
      <c r="N6306" s="152"/>
      <c r="P6306" s="138"/>
    </row>
    <row r="6307" spans="13:16" x14ac:dyDescent="0.3">
      <c r="M6307" s="162"/>
      <c r="N6307" s="152"/>
      <c r="P6307" s="138"/>
    </row>
    <row r="6308" spans="13:16" x14ac:dyDescent="0.3">
      <c r="M6308" s="162"/>
      <c r="N6308" s="152"/>
      <c r="P6308" s="138"/>
    </row>
    <row r="6309" spans="13:16" x14ac:dyDescent="0.3">
      <c r="M6309" s="162"/>
      <c r="N6309" s="152"/>
      <c r="P6309" s="138"/>
    </row>
    <row r="6310" spans="13:16" x14ac:dyDescent="0.3">
      <c r="M6310" s="162"/>
      <c r="N6310" s="152"/>
      <c r="P6310" s="138"/>
    </row>
    <row r="6311" spans="13:16" x14ac:dyDescent="0.3">
      <c r="M6311" s="162"/>
      <c r="N6311" s="152"/>
      <c r="P6311" s="138"/>
    </row>
    <row r="6312" spans="13:16" x14ac:dyDescent="0.3">
      <c r="M6312" s="162"/>
      <c r="N6312" s="152"/>
      <c r="P6312" s="138"/>
    </row>
    <row r="6313" spans="13:16" x14ac:dyDescent="0.3">
      <c r="M6313" s="162"/>
      <c r="N6313" s="152"/>
      <c r="P6313" s="138"/>
    </row>
    <row r="6314" spans="13:16" x14ac:dyDescent="0.3">
      <c r="M6314" s="162"/>
      <c r="N6314" s="152"/>
      <c r="P6314" s="138"/>
    </row>
    <row r="6315" spans="13:16" x14ac:dyDescent="0.3">
      <c r="M6315" s="162"/>
      <c r="N6315" s="152"/>
      <c r="P6315" s="138"/>
    </row>
    <row r="6316" spans="13:16" x14ac:dyDescent="0.3">
      <c r="M6316" s="162"/>
      <c r="N6316" s="152"/>
      <c r="P6316" s="138"/>
    </row>
    <row r="6317" spans="13:16" x14ac:dyDescent="0.3">
      <c r="M6317" s="162"/>
      <c r="N6317" s="152"/>
      <c r="P6317" s="138"/>
    </row>
    <row r="6318" spans="13:16" x14ac:dyDescent="0.3">
      <c r="M6318" s="162"/>
      <c r="N6318" s="152"/>
      <c r="P6318" s="138"/>
    </row>
    <row r="6319" spans="13:16" x14ac:dyDescent="0.3">
      <c r="M6319" s="162"/>
      <c r="N6319" s="152"/>
      <c r="P6319" s="138"/>
    </row>
    <row r="6320" spans="13:16" x14ac:dyDescent="0.3">
      <c r="M6320" s="162"/>
      <c r="N6320" s="152"/>
      <c r="P6320" s="138"/>
    </row>
    <row r="6321" spans="13:16" x14ac:dyDescent="0.3">
      <c r="M6321" s="162"/>
      <c r="N6321" s="152"/>
      <c r="P6321" s="138"/>
    </row>
    <row r="6322" spans="13:16" x14ac:dyDescent="0.3">
      <c r="M6322" s="162"/>
      <c r="N6322" s="152"/>
      <c r="P6322" s="138"/>
    </row>
    <row r="6323" spans="13:16" x14ac:dyDescent="0.3">
      <c r="M6323" s="162"/>
      <c r="N6323" s="152"/>
      <c r="P6323" s="138"/>
    </row>
    <row r="6324" spans="13:16" x14ac:dyDescent="0.3">
      <c r="M6324" s="162"/>
      <c r="N6324" s="152"/>
      <c r="P6324" s="138"/>
    </row>
    <row r="6325" spans="13:16" x14ac:dyDescent="0.3">
      <c r="M6325" s="162"/>
      <c r="N6325" s="152"/>
      <c r="P6325" s="138"/>
    </row>
    <row r="6326" spans="13:16" x14ac:dyDescent="0.3">
      <c r="M6326" s="162"/>
      <c r="N6326" s="152"/>
      <c r="P6326" s="138"/>
    </row>
    <row r="6327" spans="13:16" x14ac:dyDescent="0.3">
      <c r="M6327" s="162"/>
      <c r="N6327" s="152"/>
      <c r="P6327" s="138"/>
    </row>
    <row r="6328" spans="13:16" x14ac:dyDescent="0.3">
      <c r="M6328" s="162"/>
      <c r="N6328" s="152"/>
      <c r="P6328" s="138"/>
    </row>
    <row r="6329" spans="13:16" x14ac:dyDescent="0.3">
      <c r="M6329" s="162"/>
      <c r="N6329" s="152"/>
      <c r="P6329" s="138"/>
    </row>
    <row r="6330" spans="13:16" x14ac:dyDescent="0.3">
      <c r="M6330" s="162"/>
      <c r="N6330" s="152"/>
      <c r="P6330" s="138"/>
    </row>
    <row r="6331" spans="13:16" x14ac:dyDescent="0.3">
      <c r="M6331" s="162"/>
      <c r="N6331" s="152"/>
      <c r="P6331" s="138"/>
    </row>
    <row r="6332" spans="13:16" x14ac:dyDescent="0.3">
      <c r="M6332" s="162"/>
      <c r="N6332" s="152"/>
      <c r="P6332" s="138"/>
    </row>
    <row r="6333" spans="13:16" x14ac:dyDescent="0.3">
      <c r="M6333" s="162"/>
      <c r="N6333" s="152"/>
      <c r="P6333" s="138"/>
    </row>
    <row r="6334" spans="13:16" x14ac:dyDescent="0.3">
      <c r="M6334" s="162"/>
      <c r="N6334" s="152"/>
      <c r="P6334" s="138"/>
    </row>
    <row r="6335" spans="13:16" x14ac:dyDescent="0.3">
      <c r="M6335" s="162"/>
      <c r="N6335" s="152"/>
      <c r="P6335" s="138"/>
    </row>
    <row r="6336" spans="13:16" x14ac:dyDescent="0.3">
      <c r="M6336" s="162"/>
      <c r="N6336" s="152"/>
      <c r="P6336" s="138"/>
    </row>
    <row r="6337" spans="13:16" x14ac:dyDescent="0.3">
      <c r="M6337" s="162"/>
      <c r="N6337" s="152"/>
      <c r="P6337" s="138"/>
    </row>
    <row r="6338" spans="13:16" x14ac:dyDescent="0.3">
      <c r="M6338" s="162"/>
      <c r="N6338" s="152"/>
      <c r="P6338" s="138"/>
    </row>
    <row r="6339" spans="13:16" x14ac:dyDescent="0.3">
      <c r="M6339" s="162"/>
      <c r="N6339" s="152"/>
      <c r="P6339" s="138"/>
    </row>
    <row r="6340" spans="13:16" x14ac:dyDescent="0.3">
      <c r="M6340" s="162"/>
      <c r="N6340" s="152"/>
      <c r="P6340" s="138"/>
    </row>
    <row r="6341" spans="13:16" x14ac:dyDescent="0.3">
      <c r="M6341" s="162"/>
      <c r="N6341" s="152"/>
      <c r="P6341" s="138"/>
    </row>
    <row r="6342" spans="13:16" x14ac:dyDescent="0.3">
      <c r="M6342" s="162"/>
      <c r="N6342" s="152"/>
      <c r="P6342" s="138"/>
    </row>
    <row r="6343" spans="13:16" x14ac:dyDescent="0.3">
      <c r="M6343" s="162"/>
      <c r="N6343" s="152"/>
      <c r="P6343" s="138"/>
    </row>
    <row r="6344" spans="13:16" x14ac:dyDescent="0.3">
      <c r="M6344" s="162"/>
      <c r="N6344" s="152"/>
      <c r="P6344" s="138"/>
    </row>
    <row r="6345" spans="13:16" x14ac:dyDescent="0.3">
      <c r="M6345" s="162"/>
      <c r="N6345" s="152"/>
      <c r="P6345" s="138"/>
    </row>
    <row r="6346" spans="13:16" x14ac:dyDescent="0.3">
      <c r="M6346" s="162"/>
      <c r="N6346" s="152"/>
      <c r="P6346" s="138"/>
    </row>
    <row r="6347" spans="13:16" x14ac:dyDescent="0.3">
      <c r="M6347" s="162"/>
      <c r="N6347" s="152"/>
      <c r="P6347" s="138"/>
    </row>
    <row r="6348" spans="13:16" x14ac:dyDescent="0.3">
      <c r="M6348" s="162"/>
      <c r="N6348" s="152"/>
      <c r="P6348" s="138"/>
    </row>
    <row r="6349" spans="13:16" x14ac:dyDescent="0.3">
      <c r="M6349" s="162"/>
      <c r="N6349" s="152"/>
      <c r="P6349" s="138"/>
    </row>
    <row r="6350" spans="13:16" x14ac:dyDescent="0.3">
      <c r="M6350" s="162"/>
      <c r="N6350" s="152"/>
      <c r="P6350" s="138"/>
    </row>
    <row r="6351" spans="13:16" x14ac:dyDescent="0.3">
      <c r="M6351" s="162"/>
      <c r="N6351" s="152"/>
      <c r="P6351" s="138"/>
    </row>
    <row r="6352" spans="13:16" x14ac:dyDescent="0.3">
      <c r="M6352" s="162"/>
      <c r="N6352" s="152"/>
      <c r="P6352" s="138"/>
    </row>
    <row r="6353" spans="13:16" x14ac:dyDescent="0.3">
      <c r="M6353" s="162"/>
      <c r="N6353" s="152"/>
      <c r="P6353" s="138"/>
    </row>
    <row r="6354" spans="13:16" x14ac:dyDescent="0.3">
      <c r="M6354" s="162"/>
      <c r="N6354" s="152"/>
      <c r="P6354" s="138"/>
    </row>
    <row r="6355" spans="13:16" x14ac:dyDescent="0.3">
      <c r="M6355" s="162"/>
      <c r="N6355" s="152"/>
      <c r="P6355" s="138"/>
    </row>
    <row r="6356" spans="13:16" x14ac:dyDescent="0.3">
      <c r="M6356" s="162"/>
      <c r="N6356" s="152"/>
      <c r="P6356" s="138"/>
    </row>
    <row r="6357" spans="13:16" x14ac:dyDescent="0.3">
      <c r="M6357" s="162"/>
      <c r="N6357" s="152"/>
      <c r="P6357" s="138"/>
    </row>
    <row r="6358" spans="13:16" x14ac:dyDescent="0.3">
      <c r="M6358" s="162"/>
      <c r="N6358" s="152"/>
      <c r="P6358" s="138"/>
    </row>
    <row r="6359" spans="13:16" x14ac:dyDescent="0.3">
      <c r="M6359" s="162"/>
      <c r="N6359" s="152"/>
      <c r="P6359" s="138"/>
    </row>
    <row r="6360" spans="13:16" x14ac:dyDescent="0.3">
      <c r="M6360" s="162"/>
      <c r="N6360" s="152"/>
      <c r="P6360" s="138"/>
    </row>
    <row r="6361" spans="13:16" x14ac:dyDescent="0.3">
      <c r="M6361" s="162"/>
      <c r="N6361" s="152"/>
      <c r="P6361" s="138"/>
    </row>
    <row r="6362" spans="13:16" x14ac:dyDescent="0.3">
      <c r="M6362" s="162"/>
      <c r="N6362" s="152"/>
      <c r="P6362" s="138"/>
    </row>
    <row r="6363" spans="13:16" x14ac:dyDescent="0.3">
      <c r="M6363" s="162"/>
      <c r="N6363" s="152"/>
      <c r="P6363" s="138"/>
    </row>
    <row r="6364" spans="13:16" x14ac:dyDescent="0.3">
      <c r="M6364" s="162"/>
      <c r="N6364" s="152"/>
      <c r="P6364" s="138"/>
    </row>
    <row r="6365" spans="13:16" x14ac:dyDescent="0.3">
      <c r="M6365" s="162"/>
      <c r="N6365" s="152"/>
      <c r="P6365" s="138"/>
    </row>
    <row r="6366" spans="13:16" x14ac:dyDescent="0.3">
      <c r="M6366" s="162"/>
      <c r="N6366" s="152"/>
      <c r="P6366" s="138"/>
    </row>
    <row r="6367" spans="13:16" x14ac:dyDescent="0.3">
      <c r="M6367" s="162"/>
      <c r="N6367" s="152"/>
      <c r="P6367" s="138"/>
    </row>
    <row r="6368" spans="13:16" x14ac:dyDescent="0.3">
      <c r="M6368" s="162"/>
      <c r="N6368" s="152"/>
      <c r="P6368" s="138"/>
    </row>
    <row r="6369" spans="13:16" x14ac:dyDescent="0.3">
      <c r="M6369" s="162"/>
      <c r="N6369" s="152"/>
      <c r="P6369" s="138"/>
    </row>
    <row r="6370" spans="13:16" x14ac:dyDescent="0.3">
      <c r="M6370" s="162"/>
      <c r="N6370" s="152"/>
      <c r="P6370" s="138"/>
    </row>
    <row r="6371" spans="13:16" x14ac:dyDescent="0.3">
      <c r="M6371" s="162"/>
      <c r="N6371" s="152"/>
      <c r="P6371" s="138"/>
    </row>
    <row r="6372" spans="13:16" x14ac:dyDescent="0.3">
      <c r="M6372" s="162"/>
      <c r="N6372" s="152"/>
      <c r="P6372" s="138"/>
    </row>
    <row r="6373" spans="13:16" x14ac:dyDescent="0.3">
      <c r="M6373" s="162"/>
      <c r="N6373" s="152"/>
      <c r="P6373" s="138"/>
    </row>
    <row r="6374" spans="13:16" x14ac:dyDescent="0.3">
      <c r="M6374" s="162"/>
      <c r="N6374" s="152"/>
      <c r="P6374" s="138"/>
    </row>
    <row r="6375" spans="13:16" x14ac:dyDescent="0.3">
      <c r="M6375" s="162"/>
      <c r="N6375" s="152"/>
      <c r="P6375" s="138"/>
    </row>
    <row r="6376" spans="13:16" x14ac:dyDescent="0.3">
      <c r="M6376" s="162"/>
      <c r="N6376" s="152"/>
      <c r="P6376" s="138"/>
    </row>
    <row r="6377" spans="13:16" x14ac:dyDescent="0.3">
      <c r="M6377" s="162"/>
      <c r="N6377" s="152"/>
      <c r="P6377" s="138"/>
    </row>
    <row r="6378" spans="13:16" x14ac:dyDescent="0.3">
      <c r="M6378" s="162"/>
      <c r="N6378" s="152"/>
      <c r="P6378" s="138"/>
    </row>
    <row r="6379" spans="13:16" x14ac:dyDescent="0.3">
      <c r="M6379" s="162"/>
      <c r="N6379" s="152"/>
      <c r="P6379" s="138"/>
    </row>
    <row r="6380" spans="13:16" x14ac:dyDescent="0.3">
      <c r="M6380" s="162"/>
      <c r="N6380" s="152"/>
      <c r="P6380" s="138"/>
    </row>
    <row r="6381" spans="13:16" x14ac:dyDescent="0.3">
      <c r="M6381" s="162"/>
      <c r="N6381" s="152"/>
      <c r="P6381" s="138"/>
    </row>
    <row r="6382" spans="13:16" x14ac:dyDescent="0.3">
      <c r="M6382" s="162"/>
      <c r="N6382" s="152"/>
      <c r="P6382" s="138"/>
    </row>
    <row r="6383" spans="13:16" x14ac:dyDescent="0.3">
      <c r="M6383" s="162"/>
      <c r="N6383" s="152"/>
      <c r="P6383" s="138"/>
    </row>
    <row r="6384" spans="13:16" x14ac:dyDescent="0.3">
      <c r="M6384" s="162"/>
      <c r="N6384" s="152"/>
      <c r="P6384" s="138"/>
    </row>
    <row r="6385" spans="13:16" x14ac:dyDescent="0.3">
      <c r="M6385" s="162"/>
      <c r="N6385" s="152"/>
      <c r="P6385" s="138"/>
    </row>
    <row r="6386" spans="13:16" x14ac:dyDescent="0.3">
      <c r="M6386" s="162"/>
      <c r="N6386" s="152"/>
      <c r="P6386" s="138"/>
    </row>
    <row r="6387" spans="13:16" x14ac:dyDescent="0.3">
      <c r="M6387" s="162"/>
      <c r="N6387" s="152"/>
      <c r="P6387" s="138"/>
    </row>
    <row r="6388" spans="13:16" x14ac:dyDescent="0.3">
      <c r="M6388" s="162"/>
      <c r="N6388" s="152"/>
      <c r="P6388" s="138"/>
    </row>
    <row r="6389" spans="13:16" x14ac:dyDescent="0.3">
      <c r="M6389" s="162"/>
      <c r="N6389" s="152"/>
      <c r="P6389" s="138"/>
    </row>
    <row r="6390" spans="13:16" x14ac:dyDescent="0.3">
      <c r="M6390" s="162"/>
      <c r="N6390" s="152"/>
      <c r="P6390" s="138"/>
    </row>
    <row r="6391" spans="13:16" x14ac:dyDescent="0.3">
      <c r="M6391" s="162"/>
      <c r="N6391" s="152"/>
      <c r="P6391" s="138"/>
    </row>
    <row r="6392" spans="13:16" x14ac:dyDescent="0.3">
      <c r="M6392" s="162"/>
      <c r="N6392" s="152"/>
      <c r="P6392" s="138"/>
    </row>
    <row r="6393" spans="13:16" x14ac:dyDescent="0.3">
      <c r="M6393" s="162"/>
      <c r="N6393" s="152"/>
      <c r="P6393" s="138"/>
    </row>
    <row r="6394" spans="13:16" x14ac:dyDescent="0.3">
      <c r="M6394" s="162"/>
      <c r="N6394" s="152"/>
      <c r="P6394" s="138"/>
    </row>
    <row r="6395" spans="13:16" x14ac:dyDescent="0.3">
      <c r="M6395" s="162"/>
      <c r="N6395" s="152"/>
      <c r="P6395" s="138"/>
    </row>
    <row r="6396" spans="13:16" x14ac:dyDescent="0.3">
      <c r="M6396" s="162"/>
      <c r="N6396" s="152"/>
      <c r="P6396" s="138"/>
    </row>
    <row r="6397" spans="13:16" x14ac:dyDescent="0.3">
      <c r="M6397" s="162"/>
      <c r="N6397" s="152"/>
      <c r="P6397" s="138"/>
    </row>
    <row r="6398" spans="13:16" x14ac:dyDescent="0.3">
      <c r="M6398" s="162"/>
      <c r="N6398" s="152"/>
      <c r="P6398" s="138"/>
    </row>
    <row r="6399" spans="13:16" x14ac:dyDescent="0.3">
      <c r="M6399" s="162"/>
      <c r="N6399" s="152"/>
      <c r="P6399" s="138"/>
    </row>
    <row r="6400" spans="13:16" x14ac:dyDescent="0.3">
      <c r="M6400" s="162"/>
      <c r="N6400" s="152"/>
      <c r="P6400" s="138"/>
    </row>
    <row r="6401" spans="13:16" x14ac:dyDescent="0.3">
      <c r="M6401" s="162"/>
      <c r="N6401" s="152"/>
      <c r="P6401" s="138"/>
    </row>
    <row r="6402" spans="13:16" x14ac:dyDescent="0.3">
      <c r="M6402" s="162"/>
      <c r="N6402" s="152"/>
      <c r="P6402" s="138"/>
    </row>
    <row r="6403" spans="13:16" x14ac:dyDescent="0.3">
      <c r="M6403" s="162"/>
      <c r="N6403" s="152"/>
      <c r="P6403" s="138"/>
    </row>
    <row r="6404" spans="13:16" x14ac:dyDescent="0.3">
      <c r="M6404" s="162"/>
      <c r="N6404" s="152"/>
      <c r="P6404" s="138"/>
    </row>
    <row r="6405" spans="13:16" x14ac:dyDescent="0.3">
      <c r="M6405" s="162"/>
      <c r="N6405" s="152"/>
      <c r="P6405" s="138"/>
    </row>
    <row r="6406" spans="13:16" x14ac:dyDescent="0.3">
      <c r="M6406" s="162"/>
      <c r="N6406" s="152"/>
      <c r="P6406" s="138"/>
    </row>
    <row r="6407" spans="13:16" x14ac:dyDescent="0.3">
      <c r="M6407" s="162"/>
      <c r="N6407" s="152"/>
      <c r="P6407" s="138"/>
    </row>
    <row r="6408" spans="13:16" x14ac:dyDescent="0.3">
      <c r="M6408" s="162"/>
      <c r="N6408" s="152"/>
      <c r="P6408" s="138"/>
    </row>
    <row r="6409" spans="13:16" x14ac:dyDescent="0.3">
      <c r="M6409" s="162"/>
      <c r="N6409" s="152"/>
      <c r="P6409" s="138"/>
    </row>
    <row r="6410" spans="13:16" x14ac:dyDescent="0.3">
      <c r="M6410" s="162"/>
      <c r="N6410" s="152"/>
      <c r="P6410" s="138"/>
    </row>
    <row r="6411" spans="13:16" x14ac:dyDescent="0.3">
      <c r="M6411" s="162"/>
      <c r="N6411" s="152"/>
      <c r="P6411" s="138"/>
    </row>
    <row r="6412" spans="13:16" x14ac:dyDescent="0.3">
      <c r="M6412" s="162"/>
      <c r="N6412" s="152"/>
      <c r="P6412" s="138"/>
    </row>
    <row r="6413" spans="13:16" x14ac:dyDescent="0.3">
      <c r="M6413" s="162"/>
      <c r="N6413" s="152"/>
      <c r="P6413" s="138"/>
    </row>
    <row r="6414" spans="13:16" x14ac:dyDescent="0.3">
      <c r="M6414" s="162"/>
      <c r="N6414" s="152"/>
      <c r="P6414" s="138"/>
    </row>
    <row r="6415" spans="13:16" x14ac:dyDescent="0.3">
      <c r="M6415" s="162"/>
      <c r="N6415" s="152"/>
      <c r="P6415" s="138"/>
    </row>
    <row r="6416" spans="13:16" x14ac:dyDescent="0.3">
      <c r="M6416" s="162"/>
      <c r="N6416" s="152"/>
      <c r="P6416" s="138"/>
    </row>
    <row r="6417" spans="13:16" x14ac:dyDescent="0.3">
      <c r="M6417" s="162"/>
      <c r="N6417" s="152"/>
      <c r="P6417" s="138"/>
    </row>
    <row r="6418" spans="13:16" x14ac:dyDescent="0.3">
      <c r="M6418" s="162"/>
      <c r="N6418" s="152"/>
      <c r="P6418" s="138"/>
    </row>
    <row r="6419" spans="13:16" x14ac:dyDescent="0.3">
      <c r="M6419" s="162"/>
      <c r="N6419" s="152"/>
      <c r="P6419" s="138"/>
    </row>
    <row r="6420" spans="13:16" x14ac:dyDescent="0.3">
      <c r="M6420" s="162"/>
      <c r="N6420" s="152"/>
      <c r="P6420" s="138"/>
    </row>
    <row r="6421" spans="13:16" x14ac:dyDescent="0.3">
      <c r="M6421" s="162"/>
      <c r="N6421" s="152"/>
      <c r="P6421" s="138"/>
    </row>
    <row r="6422" spans="13:16" x14ac:dyDescent="0.3">
      <c r="M6422" s="162"/>
      <c r="N6422" s="152"/>
      <c r="P6422" s="138"/>
    </row>
    <row r="6423" spans="13:16" x14ac:dyDescent="0.3">
      <c r="M6423" s="162"/>
      <c r="N6423" s="152"/>
      <c r="P6423" s="138"/>
    </row>
    <row r="6424" spans="13:16" x14ac:dyDescent="0.3">
      <c r="M6424" s="162"/>
      <c r="N6424" s="152"/>
      <c r="P6424" s="138"/>
    </row>
    <row r="6425" spans="13:16" x14ac:dyDescent="0.3">
      <c r="M6425" s="162"/>
      <c r="N6425" s="152"/>
      <c r="P6425" s="138"/>
    </row>
    <row r="6426" spans="13:16" x14ac:dyDescent="0.3">
      <c r="M6426" s="162"/>
      <c r="N6426" s="152"/>
      <c r="P6426" s="138"/>
    </row>
    <row r="6427" spans="13:16" x14ac:dyDescent="0.3">
      <c r="M6427" s="162"/>
      <c r="N6427" s="152"/>
      <c r="P6427" s="138"/>
    </row>
    <row r="6428" spans="13:16" x14ac:dyDescent="0.3">
      <c r="M6428" s="162"/>
      <c r="N6428" s="152"/>
      <c r="P6428" s="138"/>
    </row>
    <row r="6429" spans="13:16" x14ac:dyDescent="0.3">
      <c r="M6429" s="162"/>
      <c r="N6429" s="152"/>
      <c r="P6429" s="138"/>
    </row>
    <row r="6430" spans="13:16" x14ac:dyDescent="0.3">
      <c r="M6430" s="162"/>
      <c r="N6430" s="152"/>
      <c r="P6430" s="138"/>
    </row>
    <row r="6431" spans="13:16" x14ac:dyDescent="0.3">
      <c r="M6431" s="162"/>
      <c r="N6431" s="152"/>
      <c r="P6431" s="138"/>
    </row>
    <row r="6432" spans="13:16" x14ac:dyDescent="0.3">
      <c r="M6432" s="162"/>
      <c r="N6432" s="152"/>
      <c r="P6432" s="138"/>
    </row>
    <row r="6433" spans="13:16" x14ac:dyDescent="0.3">
      <c r="M6433" s="162"/>
      <c r="N6433" s="152"/>
      <c r="P6433" s="138"/>
    </row>
    <row r="6434" spans="13:16" x14ac:dyDescent="0.3">
      <c r="M6434" s="162"/>
      <c r="N6434" s="152"/>
      <c r="P6434" s="138"/>
    </row>
    <row r="6435" spans="13:16" x14ac:dyDescent="0.3">
      <c r="M6435" s="162"/>
      <c r="N6435" s="152"/>
      <c r="P6435" s="138"/>
    </row>
    <row r="6436" spans="13:16" x14ac:dyDescent="0.3">
      <c r="M6436" s="162"/>
      <c r="N6436" s="152"/>
      <c r="P6436" s="138"/>
    </row>
    <row r="6437" spans="13:16" x14ac:dyDescent="0.3">
      <c r="M6437" s="162"/>
      <c r="N6437" s="152"/>
      <c r="P6437" s="138"/>
    </row>
    <row r="6438" spans="13:16" x14ac:dyDescent="0.3">
      <c r="M6438" s="162"/>
      <c r="N6438" s="152"/>
      <c r="P6438" s="138"/>
    </row>
    <row r="6439" spans="13:16" x14ac:dyDescent="0.3">
      <c r="M6439" s="162"/>
      <c r="N6439" s="152"/>
      <c r="P6439" s="138"/>
    </row>
    <row r="6440" spans="13:16" x14ac:dyDescent="0.3">
      <c r="M6440" s="162"/>
      <c r="N6440" s="152"/>
      <c r="P6440" s="138"/>
    </row>
    <row r="6441" spans="13:16" x14ac:dyDescent="0.3">
      <c r="M6441" s="162"/>
      <c r="N6441" s="152"/>
      <c r="P6441" s="138"/>
    </row>
    <row r="6442" spans="13:16" x14ac:dyDescent="0.3">
      <c r="M6442" s="162"/>
      <c r="N6442" s="152"/>
      <c r="P6442" s="138"/>
    </row>
    <row r="6443" spans="13:16" x14ac:dyDescent="0.3">
      <c r="M6443" s="162"/>
      <c r="N6443" s="152"/>
      <c r="P6443" s="138"/>
    </row>
    <row r="6444" spans="13:16" x14ac:dyDescent="0.3">
      <c r="M6444" s="162"/>
      <c r="N6444" s="152"/>
      <c r="P6444" s="138"/>
    </row>
    <row r="6445" spans="13:16" x14ac:dyDescent="0.3">
      <c r="M6445" s="162"/>
      <c r="N6445" s="152"/>
      <c r="P6445" s="138"/>
    </row>
    <row r="6446" spans="13:16" x14ac:dyDescent="0.3">
      <c r="M6446" s="162"/>
      <c r="N6446" s="152"/>
      <c r="P6446" s="138"/>
    </row>
    <row r="6447" spans="13:16" x14ac:dyDescent="0.3">
      <c r="M6447" s="162"/>
      <c r="N6447" s="152"/>
      <c r="P6447" s="138"/>
    </row>
    <row r="6448" spans="13:16" x14ac:dyDescent="0.3">
      <c r="M6448" s="162"/>
      <c r="N6448" s="152"/>
      <c r="P6448" s="138"/>
    </row>
    <row r="6449" spans="13:16" x14ac:dyDescent="0.3">
      <c r="M6449" s="162"/>
      <c r="N6449" s="152"/>
      <c r="P6449" s="138"/>
    </row>
    <row r="6450" spans="13:16" x14ac:dyDescent="0.3">
      <c r="M6450" s="162"/>
      <c r="N6450" s="152"/>
      <c r="P6450" s="138"/>
    </row>
    <row r="6451" spans="13:16" x14ac:dyDescent="0.3">
      <c r="M6451" s="162"/>
      <c r="N6451" s="152"/>
      <c r="P6451" s="138"/>
    </row>
    <row r="6452" spans="13:16" x14ac:dyDescent="0.3">
      <c r="M6452" s="162"/>
      <c r="N6452" s="152"/>
      <c r="P6452" s="138"/>
    </row>
    <row r="6453" spans="13:16" x14ac:dyDescent="0.3">
      <c r="M6453" s="162"/>
      <c r="N6453" s="152"/>
      <c r="P6453" s="138"/>
    </row>
    <row r="6454" spans="13:16" x14ac:dyDescent="0.3">
      <c r="M6454" s="162"/>
      <c r="N6454" s="152"/>
      <c r="P6454" s="138"/>
    </row>
    <row r="6455" spans="13:16" x14ac:dyDescent="0.3">
      <c r="M6455" s="162"/>
      <c r="N6455" s="152"/>
      <c r="P6455" s="138"/>
    </row>
    <row r="6456" spans="13:16" x14ac:dyDescent="0.3">
      <c r="M6456" s="162"/>
      <c r="N6456" s="152"/>
      <c r="P6456" s="138"/>
    </row>
    <row r="6457" spans="13:16" x14ac:dyDescent="0.3">
      <c r="M6457" s="162"/>
      <c r="N6457" s="152"/>
      <c r="P6457" s="138"/>
    </row>
    <row r="6458" spans="13:16" x14ac:dyDescent="0.3">
      <c r="M6458" s="162"/>
      <c r="N6458" s="152"/>
      <c r="P6458" s="138"/>
    </row>
    <row r="6459" spans="13:16" x14ac:dyDescent="0.3">
      <c r="M6459" s="162"/>
      <c r="N6459" s="152"/>
      <c r="P6459" s="138"/>
    </row>
    <row r="6460" spans="13:16" x14ac:dyDescent="0.3">
      <c r="M6460" s="162"/>
      <c r="N6460" s="152"/>
      <c r="P6460" s="138"/>
    </row>
    <row r="6461" spans="13:16" x14ac:dyDescent="0.3">
      <c r="M6461" s="162"/>
      <c r="N6461" s="152"/>
      <c r="P6461" s="138"/>
    </row>
    <row r="6462" spans="13:16" x14ac:dyDescent="0.3">
      <c r="M6462" s="162"/>
      <c r="N6462" s="152"/>
      <c r="P6462" s="138"/>
    </row>
    <row r="6463" spans="13:16" x14ac:dyDescent="0.3">
      <c r="M6463" s="162"/>
      <c r="N6463" s="152"/>
      <c r="P6463" s="138"/>
    </row>
    <row r="6464" spans="13:16" x14ac:dyDescent="0.3">
      <c r="M6464" s="162"/>
      <c r="N6464" s="152"/>
      <c r="P6464" s="138"/>
    </row>
    <row r="6465" spans="13:16" x14ac:dyDescent="0.3">
      <c r="M6465" s="162"/>
      <c r="N6465" s="152"/>
      <c r="P6465" s="138"/>
    </row>
    <row r="6466" spans="13:16" x14ac:dyDescent="0.3">
      <c r="M6466" s="162"/>
      <c r="N6466" s="152"/>
      <c r="P6466" s="138"/>
    </row>
    <row r="6467" spans="13:16" x14ac:dyDescent="0.3">
      <c r="M6467" s="162"/>
      <c r="N6467" s="152"/>
      <c r="P6467" s="138"/>
    </row>
    <row r="6468" spans="13:16" x14ac:dyDescent="0.3">
      <c r="M6468" s="162"/>
      <c r="N6468" s="152"/>
      <c r="P6468" s="138"/>
    </row>
    <row r="6469" spans="13:16" x14ac:dyDescent="0.3">
      <c r="M6469" s="162"/>
      <c r="N6469" s="152"/>
      <c r="P6469" s="138"/>
    </row>
    <row r="6470" spans="13:16" x14ac:dyDescent="0.3">
      <c r="M6470" s="162"/>
      <c r="N6470" s="152"/>
      <c r="P6470" s="138"/>
    </row>
    <row r="6471" spans="13:16" x14ac:dyDescent="0.3">
      <c r="M6471" s="162"/>
      <c r="N6471" s="152"/>
      <c r="P6471" s="138"/>
    </row>
    <row r="6472" spans="13:16" x14ac:dyDescent="0.3">
      <c r="M6472" s="162"/>
      <c r="N6472" s="152"/>
      <c r="P6472" s="138"/>
    </row>
    <row r="6473" spans="13:16" x14ac:dyDescent="0.3">
      <c r="M6473" s="162"/>
      <c r="N6473" s="152"/>
      <c r="P6473" s="138"/>
    </row>
    <row r="6474" spans="13:16" x14ac:dyDescent="0.3">
      <c r="M6474" s="162"/>
      <c r="N6474" s="152"/>
      <c r="P6474" s="138"/>
    </row>
    <row r="6475" spans="13:16" x14ac:dyDescent="0.3">
      <c r="M6475" s="162"/>
      <c r="N6475" s="152"/>
      <c r="P6475" s="138"/>
    </row>
    <row r="6476" spans="13:16" x14ac:dyDescent="0.3">
      <c r="M6476" s="162"/>
      <c r="N6476" s="152"/>
      <c r="P6476" s="138"/>
    </row>
    <row r="6477" spans="13:16" x14ac:dyDescent="0.3">
      <c r="M6477" s="162"/>
      <c r="N6477" s="152"/>
      <c r="P6477" s="138"/>
    </row>
    <row r="6478" spans="13:16" x14ac:dyDescent="0.3">
      <c r="M6478" s="162"/>
      <c r="N6478" s="152"/>
      <c r="P6478" s="138"/>
    </row>
    <row r="6479" spans="13:16" x14ac:dyDescent="0.3">
      <c r="M6479" s="162"/>
      <c r="N6479" s="152"/>
      <c r="P6479" s="138"/>
    </row>
    <row r="6480" spans="13:16" x14ac:dyDescent="0.3">
      <c r="M6480" s="162"/>
      <c r="N6480" s="152"/>
      <c r="P6480" s="138"/>
    </row>
    <row r="6481" spans="13:16" x14ac:dyDescent="0.3">
      <c r="M6481" s="162"/>
      <c r="N6481" s="152"/>
      <c r="P6481" s="138"/>
    </row>
    <row r="6482" spans="13:16" x14ac:dyDescent="0.3">
      <c r="M6482" s="162"/>
      <c r="N6482" s="152"/>
      <c r="P6482" s="138"/>
    </row>
    <row r="6483" spans="13:16" x14ac:dyDescent="0.3">
      <c r="M6483" s="162"/>
      <c r="N6483" s="152"/>
      <c r="P6483" s="138"/>
    </row>
    <row r="6484" spans="13:16" x14ac:dyDescent="0.3">
      <c r="M6484" s="162"/>
      <c r="N6484" s="152"/>
      <c r="P6484" s="138"/>
    </row>
    <row r="6485" spans="13:16" x14ac:dyDescent="0.3">
      <c r="M6485" s="162"/>
      <c r="N6485" s="152"/>
      <c r="P6485" s="138"/>
    </row>
    <row r="6486" spans="13:16" x14ac:dyDescent="0.3">
      <c r="M6486" s="162"/>
      <c r="N6486" s="152"/>
      <c r="P6486" s="138"/>
    </row>
    <row r="6487" spans="13:16" x14ac:dyDescent="0.3">
      <c r="M6487" s="162"/>
      <c r="N6487" s="152"/>
      <c r="P6487" s="138"/>
    </row>
    <row r="6488" spans="13:16" x14ac:dyDescent="0.3">
      <c r="M6488" s="162"/>
      <c r="N6488" s="152"/>
      <c r="P6488" s="138"/>
    </row>
    <row r="6489" spans="13:16" x14ac:dyDescent="0.3">
      <c r="M6489" s="162"/>
      <c r="N6489" s="152"/>
      <c r="P6489" s="138"/>
    </row>
    <row r="6490" spans="13:16" x14ac:dyDescent="0.3">
      <c r="M6490" s="162"/>
      <c r="N6490" s="152"/>
      <c r="P6490" s="138"/>
    </row>
    <row r="6491" spans="13:16" x14ac:dyDescent="0.3">
      <c r="M6491" s="162"/>
      <c r="N6491" s="152"/>
      <c r="P6491" s="138"/>
    </row>
    <row r="6492" spans="13:16" x14ac:dyDescent="0.3">
      <c r="M6492" s="162"/>
      <c r="N6492" s="152"/>
      <c r="P6492" s="138"/>
    </row>
    <row r="6493" spans="13:16" x14ac:dyDescent="0.3">
      <c r="M6493" s="162"/>
      <c r="N6493" s="152"/>
      <c r="P6493" s="138"/>
    </row>
    <row r="6494" spans="13:16" x14ac:dyDescent="0.3">
      <c r="M6494" s="162"/>
      <c r="N6494" s="152"/>
      <c r="P6494" s="138"/>
    </row>
    <row r="6495" spans="13:16" x14ac:dyDescent="0.3">
      <c r="M6495" s="162"/>
      <c r="N6495" s="152"/>
      <c r="P6495" s="138"/>
    </row>
    <row r="6496" spans="13:16" x14ac:dyDescent="0.3">
      <c r="M6496" s="162"/>
      <c r="N6496" s="152"/>
      <c r="P6496" s="138"/>
    </row>
    <row r="6497" spans="13:16" x14ac:dyDescent="0.3">
      <c r="M6497" s="162"/>
      <c r="N6497" s="152"/>
      <c r="P6497" s="138"/>
    </row>
    <row r="6498" spans="13:16" x14ac:dyDescent="0.3">
      <c r="M6498" s="162"/>
      <c r="N6498" s="152"/>
      <c r="P6498" s="138"/>
    </row>
    <row r="6499" spans="13:16" x14ac:dyDescent="0.3">
      <c r="M6499" s="162"/>
      <c r="N6499" s="152"/>
      <c r="P6499" s="138"/>
    </row>
    <row r="6500" spans="13:16" x14ac:dyDescent="0.3">
      <c r="M6500" s="162"/>
      <c r="N6500" s="152"/>
      <c r="P6500" s="138"/>
    </row>
    <row r="6501" spans="13:16" x14ac:dyDescent="0.3">
      <c r="M6501" s="162"/>
      <c r="N6501" s="152"/>
      <c r="P6501" s="138"/>
    </row>
    <row r="6502" spans="13:16" x14ac:dyDescent="0.3">
      <c r="M6502" s="162"/>
      <c r="N6502" s="152"/>
      <c r="P6502" s="138"/>
    </row>
    <row r="6503" spans="13:16" x14ac:dyDescent="0.3">
      <c r="M6503" s="162"/>
      <c r="N6503" s="152"/>
      <c r="P6503" s="138"/>
    </row>
    <row r="6504" spans="13:16" x14ac:dyDescent="0.3">
      <c r="M6504" s="162"/>
      <c r="N6504" s="152"/>
      <c r="P6504" s="138"/>
    </row>
    <row r="6505" spans="13:16" x14ac:dyDescent="0.3">
      <c r="M6505" s="162"/>
      <c r="N6505" s="152"/>
      <c r="P6505" s="138"/>
    </row>
    <row r="6506" spans="13:16" x14ac:dyDescent="0.3">
      <c r="M6506" s="162"/>
      <c r="N6506" s="152"/>
      <c r="P6506" s="138"/>
    </row>
    <row r="6507" spans="13:16" x14ac:dyDescent="0.3">
      <c r="M6507" s="162"/>
      <c r="N6507" s="152"/>
      <c r="P6507" s="138"/>
    </row>
    <row r="6508" spans="13:16" x14ac:dyDescent="0.3">
      <c r="M6508" s="162"/>
      <c r="N6508" s="152"/>
      <c r="P6508" s="138"/>
    </row>
    <row r="6509" spans="13:16" x14ac:dyDescent="0.3">
      <c r="M6509" s="162"/>
      <c r="N6509" s="152"/>
      <c r="P6509" s="138"/>
    </row>
    <row r="6510" spans="13:16" x14ac:dyDescent="0.3">
      <c r="M6510" s="162"/>
      <c r="N6510" s="152"/>
      <c r="P6510" s="138"/>
    </row>
    <row r="6511" spans="13:16" x14ac:dyDescent="0.3">
      <c r="M6511" s="162"/>
      <c r="N6511" s="152"/>
      <c r="P6511" s="138"/>
    </row>
    <row r="6512" spans="13:16" x14ac:dyDescent="0.3">
      <c r="M6512" s="162"/>
      <c r="N6512" s="152"/>
      <c r="P6512" s="138"/>
    </row>
    <row r="6513" spans="13:16" x14ac:dyDescent="0.3">
      <c r="M6513" s="162"/>
      <c r="N6513" s="152"/>
      <c r="P6513" s="138"/>
    </row>
    <row r="6514" spans="13:16" x14ac:dyDescent="0.3">
      <c r="M6514" s="162"/>
      <c r="N6514" s="152"/>
      <c r="P6514" s="138"/>
    </row>
    <row r="6515" spans="13:16" x14ac:dyDescent="0.3">
      <c r="M6515" s="162"/>
      <c r="N6515" s="152"/>
      <c r="P6515" s="138"/>
    </row>
    <row r="6516" spans="13:16" x14ac:dyDescent="0.3">
      <c r="M6516" s="162"/>
      <c r="N6516" s="152"/>
      <c r="P6516" s="138"/>
    </row>
    <row r="6517" spans="13:16" x14ac:dyDescent="0.3">
      <c r="M6517" s="162"/>
      <c r="N6517" s="152"/>
      <c r="P6517" s="138"/>
    </row>
    <row r="6518" spans="13:16" x14ac:dyDescent="0.3">
      <c r="M6518" s="162"/>
      <c r="N6518" s="152"/>
      <c r="P6518" s="138"/>
    </row>
    <row r="6519" spans="13:16" x14ac:dyDescent="0.3">
      <c r="M6519" s="162"/>
      <c r="N6519" s="152"/>
      <c r="P6519" s="138"/>
    </row>
    <row r="6520" spans="13:16" x14ac:dyDescent="0.3">
      <c r="M6520" s="162"/>
      <c r="N6520" s="152"/>
      <c r="P6520" s="138"/>
    </row>
    <row r="6521" spans="13:16" x14ac:dyDescent="0.3">
      <c r="M6521" s="162"/>
      <c r="N6521" s="152"/>
      <c r="P6521" s="138"/>
    </row>
    <row r="6522" spans="13:16" x14ac:dyDescent="0.3">
      <c r="M6522" s="162"/>
      <c r="N6522" s="152"/>
      <c r="P6522" s="138"/>
    </row>
    <row r="6523" spans="13:16" x14ac:dyDescent="0.3">
      <c r="M6523" s="162"/>
      <c r="N6523" s="152"/>
      <c r="P6523" s="138"/>
    </row>
    <row r="6524" spans="13:16" x14ac:dyDescent="0.3">
      <c r="M6524" s="162"/>
      <c r="N6524" s="152"/>
      <c r="P6524" s="138"/>
    </row>
    <row r="6525" spans="13:16" x14ac:dyDescent="0.3">
      <c r="M6525" s="162"/>
      <c r="N6525" s="152"/>
      <c r="P6525" s="138"/>
    </row>
    <row r="6526" spans="13:16" x14ac:dyDescent="0.3">
      <c r="M6526" s="162"/>
      <c r="N6526" s="152"/>
      <c r="P6526" s="138"/>
    </row>
    <row r="6527" spans="13:16" x14ac:dyDescent="0.3">
      <c r="M6527" s="162"/>
      <c r="N6527" s="152"/>
      <c r="P6527" s="138"/>
    </row>
    <row r="6528" spans="13:16" x14ac:dyDescent="0.3">
      <c r="M6528" s="162"/>
      <c r="N6528" s="152"/>
      <c r="P6528" s="138"/>
    </row>
    <row r="6529" spans="13:16" x14ac:dyDescent="0.3">
      <c r="M6529" s="162"/>
      <c r="N6529" s="152"/>
      <c r="P6529" s="138"/>
    </row>
    <row r="6530" spans="13:16" x14ac:dyDescent="0.3">
      <c r="M6530" s="162"/>
      <c r="N6530" s="152"/>
      <c r="P6530" s="138"/>
    </row>
    <row r="6531" spans="13:16" x14ac:dyDescent="0.3">
      <c r="M6531" s="162"/>
      <c r="N6531" s="152"/>
      <c r="P6531" s="138"/>
    </row>
    <row r="6532" spans="13:16" x14ac:dyDescent="0.3">
      <c r="M6532" s="162"/>
      <c r="N6532" s="152"/>
      <c r="P6532" s="138"/>
    </row>
    <row r="6533" spans="13:16" x14ac:dyDescent="0.3">
      <c r="M6533" s="162"/>
      <c r="N6533" s="152"/>
      <c r="P6533" s="138"/>
    </row>
    <row r="6534" spans="13:16" x14ac:dyDescent="0.3">
      <c r="M6534" s="162"/>
      <c r="N6534" s="152"/>
      <c r="P6534" s="138"/>
    </row>
    <row r="6535" spans="13:16" x14ac:dyDescent="0.3">
      <c r="M6535" s="162"/>
      <c r="N6535" s="152"/>
      <c r="P6535" s="138"/>
    </row>
    <row r="6536" spans="13:16" x14ac:dyDescent="0.3">
      <c r="M6536" s="162"/>
      <c r="N6536" s="152"/>
      <c r="P6536" s="138"/>
    </row>
    <row r="6537" spans="13:16" x14ac:dyDescent="0.3">
      <c r="M6537" s="162"/>
      <c r="N6537" s="152"/>
      <c r="P6537" s="138"/>
    </row>
    <row r="6538" spans="13:16" x14ac:dyDescent="0.3">
      <c r="M6538" s="162"/>
      <c r="N6538" s="152"/>
      <c r="P6538" s="138"/>
    </row>
    <row r="6539" spans="13:16" x14ac:dyDescent="0.3">
      <c r="M6539" s="162"/>
      <c r="N6539" s="152"/>
      <c r="P6539" s="138"/>
    </row>
    <row r="6540" spans="13:16" x14ac:dyDescent="0.3">
      <c r="M6540" s="162"/>
      <c r="N6540" s="152"/>
      <c r="P6540" s="138"/>
    </row>
    <row r="6541" spans="13:16" x14ac:dyDescent="0.3">
      <c r="M6541" s="162"/>
      <c r="N6541" s="152"/>
      <c r="P6541" s="138"/>
    </row>
    <row r="6542" spans="13:16" x14ac:dyDescent="0.3">
      <c r="M6542" s="162"/>
      <c r="N6542" s="152"/>
      <c r="P6542" s="138"/>
    </row>
    <row r="6543" spans="13:16" x14ac:dyDescent="0.3">
      <c r="M6543" s="162"/>
      <c r="N6543" s="152"/>
      <c r="P6543" s="138"/>
    </row>
    <row r="6544" spans="13:16" x14ac:dyDescent="0.3">
      <c r="M6544" s="162"/>
      <c r="N6544" s="152"/>
      <c r="P6544" s="138"/>
    </row>
    <row r="6545" spans="13:16" x14ac:dyDescent="0.3">
      <c r="M6545" s="162"/>
      <c r="N6545" s="152"/>
      <c r="P6545" s="138"/>
    </row>
    <row r="6546" spans="13:16" x14ac:dyDescent="0.3">
      <c r="M6546" s="162"/>
      <c r="N6546" s="152"/>
      <c r="P6546" s="138"/>
    </row>
    <row r="6547" spans="13:16" x14ac:dyDescent="0.3">
      <c r="M6547" s="162"/>
      <c r="N6547" s="152"/>
      <c r="P6547" s="138"/>
    </row>
    <row r="6548" spans="13:16" x14ac:dyDescent="0.3">
      <c r="M6548" s="162"/>
      <c r="N6548" s="152"/>
      <c r="P6548" s="138"/>
    </row>
    <row r="6549" spans="13:16" x14ac:dyDescent="0.3">
      <c r="M6549" s="162"/>
      <c r="N6549" s="152"/>
      <c r="P6549" s="138"/>
    </row>
    <row r="6550" spans="13:16" x14ac:dyDescent="0.3">
      <c r="M6550" s="162"/>
      <c r="N6550" s="152"/>
      <c r="P6550" s="138"/>
    </row>
    <row r="6551" spans="13:16" x14ac:dyDescent="0.3">
      <c r="M6551" s="162"/>
      <c r="N6551" s="152"/>
      <c r="P6551" s="138"/>
    </row>
    <row r="6552" spans="13:16" x14ac:dyDescent="0.3">
      <c r="M6552" s="162"/>
      <c r="N6552" s="152"/>
      <c r="P6552" s="138"/>
    </row>
    <row r="6553" spans="13:16" x14ac:dyDescent="0.3">
      <c r="M6553" s="162"/>
      <c r="N6553" s="152"/>
      <c r="P6553" s="138"/>
    </row>
    <row r="6554" spans="13:16" x14ac:dyDescent="0.3">
      <c r="M6554" s="162"/>
      <c r="N6554" s="152"/>
      <c r="P6554" s="138"/>
    </row>
    <row r="6555" spans="13:16" x14ac:dyDescent="0.3">
      <c r="M6555" s="162"/>
      <c r="N6555" s="152"/>
      <c r="P6555" s="138"/>
    </row>
    <row r="6556" spans="13:16" x14ac:dyDescent="0.3">
      <c r="M6556" s="162"/>
      <c r="N6556" s="152"/>
      <c r="P6556" s="138"/>
    </row>
    <row r="6557" spans="13:16" x14ac:dyDescent="0.3">
      <c r="M6557" s="162"/>
      <c r="N6557" s="152"/>
      <c r="P6557" s="138"/>
    </row>
    <row r="6558" spans="13:16" x14ac:dyDescent="0.3">
      <c r="M6558" s="162"/>
      <c r="N6558" s="152"/>
      <c r="P6558" s="138"/>
    </row>
    <row r="6559" spans="13:16" x14ac:dyDescent="0.3">
      <c r="M6559" s="162"/>
      <c r="N6559" s="152"/>
      <c r="P6559" s="138"/>
    </row>
    <row r="6560" spans="13:16" x14ac:dyDescent="0.3">
      <c r="M6560" s="162"/>
      <c r="N6560" s="152"/>
      <c r="P6560" s="138"/>
    </row>
    <row r="6561" spans="13:16" x14ac:dyDescent="0.3">
      <c r="M6561" s="162"/>
      <c r="N6561" s="152"/>
      <c r="P6561" s="138"/>
    </row>
    <row r="6562" spans="13:16" x14ac:dyDescent="0.3">
      <c r="M6562" s="162"/>
      <c r="N6562" s="152"/>
      <c r="P6562" s="138"/>
    </row>
    <row r="6563" spans="13:16" x14ac:dyDescent="0.3">
      <c r="M6563" s="162"/>
      <c r="N6563" s="152"/>
      <c r="P6563" s="138"/>
    </row>
    <row r="6564" spans="13:16" x14ac:dyDescent="0.3">
      <c r="M6564" s="162"/>
      <c r="N6564" s="152"/>
      <c r="P6564" s="138"/>
    </row>
    <row r="6565" spans="13:16" x14ac:dyDescent="0.3">
      <c r="M6565" s="162"/>
      <c r="N6565" s="152"/>
      <c r="P6565" s="138"/>
    </row>
    <row r="6566" spans="13:16" x14ac:dyDescent="0.3">
      <c r="M6566" s="162"/>
      <c r="N6566" s="152"/>
      <c r="P6566" s="138"/>
    </row>
    <row r="6567" spans="13:16" x14ac:dyDescent="0.3">
      <c r="M6567" s="162"/>
      <c r="N6567" s="152"/>
      <c r="P6567" s="138"/>
    </row>
    <row r="6568" spans="13:16" x14ac:dyDescent="0.3">
      <c r="M6568" s="162"/>
      <c r="N6568" s="152"/>
      <c r="P6568" s="138"/>
    </row>
    <row r="6569" spans="13:16" x14ac:dyDescent="0.3">
      <c r="M6569" s="162"/>
      <c r="N6569" s="152"/>
      <c r="P6569" s="138"/>
    </row>
    <row r="6570" spans="13:16" x14ac:dyDescent="0.3">
      <c r="M6570" s="162"/>
      <c r="N6570" s="152"/>
      <c r="P6570" s="138"/>
    </row>
    <row r="6571" spans="13:16" x14ac:dyDescent="0.3">
      <c r="M6571" s="162"/>
      <c r="N6571" s="152"/>
      <c r="P6571" s="138"/>
    </row>
    <row r="6572" spans="13:16" x14ac:dyDescent="0.3">
      <c r="M6572" s="162"/>
      <c r="N6572" s="152"/>
      <c r="P6572" s="138"/>
    </row>
    <row r="6573" spans="13:16" x14ac:dyDescent="0.3">
      <c r="M6573" s="162"/>
      <c r="N6573" s="152"/>
      <c r="P6573" s="138"/>
    </row>
    <row r="6574" spans="13:16" x14ac:dyDescent="0.3">
      <c r="M6574" s="162"/>
      <c r="N6574" s="152"/>
      <c r="P6574" s="138"/>
    </row>
    <row r="6575" spans="13:16" x14ac:dyDescent="0.3">
      <c r="M6575" s="162"/>
      <c r="N6575" s="152"/>
      <c r="P6575" s="138"/>
    </row>
    <row r="6576" spans="13:16" x14ac:dyDescent="0.3">
      <c r="M6576" s="162"/>
      <c r="N6576" s="152"/>
      <c r="P6576" s="138"/>
    </row>
    <row r="6577" spans="13:16" x14ac:dyDescent="0.3">
      <c r="M6577" s="162"/>
      <c r="N6577" s="152"/>
      <c r="P6577" s="138"/>
    </row>
    <row r="6578" spans="13:16" x14ac:dyDescent="0.3">
      <c r="M6578" s="162"/>
      <c r="N6578" s="152"/>
      <c r="P6578" s="138"/>
    </row>
    <row r="6579" spans="13:16" x14ac:dyDescent="0.3">
      <c r="M6579" s="162"/>
      <c r="N6579" s="152"/>
      <c r="P6579" s="138"/>
    </row>
    <row r="6580" spans="13:16" x14ac:dyDescent="0.3">
      <c r="M6580" s="162"/>
      <c r="N6580" s="152"/>
      <c r="P6580" s="138"/>
    </row>
    <row r="6581" spans="13:16" x14ac:dyDescent="0.3">
      <c r="M6581" s="162"/>
      <c r="N6581" s="152"/>
      <c r="P6581" s="138"/>
    </row>
    <row r="6582" spans="13:16" x14ac:dyDescent="0.3">
      <c r="M6582" s="162"/>
      <c r="N6582" s="152"/>
      <c r="P6582" s="138"/>
    </row>
    <row r="6583" spans="13:16" x14ac:dyDescent="0.3">
      <c r="M6583" s="162"/>
      <c r="N6583" s="152"/>
      <c r="P6583" s="138"/>
    </row>
    <row r="6584" spans="13:16" x14ac:dyDescent="0.3">
      <c r="M6584" s="162"/>
      <c r="N6584" s="152"/>
      <c r="P6584" s="138"/>
    </row>
    <row r="6585" spans="13:16" x14ac:dyDescent="0.3">
      <c r="M6585" s="162"/>
      <c r="N6585" s="152"/>
      <c r="P6585" s="138"/>
    </row>
    <row r="6586" spans="13:16" x14ac:dyDescent="0.3">
      <c r="M6586" s="162"/>
      <c r="N6586" s="152"/>
      <c r="P6586" s="138"/>
    </row>
    <row r="6587" spans="13:16" x14ac:dyDescent="0.3">
      <c r="M6587" s="162"/>
      <c r="N6587" s="152"/>
      <c r="P6587" s="138"/>
    </row>
    <row r="6588" spans="13:16" x14ac:dyDescent="0.3">
      <c r="M6588" s="162"/>
      <c r="N6588" s="152"/>
      <c r="P6588" s="138"/>
    </row>
    <row r="6589" spans="13:16" x14ac:dyDescent="0.3">
      <c r="M6589" s="162"/>
      <c r="N6589" s="152"/>
      <c r="P6589" s="138"/>
    </row>
    <row r="6590" spans="13:16" x14ac:dyDescent="0.3">
      <c r="M6590" s="162"/>
      <c r="N6590" s="152"/>
      <c r="P6590" s="138"/>
    </row>
    <row r="6591" spans="13:16" x14ac:dyDescent="0.3">
      <c r="M6591" s="162"/>
      <c r="N6591" s="152"/>
      <c r="P6591" s="138"/>
    </row>
    <row r="6592" spans="13:16" x14ac:dyDescent="0.3">
      <c r="M6592" s="162"/>
      <c r="N6592" s="152"/>
      <c r="P6592" s="138"/>
    </row>
    <row r="6593" spans="13:16" x14ac:dyDescent="0.3">
      <c r="M6593" s="162"/>
      <c r="N6593" s="152"/>
      <c r="P6593" s="138"/>
    </row>
    <row r="6594" spans="13:16" x14ac:dyDescent="0.3">
      <c r="M6594" s="162"/>
      <c r="N6594" s="152"/>
      <c r="P6594" s="138"/>
    </row>
    <row r="6595" spans="13:16" x14ac:dyDescent="0.3">
      <c r="M6595" s="162"/>
      <c r="N6595" s="152"/>
      <c r="P6595" s="138"/>
    </row>
    <row r="6596" spans="13:16" x14ac:dyDescent="0.3">
      <c r="M6596" s="162"/>
      <c r="N6596" s="152"/>
      <c r="P6596" s="138"/>
    </row>
    <row r="6597" spans="13:16" x14ac:dyDescent="0.3">
      <c r="M6597" s="162"/>
      <c r="N6597" s="152"/>
      <c r="P6597" s="138"/>
    </row>
    <row r="6598" spans="13:16" x14ac:dyDescent="0.3">
      <c r="M6598" s="162"/>
      <c r="N6598" s="152"/>
      <c r="P6598" s="138"/>
    </row>
    <row r="6599" spans="13:16" x14ac:dyDescent="0.3">
      <c r="M6599" s="162"/>
      <c r="N6599" s="152"/>
      <c r="P6599" s="138"/>
    </row>
    <row r="6600" spans="13:16" x14ac:dyDescent="0.3">
      <c r="M6600" s="162"/>
      <c r="N6600" s="152"/>
      <c r="P6600" s="138"/>
    </row>
    <row r="6601" spans="13:16" x14ac:dyDescent="0.3">
      <c r="M6601" s="162"/>
      <c r="N6601" s="152"/>
      <c r="P6601" s="138"/>
    </row>
    <row r="6602" spans="13:16" x14ac:dyDescent="0.3">
      <c r="M6602" s="162"/>
      <c r="N6602" s="152"/>
      <c r="P6602" s="138"/>
    </row>
    <row r="6603" spans="13:16" x14ac:dyDescent="0.3">
      <c r="M6603" s="162"/>
      <c r="N6603" s="152"/>
      <c r="P6603" s="138"/>
    </row>
    <row r="6604" spans="13:16" x14ac:dyDescent="0.3">
      <c r="M6604" s="162"/>
      <c r="N6604" s="152"/>
      <c r="P6604" s="138"/>
    </row>
    <row r="6605" spans="13:16" x14ac:dyDescent="0.3">
      <c r="M6605" s="162"/>
      <c r="N6605" s="152"/>
      <c r="P6605" s="138"/>
    </row>
    <row r="6606" spans="13:16" x14ac:dyDescent="0.3">
      <c r="M6606" s="162"/>
      <c r="N6606" s="152"/>
      <c r="P6606" s="138"/>
    </row>
    <row r="6607" spans="13:16" x14ac:dyDescent="0.3">
      <c r="M6607" s="162"/>
      <c r="N6607" s="152"/>
      <c r="P6607" s="138"/>
    </row>
    <row r="6608" spans="13:16" x14ac:dyDescent="0.3">
      <c r="M6608" s="162"/>
      <c r="N6608" s="152"/>
      <c r="P6608" s="138"/>
    </row>
    <row r="6609" spans="13:16" x14ac:dyDescent="0.3">
      <c r="M6609" s="162"/>
      <c r="N6609" s="152"/>
      <c r="P6609" s="138"/>
    </row>
    <row r="6610" spans="13:16" x14ac:dyDescent="0.3">
      <c r="M6610" s="162"/>
      <c r="N6610" s="152"/>
      <c r="P6610" s="138"/>
    </row>
    <row r="6611" spans="13:16" x14ac:dyDescent="0.3">
      <c r="M6611" s="162"/>
      <c r="N6611" s="152"/>
      <c r="P6611" s="138"/>
    </row>
    <row r="6612" spans="13:16" x14ac:dyDescent="0.3">
      <c r="M6612" s="162"/>
      <c r="N6612" s="152"/>
      <c r="P6612" s="138"/>
    </row>
    <row r="6613" spans="13:16" x14ac:dyDescent="0.3">
      <c r="M6613" s="162"/>
      <c r="N6613" s="152"/>
      <c r="P6613" s="138"/>
    </row>
    <row r="6614" spans="13:16" x14ac:dyDescent="0.3">
      <c r="M6614" s="162"/>
      <c r="N6614" s="152"/>
      <c r="P6614" s="138"/>
    </row>
    <row r="6615" spans="13:16" x14ac:dyDescent="0.3">
      <c r="M6615" s="162"/>
      <c r="N6615" s="152"/>
      <c r="P6615" s="138"/>
    </row>
    <row r="6616" spans="13:16" x14ac:dyDescent="0.3">
      <c r="M6616" s="162"/>
      <c r="N6616" s="152"/>
      <c r="P6616" s="138"/>
    </row>
    <row r="6617" spans="13:16" x14ac:dyDescent="0.3">
      <c r="M6617" s="162"/>
      <c r="N6617" s="152"/>
      <c r="P6617" s="138"/>
    </row>
    <row r="6618" spans="13:16" x14ac:dyDescent="0.3">
      <c r="M6618" s="162"/>
      <c r="N6618" s="152"/>
      <c r="P6618" s="138"/>
    </row>
    <row r="6619" spans="13:16" x14ac:dyDescent="0.3">
      <c r="M6619" s="162"/>
      <c r="N6619" s="152"/>
      <c r="P6619" s="138"/>
    </row>
    <row r="6620" spans="13:16" x14ac:dyDescent="0.3">
      <c r="M6620" s="162"/>
      <c r="N6620" s="152"/>
      <c r="P6620" s="138"/>
    </row>
    <row r="6621" spans="13:16" x14ac:dyDescent="0.3">
      <c r="M6621" s="162"/>
      <c r="N6621" s="152"/>
      <c r="P6621" s="138"/>
    </row>
    <row r="6622" spans="13:16" x14ac:dyDescent="0.3">
      <c r="M6622" s="162"/>
      <c r="N6622" s="152"/>
      <c r="P6622" s="138"/>
    </row>
    <row r="6623" spans="13:16" x14ac:dyDescent="0.3">
      <c r="M6623" s="162"/>
      <c r="N6623" s="152"/>
      <c r="P6623" s="138"/>
    </row>
    <row r="6624" spans="13:16" x14ac:dyDescent="0.3">
      <c r="M6624" s="162"/>
      <c r="N6624" s="152"/>
      <c r="P6624" s="138"/>
    </row>
    <row r="6625" spans="13:16" x14ac:dyDescent="0.3">
      <c r="M6625" s="162"/>
      <c r="N6625" s="152"/>
      <c r="P6625" s="138"/>
    </row>
    <row r="6626" spans="13:16" x14ac:dyDescent="0.3">
      <c r="M6626" s="162"/>
      <c r="N6626" s="152"/>
      <c r="P6626" s="138"/>
    </row>
    <row r="6627" spans="13:16" x14ac:dyDescent="0.3">
      <c r="M6627" s="162"/>
      <c r="N6627" s="152"/>
      <c r="P6627" s="138"/>
    </row>
    <row r="6628" spans="13:16" x14ac:dyDescent="0.3">
      <c r="M6628" s="162"/>
      <c r="N6628" s="152"/>
      <c r="P6628" s="138"/>
    </row>
    <row r="6629" spans="13:16" x14ac:dyDescent="0.3">
      <c r="M6629" s="162"/>
      <c r="N6629" s="152"/>
      <c r="P6629" s="138"/>
    </row>
    <row r="6630" spans="13:16" x14ac:dyDescent="0.3">
      <c r="M6630" s="162"/>
      <c r="N6630" s="152"/>
      <c r="P6630" s="138"/>
    </row>
    <row r="6631" spans="13:16" x14ac:dyDescent="0.3">
      <c r="M6631" s="162"/>
      <c r="N6631" s="152"/>
      <c r="P6631" s="138"/>
    </row>
    <row r="6632" spans="13:16" x14ac:dyDescent="0.3">
      <c r="M6632" s="162"/>
      <c r="N6632" s="152"/>
      <c r="P6632" s="138"/>
    </row>
    <row r="6633" spans="13:16" x14ac:dyDescent="0.3">
      <c r="M6633" s="162"/>
      <c r="N6633" s="152"/>
      <c r="P6633" s="138"/>
    </row>
    <row r="6634" spans="13:16" x14ac:dyDescent="0.3">
      <c r="M6634" s="162"/>
      <c r="N6634" s="152"/>
      <c r="P6634" s="138"/>
    </row>
    <row r="6635" spans="13:16" x14ac:dyDescent="0.3">
      <c r="M6635" s="162"/>
      <c r="N6635" s="152"/>
      <c r="P6635" s="138"/>
    </row>
    <row r="6636" spans="13:16" x14ac:dyDescent="0.3">
      <c r="M6636" s="162"/>
      <c r="N6636" s="152"/>
      <c r="P6636" s="138"/>
    </row>
    <row r="6637" spans="13:16" x14ac:dyDescent="0.3">
      <c r="M6637" s="162"/>
      <c r="N6637" s="152"/>
      <c r="P6637" s="138"/>
    </row>
    <row r="6638" spans="13:16" x14ac:dyDescent="0.3">
      <c r="M6638" s="162"/>
      <c r="N6638" s="152"/>
      <c r="P6638" s="138"/>
    </row>
    <row r="6639" spans="13:16" x14ac:dyDescent="0.3">
      <c r="M6639" s="162"/>
      <c r="N6639" s="152"/>
      <c r="P6639" s="138"/>
    </row>
    <row r="6640" spans="13:16" x14ac:dyDescent="0.3">
      <c r="M6640" s="162"/>
      <c r="N6640" s="152"/>
      <c r="P6640" s="138"/>
    </row>
    <row r="6641" spans="13:16" x14ac:dyDescent="0.3">
      <c r="M6641" s="162"/>
      <c r="N6641" s="152"/>
      <c r="P6641" s="138"/>
    </row>
    <row r="6642" spans="13:16" x14ac:dyDescent="0.3">
      <c r="M6642" s="162"/>
      <c r="N6642" s="152"/>
      <c r="P6642" s="138"/>
    </row>
    <row r="6643" spans="13:16" x14ac:dyDescent="0.3">
      <c r="M6643" s="162"/>
      <c r="N6643" s="152"/>
      <c r="P6643" s="138"/>
    </row>
    <row r="6644" spans="13:16" x14ac:dyDescent="0.3">
      <c r="M6644" s="162"/>
      <c r="N6644" s="152"/>
      <c r="P6644" s="138"/>
    </row>
    <row r="6645" spans="13:16" x14ac:dyDescent="0.3">
      <c r="M6645" s="162"/>
      <c r="N6645" s="152"/>
      <c r="P6645" s="138"/>
    </row>
    <row r="6646" spans="13:16" x14ac:dyDescent="0.3">
      <c r="M6646" s="162"/>
      <c r="N6646" s="152"/>
      <c r="P6646" s="138"/>
    </row>
    <row r="6647" spans="13:16" x14ac:dyDescent="0.3">
      <c r="M6647" s="162"/>
      <c r="N6647" s="152"/>
      <c r="P6647" s="138"/>
    </row>
    <row r="6648" spans="13:16" x14ac:dyDescent="0.3">
      <c r="M6648" s="162"/>
      <c r="N6648" s="152"/>
      <c r="P6648" s="138"/>
    </row>
    <row r="6649" spans="13:16" x14ac:dyDescent="0.3">
      <c r="M6649" s="162"/>
      <c r="N6649" s="152"/>
      <c r="P6649" s="138"/>
    </row>
    <row r="6650" spans="13:16" x14ac:dyDescent="0.3">
      <c r="M6650" s="162"/>
      <c r="N6650" s="152"/>
      <c r="P6650" s="138"/>
    </row>
    <row r="6651" spans="13:16" x14ac:dyDescent="0.3">
      <c r="M6651" s="162"/>
      <c r="N6651" s="152"/>
      <c r="P6651" s="138"/>
    </row>
    <row r="6652" spans="13:16" x14ac:dyDescent="0.3">
      <c r="M6652" s="162"/>
      <c r="N6652" s="152"/>
      <c r="P6652" s="138"/>
    </row>
    <row r="6653" spans="13:16" x14ac:dyDescent="0.3">
      <c r="M6653" s="162"/>
      <c r="N6653" s="152"/>
      <c r="P6653" s="138"/>
    </row>
    <row r="6654" spans="13:16" x14ac:dyDescent="0.3">
      <c r="M6654" s="162"/>
      <c r="N6654" s="152"/>
      <c r="P6654" s="138"/>
    </row>
    <row r="6655" spans="13:16" x14ac:dyDescent="0.3">
      <c r="M6655" s="162"/>
      <c r="N6655" s="152"/>
      <c r="P6655" s="138"/>
    </row>
    <row r="6656" spans="13:16" x14ac:dyDescent="0.3">
      <c r="M6656" s="162"/>
      <c r="N6656" s="152"/>
      <c r="P6656" s="138"/>
    </row>
    <row r="6657" spans="13:16" x14ac:dyDescent="0.3">
      <c r="M6657" s="162"/>
      <c r="N6657" s="152"/>
      <c r="P6657" s="138"/>
    </row>
    <row r="6658" spans="13:16" x14ac:dyDescent="0.3">
      <c r="M6658" s="162"/>
      <c r="N6658" s="152"/>
      <c r="P6658" s="138"/>
    </row>
    <row r="6659" spans="13:16" x14ac:dyDescent="0.3">
      <c r="M6659" s="162"/>
      <c r="N6659" s="152"/>
      <c r="P6659" s="138"/>
    </row>
    <row r="6660" spans="13:16" x14ac:dyDescent="0.3">
      <c r="M6660" s="162"/>
      <c r="N6660" s="152"/>
      <c r="P6660" s="138"/>
    </row>
    <row r="6661" spans="13:16" x14ac:dyDescent="0.3">
      <c r="M6661" s="162"/>
      <c r="N6661" s="152"/>
      <c r="P6661" s="138"/>
    </row>
    <row r="6662" spans="13:16" x14ac:dyDescent="0.3">
      <c r="M6662" s="162"/>
      <c r="N6662" s="152"/>
      <c r="P6662" s="138"/>
    </row>
    <row r="6663" spans="13:16" x14ac:dyDescent="0.3">
      <c r="M6663" s="162"/>
      <c r="N6663" s="152"/>
      <c r="P6663" s="138"/>
    </row>
    <row r="6664" spans="13:16" x14ac:dyDescent="0.3">
      <c r="M6664" s="162"/>
      <c r="N6664" s="152"/>
      <c r="P6664" s="138"/>
    </row>
    <row r="6665" spans="13:16" x14ac:dyDescent="0.3">
      <c r="M6665" s="162"/>
      <c r="N6665" s="152"/>
      <c r="P6665" s="138"/>
    </row>
    <row r="6666" spans="13:16" x14ac:dyDescent="0.3">
      <c r="M6666" s="162"/>
      <c r="N6666" s="152"/>
      <c r="P6666" s="138"/>
    </row>
    <row r="6667" spans="13:16" x14ac:dyDescent="0.3">
      <c r="M6667" s="162"/>
      <c r="N6667" s="152"/>
      <c r="P6667" s="138"/>
    </row>
    <row r="6668" spans="13:16" x14ac:dyDescent="0.3">
      <c r="M6668" s="162"/>
      <c r="N6668" s="152"/>
      <c r="P6668" s="138"/>
    </row>
    <row r="6669" spans="13:16" x14ac:dyDescent="0.3">
      <c r="M6669" s="162"/>
      <c r="N6669" s="152"/>
      <c r="P6669" s="138"/>
    </row>
    <row r="6670" spans="13:16" x14ac:dyDescent="0.3">
      <c r="M6670" s="162"/>
      <c r="N6670" s="152"/>
      <c r="P6670" s="138"/>
    </row>
    <row r="6671" spans="13:16" x14ac:dyDescent="0.3">
      <c r="M6671" s="162"/>
      <c r="N6671" s="152"/>
      <c r="P6671" s="138"/>
    </row>
    <row r="6672" spans="13:16" x14ac:dyDescent="0.3">
      <c r="M6672" s="162"/>
      <c r="N6672" s="152"/>
      <c r="P6672" s="138"/>
    </row>
    <row r="6673" spans="13:16" x14ac:dyDescent="0.3">
      <c r="M6673" s="162"/>
      <c r="N6673" s="152"/>
      <c r="P6673" s="138"/>
    </row>
    <row r="6674" spans="13:16" x14ac:dyDescent="0.3">
      <c r="M6674" s="162"/>
      <c r="N6674" s="152"/>
      <c r="P6674" s="138"/>
    </row>
    <row r="6675" spans="13:16" x14ac:dyDescent="0.3">
      <c r="M6675" s="162"/>
      <c r="N6675" s="152"/>
      <c r="P6675" s="138"/>
    </row>
    <row r="6676" spans="13:16" x14ac:dyDescent="0.3">
      <c r="M6676" s="162"/>
      <c r="N6676" s="152"/>
      <c r="P6676" s="138"/>
    </row>
    <row r="6677" spans="13:16" x14ac:dyDescent="0.3">
      <c r="M6677" s="162"/>
      <c r="N6677" s="152"/>
      <c r="P6677" s="138"/>
    </row>
    <row r="6678" spans="13:16" x14ac:dyDescent="0.3">
      <c r="M6678" s="162"/>
      <c r="N6678" s="152"/>
      <c r="P6678" s="138"/>
    </row>
    <row r="6679" spans="13:16" x14ac:dyDescent="0.3">
      <c r="M6679" s="162"/>
      <c r="N6679" s="152"/>
      <c r="P6679" s="138"/>
    </row>
    <row r="6680" spans="13:16" x14ac:dyDescent="0.3">
      <c r="M6680" s="162"/>
      <c r="N6680" s="152"/>
      <c r="P6680" s="138"/>
    </row>
    <row r="6681" spans="13:16" x14ac:dyDescent="0.3">
      <c r="M6681" s="162"/>
      <c r="N6681" s="152"/>
      <c r="P6681" s="138"/>
    </row>
    <row r="6682" spans="13:16" x14ac:dyDescent="0.3">
      <c r="M6682" s="162"/>
      <c r="N6682" s="152"/>
      <c r="P6682" s="138"/>
    </row>
    <row r="6683" spans="13:16" x14ac:dyDescent="0.3">
      <c r="M6683" s="162"/>
      <c r="N6683" s="152"/>
      <c r="P6683" s="138"/>
    </row>
    <row r="6684" spans="13:16" x14ac:dyDescent="0.3">
      <c r="M6684" s="162"/>
      <c r="N6684" s="152"/>
      <c r="P6684" s="138"/>
    </row>
    <row r="6685" spans="13:16" x14ac:dyDescent="0.3">
      <c r="M6685" s="162"/>
      <c r="N6685" s="152"/>
      <c r="P6685" s="138"/>
    </row>
    <row r="6686" spans="13:16" x14ac:dyDescent="0.3">
      <c r="M6686" s="162"/>
      <c r="N6686" s="152"/>
      <c r="P6686" s="138"/>
    </row>
    <row r="6687" spans="13:16" x14ac:dyDescent="0.3">
      <c r="M6687" s="162"/>
      <c r="N6687" s="152"/>
      <c r="P6687" s="138"/>
    </row>
    <row r="6688" spans="13:16" x14ac:dyDescent="0.3">
      <c r="M6688" s="162"/>
      <c r="N6688" s="152"/>
      <c r="P6688" s="138"/>
    </row>
    <row r="6689" spans="13:16" x14ac:dyDescent="0.3">
      <c r="M6689" s="162"/>
      <c r="N6689" s="152"/>
      <c r="P6689" s="138"/>
    </row>
    <row r="6690" spans="13:16" x14ac:dyDescent="0.3">
      <c r="M6690" s="162"/>
      <c r="N6690" s="152"/>
      <c r="P6690" s="138"/>
    </row>
    <row r="6691" spans="13:16" x14ac:dyDescent="0.3">
      <c r="M6691" s="162"/>
      <c r="N6691" s="152"/>
      <c r="P6691" s="138"/>
    </row>
    <row r="6692" spans="13:16" x14ac:dyDescent="0.3">
      <c r="M6692" s="162"/>
      <c r="N6692" s="152"/>
      <c r="P6692" s="138"/>
    </row>
    <row r="6693" spans="13:16" x14ac:dyDescent="0.3">
      <c r="M6693" s="162"/>
      <c r="N6693" s="152"/>
      <c r="P6693" s="138"/>
    </row>
    <row r="6694" spans="13:16" x14ac:dyDescent="0.3">
      <c r="M6694" s="162"/>
      <c r="N6694" s="152"/>
      <c r="P6694" s="138"/>
    </row>
    <row r="6695" spans="13:16" x14ac:dyDescent="0.3">
      <c r="M6695" s="162"/>
      <c r="N6695" s="152"/>
      <c r="P6695" s="138"/>
    </row>
    <row r="6696" spans="13:16" x14ac:dyDescent="0.3">
      <c r="M6696" s="162"/>
      <c r="N6696" s="152"/>
      <c r="P6696" s="138"/>
    </row>
    <row r="6697" spans="13:16" x14ac:dyDescent="0.3">
      <c r="M6697" s="162"/>
      <c r="N6697" s="152"/>
      <c r="P6697" s="138"/>
    </row>
    <row r="6698" spans="13:16" x14ac:dyDescent="0.3">
      <c r="M6698" s="162"/>
      <c r="N6698" s="152"/>
      <c r="P6698" s="138"/>
    </row>
    <row r="6699" spans="13:16" x14ac:dyDescent="0.3">
      <c r="M6699" s="162"/>
      <c r="N6699" s="152"/>
      <c r="P6699" s="138"/>
    </row>
    <row r="6700" spans="13:16" x14ac:dyDescent="0.3">
      <c r="M6700" s="162"/>
      <c r="N6700" s="152"/>
      <c r="P6700" s="138"/>
    </row>
    <row r="6701" spans="13:16" x14ac:dyDescent="0.3">
      <c r="M6701" s="162"/>
      <c r="N6701" s="152"/>
      <c r="P6701" s="138"/>
    </row>
    <row r="6702" spans="13:16" x14ac:dyDescent="0.3">
      <c r="M6702" s="162"/>
      <c r="N6702" s="152"/>
      <c r="P6702" s="138"/>
    </row>
    <row r="6703" spans="13:16" x14ac:dyDescent="0.3">
      <c r="M6703" s="162"/>
      <c r="N6703" s="152"/>
      <c r="P6703" s="138"/>
    </row>
    <row r="6704" spans="13:16" x14ac:dyDescent="0.3">
      <c r="M6704" s="162"/>
      <c r="N6704" s="152"/>
      <c r="P6704" s="138"/>
    </row>
    <row r="6705" spans="13:16" x14ac:dyDescent="0.3">
      <c r="M6705" s="162"/>
      <c r="N6705" s="152"/>
      <c r="P6705" s="138"/>
    </row>
    <row r="6706" spans="13:16" x14ac:dyDescent="0.3">
      <c r="M6706" s="162"/>
      <c r="N6706" s="152"/>
      <c r="P6706" s="138"/>
    </row>
    <row r="6707" spans="13:16" x14ac:dyDescent="0.3">
      <c r="M6707" s="162"/>
      <c r="N6707" s="152"/>
      <c r="P6707" s="138"/>
    </row>
    <row r="6708" spans="13:16" x14ac:dyDescent="0.3">
      <c r="M6708" s="162"/>
      <c r="N6708" s="152"/>
      <c r="P6708" s="138"/>
    </row>
    <row r="6709" spans="13:16" x14ac:dyDescent="0.3">
      <c r="M6709" s="162"/>
      <c r="N6709" s="152"/>
      <c r="P6709" s="138"/>
    </row>
    <row r="6710" spans="13:16" x14ac:dyDescent="0.3">
      <c r="M6710" s="162"/>
      <c r="N6710" s="152"/>
      <c r="P6710" s="138"/>
    </row>
    <row r="6711" spans="13:16" x14ac:dyDescent="0.3">
      <c r="M6711" s="162"/>
      <c r="N6711" s="152"/>
      <c r="P6711" s="138"/>
    </row>
    <row r="6712" spans="13:16" x14ac:dyDescent="0.3">
      <c r="M6712" s="162"/>
      <c r="N6712" s="152"/>
      <c r="P6712" s="138"/>
    </row>
    <row r="6713" spans="13:16" x14ac:dyDescent="0.3">
      <c r="M6713" s="162"/>
      <c r="N6713" s="152"/>
      <c r="P6713" s="138"/>
    </row>
    <row r="6714" spans="13:16" x14ac:dyDescent="0.3">
      <c r="M6714" s="162"/>
      <c r="N6714" s="152"/>
      <c r="P6714" s="138"/>
    </row>
    <row r="6715" spans="13:16" x14ac:dyDescent="0.3">
      <c r="M6715" s="162"/>
      <c r="N6715" s="152"/>
      <c r="P6715" s="138"/>
    </row>
    <row r="6716" spans="13:16" x14ac:dyDescent="0.3">
      <c r="M6716" s="162"/>
      <c r="N6716" s="152"/>
      <c r="P6716" s="138"/>
    </row>
    <row r="6717" spans="13:16" x14ac:dyDescent="0.3">
      <c r="M6717" s="162"/>
      <c r="N6717" s="152"/>
      <c r="P6717" s="138"/>
    </row>
    <row r="6718" spans="13:16" x14ac:dyDescent="0.3">
      <c r="M6718" s="162"/>
      <c r="N6718" s="152"/>
      <c r="P6718" s="138"/>
    </row>
    <row r="6719" spans="13:16" x14ac:dyDescent="0.3">
      <c r="M6719" s="162"/>
      <c r="N6719" s="152"/>
      <c r="P6719" s="138"/>
    </row>
    <row r="6720" spans="13:16" x14ac:dyDescent="0.3">
      <c r="M6720" s="162"/>
      <c r="N6720" s="152"/>
      <c r="P6720" s="138"/>
    </row>
    <row r="6721" spans="13:16" x14ac:dyDescent="0.3">
      <c r="M6721" s="162"/>
      <c r="N6721" s="152"/>
      <c r="P6721" s="138"/>
    </row>
    <row r="6722" spans="13:16" x14ac:dyDescent="0.3">
      <c r="M6722" s="162"/>
      <c r="N6722" s="152"/>
      <c r="P6722" s="138"/>
    </row>
    <row r="6723" spans="13:16" x14ac:dyDescent="0.3">
      <c r="M6723" s="162"/>
      <c r="N6723" s="152"/>
      <c r="P6723" s="138"/>
    </row>
    <row r="6724" spans="13:16" x14ac:dyDescent="0.3">
      <c r="M6724" s="162"/>
      <c r="N6724" s="152"/>
      <c r="P6724" s="138"/>
    </row>
    <row r="6725" spans="13:16" x14ac:dyDescent="0.3">
      <c r="M6725" s="162"/>
      <c r="N6725" s="152"/>
      <c r="P6725" s="138"/>
    </row>
    <row r="6726" spans="13:16" x14ac:dyDescent="0.3">
      <c r="M6726" s="162"/>
      <c r="N6726" s="152"/>
      <c r="P6726" s="138"/>
    </row>
    <row r="6727" spans="13:16" x14ac:dyDescent="0.3">
      <c r="M6727" s="162"/>
      <c r="N6727" s="152"/>
      <c r="P6727" s="138"/>
    </row>
    <row r="6728" spans="13:16" x14ac:dyDescent="0.3">
      <c r="M6728" s="162"/>
      <c r="N6728" s="152"/>
      <c r="P6728" s="138"/>
    </row>
    <row r="6729" spans="13:16" x14ac:dyDescent="0.3">
      <c r="M6729" s="162"/>
      <c r="N6729" s="152"/>
      <c r="P6729" s="138"/>
    </row>
    <row r="6730" spans="13:16" x14ac:dyDescent="0.3">
      <c r="M6730" s="162"/>
      <c r="N6730" s="152"/>
      <c r="P6730" s="138"/>
    </row>
    <row r="6731" spans="13:16" x14ac:dyDescent="0.3">
      <c r="M6731" s="162"/>
      <c r="N6731" s="152"/>
      <c r="P6731" s="138"/>
    </row>
    <row r="6732" spans="13:16" x14ac:dyDescent="0.3">
      <c r="M6732" s="162"/>
      <c r="N6732" s="152"/>
      <c r="P6732" s="138"/>
    </row>
    <row r="6733" spans="13:16" x14ac:dyDescent="0.3">
      <c r="M6733" s="162"/>
      <c r="N6733" s="152"/>
      <c r="P6733" s="138"/>
    </row>
    <row r="6734" spans="13:16" x14ac:dyDescent="0.3">
      <c r="M6734" s="162"/>
      <c r="N6734" s="152"/>
      <c r="P6734" s="138"/>
    </row>
    <row r="6735" spans="13:16" x14ac:dyDescent="0.3">
      <c r="M6735" s="162"/>
      <c r="N6735" s="152"/>
      <c r="P6735" s="138"/>
    </row>
    <row r="6736" spans="13:16" x14ac:dyDescent="0.3">
      <c r="M6736" s="162"/>
      <c r="N6736" s="152"/>
      <c r="P6736" s="138"/>
    </row>
    <row r="6737" spans="13:16" x14ac:dyDescent="0.3">
      <c r="M6737" s="162"/>
      <c r="N6737" s="152"/>
      <c r="P6737" s="138"/>
    </row>
    <row r="6738" spans="13:16" x14ac:dyDescent="0.3">
      <c r="M6738" s="162"/>
      <c r="N6738" s="152"/>
      <c r="P6738" s="138"/>
    </row>
    <row r="6739" spans="13:16" x14ac:dyDescent="0.3">
      <c r="M6739" s="162"/>
      <c r="N6739" s="152"/>
      <c r="P6739" s="138"/>
    </row>
    <row r="6740" spans="13:16" x14ac:dyDescent="0.3">
      <c r="M6740" s="162"/>
      <c r="N6740" s="152"/>
      <c r="P6740" s="138"/>
    </row>
    <row r="6741" spans="13:16" x14ac:dyDescent="0.3">
      <c r="M6741" s="162"/>
      <c r="N6741" s="152"/>
      <c r="P6741" s="138"/>
    </row>
    <row r="6742" spans="13:16" x14ac:dyDescent="0.3">
      <c r="M6742" s="162"/>
      <c r="N6742" s="152"/>
      <c r="P6742" s="138"/>
    </row>
    <row r="6743" spans="13:16" x14ac:dyDescent="0.3">
      <c r="M6743" s="162"/>
      <c r="N6743" s="152"/>
      <c r="P6743" s="138"/>
    </row>
    <row r="6744" spans="13:16" x14ac:dyDescent="0.3">
      <c r="M6744" s="162"/>
      <c r="N6744" s="152"/>
      <c r="P6744" s="138"/>
    </row>
    <row r="6745" spans="13:16" x14ac:dyDescent="0.3">
      <c r="M6745" s="162"/>
      <c r="N6745" s="152"/>
      <c r="P6745" s="138"/>
    </row>
    <row r="6746" spans="13:16" x14ac:dyDescent="0.3">
      <c r="M6746" s="162"/>
      <c r="N6746" s="152"/>
      <c r="P6746" s="138"/>
    </row>
    <row r="6747" spans="13:16" x14ac:dyDescent="0.3">
      <c r="M6747" s="162"/>
      <c r="N6747" s="152"/>
      <c r="P6747" s="138"/>
    </row>
    <row r="6748" spans="13:16" x14ac:dyDescent="0.3">
      <c r="M6748" s="162"/>
      <c r="N6748" s="152"/>
      <c r="P6748" s="138"/>
    </row>
    <row r="6749" spans="13:16" x14ac:dyDescent="0.3">
      <c r="M6749" s="162"/>
      <c r="N6749" s="152"/>
      <c r="P6749" s="138"/>
    </row>
    <row r="6750" spans="13:16" x14ac:dyDescent="0.3">
      <c r="M6750" s="162"/>
      <c r="N6750" s="152"/>
      <c r="P6750" s="138"/>
    </row>
    <row r="6751" spans="13:16" x14ac:dyDescent="0.3">
      <c r="M6751" s="162"/>
      <c r="N6751" s="152"/>
      <c r="P6751" s="138"/>
    </row>
    <row r="6752" spans="13:16" x14ac:dyDescent="0.3">
      <c r="M6752" s="162"/>
      <c r="N6752" s="152"/>
      <c r="P6752" s="138"/>
    </row>
    <row r="6753" spans="13:16" x14ac:dyDescent="0.3">
      <c r="M6753" s="162"/>
      <c r="N6753" s="152"/>
      <c r="P6753" s="138"/>
    </row>
    <row r="6754" spans="13:16" x14ac:dyDescent="0.3">
      <c r="M6754" s="162"/>
      <c r="N6754" s="152"/>
      <c r="P6754" s="138"/>
    </row>
    <row r="6755" spans="13:16" x14ac:dyDescent="0.3">
      <c r="M6755" s="162"/>
      <c r="N6755" s="152"/>
      <c r="P6755" s="138"/>
    </row>
    <row r="6756" spans="13:16" x14ac:dyDescent="0.3">
      <c r="M6756" s="162"/>
      <c r="N6756" s="152"/>
      <c r="P6756" s="138"/>
    </row>
    <row r="6757" spans="13:16" x14ac:dyDescent="0.3">
      <c r="M6757" s="162"/>
      <c r="N6757" s="152"/>
      <c r="P6757" s="138"/>
    </row>
    <row r="6758" spans="13:16" x14ac:dyDescent="0.3">
      <c r="M6758" s="162"/>
      <c r="N6758" s="152"/>
      <c r="P6758" s="138"/>
    </row>
    <row r="6759" spans="13:16" x14ac:dyDescent="0.3">
      <c r="M6759" s="162"/>
      <c r="N6759" s="152"/>
      <c r="P6759" s="138"/>
    </row>
    <row r="6760" spans="13:16" x14ac:dyDescent="0.3">
      <c r="M6760" s="162"/>
      <c r="N6760" s="152"/>
      <c r="P6760" s="138"/>
    </row>
    <row r="6761" spans="13:16" x14ac:dyDescent="0.3">
      <c r="M6761" s="162"/>
      <c r="N6761" s="152"/>
      <c r="P6761" s="138"/>
    </row>
    <row r="6762" spans="13:16" x14ac:dyDescent="0.3">
      <c r="M6762" s="162"/>
      <c r="N6762" s="152"/>
      <c r="P6762" s="138"/>
    </row>
    <row r="6763" spans="13:16" x14ac:dyDescent="0.3">
      <c r="M6763" s="162"/>
      <c r="N6763" s="152"/>
      <c r="P6763" s="138"/>
    </row>
    <row r="6764" spans="13:16" x14ac:dyDescent="0.3">
      <c r="M6764" s="162"/>
      <c r="N6764" s="152"/>
      <c r="P6764" s="138"/>
    </row>
    <row r="6765" spans="13:16" x14ac:dyDescent="0.3">
      <c r="M6765" s="162"/>
      <c r="N6765" s="152"/>
      <c r="P6765" s="138"/>
    </row>
    <row r="6766" spans="13:16" x14ac:dyDescent="0.3">
      <c r="M6766" s="162"/>
      <c r="N6766" s="152"/>
      <c r="P6766" s="138"/>
    </row>
    <row r="6767" spans="13:16" x14ac:dyDescent="0.3">
      <c r="M6767" s="162"/>
      <c r="N6767" s="152"/>
      <c r="P6767" s="138"/>
    </row>
    <row r="6768" spans="13:16" x14ac:dyDescent="0.3">
      <c r="M6768" s="162"/>
      <c r="N6768" s="152"/>
      <c r="P6768" s="138"/>
    </row>
    <row r="6769" spans="13:16" x14ac:dyDescent="0.3">
      <c r="M6769" s="162"/>
      <c r="N6769" s="152"/>
      <c r="P6769" s="138"/>
    </row>
    <row r="6770" spans="13:16" x14ac:dyDescent="0.3">
      <c r="M6770" s="162"/>
      <c r="N6770" s="152"/>
      <c r="P6770" s="138"/>
    </row>
    <row r="6771" spans="13:16" x14ac:dyDescent="0.3">
      <c r="M6771" s="162"/>
      <c r="N6771" s="152"/>
      <c r="P6771" s="138"/>
    </row>
    <row r="6772" spans="13:16" x14ac:dyDescent="0.3">
      <c r="M6772" s="162"/>
      <c r="N6772" s="152"/>
      <c r="P6772" s="138"/>
    </row>
    <row r="6773" spans="13:16" x14ac:dyDescent="0.3">
      <c r="M6773" s="162"/>
      <c r="N6773" s="152"/>
      <c r="P6773" s="138"/>
    </row>
    <row r="6774" spans="13:16" x14ac:dyDescent="0.3">
      <c r="M6774" s="162"/>
      <c r="N6774" s="152"/>
      <c r="P6774" s="138"/>
    </row>
    <row r="6775" spans="13:16" x14ac:dyDescent="0.3">
      <c r="M6775" s="162"/>
      <c r="N6775" s="152"/>
      <c r="P6775" s="138"/>
    </row>
    <row r="6776" spans="13:16" x14ac:dyDescent="0.3">
      <c r="M6776" s="162"/>
      <c r="N6776" s="152"/>
      <c r="P6776" s="138"/>
    </row>
    <row r="6777" spans="13:16" x14ac:dyDescent="0.3">
      <c r="M6777" s="162"/>
      <c r="N6777" s="152"/>
      <c r="P6777" s="138"/>
    </row>
    <row r="6778" spans="13:16" x14ac:dyDescent="0.3">
      <c r="M6778" s="162"/>
      <c r="N6778" s="152"/>
      <c r="P6778" s="138"/>
    </row>
    <row r="6779" spans="13:16" x14ac:dyDescent="0.3">
      <c r="M6779" s="162"/>
      <c r="N6779" s="152"/>
      <c r="P6779" s="138"/>
    </row>
    <row r="6780" spans="13:16" x14ac:dyDescent="0.3">
      <c r="M6780" s="162"/>
      <c r="N6780" s="152"/>
      <c r="P6780" s="138"/>
    </row>
    <row r="6781" spans="13:16" x14ac:dyDescent="0.3">
      <c r="M6781" s="162"/>
      <c r="N6781" s="152"/>
      <c r="P6781" s="138"/>
    </row>
    <row r="6782" spans="13:16" x14ac:dyDescent="0.3">
      <c r="M6782" s="162"/>
      <c r="N6782" s="152"/>
      <c r="P6782" s="138"/>
    </row>
    <row r="6783" spans="13:16" x14ac:dyDescent="0.3">
      <c r="M6783" s="162"/>
      <c r="N6783" s="152"/>
      <c r="P6783" s="138"/>
    </row>
    <row r="6784" spans="13:16" x14ac:dyDescent="0.3">
      <c r="M6784" s="162"/>
      <c r="N6784" s="152"/>
      <c r="P6784" s="138"/>
    </row>
    <row r="6785" spans="13:16" x14ac:dyDescent="0.3">
      <c r="M6785" s="162"/>
      <c r="N6785" s="152"/>
      <c r="P6785" s="138"/>
    </row>
    <row r="6786" spans="13:16" x14ac:dyDescent="0.3">
      <c r="M6786" s="162"/>
      <c r="N6786" s="152"/>
      <c r="P6786" s="138"/>
    </row>
    <row r="6787" spans="13:16" x14ac:dyDescent="0.3">
      <c r="M6787" s="162"/>
      <c r="N6787" s="152"/>
      <c r="P6787" s="138"/>
    </row>
    <row r="6788" spans="13:16" x14ac:dyDescent="0.3">
      <c r="M6788" s="162"/>
      <c r="N6788" s="152"/>
      <c r="P6788" s="138"/>
    </row>
    <row r="6789" spans="13:16" x14ac:dyDescent="0.3">
      <c r="M6789" s="162"/>
      <c r="N6789" s="152"/>
      <c r="P6789" s="138"/>
    </row>
    <row r="6790" spans="13:16" x14ac:dyDescent="0.3">
      <c r="M6790" s="162"/>
      <c r="N6790" s="152"/>
      <c r="P6790" s="138"/>
    </row>
    <row r="6791" spans="13:16" x14ac:dyDescent="0.3">
      <c r="M6791" s="162"/>
      <c r="N6791" s="152"/>
      <c r="P6791" s="138"/>
    </row>
    <row r="6792" spans="13:16" x14ac:dyDescent="0.3">
      <c r="M6792" s="162"/>
      <c r="N6792" s="152"/>
      <c r="P6792" s="138"/>
    </row>
    <row r="6793" spans="13:16" x14ac:dyDescent="0.3">
      <c r="M6793" s="162"/>
      <c r="N6793" s="152"/>
      <c r="P6793" s="138"/>
    </row>
    <row r="6794" spans="13:16" x14ac:dyDescent="0.3">
      <c r="M6794" s="162"/>
      <c r="N6794" s="152"/>
      <c r="P6794" s="138"/>
    </row>
    <row r="6795" spans="13:16" x14ac:dyDescent="0.3">
      <c r="M6795" s="162"/>
      <c r="N6795" s="152"/>
      <c r="P6795" s="138"/>
    </row>
    <row r="6796" spans="13:16" x14ac:dyDescent="0.3">
      <c r="M6796" s="162"/>
      <c r="N6796" s="152"/>
      <c r="P6796" s="138"/>
    </row>
    <row r="6797" spans="13:16" x14ac:dyDescent="0.3">
      <c r="M6797" s="162"/>
      <c r="N6797" s="152"/>
      <c r="P6797" s="138"/>
    </row>
    <row r="6798" spans="13:16" x14ac:dyDescent="0.3">
      <c r="M6798" s="162"/>
      <c r="N6798" s="152"/>
      <c r="P6798" s="138"/>
    </row>
    <row r="6799" spans="13:16" x14ac:dyDescent="0.3">
      <c r="M6799" s="162"/>
      <c r="N6799" s="152"/>
      <c r="P6799" s="138"/>
    </row>
    <row r="6800" spans="13:16" x14ac:dyDescent="0.3">
      <c r="M6800" s="162"/>
      <c r="N6800" s="152"/>
      <c r="P6800" s="138"/>
    </row>
    <row r="6801" spans="13:16" x14ac:dyDescent="0.3">
      <c r="M6801" s="162"/>
      <c r="N6801" s="152"/>
      <c r="P6801" s="138"/>
    </row>
    <row r="6802" spans="13:16" x14ac:dyDescent="0.3">
      <c r="M6802" s="162"/>
      <c r="N6802" s="152"/>
      <c r="P6802" s="138"/>
    </row>
    <row r="6803" spans="13:16" x14ac:dyDescent="0.3">
      <c r="M6803" s="162"/>
      <c r="N6803" s="152"/>
      <c r="P6803" s="138"/>
    </row>
    <row r="6804" spans="13:16" x14ac:dyDescent="0.3">
      <c r="M6804" s="162"/>
      <c r="N6804" s="152"/>
      <c r="P6804" s="138"/>
    </row>
    <row r="6805" spans="13:16" x14ac:dyDescent="0.3">
      <c r="M6805" s="162"/>
      <c r="N6805" s="152"/>
      <c r="P6805" s="138"/>
    </row>
    <row r="6806" spans="13:16" x14ac:dyDescent="0.3">
      <c r="M6806" s="162"/>
      <c r="N6806" s="152"/>
      <c r="P6806" s="138"/>
    </row>
    <row r="6807" spans="13:16" x14ac:dyDescent="0.3">
      <c r="M6807" s="162"/>
      <c r="N6807" s="152"/>
      <c r="P6807" s="138"/>
    </row>
    <row r="6808" spans="13:16" x14ac:dyDescent="0.3">
      <c r="M6808" s="162"/>
      <c r="N6808" s="152"/>
      <c r="P6808" s="138"/>
    </row>
    <row r="6809" spans="13:16" x14ac:dyDescent="0.3">
      <c r="M6809" s="162"/>
      <c r="N6809" s="152"/>
      <c r="P6809" s="138"/>
    </row>
    <row r="6810" spans="13:16" x14ac:dyDescent="0.3">
      <c r="M6810" s="162"/>
      <c r="N6810" s="152"/>
      <c r="P6810" s="138"/>
    </row>
    <row r="6811" spans="13:16" x14ac:dyDescent="0.3">
      <c r="M6811" s="162"/>
      <c r="N6811" s="152"/>
      <c r="P6811" s="138"/>
    </row>
    <row r="6812" spans="13:16" x14ac:dyDescent="0.3">
      <c r="M6812" s="162"/>
      <c r="N6812" s="152"/>
      <c r="P6812" s="138"/>
    </row>
    <row r="6813" spans="13:16" x14ac:dyDescent="0.3">
      <c r="M6813" s="162"/>
      <c r="N6813" s="152"/>
      <c r="P6813" s="138"/>
    </row>
    <row r="6814" spans="13:16" x14ac:dyDescent="0.3">
      <c r="M6814" s="162"/>
      <c r="N6814" s="152"/>
      <c r="P6814" s="138"/>
    </row>
    <row r="6815" spans="13:16" x14ac:dyDescent="0.3">
      <c r="M6815" s="162"/>
      <c r="N6815" s="152"/>
      <c r="P6815" s="138"/>
    </row>
    <row r="6816" spans="13:16" x14ac:dyDescent="0.3">
      <c r="M6816" s="162"/>
      <c r="N6816" s="152"/>
      <c r="P6816" s="138"/>
    </row>
    <row r="6817" spans="13:16" x14ac:dyDescent="0.3">
      <c r="M6817" s="162"/>
      <c r="N6817" s="152"/>
      <c r="P6817" s="138"/>
    </row>
    <row r="6818" spans="13:16" x14ac:dyDescent="0.3">
      <c r="M6818" s="162"/>
      <c r="N6818" s="152"/>
      <c r="P6818" s="138"/>
    </row>
    <row r="6819" spans="13:16" x14ac:dyDescent="0.3">
      <c r="M6819" s="162"/>
      <c r="N6819" s="152"/>
      <c r="P6819" s="138"/>
    </row>
    <row r="6820" spans="13:16" x14ac:dyDescent="0.3">
      <c r="M6820" s="162"/>
      <c r="N6820" s="152"/>
      <c r="P6820" s="138"/>
    </row>
    <row r="6821" spans="13:16" x14ac:dyDescent="0.3">
      <c r="M6821" s="162"/>
      <c r="N6821" s="152"/>
      <c r="P6821" s="138"/>
    </row>
    <row r="6822" spans="13:16" x14ac:dyDescent="0.3">
      <c r="M6822" s="162"/>
      <c r="N6822" s="152"/>
      <c r="P6822" s="138"/>
    </row>
    <row r="6823" spans="13:16" x14ac:dyDescent="0.3">
      <c r="M6823" s="162"/>
      <c r="N6823" s="152"/>
      <c r="P6823" s="138"/>
    </row>
    <row r="6824" spans="13:16" x14ac:dyDescent="0.3">
      <c r="M6824" s="162"/>
      <c r="N6824" s="152"/>
      <c r="P6824" s="138"/>
    </row>
    <row r="6825" spans="13:16" x14ac:dyDescent="0.3">
      <c r="M6825" s="162"/>
      <c r="N6825" s="152"/>
      <c r="P6825" s="138"/>
    </row>
    <row r="6826" spans="13:16" x14ac:dyDescent="0.3">
      <c r="M6826" s="162"/>
      <c r="N6826" s="152"/>
      <c r="P6826" s="138"/>
    </row>
    <row r="6827" spans="13:16" x14ac:dyDescent="0.3">
      <c r="M6827" s="162"/>
      <c r="N6827" s="152"/>
      <c r="P6827" s="138"/>
    </row>
    <row r="6828" spans="13:16" x14ac:dyDescent="0.3">
      <c r="M6828" s="162"/>
      <c r="N6828" s="152"/>
      <c r="P6828" s="138"/>
    </row>
    <row r="6829" spans="13:16" x14ac:dyDescent="0.3">
      <c r="M6829" s="162"/>
      <c r="N6829" s="152"/>
      <c r="P6829" s="138"/>
    </row>
    <row r="6830" spans="13:16" x14ac:dyDescent="0.3">
      <c r="M6830" s="162"/>
      <c r="N6830" s="152"/>
      <c r="P6830" s="138"/>
    </row>
    <row r="6831" spans="13:16" x14ac:dyDescent="0.3">
      <c r="M6831" s="162"/>
      <c r="N6831" s="152"/>
      <c r="P6831" s="138"/>
    </row>
    <row r="6832" spans="13:16" x14ac:dyDescent="0.3">
      <c r="M6832" s="162"/>
      <c r="N6832" s="152"/>
      <c r="P6832" s="138"/>
    </row>
    <row r="6833" spans="13:16" x14ac:dyDescent="0.3">
      <c r="M6833" s="162"/>
      <c r="N6833" s="152"/>
      <c r="P6833" s="138"/>
    </row>
    <row r="6834" spans="13:16" x14ac:dyDescent="0.3">
      <c r="M6834" s="162"/>
      <c r="N6834" s="152"/>
      <c r="P6834" s="138"/>
    </row>
    <row r="6835" spans="13:16" x14ac:dyDescent="0.3">
      <c r="M6835" s="162"/>
      <c r="N6835" s="152"/>
      <c r="P6835" s="138"/>
    </row>
    <row r="6836" spans="13:16" x14ac:dyDescent="0.3">
      <c r="M6836" s="162"/>
      <c r="N6836" s="152"/>
      <c r="P6836" s="138"/>
    </row>
    <row r="6837" spans="13:16" x14ac:dyDescent="0.3">
      <c r="M6837" s="162"/>
      <c r="N6837" s="152"/>
      <c r="P6837" s="138"/>
    </row>
    <row r="6838" spans="13:16" x14ac:dyDescent="0.3">
      <c r="M6838" s="162"/>
      <c r="N6838" s="152"/>
      <c r="P6838" s="138"/>
    </row>
    <row r="6839" spans="13:16" x14ac:dyDescent="0.3">
      <c r="M6839" s="162"/>
      <c r="N6839" s="152"/>
      <c r="P6839" s="138"/>
    </row>
    <row r="6840" spans="13:16" x14ac:dyDescent="0.3">
      <c r="M6840" s="162"/>
      <c r="N6840" s="152"/>
      <c r="P6840" s="138"/>
    </row>
    <row r="6841" spans="13:16" x14ac:dyDescent="0.3">
      <c r="M6841" s="162"/>
      <c r="N6841" s="152"/>
      <c r="P6841" s="138"/>
    </row>
    <row r="6842" spans="13:16" x14ac:dyDescent="0.3">
      <c r="M6842" s="162"/>
      <c r="N6842" s="152"/>
      <c r="P6842" s="138"/>
    </row>
    <row r="6843" spans="13:16" x14ac:dyDescent="0.3">
      <c r="M6843" s="162"/>
      <c r="N6843" s="152"/>
      <c r="P6843" s="138"/>
    </row>
    <row r="6844" spans="13:16" x14ac:dyDescent="0.3">
      <c r="M6844" s="162"/>
      <c r="N6844" s="152"/>
      <c r="P6844" s="138"/>
    </row>
    <row r="6845" spans="13:16" x14ac:dyDescent="0.3">
      <c r="M6845" s="162"/>
      <c r="N6845" s="152"/>
      <c r="P6845" s="138"/>
    </row>
    <row r="6846" spans="13:16" x14ac:dyDescent="0.3">
      <c r="M6846" s="162"/>
      <c r="N6846" s="152"/>
      <c r="P6846" s="138"/>
    </row>
    <row r="6847" spans="13:16" x14ac:dyDescent="0.3">
      <c r="M6847" s="162"/>
      <c r="N6847" s="152"/>
      <c r="P6847" s="138"/>
    </row>
    <row r="6848" spans="13:16" x14ac:dyDescent="0.3">
      <c r="M6848" s="162"/>
      <c r="N6848" s="152"/>
      <c r="P6848" s="138"/>
    </row>
    <row r="6849" spans="13:16" x14ac:dyDescent="0.3">
      <c r="M6849" s="162"/>
      <c r="N6849" s="152"/>
      <c r="P6849" s="138"/>
    </row>
    <row r="6850" spans="13:16" x14ac:dyDescent="0.3">
      <c r="M6850" s="162"/>
      <c r="N6850" s="152"/>
      <c r="P6850" s="138"/>
    </row>
    <row r="6851" spans="13:16" x14ac:dyDescent="0.3">
      <c r="M6851" s="162"/>
      <c r="N6851" s="152"/>
      <c r="P6851" s="138"/>
    </row>
    <row r="6852" spans="13:16" x14ac:dyDescent="0.3">
      <c r="M6852" s="162"/>
      <c r="N6852" s="152"/>
      <c r="P6852" s="138"/>
    </row>
    <row r="6853" spans="13:16" x14ac:dyDescent="0.3">
      <c r="M6853" s="162"/>
      <c r="N6853" s="152"/>
      <c r="P6853" s="138"/>
    </row>
    <row r="6854" spans="13:16" x14ac:dyDescent="0.3">
      <c r="M6854" s="162"/>
      <c r="N6854" s="152"/>
      <c r="P6854" s="138"/>
    </row>
    <row r="6855" spans="13:16" x14ac:dyDescent="0.3">
      <c r="M6855" s="162"/>
      <c r="N6855" s="152"/>
      <c r="P6855" s="138"/>
    </row>
    <row r="6856" spans="13:16" x14ac:dyDescent="0.3">
      <c r="M6856" s="162"/>
      <c r="N6856" s="152"/>
      <c r="P6856" s="138"/>
    </row>
    <row r="6857" spans="13:16" x14ac:dyDescent="0.3">
      <c r="M6857" s="162"/>
      <c r="N6857" s="152"/>
      <c r="P6857" s="138"/>
    </row>
    <row r="6858" spans="13:16" x14ac:dyDescent="0.3">
      <c r="M6858" s="162"/>
      <c r="N6858" s="152"/>
      <c r="P6858" s="138"/>
    </row>
    <row r="6859" spans="13:16" x14ac:dyDescent="0.3">
      <c r="M6859" s="162"/>
      <c r="N6859" s="152"/>
      <c r="P6859" s="138"/>
    </row>
    <row r="6860" spans="13:16" x14ac:dyDescent="0.3">
      <c r="M6860" s="162"/>
      <c r="N6860" s="152"/>
      <c r="P6860" s="138"/>
    </row>
    <row r="6861" spans="13:16" x14ac:dyDescent="0.3">
      <c r="M6861" s="162"/>
      <c r="N6861" s="152"/>
      <c r="P6861" s="138"/>
    </row>
    <row r="6862" spans="13:16" x14ac:dyDescent="0.3">
      <c r="M6862" s="162"/>
      <c r="N6862" s="152"/>
      <c r="P6862" s="138"/>
    </row>
    <row r="6863" spans="13:16" x14ac:dyDescent="0.3">
      <c r="M6863" s="162"/>
      <c r="N6863" s="152"/>
      <c r="P6863" s="138"/>
    </row>
    <row r="6864" spans="13:16" x14ac:dyDescent="0.3">
      <c r="M6864" s="162"/>
      <c r="N6864" s="152"/>
      <c r="P6864" s="138"/>
    </row>
    <row r="6865" spans="13:16" x14ac:dyDescent="0.3">
      <c r="M6865" s="162"/>
      <c r="N6865" s="152"/>
      <c r="P6865" s="138"/>
    </row>
    <row r="6866" spans="13:16" x14ac:dyDescent="0.3">
      <c r="M6866" s="162"/>
      <c r="N6866" s="152"/>
      <c r="P6866" s="138"/>
    </row>
    <row r="6867" spans="13:16" x14ac:dyDescent="0.3">
      <c r="M6867" s="162"/>
      <c r="N6867" s="152"/>
      <c r="P6867" s="138"/>
    </row>
    <row r="6868" spans="13:16" x14ac:dyDescent="0.3">
      <c r="M6868" s="162"/>
      <c r="N6868" s="152"/>
      <c r="P6868" s="138"/>
    </row>
    <row r="6869" spans="13:16" x14ac:dyDescent="0.3">
      <c r="M6869" s="162"/>
      <c r="N6869" s="152"/>
      <c r="P6869" s="138"/>
    </row>
    <row r="6870" spans="13:16" x14ac:dyDescent="0.3">
      <c r="M6870" s="162"/>
      <c r="N6870" s="152"/>
      <c r="P6870" s="138"/>
    </row>
    <row r="6871" spans="13:16" x14ac:dyDescent="0.3">
      <c r="M6871" s="162"/>
      <c r="N6871" s="152"/>
      <c r="P6871" s="138"/>
    </row>
    <row r="6872" spans="13:16" x14ac:dyDescent="0.3">
      <c r="M6872" s="162"/>
      <c r="N6872" s="152"/>
      <c r="P6872" s="138"/>
    </row>
    <row r="6873" spans="13:16" x14ac:dyDescent="0.3">
      <c r="M6873" s="162"/>
      <c r="N6873" s="152"/>
      <c r="P6873" s="138"/>
    </row>
    <row r="6874" spans="13:16" x14ac:dyDescent="0.3">
      <c r="M6874" s="162"/>
      <c r="N6874" s="152"/>
      <c r="P6874" s="138"/>
    </row>
    <row r="6875" spans="13:16" x14ac:dyDescent="0.3">
      <c r="M6875" s="162"/>
      <c r="N6875" s="152"/>
      <c r="P6875" s="138"/>
    </row>
    <row r="6876" spans="13:16" x14ac:dyDescent="0.3">
      <c r="M6876" s="162"/>
      <c r="N6876" s="152"/>
      <c r="P6876" s="138"/>
    </row>
    <row r="6877" spans="13:16" x14ac:dyDescent="0.3">
      <c r="M6877" s="162"/>
      <c r="N6877" s="152"/>
      <c r="P6877" s="138"/>
    </row>
    <row r="6878" spans="13:16" x14ac:dyDescent="0.3">
      <c r="M6878" s="162"/>
      <c r="N6878" s="152"/>
      <c r="P6878" s="138"/>
    </row>
    <row r="6879" spans="13:16" x14ac:dyDescent="0.3">
      <c r="M6879" s="162"/>
      <c r="N6879" s="152"/>
      <c r="P6879" s="138"/>
    </row>
    <row r="6880" spans="13:16" x14ac:dyDescent="0.3">
      <c r="M6880" s="162"/>
      <c r="N6880" s="152"/>
      <c r="P6880" s="138"/>
    </row>
    <row r="6881" spans="13:16" x14ac:dyDescent="0.3">
      <c r="M6881" s="162"/>
      <c r="N6881" s="152"/>
      <c r="P6881" s="138"/>
    </row>
    <row r="6882" spans="13:16" x14ac:dyDescent="0.3">
      <c r="M6882" s="162"/>
      <c r="N6882" s="152"/>
      <c r="P6882" s="138"/>
    </row>
    <row r="6883" spans="13:16" x14ac:dyDescent="0.3">
      <c r="M6883" s="162"/>
      <c r="N6883" s="152"/>
      <c r="P6883" s="138"/>
    </row>
    <row r="6884" spans="13:16" x14ac:dyDescent="0.3">
      <c r="M6884" s="162"/>
      <c r="N6884" s="152"/>
      <c r="P6884" s="138"/>
    </row>
    <row r="6885" spans="13:16" x14ac:dyDescent="0.3">
      <c r="M6885" s="162"/>
      <c r="N6885" s="152"/>
      <c r="P6885" s="138"/>
    </row>
    <row r="6886" spans="13:16" x14ac:dyDescent="0.3">
      <c r="M6886" s="162"/>
      <c r="N6886" s="152"/>
      <c r="P6886" s="138"/>
    </row>
    <row r="6887" spans="13:16" x14ac:dyDescent="0.3">
      <c r="M6887" s="162"/>
      <c r="N6887" s="152"/>
      <c r="P6887" s="138"/>
    </row>
    <row r="6888" spans="13:16" x14ac:dyDescent="0.3">
      <c r="M6888" s="162"/>
      <c r="N6888" s="152"/>
      <c r="P6888" s="138"/>
    </row>
    <row r="6889" spans="13:16" x14ac:dyDescent="0.3">
      <c r="M6889" s="162"/>
      <c r="N6889" s="152"/>
      <c r="P6889" s="138"/>
    </row>
    <row r="6890" spans="13:16" x14ac:dyDescent="0.3">
      <c r="M6890" s="162"/>
      <c r="N6890" s="152"/>
      <c r="P6890" s="138"/>
    </row>
    <row r="6891" spans="13:16" x14ac:dyDescent="0.3">
      <c r="M6891" s="162"/>
      <c r="N6891" s="152"/>
      <c r="P6891" s="138"/>
    </row>
    <row r="6892" spans="13:16" x14ac:dyDescent="0.3">
      <c r="M6892" s="162"/>
      <c r="N6892" s="152"/>
      <c r="P6892" s="138"/>
    </row>
    <row r="6893" spans="13:16" x14ac:dyDescent="0.3">
      <c r="M6893" s="162"/>
      <c r="N6893" s="152"/>
      <c r="P6893" s="138"/>
    </row>
    <row r="6894" spans="13:16" x14ac:dyDescent="0.3">
      <c r="M6894" s="162"/>
      <c r="N6894" s="152"/>
      <c r="P6894" s="138"/>
    </row>
    <row r="6895" spans="13:16" x14ac:dyDescent="0.3">
      <c r="M6895" s="162"/>
      <c r="N6895" s="152"/>
      <c r="P6895" s="138"/>
    </row>
    <row r="6896" spans="13:16" x14ac:dyDescent="0.3">
      <c r="M6896" s="162"/>
      <c r="N6896" s="152"/>
      <c r="P6896" s="138"/>
    </row>
    <row r="6897" spans="13:16" x14ac:dyDescent="0.3">
      <c r="M6897" s="162"/>
      <c r="N6897" s="152"/>
      <c r="P6897" s="138"/>
    </row>
    <row r="6898" spans="13:16" x14ac:dyDescent="0.3">
      <c r="M6898" s="162"/>
      <c r="N6898" s="152"/>
      <c r="P6898" s="138"/>
    </row>
    <row r="6899" spans="13:16" x14ac:dyDescent="0.3">
      <c r="M6899" s="162"/>
      <c r="N6899" s="152"/>
      <c r="P6899" s="138"/>
    </row>
    <row r="6900" spans="13:16" x14ac:dyDescent="0.3">
      <c r="M6900" s="162"/>
      <c r="N6900" s="152"/>
      <c r="P6900" s="138"/>
    </row>
    <row r="6901" spans="13:16" x14ac:dyDescent="0.3">
      <c r="M6901" s="162"/>
      <c r="N6901" s="152"/>
      <c r="P6901" s="138"/>
    </row>
    <row r="6902" spans="13:16" x14ac:dyDescent="0.3">
      <c r="M6902" s="162"/>
      <c r="N6902" s="152"/>
      <c r="P6902" s="138"/>
    </row>
    <row r="6903" spans="13:16" x14ac:dyDescent="0.3">
      <c r="M6903" s="162"/>
      <c r="N6903" s="152"/>
      <c r="P6903" s="138"/>
    </row>
    <row r="6904" spans="13:16" x14ac:dyDescent="0.3">
      <c r="M6904" s="162"/>
      <c r="N6904" s="152"/>
      <c r="P6904" s="138"/>
    </row>
    <row r="6905" spans="13:16" x14ac:dyDescent="0.3">
      <c r="M6905" s="162"/>
      <c r="N6905" s="152"/>
      <c r="P6905" s="138"/>
    </row>
    <row r="6906" spans="13:16" x14ac:dyDescent="0.3">
      <c r="M6906" s="162"/>
      <c r="N6906" s="152"/>
      <c r="P6906" s="138"/>
    </row>
    <row r="6907" spans="13:16" x14ac:dyDescent="0.3">
      <c r="M6907" s="162"/>
      <c r="N6907" s="152"/>
      <c r="P6907" s="138"/>
    </row>
    <row r="6908" spans="13:16" x14ac:dyDescent="0.3">
      <c r="M6908" s="162"/>
      <c r="N6908" s="152"/>
      <c r="P6908" s="138"/>
    </row>
    <row r="6909" spans="13:16" x14ac:dyDescent="0.3">
      <c r="M6909" s="162"/>
      <c r="N6909" s="152"/>
      <c r="P6909" s="138"/>
    </row>
    <row r="6910" spans="13:16" x14ac:dyDescent="0.3">
      <c r="M6910" s="162"/>
      <c r="N6910" s="152"/>
      <c r="P6910" s="138"/>
    </row>
    <row r="6911" spans="13:16" x14ac:dyDescent="0.3">
      <c r="M6911" s="162"/>
      <c r="N6911" s="152"/>
      <c r="P6911" s="138"/>
    </row>
    <row r="6912" spans="13:16" x14ac:dyDescent="0.3">
      <c r="M6912" s="162"/>
      <c r="N6912" s="152"/>
      <c r="P6912" s="138"/>
    </row>
    <row r="6913" spans="13:16" x14ac:dyDescent="0.3">
      <c r="M6913" s="162"/>
      <c r="N6913" s="152"/>
      <c r="P6913" s="138"/>
    </row>
    <row r="6914" spans="13:16" x14ac:dyDescent="0.3">
      <c r="M6914" s="162"/>
      <c r="N6914" s="152"/>
      <c r="P6914" s="138"/>
    </row>
    <row r="6915" spans="13:16" x14ac:dyDescent="0.3">
      <c r="M6915" s="162"/>
      <c r="N6915" s="152"/>
      <c r="P6915" s="138"/>
    </row>
    <row r="6916" spans="13:16" x14ac:dyDescent="0.3">
      <c r="M6916" s="162"/>
      <c r="N6916" s="152"/>
      <c r="P6916" s="138"/>
    </row>
    <row r="6917" spans="13:16" x14ac:dyDescent="0.3">
      <c r="M6917" s="162"/>
      <c r="N6917" s="152"/>
      <c r="P6917" s="138"/>
    </row>
    <row r="6918" spans="13:16" x14ac:dyDescent="0.3">
      <c r="M6918" s="162"/>
      <c r="N6918" s="152"/>
      <c r="P6918" s="138"/>
    </row>
    <row r="6919" spans="13:16" x14ac:dyDescent="0.3">
      <c r="M6919" s="162"/>
      <c r="N6919" s="152"/>
      <c r="P6919" s="138"/>
    </row>
    <row r="6920" spans="13:16" x14ac:dyDescent="0.3">
      <c r="M6920" s="162"/>
      <c r="N6920" s="152"/>
      <c r="P6920" s="138"/>
    </row>
    <row r="6921" spans="13:16" x14ac:dyDescent="0.3">
      <c r="M6921" s="162"/>
      <c r="N6921" s="152"/>
      <c r="P6921" s="138"/>
    </row>
    <row r="6922" spans="13:16" x14ac:dyDescent="0.3">
      <c r="M6922" s="162"/>
      <c r="N6922" s="152"/>
      <c r="P6922" s="138"/>
    </row>
    <row r="6923" spans="13:16" x14ac:dyDescent="0.3">
      <c r="M6923" s="162"/>
      <c r="N6923" s="152"/>
      <c r="P6923" s="138"/>
    </row>
    <row r="6924" spans="13:16" x14ac:dyDescent="0.3">
      <c r="M6924" s="162"/>
      <c r="N6924" s="152"/>
      <c r="P6924" s="138"/>
    </row>
    <row r="6925" spans="13:16" x14ac:dyDescent="0.3">
      <c r="M6925" s="162"/>
      <c r="N6925" s="152"/>
      <c r="P6925" s="138"/>
    </row>
    <row r="6926" spans="13:16" x14ac:dyDescent="0.3">
      <c r="M6926" s="162"/>
      <c r="N6926" s="152"/>
      <c r="P6926" s="138"/>
    </row>
    <row r="6927" spans="13:16" x14ac:dyDescent="0.3">
      <c r="M6927" s="162"/>
      <c r="N6927" s="152"/>
      <c r="P6927" s="138"/>
    </row>
    <row r="6928" spans="13:16" x14ac:dyDescent="0.3">
      <c r="M6928" s="162"/>
      <c r="N6928" s="152"/>
      <c r="P6928" s="138"/>
    </row>
    <row r="6929" spans="13:16" x14ac:dyDescent="0.3">
      <c r="M6929" s="162"/>
      <c r="N6929" s="152"/>
      <c r="P6929" s="138"/>
    </row>
    <row r="6930" spans="13:16" x14ac:dyDescent="0.3">
      <c r="M6930" s="162"/>
      <c r="N6930" s="152"/>
      <c r="P6930" s="138"/>
    </row>
    <row r="6931" spans="13:16" x14ac:dyDescent="0.3">
      <c r="M6931" s="162"/>
      <c r="N6931" s="152"/>
      <c r="P6931" s="138"/>
    </row>
    <row r="6932" spans="13:16" x14ac:dyDescent="0.3">
      <c r="M6932" s="162"/>
      <c r="N6932" s="152"/>
      <c r="P6932" s="138"/>
    </row>
    <row r="6933" spans="13:16" x14ac:dyDescent="0.3">
      <c r="M6933" s="162"/>
      <c r="N6933" s="152"/>
      <c r="P6933" s="138"/>
    </row>
    <row r="6934" spans="13:16" x14ac:dyDescent="0.3">
      <c r="M6934" s="162"/>
      <c r="N6934" s="152"/>
      <c r="P6934" s="138"/>
    </row>
    <row r="6935" spans="13:16" x14ac:dyDescent="0.3">
      <c r="M6935" s="162"/>
      <c r="N6935" s="152"/>
      <c r="P6935" s="138"/>
    </row>
    <row r="6936" spans="13:16" x14ac:dyDescent="0.3">
      <c r="M6936" s="162"/>
      <c r="N6936" s="152"/>
      <c r="P6936" s="138"/>
    </row>
    <row r="6937" spans="13:16" x14ac:dyDescent="0.3">
      <c r="M6937" s="162"/>
      <c r="N6937" s="152"/>
      <c r="P6937" s="138"/>
    </row>
    <row r="6938" spans="13:16" x14ac:dyDescent="0.3">
      <c r="M6938" s="162"/>
      <c r="N6938" s="152"/>
      <c r="P6938" s="138"/>
    </row>
    <row r="6939" spans="13:16" x14ac:dyDescent="0.3">
      <c r="M6939" s="162"/>
      <c r="N6939" s="152"/>
      <c r="P6939" s="138"/>
    </row>
    <row r="6940" spans="13:16" x14ac:dyDescent="0.3">
      <c r="M6940" s="162"/>
      <c r="N6940" s="152"/>
      <c r="P6940" s="138"/>
    </row>
    <row r="6941" spans="13:16" x14ac:dyDescent="0.3">
      <c r="M6941" s="162"/>
      <c r="N6941" s="152"/>
      <c r="P6941" s="138"/>
    </row>
    <row r="6942" spans="13:16" x14ac:dyDescent="0.3">
      <c r="M6942" s="162"/>
      <c r="N6942" s="152"/>
      <c r="P6942" s="138"/>
    </row>
    <row r="6943" spans="13:16" x14ac:dyDescent="0.3">
      <c r="M6943" s="162"/>
      <c r="N6943" s="152"/>
      <c r="P6943" s="138"/>
    </row>
    <row r="6944" spans="13:16" x14ac:dyDescent="0.3">
      <c r="M6944" s="162"/>
      <c r="N6944" s="152"/>
      <c r="P6944" s="138"/>
    </row>
    <row r="6945" spans="13:16" x14ac:dyDescent="0.3">
      <c r="M6945" s="162"/>
      <c r="N6945" s="152"/>
      <c r="P6945" s="138"/>
    </row>
    <row r="6946" spans="13:16" x14ac:dyDescent="0.3">
      <c r="M6946" s="162"/>
      <c r="N6946" s="152"/>
      <c r="P6946" s="138"/>
    </row>
    <row r="6947" spans="13:16" x14ac:dyDescent="0.3">
      <c r="M6947" s="162"/>
      <c r="N6947" s="152"/>
      <c r="P6947" s="138"/>
    </row>
    <row r="6948" spans="13:16" x14ac:dyDescent="0.3">
      <c r="M6948" s="162"/>
      <c r="N6948" s="152"/>
      <c r="P6948" s="138"/>
    </row>
    <row r="6949" spans="13:16" x14ac:dyDescent="0.3">
      <c r="M6949" s="162"/>
      <c r="N6949" s="152"/>
      <c r="P6949" s="138"/>
    </row>
    <row r="6950" spans="13:16" x14ac:dyDescent="0.3">
      <c r="M6950" s="162"/>
      <c r="N6950" s="152"/>
      <c r="P6950" s="138"/>
    </row>
    <row r="6951" spans="13:16" x14ac:dyDescent="0.3">
      <c r="M6951" s="162"/>
      <c r="N6951" s="152"/>
      <c r="P6951" s="138"/>
    </row>
    <row r="6952" spans="13:16" x14ac:dyDescent="0.3">
      <c r="M6952" s="162"/>
      <c r="N6952" s="152"/>
      <c r="P6952" s="138"/>
    </row>
    <row r="6953" spans="13:16" x14ac:dyDescent="0.3">
      <c r="M6953" s="162"/>
      <c r="N6953" s="152"/>
      <c r="P6953" s="138"/>
    </row>
    <row r="6954" spans="13:16" x14ac:dyDescent="0.3">
      <c r="M6954" s="162"/>
      <c r="N6954" s="152"/>
      <c r="P6954" s="138"/>
    </row>
    <row r="6955" spans="13:16" x14ac:dyDescent="0.3">
      <c r="M6955" s="162"/>
      <c r="N6955" s="152"/>
      <c r="P6955" s="138"/>
    </row>
    <row r="6956" spans="13:16" x14ac:dyDescent="0.3">
      <c r="M6956" s="162"/>
      <c r="N6956" s="152"/>
      <c r="P6956" s="138"/>
    </row>
    <row r="6957" spans="13:16" x14ac:dyDescent="0.3">
      <c r="M6957" s="162"/>
      <c r="N6957" s="152"/>
      <c r="P6957" s="138"/>
    </row>
    <row r="6958" spans="13:16" x14ac:dyDescent="0.3">
      <c r="M6958" s="162"/>
      <c r="N6958" s="152"/>
      <c r="P6958" s="138"/>
    </row>
    <row r="6959" spans="13:16" x14ac:dyDescent="0.3">
      <c r="M6959" s="162"/>
      <c r="N6959" s="152"/>
      <c r="P6959" s="138"/>
    </row>
    <row r="6960" spans="13:16" x14ac:dyDescent="0.3">
      <c r="M6960" s="162"/>
      <c r="N6960" s="152"/>
      <c r="P6960" s="138"/>
    </row>
    <row r="6961" spans="13:16" x14ac:dyDescent="0.3">
      <c r="M6961" s="162"/>
      <c r="N6961" s="152"/>
      <c r="P6961" s="138"/>
    </row>
    <row r="6962" spans="13:16" x14ac:dyDescent="0.3">
      <c r="M6962" s="162"/>
      <c r="N6962" s="152"/>
      <c r="P6962" s="138"/>
    </row>
    <row r="6963" spans="13:16" x14ac:dyDescent="0.3">
      <c r="M6963" s="162"/>
      <c r="N6963" s="152"/>
      <c r="P6963" s="138"/>
    </row>
    <row r="6964" spans="13:16" x14ac:dyDescent="0.3">
      <c r="M6964" s="162"/>
      <c r="N6964" s="152"/>
      <c r="P6964" s="138"/>
    </row>
    <row r="6965" spans="13:16" x14ac:dyDescent="0.3">
      <c r="M6965" s="162"/>
      <c r="N6965" s="152"/>
      <c r="P6965" s="138"/>
    </row>
    <row r="6966" spans="13:16" x14ac:dyDescent="0.3">
      <c r="M6966" s="162"/>
      <c r="N6966" s="152"/>
      <c r="P6966" s="138"/>
    </row>
    <row r="6967" spans="13:16" x14ac:dyDescent="0.3">
      <c r="M6967" s="162"/>
      <c r="N6967" s="152"/>
      <c r="P6967" s="138"/>
    </row>
    <row r="6968" spans="13:16" x14ac:dyDescent="0.3">
      <c r="M6968" s="162"/>
      <c r="N6968" s="152"/>
      <c r="P6968" s="138"/>
    </row>
    <row r="6969" spans="13:16" x14ac:dyDescent="0.3">
      <c r="M6969" s="162"/>
      <c r="N6969" s="152"/>
      <c r="P6969" s="138"/>
    </row>
    <row r="6970" spans="13:16" x14ac:dyDescent="0.3">
      <c r="M6970" s="162"/>
      <c r="N6970" s="152"/>
      <c r="P6970" s="138"/>
    </row>
    <row r="6971" spans="13:16" x14ac:dyDescent="0.3">
      <c r="M6971" s="162"/>
      <c r="N6971" s="152"/>
      <c r="P6971" s="138"/>
    </row>
    <row r="6972" spans="13:16" x14ac:dyDescent="0.3">
      <c r="M6972" s="162"/>
      <c r="N6972" s="152"/>
      <c r="P6972" s="138"/>
    </row>
    <row r="6973" spans="13:16" x14ac:dyDescent="0.3">
      <c r="M6973" s="162"/>
      <c r="N6973" s="152"/>
      <c r="P6973" s="138"/>
    </row>
    <row r="6974" spans="13:16" x14ac:dyDescent="0.3">
      <c r="M6974" s="162"/>
      <c r="N6974" s="152"/>
      <c r="P6974" s="138"/>
    </row>
    <row r="6975" spans="13:16" x14ac:dyDescent="0.3">
      <c r="M6975" s="162"/>
      <c r="N6975" s="152"/>
      <c r="P6975" s="138"/>
    </row>
    <row r="6976" spans="13:16" x14ac:dyDescent="0.3">
      <c r="M6976" s="162"/>
      <c r="N6976" s="152"/>
      <c r="P6976" s="138"/>
    </row>
    <row r="6977" spans="13:16" x14ac:dyDescent="0.3">
      <c r="M6977" s="162"/>
      <c r="N6977" s="152"/>
      <c r="P6977" s="138"/>
    </row>
    <row r="6978" spans="13:16" x14ac:dyDescent="0.3">
      <c r="M6978" s="162"/>
      <c r="N6978" s="152"/>
      <c r="P6978" s="138"/>
    </row>
    <row r="6979" spans="13:16" x14ac:dyDescent="0.3">
      <c r="M6979" s="162"/>
      <c r="N6979" s="152"/>
      <c r="P6979" s="138"/>
    </row>
    <row r="6980" spans="13:16" x14ac:dyDescent="0.3">
      <c r="M6980" s="162"/>
      <c r="N6980" s="152"/>
      <c r="P6980" s="138"/>
    </row>
    <row r="6981" spans="13:16" x14ac:dyDescent="0.3">
      <c r="M6981" s="162"/>
      <c r="N6981" s="152"/>
      <c r="P6981" s="138"/>
    </row>
    <row r="6982" spans="13:16" x14ac:dyDescent="0.3">
      <c r="M6982" s="162"/>
      <c r="N6982" s="152"/>
      <c r="P6982" s="138"/>
    </row>
    <row r="6983" spans="13:16" x14ac:dyDescent="0.3">
      <c r="M6983" s="162"/>
      <c r="N6983" s="152"/>
      <c r="P6983" s="138"/>
    </row>
    <row r="6984" spans="13:16" x14ac:dyDescent="0.3">
      <c r="M6984" s="162"/>
      <c r="N6984" s="152"/>
      <c r="P6984" s="138"/>
    </row>
    <row r="6985" spans="13:16" x14ac:dyDescent="0.3">
      <c r="M6985" s="162"/>
      <c r="N6985" s="152"/>
      <c r="P6985" s="138"/>
    </row>
    <row r="6986" spans="13:16" x14ac:dyDescent="0.3">
      <c r="M6986" s="162"/>
      <c r="N6986" s="152"/>
      <c r="P6986" s="138"/>
    </row>
    <row r="6987" spans="13:16" x14ac:dyDescent="0.3">
      <c r="M6987" s="162"/>
      <c r="N6987" s="152"/>
      <c r="P6987" s="138"/>
    </row>
    <row r="6988" spans="13:16" x14ac:dyDescent="0.3">
      <c r="M6988" s="162"/>
      <c r="N6988" s="152"/>
      <c r="P6988" s="138"/>
    </row>
    <row r="6989" spans="13:16" x14ac:dyDescent="0.3">
      <c r="M6989" s="162"/>
      <c r="N6989" s="152"/>
      <c r="P6989" s="138"/>
    </row>
    <row r="6990" spans="13:16" x14ac:dyDescent="0.3">
      <c r="M6990" s="162"/>
      <c r="N6990" s="152"/>
      <c r="P6990" s="138"/>
    </row>
    <row r="6991" spans="13:16" x14ac:dyDescent="0.3">
      <c r="M6991" s="162"/>
      <c r="N6991" s="152"/>
      <c r="P6991" s="138"/>
    </row>
    <row r="6992" spans="13:16" x14ac:dyDescent="0.3">
      <c r="M6992" s="162"/>
      <c r="N6992" s="152"/>
      <c r="P6992" s="138"/>
    </row>
    <row r="6993" spans="13:16" x14ac:dyDescent="0.3">
      <c r="M6993" s="162"/>
      <c r="N6993" s="152"/>
      <c r="P6993" s="138"/>
    </row>
    <row r="6994" spans="13:16" x14ac:dyDescent="0.3">
      <c r="M6994" s="162"/>
      <c r="N6994" s="152"/>
      <c r="P6994" s="138"/>
    </row>
    <row r="6995" spans="13:16" x14ac:dyDescent="0.3">
      <c r="M6995" s="162"/>
      <c r="N6995" s="152"/>
      <c r="P6995" s="138"/>
    </row>
    <row r="6996" spans="13:16" x14ac:dyDescent="0.3">
      <c r="M6996" s="162"/>
      <c r="N6996" s="152"/>
      <c r="P6996" s="138"/>
    </row>
    <row r="6997" spans="13:16" x14ac:dyDescent="0.3">
      <c r="M6997" s="162"/>
      <c r="N6997" s="152"/>
      <c r="P6997" s="138"/>
    </row>
    <row r="6998" spans="13:16" x14ac:dyDescent="0.3">
      <c r="M6998" s="162"/>
      <c r="N6998" s="152"/>
      <c r="P6998" s="138"/>
    </row>
    <row r="6999" spans="13:16" x14ac:dyDescent="0.3">
      <c r="M6999" s="162"/>
      <c r="N6999" s="152"/>
      <c r="P6999" s="138"/>
    </row>
    <row r="7000" spans="13:16" x14ac:dyDescent="0.3">
      <c r="M7000" s="162"/>
      <c r="N7000" s="152"/>
      <c r="P7000" s="138"/>
    </row>
    <row r="7001" spans="13:16" x14ac:dyDescent="0.3">
      <c r="M7001" s="162"/>
      <c r="N7001" s="152"/>
      <c r="P7001" s="138"/>
    </row>
    <row r="7002" spans="13:16" x14ac:dyDescent="0.3">
      <c r="M7002" s="162"/>
      <c r="N7002" s="152"/>
      <c r="P7002" s="138"/>
    </row>
    <row r="7003" spans="13:16" x14ac:dyDescent="0.3">
      <c r="M7003" s="162"/>
      <c r="N7003" s="152"/>
      <c r="P7003" s="138"/>
    </row>
    <row r="7004" spans="13:16" x14ac:dyDescent="0.3">
      <c r="M7004" s="162"/>
      <c r="N7004" s="152"/>
      <c r="P7004" s="138"/>
    </row>
    <row r="7005" spans="13:16" x14ac:dyDescent="0.3">
      <c r="M7005" s="162"/>
      <c r="N7005" s="152"/>
      <c r="P7005" s="138"/>
    </row>
    <row r="7006" spans="13:16" x14ac:dyDescent="0.3">
      <c r="M7006" s="162"/>
      <c r="N7006" s="152"/>
      <c r="P7006" s="138"/>
    </row>
    <row r="7007" spans="13:16" x14ac:dyDescent="0.3">
      <c r="M7007" s="162"/>
      <c r="N7007" s="152"/>
      <c r="P7007" s="138"/>
    </row>
    <row r="7008" spans="13:16" x14ac:dyDescent="0.3">
      <c r="M7008" s="162"/>
      <c r="N7008" s="152"/>
      <c r="P7008" s="138"/>
    </row>
    <row r="7009" spans="13:16" x14ac:dyDescent="0.3">
      <c r="M7009" s="162"/>
      <c r="N7009" s="152"/>
      <c r="P7009" s="138"/>
    </row>
    <row r="7010" spans="13:16" x14ac:dyDescent="0.3">
      <c r="M7010" s="162"/>
      <c r="N7010" s="152"/>
      <c r="P7010" s="138"/>
    </row>
    <row r="7011" spans="13:16" x14ac:dyDescent="0.3">
      <c r="M7011" s="162"/>
      <c r="N7011" s="152"/>
      <c r="P7011" s="138"/>
    </row>
    <row r="7012" spans="13:16" x14ac:dyDescent="0.3">
      <c r="M7012" s="162"/>
      <c r="N7012" s="152"/>
      <c r="P7012" s="138"/>
    </row>
    <row r="7013" spans="13:16" x14ac:dyDescent="0.3">
      <c r="M7013" s="162"/>
      <c r="N7013" s="152"/>
      <c r="P7013" s="138"/>
    </row>
    <row r="7014" spans="13:16" x14ac:dyDescent="0.3">
      <c r="M7014" s="162"/>
      <c r="N7014" s="152"/>
      <c r="P7014" s="138"/>
    </row>
    <row r="7015" spans="13:16" x14ac:dyDescent="0.3">
      <c r="M7015" s="162"/>
      <c r="N7015" s="152"/>
      <c r="P7015" s="138"/>
    </row>
    <row r="7016" spans="13:16" x14ac:dyDescent="0.3">
      <c r="M7016" s="162"/>
      <c r="N7016" s="152"/>
      <c r="P7016" s="138"/>
    </row>
    <row r="7017" spans="13:16" x14ac:dyDescent="0.3">
      <c r="M7017" s="162"/>
      <c r="N7017" s="152"/>
      <c r="P7017" s="138"/>
    </row>
    <row r="7018" spans="13:16" x14ac:dyDescent="0.3">
      <c r="M7018" s="162"/>
      <c r="N7018" s="152"/>
      <c r="P7018" s="138"/>
    </row>
    <row r="7019" spans="13:16" x14ac:dyDescent="0.3">
      <c r="M7019" s="162"/>
      <c r="N7019" s="152"/>
      <c r="P7019" s="138"/>
    </row>
    <row r="7020" spans="13:16" x14ac:dyDescent="0.3">
      <c r="M7020" s="162"/>
      <c r="N7020" s="152"/>
      <c r="P7020" s="138"/>
    </row>
    <row r="7021" spans="13:16" x14ac:dyDescent="0.3">
      <c r="M7021" s="162"/>
      <c r="N7021" s="152"/>
      <c r="P7021" s="138"/>
    </row>
    <row r="7022" spans="13:16" x14ac:dyDescent="0.3">
      <c r="M7022" s="162"/>
      <c r="N7022" s="152"/>
      <c r="P7022" s="138"/>
    </row>
    <row r="7023" spans="13:16" x14ac:dyDescent="0.3">
      <c r="M7023" s="162"/>
      <c r="N7023" s="152"/>
      <c r="P7023" s="138"/>
    </row>
    <row r="7024" spans="13:16" x14ac:dyDescent="0.3">
      <c r="M7024" s="162"/>
      <c r="N7024" s="152"/>
      <c r="P7024" s="138"/>
    </row>
    <row r="7025" spans="13:16" x14ac:dyDescent="0.3">
      <c r="M7025" s="162"/>
      <c r="N7025" s="152"/>
      <c r="P7025" s="138"/>
    </row>
    <row r="7026" spans="13:16" x14ac:dyDescent="0.3">
      <c r="M7026" s="162"/>
      <c r="N7026" s="152"/>
      <c r="P7026" s="138"/>
    </row>
    <row r="7027" spans="13:16" x14ac:dyDescent="0.3">
      <c r="M7027" s="162"/>
      <c r="N7027" s="152"/>
      <c r="P7027" s="138"/>
    </row>
    <row r="7028" spans="13:16" x14ac:dyDescent="0.3">
      <c r="M7028" s="162"/>
      <c r="N7028" s="152"/>
      <c r="P7028" s="138"/>
    </row>
    <row r="7029" spans="13:16" x14ac:dyDescent="0.3">
      <c r="M7029" s="162"/>
      <c r="N7029" s="152"/>
      <c r="P7029" s="138"/>
    </row>
    <row r="7030" spans="13:16" x14ac:dyDescent="0.3">
      <c r="M7030" s="162"/>
      <c r="N7030" s="152"/>
      <c r="P7030" s="138"/>
    </row>
    <row r="7031" spans="13:16" x14ac:dyDescent="0.3">
      <c r="M7031" s="162"/>
      <c r="N7031" s="152"/>
      <c r="P7031" s="138"/>
    </row>
    <row r="7032" spans="13:16" x14ac:dyDescent="0.3">
      <c r="M7032" s="162"/>
      <c r="N7032" s="152"/>
      <c r="P7032" s="138"/>
    </row>
    <row r="7033" spans="13:16" x14ac:dyDescent="0.3">
      <c r="M7033" s="162"/>
      <c r="N7033" s="152"/>
      <c r="P7033" s="138"/>
    </row>
    <row r="7034" spans="13:16" x14ac:dyDescent="0.3">
      <c r="M7034" s="162"/>
      <c r="N7034" s="152"/>
      <c r="P7034" s="138"/>
    </row>
    <row r="7035" spans="13:16" x14ac:dyDescent="0.3">
      <c r="M7035" s="162"/>
      <c r="N7035" s="152"/>
      <c r="P7035" s="138"/>
    </row>
    <row r="7036" spans="13:16" x14ac:dyDescent="0.3">
      <c r="M7036" s="162"/>
      <c r="N7036" s="152"/>
      <c r="P7036" s="138"/>
    </row>
    <row r="7037" spans="13:16" x14ac:dyDescent="0.3">
      <c r="M7037" s="162"/>
      <c r="N7037" s="152"/>
      <c r="P7037" s="138"/>
    </row>
    <row r="7038" spans="13:16" x14ac:dyDescent="0.3">
      <c r="M7038" s="162"/>
      <c r="N7038" s="152"/>
      <c r="P7038" s="138"/>
    </row>
    <row r="7039" spans="13:16" x14ac:dyDescent="0.3">
      <c r="M7039" s="162"/>
      <c r="N7039" s="152"/>
      <c r="P7039" s="138"/>
    </row>
    <row r="7040" spans="13:16" x14ac:dyDescent="0.3">
      <c r="M7040" s="162"/>
      <c r="N7040" s="152"/>
      <c r="P7040" s="138"/>
    </row>
    <row r="7041" spans="13:16" x14ac:dyDescent="0.3">
      <c r="M7041" s="162"/>
      <c r="N7041" s="152"/>
      <c r="P7041" s="138"/>
    </row>
    <row r="7042" spans="13:16" x14ac:dyDescent="0.3">
      <c r="M7042" s="162"/>
      <c r="N7042" s="152"/>
      <c r="P7042" s="138"/>
    </row>
    <row r="7043" spans="13:16" x14ac:dyDescent="0.3">
      <c r="M7043" s="162"/>
      <c r="N7043" s="152"/>
      <c r="P7043" s="138"/>
    </row>
    <row r="7044" spans="13:16" x14ac:dyDescent="0.3">
      <c r="M7044" s="162"/>
      <c r="N7044" s="152"/>
      <c r="P7044" s="138"/>
    </row>
    <row r="7045" spans="13:16" x14ac:dyDescent="0.3">
      <c r="M7045" s="162"/>
      <c r="N7045" s="152"/>
      <c r="P7045" s="138"/>
    </row>
    <row r="7046" spans="13:16" x14ac:dyDescent="0.3">
      <c r="M7046" s="162"/>
      <c r="N7046" s="152"/>
      <c r="P7046" s="138"/>
    </row>
    <row r="7047" spans="13:16" x14ac:dyDescent="0.3">
      <c r="M7047" s="162"/>
      <c r="N7047" s="152"/>
      <c r="P7047" s="138"/>
    </row>
    <row r="7048" spans="13:16" x14ac:dyDescent="0.3">
      <c r="M7048" s="162"/>
      <c r="N7048" s="152"/>
      <c r="P7048" s="138"/>
    </row>
    <row r="7049" spans="13:16" x14ac:dyDescent="0.3">
      <c r="M7049" s="162"/>
      <c r="N7049" s="152"/>
      <c r="P7049" s="138"/>
    </row>
    <row r="7050" spans="13:16" x14ac:dyDescent="0.3">
      <c r="M7050" s="162"/>
      <c r="N7050" s="152"/>
      <c r="P7050" s="138"/>
    </row>
    <row r="7051" spans="13:16" x14ac:dyDescent="0.3">
      <c r="M7051" s="162"/>
      <c r="N7051" s="152"/>
      <c r="P7051" s="138"/>
    </row>
    <row r="7052" spans="13:16" x14ac:dyDescent="0.3">
      <c r="M7052" s="162"/>
      <c r="N7052" s="152"/>
      <c r="P7052" s="138"/>
    </row>
    <row r="7053" spans="13:16" x14ac:dyDescent="0.3">
      <c r="M7053" s="162"/>
      <c r="N7053" s="152"/>
      <c r="P7053" s="138"/>
    </row>
    <row r="7054" spans="13:16" x14ac:dyDescent="0.3">
      <c r="M7054" s="162"/>
      <c r="N7054" s="152"/>
      <c r="P7054" s="138"/>
    </row>
    <row r="7055" spans="13:16" x14ac:dyDescent="0.3">
      <c r="M7055" s="162"/>
      <c r="N7055" s="152"/>
      <c r="P7055" s="138"/>
    </row>
    <row r="7056" spans="13:16" x14ac:dyDescent="0.3">
      <c r="M7056" s="162"/>
      <c r="N7056" s="152"/>
      <c r="P7056" s="138"/>
    </row>
    <row r="7057" spans="13:16" x14ac:dyDescent="0.3">
      <c r="M7057" s="162"/>
      <c r="N7057" s="152"/>
      <c r="P7057" s="138"/>
    </row>
    <row r="7058" spans="13:16" x14ac:dyDescent="0.3">
      <c r="M7058" s="162"/>
      <c r="N7058" s="152"/>
      <c r="P7058" s="138"/>
    </row>
    <row r="7059" spans="13:16" x14ac:dyDescent="0.3">
      <c r="M7059" s="162"/>
      <c r="N7059" s="152"/>
      <c r="P7059" s="138"/>
    </row>
    <row r="7060" spans="13:16" x14ac:dyDescent="0.3">
      <c r="M7060" s="162"/>
      <c r="N7060" s="152"/>
      <c r="P7060" s="138"/>
    </row>
    <row r="7061" spans="13:16" x14ac:dyDescent="0.3">
      <c r="M7061" s="162"/>
      <c r="N7061" s="152"/>
      <c r="P7061" s="138"/>
    </row>
    <row r="7062" spans="13:16" x14ac:dyDescent="0.3">
      <c r="M7062" s="162"/>
      <c r="N7062" s="152"/>
      <c r="P7062" s="138"/>
    </row>
    <row r="7063" spans="13:16" x14ac:dyDescent="0.3">
      <c r="M7063" s="162"/>
      <c r="N7063" s="152"/>
      <c r="P7063" s="138"/>
    </row>
    <row r="7064" spans="13:16" x14ac:dyDescent="0.3">
      <c r="M7064" s="162"/>
      <c r="N7064" s="152"/>
      <c r="P7064" s="138"/>
    </row>
    <row r="7065" spans="13:16" x14ac:dyDescent="0.3">
      <c r="M7065" s="162"/>
      <c r="N7065" s="152"/>
      <c r="P7065" s="138"/>
    </row>
    <row r="7066" spans="13:16" x14ac:dyDescent="0.3">
      <c r="M7066" s="162"/>
      <c r="N7066" s="152"/>
      <c r="P7066" s="138"/>
    </row>
    <row r="7067" spans="13:16" x14ac:dyDescent="0.3">
      <c r="M7067" s="162"/>
      <c r="N7067" s="152"/>
      <c r="P7067" s="138"/>
    </row>
    <row r="7068" spans="13:16" x14ac:dyDescent="0.3">
      <c r="M7068" s="162"/>
      <c r="N7068" s="152"/>
      <c r="P7068" s="138"/>
    </row>
    <row r="7069" spans="13:16" x14ac:dyDescent="0.3">
      <c r="M7069" s="162"/>
      <c r="N7069" s="152"/>
      <c r="P7069" s="138"/>
    </row>
    <row r="7070" spans="13:16" x14ac:dyDescent="0.3">
      <c r="M7070" s="162"/>
      <c r="N7070" s="152"/>
      <c r="P7070" s="138"/>
    </row>
    <row r="7071" spans="13:16" x14ac:dyDescent="0.3">
      <c r="M7071" s="162"/>
      <c r="N7071" s="152"/>
      <c r="P7071" s="138"/>
    </row>
    <row r="7072" spans="13:16" x14ac:dyDescent="0.3">
      <c r="M7072" s="162"/>
      <c r="N7072" s="152"/>
      <c r="P7072" s="138"/>
    </row>
    <row r="7073" spans="13:16" x14ac:dyDescent="0.3">
      <c r="M7073" s="162"/>
      <c r="N7073" s="152"/>
      <c r="P7073" s="138"/>
    </row>
    <row r="7074" spans="13:16" x14ac:dyDescent="0.3">
      <c r="M7074" s="162"/>
      <c r="N7074" s="152"/>
      <c r="P7074" s="138"/>
    </row>
    <row r="7075" spans="13:16" x14ac:dyDescent="0.3">
      <c r="M7075" s="162"/>
      <c r="N7075" s="152"/>
      <c r="P7075" s="138"/>
    </row>
    <row r="7076" spans="13:16" x14ac:dyDescent="0.3">
      <c r="M7076" s="162"/>
      <c r="N7076" s="152"/>
      <c r="P7076" s="138"/>
    </row>
    <row r="7077" spans="13:16" x14ac:dyDescent="0.3">
      <c r="M7077" s="162"/>
      <c r="N7077" s="152"/>
      <c r="P7077" s="138"/>
    </row>
    <row r="7078" spans="13:16" x14ac:dyDescent="0.3">
      <c r="M7078" s="162"/>
      <c r="N7078" s="152"/>
      <c r="P7078" s="138"/>
    </row>
    <row r="7079" spans="13:16" x14ac:dyDescent="0.3">
      <c r="M7079" s="162"/>
      <c r="N7079" s="152"/>
      <c r="P7079" s="138"/>
    </row>
    <row r="7080" spans="13:16" x14ac:dyDescent="0.3">
      <c r="M7080" s="162"/>
      <c r="N7080" s="152"/>
      <c r="P7080" s="138"/>
    </row>
    <row r="7081" spans="13:16" x14ac:dyDescent="0.3">
      <c r="M7081" s="162"/>
      <c r="N7081" s="152"/>
      <c r="P7081" s="138"/>
    </row>
    <row r="7082" spans="13:16" x14ac:dyDescent="0.3">
      <c r="M7082" s="162"/>
      <c r="N7082" s="152"/>
      <c r="P7082" s="138"/>
    </row>
    <row r="7083" spans="13:16" x14ac:dyDescent="0.3">
      <c r="M7083" s="162"/>
      <c r="N7083" s="152"/>
      <c r="P7083" s="138"/>
    </row>
    <row r="7084" spans="13:16" x14ac:dyDescent="0.3">
      <c r="M7084" s="162"/>
      <c r="N7084" s="152"/>
      <c r="P7084" s="138"/>
    </row>
    <row r="7085" spans="13:16" x14ac:dyDescent="0.3">
      <c r="M7085" s="162"/>
      <c r="N7085" s="152"/>
      <c r="P7085" s="138"/>
    </row>
    <row r="7086" spans="13:16" x14ac:dyDescent="0.3">
      <c r="M7086" s="162"/>
      <c r="N7086" s="152"/>
      <c r="P7086" s="138"/>
    </row>
    <row r="7087" spans="13:16" x14ac:dyDescent="0.3">
      <c r="M7087" s="162"/>
      <c r="N7087" s="152"/>
      <c r="P7087" s="138"/>
    </row>
    <row r="7088" spans="13:16" x14ac:dyDescent="0.3">
      <c r="M7088" s="162"/>
      <c r="N7088" s="152"/>
      <c r="P7088" s="138"/>
    </row>
    <row r="7089" spans="13:16" x14ac:dyDescent="0.3">
      <c r="M7089" s="162"/>
      <c r="N7089" s="152"/>
      <c r="P7089" s="138"/>
    </row>
    <row r="7090" spans="13:16" x14ac:dyDescent="0.3">
      <c r="M7090" s="162"/>
      <c r="N7090" s="152"/>
      <c r="P7090" s="138"/>
    </row>
    <row r="7091" spans="13:16" x14ac:dyDescent="0.3">
      <c r="M7091" s="162"/>
      <c r="N7091" s="152"/>
      <c r="P7091" s="138"/>
    </row>
    <row r="7092" spans="13:16" x14ac:dyDescent="0.3">
      <c r="M7092" s="162"/>
      <c r="N7092" s="152"/>
      <c r="P7092" s="138"/>
    </row>
    <row r="7093" spans="13:16" x14ac:dyDescent="0.3">
      <c r="M7093" s="162"/>
      <c r="N7093" s="152"/>
      <c r="P7093" s="138"/>
    </row>
    <row r="7094" spans="13:16" x14ac:dyDescent="0.3">
      <c r="M7094" s="162"/>
      <c r="N7094" s="152"/>
      <c r="P7094" s="138"/>
    </row>
    <row r="7095" spans="13:16" x14ac:dyDescent="0.3">
      <c r="M7095" s="162"/>
      <c r="N7095" s="152"/>
      <c r="P7095" s="138"/>
    </row>
    <row r="7096" spans="13:16" x14ac:dyDescent="0.3">
      <c r="M7096" s="162"/>
      <c r="N7096" s="152"/>
      <c r="P7096" s="138"/>
    </row>
    <row r="7097" spans="13:16" x14ac:dyDescent="0.3">
      <c r="M7097" s="162"/>
      <c r="N7097" s="152"/>
      <c r="P7097" s="138"/>
    </row>
    <row r="7098" spans="13:16" x14ac:dyDescent="0.3">
      <c r="M7098" s="162"/>
      <c r="N7098" s="152"/>
      <c r="P7098" s="138"/>
    </row>
    <row r="7099" spans="13:16" x14ac:dyDescent="0.3">
      <c r="M7099" s="162"/>
      <c r="N7099" s="152"/>
      <c r="P7099" s="138"/>
    </row>
    <row r="7100" spans="13:16" x14ac:dyDescent="0.3">
      <c r="M7100" s="162"/>
      <c r="N7100" s="152"/>
      <c r="P7100" s="138"/>
    </row>
    <row r="7101" spans="13:16" x14ac:dyDescent="0.3">
      <c r="M7101" s="162"/>
      <c r="N7101" s="152"/>
      <c r="P7101" s="138"/>
    </row>
    <row r="7102" spans="13:16" x14ac:dyDescent="0.3">
      <c r="M7102" s="162"/>
      <c r="N7102" s="152"/>
      <c r="P7102" s="138"/>
    </row>
    <row r="7103" spans="13:16" x14ac:dyDescent="0.3">
      <c r="M7103" s="162"/>
      <c r="N7103" s="152"/>
      <c r="P7103" s="138"/>
    </row>
    <row r="7104" spans="13:16" x14ac:dyDescent="0.3">
      <c r="M7104" s="162"/>
      <c r="N7104" s="152"/>
      <c r="P7104" s="138"/>
    </row>
    <row r="7105" spans="13:16" x14ac:dyDescent="0.3">
      <c r="M7105" s="162"/>
      <c r="N7105" s="152"/>
      <c r="P7105" s="138"/>
    </row>
    <row r="7106" spans="13:16" x14ac:dyDescent="0.3">
      <c r="M7106" s="162"/>
      <c r="N7106" s="152"/>
      <c r="P7106" s="138"/>
    </row>
    <row r="7107" spans="13:16" x14ac:dyDescent="0.3">
      <c r="M7107" s="162"/>
      <c r="N7107" s="152"/>
      <c r="P7107" s="138"/>
    </row>
    <row r="7108" spans="13:16" x14ac:dyDescent="0.3">
      <c r="M7108" s="162"/>
      <c r="N7108" s="152"/>
      <c r="P7108" s="138"/>
    </row>
    <row r="7109" spans="13:16" x14ac:dyDescent="0.3">
      <c r="M7109" s="162"/>
      <c r="N7109" s="152"/>
      <c r="P7109" s="138"/>
    </row>
    <row r="7110" spans="13:16" x14ac:dyDescent="0.3">
      <c r="M7110" s="162"/>
      <c r="N7110" s="152"/>
      <c r="P7110" s="138"/>
    </row>
    <row r="7111" spans="13:16" x14ac:dyDescent="0.3">
      <c r="M7111" s="162"/>
      <c r="N7111" s="152"/>
      <c r="P7111" s="138"/>
    </row>
    <row r="7112" spans="13:16" x14ac:dyDescent="0.3">
      <c r="M7112" s="162"/>
      <c r="N7112" s="152"/>
      <c r="P7112" s="138"/>
    </row>
    <row r="7113" spans="13:16" x14ac:dyDescent="0.3">
      <c r="M7113" s="162"/>
      <c r="N7113" s="152"/>
      <c r="P7113" s="138"/>
    </row>
    <row r="7114" spans="13:16" x14ac:dyDescent="0.3">
      <c r="M7114" s="162"/>
      <c r="N7114" s="152"/>
      <c r="P7114" s="138"/>
    </row>
    <row r="7115" spans="13:16" x14ac:dyDescent="0.3">
      <c r="M7115" s="162"/>
      <c r="N7115" s="152"/>
      <c r="P7115" s="138"/>
    </row>
    <row r="7116" spans="13:16" x14ac:dyDescent="0.3">
      <c r="M7116" s="162"/>
      <c r="N7116" s="152"/>
      <c r="P7116" s="138"/>
    </row>
    <row r="7117" spans="13:16" x14ac:dyDescent="0.3">
      <c r="M7117" s="162"/>
      <c r="N7117" s="152"/>
      <c r="P7117" s="138"/>
    </row>
    <row r="7118" spans="13:16" x14ac:dyDescent="0.3">
      <c r="M7118" s="162"/>
      <c r="N7118" s="152"/>
      <c r="P7118" s="138"/>
    </row>
    <row r="7119" spans="13:16" x14ac:dyDescent="0.3">
      <c r="M7119" s="162"/>
      <c r="N7119" s="152"/>
      <c r="P7119" s="138"/>
    </row>
    <row r="7120" spans="13:16" x14ac:dyDescent="0.3">
      <c r="M7120" s="162"/>
      <c r="N7120" s="152"/>
      <c r="P7120" s="138"/>
    </row>
    <row r="7121" spans="13:16" x14ac:dyDescent="0.3">
      <c r="M7121" s="162"/>
      <c r="N7121" s="152"/>
      <c r="P7121" s="138"/>
    </row>
    <row r="7122" spans="13:16" x14ac:dyDescent="0.3">
      <c r="M7122" s="162"/>
      <c r="N7122" s="152"/>
      <c r="P7122" s="138"/>
    </row>
    <row r="7123" spans="13:16" x14ac:dyDescent="0.3">
      <c r="M7123" s="162"/>
      <c r="N7123" s="152"/>
      <c r="P7123" s="138"/>
    </row>
    <row r="7124" spans="13:16" x14ac:dyDescent="0.3">
      <c r="M7124" s="162"/>
      <c r="N7124" s="152"/>
      <c r="P7124" s="138"/>
    </row>
    <row r="7125" spans="13:16" x14ac:dyDescent="0.3">
      <c r="M7125" s="162"/>
      <c r="N7125" s="152"/>
      <c r="P7125" s="138"/>
    </row>
    <row r="7126" spans="13:16" x14ac:dyDescent="0.3">
      <c r="M7126" s="162"/>
      <c r="N7126" s="152"/>
      <c r="P7126" s="138"/>
    </row>
    <row r="7127" spans="13:16" x14ac:dyDescent="0.3">
      <c r="M7127" s="162"/>
      <c r="N7127" s="152"/>
      <c r="P7127" s="138"/>
    </row>
    <row r="7128" spans="13:16" x14ac:dyDescent="0.3">
      <c r="M7128" s="162"/>
      <c r="N7128" s="152"/>
      <c r="P7128" s="138"/>
    </row>
    <row r="7129" spans="13:16" x14ac:dyDescent="0.3">
      <c r="M7129" s="162"/>
      <c r="N7129" s="152"/>
      <c r="P7129" s="138"/>
    </row>
    <row r="7130" spans="13:16" x14ac:dyDescent="0.3">
      <c r="M7130" s="162"/>
      <c r="N7130" s="152"/>
      <c r="P7130" s="138"/>
    </row>
    <row r="7131" spans="13:16" x14ac:dyDescent="0.3">
      <c r="M7131" s="162"/>
      <c r="N7131" s="152"/>
      <c r="P7131" s="138"/>
    </row>
    <row r="7132" spans="13:16" x14ac:dyDescent="0.3">
      <c r="M7132" s="162"/>
      <c r="N7132" s="152"/>
      <c r="P7132" s="138"/>
    </row>
    <row r="7133" spans="13:16" x14ac:dyDescent="0.3">
      <c r="M7133" s="162"/>
      <c r="N7133" s="152"/>
      <c r="P7133" s="138"/>
    </row>
    <row r="7134" spans="13:16" x14ac:dyDescent="0.3">
      <c r="M7134" s="162"/>
      <c r="N7134" s="152"/>
      <c r="P7134" s="138"/>
    </row>
    <row r="7135" spans="13:16" x14ac:dyDescent="0.3">
      <c r="M7135" s="162"/>
      <c r="N7135" s="152"/>
      <c r="P7135" s="138"/>
    </row>
    <row r="7136" spans="13:16" x14ac:dyDescent="0.3">
      <c r="M7136" s="162"/>
      <c r="N7136" s="152"/>
      <c r="P7136" s="138"/>
    </row>
    <row r="7137" spans="13:16" x14ac:dyDescent="0.3">
      <c r="M7137" s="162"/>
      <c r="N7137" s="152"/>
      <c r="P7137" s="138"/>
    </row>
    <row r="7138" spans="13:16" x14ac:dyDescent="0.3">
      <c r="M7138" s="162"/>
      <c r="N7138" s="152"/>
      <c r="P7138" s="138"/>
    </row>
    <row r="7139" spans="13:16" x14ac:dyDescent="0.3">
      <c r="M7139" s="162"/>
      <c r="N7139" s="152"/>
      <c r="P7139" s="138"/>
    </row>
    <row r="7140" spans="13:16" x14ac:dyDescent="0.3">
      <c r="M7140" s="162"/>
      <c r="N7140" s="152"/>
      <c r="P7140" s="138"/>
    </row>
    <row r="7141" spans="13:16" x14ac:dyDescent="0.3">
      <c r="M7141" s="162"/>
      <c r="N7141" s="152"/>
      <c r="P7141" s="138"/>
    </row>
    <row r="7142" spans="13:16" x14ac:dyDescent="0.3">
      <c r="M7142" s="162"/>
      <c r="N7142" s="152"/>
      <c r="P7142" s="138"/>
    </row>
    <row r="7143" spans="13:16" x14ac:dyDescent="0.3">
      <c r="M7143" s="162"/>
      <c r="N7143" s="152"/>
      <c r="P7143" s="138"/>
    </row>
    <row r="7144" spans="13:16" x14ac:dyDescent="0.3">
      <c r="M7144" s="162"/>
      <c r="N7144" s="152"/>
      <c r="P7144" s="138"/>
    </row>
    <row r="7145" spans="13:16" x14ac:dyDescent="0.3">
      <c r="M7145" s="162"/>
      <c r="N7145" s="152"/>
      <c r="P7145" s="138"/>
    </row>
    <row r="7146" spans="13:16" x14ac:dyDescent="0.3">
      <c r="M7146" s="162"/>
      <c r="N7146" s="152"/>
      <c r="P7146" s="138"/>
    </row>
    <row r="7147" spans="13:16" x14ac:dyDescent="0.3">
      <c r="M7147" s="162"/>
      <c r="N7147" s="152"/>
      <c r="P7147" s="138"/>
    </row>
    <row r="7148" spans="13:16" x14ac:dyDescent="0.3">
      <c r="M7148" s="162"/>
      <c r="N7148" s="152"/>
      <c r="P7148" s="138"/>
    </row>
    <row r="7149" spans="13:16" x14ac:dyDescent="0.3">
      <c r="M7149" s="162"/>
      <c r="N7149" s="152"/>
      <c r="P7149" s="138"/>
    </row>
    <row r="7150" spans="13:16" x14ac:dyDescent="0.3">
      <c r="M7150" s="162"/>
      <c r="N7150" s="152"/>
      <c r="P7150" s="138"/>
    </row>
    <row r="7151" spans="13:16" x14ac:dyDescent="0.3">
      <c r="M7151" s="162"/>
      <c r="N7151" s="152"/>
      <c r="P7151" s="138"/>
    </row>
    <row r="7152" spans="13:16" x14ac:dyDescent="0.3">
      <c r="M7152" s="162"/>
      <c r="N7152" s="152"/>
      <c r="P7152" s="138"/>
    </row>
    <row r="7153" spans="13:16" x14ac:dyDescent="0.3">
      <c r="M7153" s="162"/>
      <c r="N7153" s="152"/>
      <c r="P7153" s="138"/>
    </row>
    <row r="7154" spans="13:16" x14ac:dyDescent="0.3">
      <c r="M7154" s="162"/>
      <c r="N7154" s="152"/>
      <c r="P7154" s="138"/>
    </row>
    <row r="7155" spans="13:16" x14ac:dyDescent="0.3">
      <c r="M7155" s="162"/>
      <c r="N7155" s="152"/>
      <c r="P7155" s="138"/>
    </row>
    <row r="7156" spans="13:16" x14ac:dyDescent="0.3">
      <c r="M7156" s="162"/>
      <c r="N7156" s="152"/>
      <c r="P7156" s="138"/>
    </row>
    <row r="7157" spans="13:16" x14ac:dyDescent="0.3">
      <c r="M7157" s="162"/>
      <c r="N7157" s="152"/>
      <c r="P7157" s="138"/>
    </row>
    <row r="7158" spans="13:16" x14ac:dyDescent="0.3">
      <c r="M7158" s="162"/>
      <c r="N7158" s="152"/>
      <c r="P7158" s="138"/>
    </row>
    <row r="7159" spans="13:16" x14ac:dyDescent="0.3">
      <c r="M7159" s="162"/>
      <c r="N7159" s="152"/>
      <c r="P7159" s="138"/>
    </row>
    <row r="7160" spans="13:16" x14ac:dyDescent="0.3">
      <c r="M7160" s="162"/>
      <c r="N7160" s="152"/>
      <c r="P7160" s="138"/>
    </row>
    <row r="7161" spans="13:16" x14ac:dyDescent="0.3">
      <c r="M7161" s="162"/>
      <c r="N7161" s="152"/>
      <c r="P7161" s="138"/>
    </row>
    <row r="7162" spans="13:16" x14ac:dyDescent="0.3">
      <c r="M7162" s="162"/>
      <c r="N7162" s="152"/>
      <c r="P7162" s="138"/>
    </row>
    <row r="7163" spans="13:16" x14ac:dyDescent="0.3">
      <c r="M7163" s="162"/>
      <c r="N7163" s="152"/>
      <c r="P7163" s="138"/>
    </row>
    <row r="7164" spans="13:16" x14ac:dyDescent="0.3">
      <c r="M7164" s="162"/>
      <c r="N7164" s="152"/>
      <c r="P7164" s="138"/>
    </row>
    <row r="7165" spans="13:16" x14ac:dyDescent="0.3">
      <c r="M7165" s="162"/>
      <c r="N7165" s="152"/>
      <c r="P7165" s="138"/>
    </row>
    <row r="7166" spans="13:16" x14ac:dyDescent="0.3">
      <c r="M7166" s="162"/>
      <c r="N7166" s="152"/>
      <c r="P7166" s="138"/>
    </row>
    <row r="7167" spans="13:16" x14ac:dyDescent="0.3">
      <c r="M7167" s="162"/>
      <c r="N7167" s="152"/>
      <c r="P7167" s="138"/>
    </row>
    <row r="7168" spans="13:16" x14ac:dyDescent="0.3">
      <c r="M7168" s="162"/>
      <c r="N7168" s="152"/>
      <c r="P7168" s="138"/>
    </row>
    <row r="7169" spans="13:16" x14ac:dyDescent="0.3">
      <c r="M7169" s="162"/>
      <c r="N7169" s="152"/>
      <c r="P7169" s="138"/>
    </row>
    <row r="7170" spans="13:16" x14ac:dyDescent="0.3">
      <c r="M7170" s="162"/>
      <c r="N7170" s="152"/>
      <c r="P7170" s="138"/>
    </row>
    <row r="7171" spans="13:16" x14ac:dyDescent="0.3">
      <c r="M7171" s="162"/>
      <c r="N7171" s="152"/>
      <c r="P7171" s="138"/>
    </row>
    <row r="7172" spans="13:16" x14ac:dyDescent="0.3">
      <c r="M7172" s="162"/>
      <c r="N7172" s="152"/>
      <c r="P7172" s="138"/>
    </row>
    <row r="7173" spans="13:16" x14ac:dyDescent="0.3">
      <c r="M7173" s="162"/>
      <c r="N7173" s="152"/>
      <c r="P7173" s="138"/>
    </row>
    <row r="7174" spans="13:16" x14ac:dyDescent="0.3">
      <c r="M7174" s="162"/>
      <c r="N7174" s="152"/>
      <c r="P7174" s="138"/>
    </row>
    <row r="7175" spans="13:16" x14ac:dyDescent="0.3">
      <c r="M7175" s="162"/>
      <c r="N7175" s="152"/>
      <c r="P7175" s="138"/>
    </row>
    <row r="7176" spans="13:16" x14ac:dyDescent="0.3">
      <c r="M7176" s="162"/>
      <c r="N7176" s="152"/>
      <c r="P7176" s="138"/>
    </row>
    <row r="7177" spans="13:16" x14ac:dyDescent="0.3">
      <c r="M7177" s="162"/>
      <c r="N7177" s="152"/>
      <c r="P7177" s="138"/>
    </row>
    <row r="7178" spans="13:16" x14ac:dyDescent="0.3">
      <c r="M7178" s="162"/>
      <c r="N7178" s="152"/>
      <c r="P7178" s="138"/>
    </row>
    <row r="7179" spans="13:16" x14ac:dyDescent="0.3">
      <c r="M7179" s="162"/>
      <c r="N7179" s="152"/>
      <c r="P7179" s="138"/>
    </row>
    <row r="7180" spans="13:16" x14ac:dyDescent="0.3">
      <c r="M7180" s="162"/>
      <c r="N7180" s="152"/>
      <c r="P7180" s="138"/>
    </row>
    <row r="7181" spans="13:16" x14ac:dyDescent="0.3">
      <c r="M7181" s="162"/>
      <c r="N7181" s="152"/>
      <c r="P7181" s="138"/>
    </row>
    <row r="7182" spans="13:16" x14ac:dyDescent="0.3">
      <c r="M7182" s="162"/>
      <c r="N7182" s="152"/>
      <c r="P7182" s="138"/>
    </row>
    <row r="7183" spans="13:16" x14ac:dyDescent="0.3">
      <c r="M7183" s="162"/>
      <c r="N7183" s="152"/>
      <c r="P7183" s="138"/>
    </row>
    <row r="7184" spans="13:16" x14ac:dyDescent="0.3">
      <c r="M7184" s="162"/>
      <c r="N7184" s="152"/>
      <c r="P7184" s="138"/>
    </row>
    <row r="7185" spans="13:16" x14ac:dyDescent="0.3">
      <c r="M7185" s="162"/>
      <c r="N7185" s="152"/>
      <c r="P7185" s="138"/>
    </row>
    <row r="7186" spans="13:16" x14ac:dyDescent="0.3">
      <c r="M7186" s="162"/>
      <c r="N7186" s="152"/>
      <c r="P7186" s="138"/>
    </row>
    <row r="7187" spans="13:16" x14ac:dyDescent="0.3">
      <c r="M7187" s="162"/>
      <c r="N7187" s="152"/>
      <c r="P7187" s="138"/>
    </row>
    <row r="7188" spans="13:16" x14ac:dyDescent="0.3">
      <c r="M7188" s="162"/>
      <c r="N7188" s="152"/>
      <c r="P7188" s="138"/>
    </row>
    <row r="7189" spans="13:16" x14ac:dyDescent="0.3">
      <c r="M7189" s="162"/>
      <c r="N7189" s="152"/>
      <c r="P7189" s="138"/>
    </row>
    <row r="7190" spans="13:16" x14ac:dyDescent="0.3">
      <c r="M7190" s="162"/>
      <c r="N7190" s="152"/>
      <c r="P7190" s="138"/>
    </row>
    <row r="7191" spans="13:16" x14ac:dyDescent="0.3">
      <c r="M7191" s="162"/>
      <c r="N7191" s="152"/>
      <c r="P7191" s="138"/>
    </row>
    <row r="7192" spans="13:16" x14ac:dyDescent="0.3">
      <c r="M7192" s="162"/>
      <c r="N7192" s="152"/>
      <c r="P7192" s="138"/>
    </row>
    <row r="7193" spans="13:16" x14ac:dyDescent="0.3">
      <c r="M7193" s="162"/>
      <c r="N7193" s="152"/>
      <c r="P7193" s="138"/>
    </row>
    <row r="7194" spans="13:16" x14ac:dyDescent="0.3">
      <c r="M7194" s="162"/>
      <c r="N7194" s="152"/>
      <c r="P7194" s="138"/>
    </row>
    <row r="7195" spans="13:16" x14ac:dyDescent="0.3">
      <c r="M7195" s="162"/>
      <c r="N7195" s="152"/>
      <c r="P7195" s="138"/>
    </row>
    <row r="7196" spans="13:16" x14ac:dyDescent="0.3">
      <c r="M7196" s="162"/>
      <c r="N7196" s="152"/>
      <c r="P7196" s="138"/>
    </row>
    <row r="7197" spans="13:16" x14ac:dyDescent="0.3">
      <c r="M7197" s="162"/>
      <c r="N7197" s="152"/>
      <c r="P7197" s="138"/>
    </row>
    <row r="7198" spans="13:16" x14ac:dyDescent="0.3">
      <c r="M7198" s="162"/>
      <c r="N7198" s="152"/>
      <c r="P7198" s="138"/>
    </row>
    <row r="7199" spans="13:16" x14ac:dyDescent="0.3">
      <c r="M7199" s="162"/>
      <c r="N7199" s="152"/>
      <c r="P7199" s="138"/>
    </row>
    <row r="7200" spans="13:16" x14ac:dyDescent="0.3">
      <c r="M7200" s="162"/>
      <c r="N7200" s="152"/>
      <c r="P7200" s="138"/>
    </row>
    <row r="7201" spans="13:16" x14ac:dyDescent="0.3">
      <c r="M7201" s="162"/>
      <c r="N7201" s="152"/>
      <c r="P7201" s="138"/>
    </row>
    <row r="7202" spans="13:16" x14ac:dyDescent="0.3">
      <c r="M7202" s="162"/>
      <c r="N7202" s="152"/>
      <c r="P7202" s="138"/>
    </row>
    <row r="7203" spans="13:16" x14ac:dyDescent="0.3">
      <c r="M7203" s="162"/>
      <c r="N7203" s="152"/>
      <c r="P7203" s="138"/>
    </row>
    <row r="7204" spans="13:16" x14ac:dyDescent="0.3">
      <c r="M7204" s="162"/>
      <c r="N7204" s="152"/>
      <c r="P7204" s="138"/>
    </row>
    <row r="7205" spans="13:16" x14ac:dyDescent="0.3">
      <c r="M7205" s="162"/>
      <c r="N7205" s="152"/>
      <c r="P7205" s="138"/>
    </row>
    <row r="7206" spans="13:16" x14ac:dyDescent="0.3">
      <c r="M7206" s="162"/>
      <c r="N7206" s="152"/>
      <c r="P7206" s="138"/>
    </row>
    <row r="7207" spans="13:16" x14ac:dyDescent="0.3">
      <c r="M7207" s="162"/>
      <c r="N7207" s="152"/>
      <c r="P7207" s="138"/>
    </row>
    <row r="7208" spans="13:16" x14ac:dyDescent="0.3">
      <c r="M7208" s="162"/>
      <c r="N7208" s="152"/>
      <c r="P7208" s="138"/>
    </row>
    <row r="7209" spans="13:16" x14ac:dyDescent="0.3">
      <c r="M7209" s="162"/>
      <c r="N7209" s="152"/>
      <c r="P7209" s="138"/>
    </row>
    <row r="7210" spans="13:16" x14ac:dyDescent="0.3">
      <c r="M7210" s="162"/>
      <c r="N7210" s="152"/>
      <c r="P7210" s="138"/>
    </row>
    <row r="7211" spans="13:16" x14ac:dyDescent="0.3">
      <c r="M7211" s="162"/>
      <c r="N7211" s="152"/>
      <c r="P7211" s="138"/>
    </row>
    <row r="7212" spans="13:16" x14ac:dyDescent="0.3">
      <c r="M7212" s="162"/>
      <c r="N7212" s="152"/>
      <c r="P7212" s="138"/>
    </row>
    <row r="7213" spans="13:16" x14ac:dyDescent="0.3">
      <c r="M7213" s="162"/>
      <c r="N7213" s="152"/>
      <c r="P7213" s="138"/>
    </row>
    <row r="7214" spans="13:16" x14ac:dyDescent="0.3">
      <c r="M7214" s="162"/>
      <c r="N7214" s="152"/>
      <c r="P7214" s="138"/>
    </row>
    <row r="7215" spans="13:16" x14ac:dyDescent="0.3">
      <c r="M7215" s="162"/>
      <c r="N7215" s="152"/>
      <c r="P7215" s="138"/>
    </row>
    <row r="7216" spans="13:16" x14ac:dyDescent="0.3">
      <c r="M7216" s="162"/>
      <c r="N7216" s="152"/>
      <c r="P7216" s="138"/>
    </row>
    <row r="7217" spans="13:16" x14ac:dyDescent="0.3">
      <c r="M7217" s="162"/>
      <c r="N7217" s="152"/>
      <c r="P7217" s="138"/>
    </row>
    <row r="7218" spans="13:16" x14ac:dyDescent="0.3">
      <c r="M7218" s="162"/>
      <c r="N7218" s="152"/>
      <c r="P7218" s="138"/>
    </row>
    <row r="7219" spans="13:16" x14ac:dyDescent="0.3">
      <c r="M7219" s="162"/>
      <c r="N7219" s="152"/>
      <c r="P7219" s="138"/>
    </row>
    <row r="7220" spans="13:16" x14ac:dyDescent="0.3">
      <c r="M7220" s="162"/>
      <c r="N7220" s="152"/>
      <c r="P7220" s="138"/>
    </row>
    <row r="7221" spans="13:16" x14ac:dyDescent="0.3">
      <c r="M7221" s="162"/>
      <c r="N7221" s="152"/>
      <c r="P7221" s="138"/>
    </row>
    <row r="7222" spans="13:16" x14ac:dyDescent="0.3">
      <c r="M7222" s="162"/>
      <c r="N7222" s="152"/>
      <c r="P7222" s="138"/>
    </row>
    <row r="7223" spans="13:16" x14ac:dyDescent="0.3">
      <c r="M7223" s="162"/>
      <c r="N7223" s="152"/>
      <c r="P7223" s="138"/>
    </row>
    <row r="7224" spans="13:16" x14ac:dyDescent="0.3">
      <c r="M7224" s="162"/>
      <c r="N7224" s="152"/>
      <c r="P7224" s="138"/>
    </row>
    <row r="7225" spans="13:16" x14ac:dyDescent="0.3">
      <c r="M7225" s="162"/>
      <c r="N7225" s="152"/>
      <c r="P7225" s="138"/>
    </row>
    <row r="7226" spans="13:16" x14ac:dyDescent="0.3">
      <c r="M7226" s="162"/>
      <c r="N7226" s="152"/>
      <c r="P7226" s="138"/>
    </row>
    <row r="7227" spans="13:16" x14ac:dyDescent="0.3">
      <c r="M7227" s="162"/>
      <c r="N7227" s="152"/>
      <c r="P7227" s="138"/>
    </row>
    <row r="7228" spans="13:16" x14ac:dyDescent="0.3">
      <c r="M7228" s="162"/>
      <c r="N7228" s="152"/>
      <c r="P7228" s="138"/>
    </row>
    <row r="7229" spans="13:16" x14ac:dyDescent="0.3">
      <c r="M7229" s="162"/>
      <c r="N7229" s="152"/>
      <c r="P7229" s="138"/>
    </row>
    <row r="7230" spans="13:16" x14ac:dyDescent="0.3">
      <c r="M7230" s="162"/>
      <c r="N7230" s="152"/>
      <c r="P7230" s="138"/>
    </row>
    <row r="7231" spans="13:16" x14ac:dyDescent="0.3">
      <c r="M7231" s="162"/>
      <c r="N7231" s="152"/>
      <c r="P7231" s="138"/>
    </row>
    <row r="7232" spans="13:16" x14ac:dyDescent="0.3">
      <c r="M7232" s="162"/>
      <c r="N7232" s="152"/>
      <c r="P7232" s="138"/>
    </row>
    <row r="7233" spans="13:16" x14ac:dyDescent="0.3">
      <c r="M7233" s="162"/>
      <c r="N7233" s="152"/>
      <c r="P7233" s="138"/>
    </row>
    <row r="7234" spans="13:16" x14ac:dyDescent="0.3">
      <c r="M7234" s="162"/>
      <c r="N7234" s="152"/>
      <c r="P7234" s="138"/>
    </row>
    <row r="7235" spans="13:16" x14ac:dyDescent="0.3">
      <c r="M7235" s="162"/>
      <c r="N7235" s="152"/>
      <c r="P7235" s="138"/>
    </row>
    <row r="7236" spans="13:16" x14ac:dyDescent="0.3">
      <c r="M7236" s="162"/>
      <c r="N7236" s="152"/>
      <c r="P7236" s="138"/>
    </row>
    <row r="7237" spans="13:16" x14ac:dyDescent="0.3">
      <c r="M7237" s="162"/>
      <c r="N7237" s="152"/>
      <c r="P7237" s="138"/>
    </row>
    <row r="7238" spans="13:16" x14ac:dyDescent="0.3">
      <c r="M7238" s="162"/>
      <c r="N7238" s="152"/>
      <c r="P7238" s="138"/>
    </row>
    <row r="7239" spans="13:16" x14ac:dyDescent="0.3">
      <c r="M7239" s="162"/>
      <c r="N7239" s="152"/>
      <c r="P7239" s="138"/>
    </row>
    <row r="7240" spans="13:16" x14ac:dyDescent="0.3">
      <c r="M7240" s="162"/>
      <c r="N7240" s="152"/>
      <c r="P7240" s="138"/>
    </row>
    <row r="7241" spans="13:16" x14ac:dyDescent="0.3">
      <c r="M7241" s="162"/>
      <c r="N7241" s="152"/>
      <c r="P7241" s="138"/>
    </row>
    <row r="7242" spans="13:16" x14ac:dyDescent="0.3">
      <c r="M7242" s="162"/>
      <c r="N7242" s="152"/>
      <c r="P7242" s="138"/>
    </row>
    <row r="7243" spans="13:16" x14ac:dyDescent="0.3">
      <c r="M7243" s="162"/>
      <c r="N7243" s="152"/>
      <c r="P7243" s="138"/>
    </row>
    <row r="7244" spans="13:16" x14ac:dyDescent="0.3">
      <c r="M7244" s="162"/>
      <c r="N7244" s="152"/>
      <c r="P7244" s="138"/>
    </row>
    <row r="7245" spans="13:16" x14ac:dyDescent="0.3">
      <c r="M7245" s="162"/>
      <c r="N7245" s="152"/>
      <c r="P7245" s="138"/>
    </row>
    <row r="7246" spans="13:16" x14ac:dyDescent="0.3">
      <c r="M7246" s="162"/>
      <c r="N7246" s="152"/>
      <c r="P7246" s="138"/>
    </row>
    <row r="7247" spans="13:16" x14ac:dyDescent="0.3">
      <c r="M7247" s="162"/>
      <c r="N7247" s="152"/>
      <c r="P7247" s="138"/>
    </row>
    <row r="7248" spans="13:16" x14ac:dyDescent="0.3">
      <c r="M7248" s="162"/>
      <c r="N7248" s="152"/>
      <c r="P7248" s="138"/>
    </row>
    <row r="7249" spans="13:16" x14ac:dyDescent="0.3">
      <c r="M7249" s="162"/>
      <c r="N7249" s="152"/>
      <c r="P7249" s="138"/>
    </row>
    <row r="7250" spans="13:16" x14ac:dyDescent="0.3">
      <c r="M7250" s="162"/>
      <c r="N7250" s="152"/>
      <c r="P7250" s="138"/>
    </row>
    <row r="7251" spans="13:16" x14ac:dyDescent="0.3">
      <c r="M7251" s="162"/>
      <c r="N7251" s="152"/>
      <c r="P7251" s="138"/>
    </row>
    <row r="7252" spans="13:16" x14ac:dyDescent="0.3">
      <c r="M7252" s="162"/>
      <c r="N7252" s="152"/>
      <c r="P7252" s="138"/>
    </row>
    <row r="7253" spans="13:16" x14ac:dyDescent="0.3">
      <c r="M7253" s="162"/>
      <c r="N7253" s="152"/>
      <c r="P7253" s="138"/>
    </row>
    <row r="7254" spans="13:16" x14ac:dyDescent="0.3">
      <c r="M7254" s="162"/>
      <c r="N7254" s="152"/>
      <c r="P7254" s="138"/>
    </row>
    <row r="7255" spans="13:16" x14ac:dyDescent="0.3">
      <c r="M7255" s="162"/>
      <c r="N7255" s="152"/>
      <c r="P7255" s="138"/>
    </row>
    <row r="7256" spans="13:16" x14ac:dyDescent="0.3">
      <c r="M7256" s="162"/>
      <c r="N7256" s="152"/>
      <c r="P7256" s="138"/>
    </row>
    <row r="7257" spans="13:16" x14ac:dyDescent="0.3">
      <c r="M7257" s="162"/>
      <c r="N7257" s="152"/>
      <c r="P7257" s="138"/>
    </row>
    <row r="7258" spans="13:16" x14ac:dyDescent="0.3">
      <c r="M7258" s="162"/>
      <c r="N7258" s="152"/>
      <c r="P7258" s="138"/>
    </row>
    <row r="7259" spans="13:16" x14ac:dyDescent="0.3">
      <c r="M7259" s="162"/>
      <c r="N7259" s="152"/>
      <c r="P7259" s="138"/>
    </row>
    <row r="7260" spans="13:16" x14ac:dyDescent="0.3">
      <c r="M7260" s="162"/>
      <c r="N7260" s="152"/>
      <c r="P7260" s="138"/>
    </row>
    <row r="7261" spans="13:16" x14ac:dyDescent="0.3">
      <c r="M7261" s="162"/>
      <c r="N7261" s="152"/>
      <c r="P7261" s="138"/>
    </row>
    <row r="7262" spans="13:16" x14ac:dyDescent="0.3">
      <c r="M7262" s="162"/>
      <c r="N7262" s="152"/>
      <c r="P7262" s="138"/>
    </row>
    <row r="7263" spans="13:16" x14ac:dyDescent="0.3">
      <c r="M7263" s="162"/>
      <c r="N7263" s="152"/>
      <c r="P7263" s="138"/>
    </row>
    <row r="7264" spans="13:16" x14ac:dyDescent="0.3">
      <c r="M7264" s="162"/>
      <c r="N7264" s="152"/>
      <c r="P7264" s="138"/>
    </row>
    <row r="7265" spans="13:16" x14ac:dyDescent="0.3">
      <c r="M7265" s="162"/>
      <c r="N7265" s="152"/>
      <c r="P7265" s="138"/>
    </row>
    <row r="7266" spans="13:16" x14ac:dyDescent="0.3">
      <c r="M7266" s="162"/>
      <c r="N7266" s="152"/>
      <c r="P7266" s="138"/>
    </row>
    <row r="7267" spans="13:16" x14ac:dyDescent="0.3">
      <c r="M7267" s="162"/>
      <c r="N7267" s="152"/>
      <c r="P7267" s="138"/>
    </row>
    <row r="7268" spans="13:16" x14ac:dyDescent="0.3">
      <c r="M7268" s="162"/>
      <c r="N7268" s="152"/>
      <c r="P7268" s="138"/>
    </row>
    <row r="7269" spans="13:16" x14ac:dyDescent="0.3">
      <c r="M7269" s="162"/>
      <c r="N7269" s="152"/>
      <c r="P7269" s="138"/>
    </row>
    <row r="7270" spans="13:16" x14ac:dyDescent="0.3">
      <c r="M7270" s="162"/>
      <c r="N7270" s="152"/>
      <c r="P7270" s="138"/>
    </row>
    <row r="7271" spans="13:16" x14ac:dyDescent="0.3">
      <c r="M7271" s="162"/>
      <c r="N7271" s="152"/>
      <c r="P7271" s="138"/>
    </row>
    <row r="7272" spans="13:16" x14ac:dyDescent="0.3">
      <c r="M7272" s="162"/>
      <c r="N7272" s="152"/>
      <c r="P7272" s="138"/>
    </row>
    <row r="7273" spans="13:16" x14ac:dyDescent="0.3">
      <c r="M7273" s="162"/>
      <c r="N7273" s="152"/>
      <c r="P7273" s="138"/>
    </row>
    <row r="7274" spans="13:16" x14ac:dyDescent="0.3">
      <c r="M7274" s="162"/>
      <c r="N7274" s="152"/>
      <c r="P7274" s="138"/>
    </row>
    <row r="7275" spans="13:16" x14ac:dyDescent="0.3">
      <c r="M7275" s="162"/>
      <c r="N7275" s="152"/>
      <c r="P7275" s="138"/>
    </row>
    <row r="7276" spans="13:16" x14ac:dyDescent="0.3">
      <c r="M7276" s="162"/>
      <c r="N7276" s="152"/>
      <c r="P7276" s="138"/>
    </row>
    <row r="7277" spans="13:16" x14ac:dyDescent="0.3">
      <c r="M7277" s="162"/>
      <c r="N7277" s="152"/>
      <c r="P7277" s="138"/>
    </row>
    <row r="7278" spans="13:16" x14ac:dyDescent="0.3">
      <c r="M7278" s="162"/>
      <c r="N7278" s="152"/>
      <c r="P7278" s="138"/>
    </row>
    <row r="7279" spans="13:16" x14ac:dyDescent="0.3">
      <c r="M7279" s="162"/>
      <c r="N7279" s="152"/>
      <c r="P7279" s="138"/>
    </row>
    <row r="7280" spans="13:16" x14ac:dyDescent="0.3">
      <c r="M7280" s="162"/>
      <c r="N7280" s="152"/>
      <c r="P7280" s="138"/>
    </row>
    <row r="7281" spans="13:16" x14ac:dyDescent="0.3">
      <c r="M7281" s="162"/>
      <c r="N7281" s="152"/>
      <c r="P7281" s="138"/>
    </row>
    <row r="7282" spans="13:16" x14ac:dyDescent="0.3">
      <c r="M7282" s="162"/>
      <c r="N7282" s="152"/>
      <c r="P7282" s="138"/>
    </row>
    <row r="7283" spans="13:16" x14ac:dyDescent="0.3">
      <c r="M7283" s="162"/>
      <c r="N7283" s="152"/>
      <c r="P7283" s="138"/>
    </row>
    <row r="7284" spans="13:16" x14ac:dyDescent="0.3">
      <c r="M7284" s="162"/>
      <c r="N7284" s="152"/>
      <c r="P7284" s="138"/>
    </row>
    <row r="7285" spans="13:16" x14ac:dyDescent="0.3">
      <c r="M7285" s="162"/>
      <c r="N7285" s="152"/>
      <c r="P7285" s="138"/>
    </row>
    <row r="7286" spans="13:16" x14ac:dyDescent="0.3">
      <c r="M7286" s="162"/>
      <c r="N7286" s="152"/>
      <c r="P7286" s="138"/>
    </row>
    <row r="7287" spans="13:16" x14ac:dyDescent="0.3">
      <c r="M7287" s="162"/>
      <c r="N7287" s="152"/>
      <c r="P7287" s="138"/>
    </row>
    <row r="7288" spans="13:16" x14ac:dyDescent="0.3">
      <c r="M7288" s="162"/>
      <c r="N7288" s="152"/>
      <c r="P7288" s="138"/>
    </row>
    <row r="7289" spans="13:16" x14ac:dyDescent="0.3">
      <c r="M7289" s="162"/>
      <c r="N7289" s="152"/>
      <c r="P7289" s="138"/>
    </row>
    <row r="7290" spans="13:16" x14ac:dyDescent="0.3">
      <c r="M7290" s="162"/>
      <c r="N7290" s="152"/>
      <c r="P7290" s="138"/>
    </row>
    <row r="7291" spans="13:16" x14ac:dyDescent="0.3">
      <c r="M7291" s="162"/>
      <c r="N7291" s="152"/>
      <c r="P7291" s="138"/>
    </row>
    <row r="7292" spans="13:16" x14ac:dyDescent="0.3">
      <c r="M7292" s="162"/>
      <c r="N7292" s="152"/>
      <c r="P7292" s="138"/>
    </row>
    <row r="7293" spans="13:16" x14ac:dyDescent="0.3">
      <c r="M7293" s="162"/>
      <c r="N7293" s="152"/>
      <c r="P7293" s="138"/>
    </row>
    <row r="7294" spans="13:16" x14ac:dyDescent="0.3">
      <c r="M7294" s="162"/>
      <c r="N7294" s="152"/>
      <c r="P7294" s="138"/>
    </row>
    <row r="7295" spans="13:16" x14ac:dyDescent="0.3">
      <c r="M7295" s="162"/>
      <c r="N7295" s="152"/>
      <c r="P7295" s="138"/>
    </row>
    <row r="7296" spans="13:16" x14ac:dyDescent="0.3">
      <c r="M7296" s="162"/>
      <c r="N7296" s="152"/>
      <c r="P7296" s="138"/>
    </row>
    <row r="7297" spans="13:16" x14ac:dyDescent="0.3">
      <c r="M7297" s="162"/>
      <c r="N7297" s="152"/>
      <c r="P7297" s="138"/>
    </row>
    <row r="7298" spans="13:16" x14ac:dyDescent="0.3">
      <c r="M7298" s="162"/>
      <c r="N7298" s="152"/>
      <c r="P7298" s="138"/>
    </row>
    <row r="7299" spans="13:16" x14ac:dyDescent="0.3">
      <c r="M7299" s="162"/>
      <c r="N7299" s="152"/>
      <c r="P7299" s="138"/>
    </row>
    <row r="7300" spans="13:16" x14ac:dyDescent="0.3">
      <c r="M7300" s="162"/>
      <c r="N7300" s="152"/>
      <c r="P7300" s="138"/>
    </row>
    <row r="7301" spans="13:16" x14ac:dyDescent="0.3">
      <c r="M7301" s="162"/>
      <c r="N7301" s="152"/>
      <c r="P7301" s="138"/>
    </row>
    <row r="7302" spans="13:16" x14ac:dyDescent="0.3">
      <c r="M7302" s="162"/>
      <c r="N7302" s="152"/>
      <c r="P7302" s="138"/>
    </row>
    <row r="7303" spans="13:16" x14ac:dyDescent="0.3">
      <c r="M7303" s="162"/>
      <c r="N7303" s="152"/>
      <c r="P7303" s="138"/>
    </row>
    <row r="7304" spans="13:16" x14ac:dyDescent="0.3">
      <c r="M7304" s="162"/>
      <c r="N7304" s="152"/>
      <c r="P7304" s="138"/>
    </row>
    <row r="7305" spans="13:16" x14ac:dyDescent="0.3">
      <c r="M7305" s="162"/>
      <c r="N7305" s="152"/>
      <c r="P7305" s="138"/>
    </row>
    <row r="7306" spans="13:16" x14ac:dyDescent="0.3">
      <c r="M7306" s="162"/>
      <c r="N7306" s="152"/>
      <c r="P7306" s="138"/>
    </row>
    <row r="7307" spans="13:16" x14ac:dyDescent="0.3">
      <c r="M7307" s="162"/>
      <c r="N7307" s="152"/>
      <c r="P7307" s="138"/>
    </row>
    <row r="7308" spans="13:16" x14ac:dyDescent="0.3">
      <c r="M7308" s="162"/>
      <c r="N7308" s="152"/>
      <c r="P7308" s="138"/>
    </row>
    <row r="7309" spans="13:16" x14ac:dyDescent="0.3">
      <c r="M7309" s="162"/>
      <c r="N7309" s="152"/>
      <c r="P7309" s="138"/>
    </row>
    <row r="7310" spans="13:16" x14ac:dyDescent="0.3">
      <c r="M7310" s="162"/>
      <c r="N7310" s="152"/>
      <c r="P7310" s="138"/>
    </row>
    <row r="7311" spans="13:16" x14ac:dyDescent="0.3">
      <c r="M7311" s="162"/>
      <c r="N7311" s="152"/>
      <c r="P7311" s="138"/>
    </row>
    <row r="7312" spans="13:16" x14ac:dyDescent="0.3">
      <c r="M7312" s="162"/>
      <c r="N7312" s="152"/>
      <c r="P7312" s="138"/>
    </row>
    <row r="7313" spans="13:16" x14ac:dyDescent="0.3">
      <c r="M7313" s="162"/>
      <c r="N7313" s="152"/>
      <c r="P7313" s="138"/>
    </row>
    <row r="7314" spans="13:16" x14ac:dyDescent="0.3">
      <c r="M7314" s="162"/>
      <c r="N7314" s="152"/>
      <c r="P7314" s="138"/>
    </row>
    <row r="7315" spans="13:16" x14ac:dyDescent="0.3">
      <c r="M7315" s="162"/>
      <c r="N7315" s="152"/>
      <c r="P7315" s="138"/>
    </row>
    <row r="7316" spans="13:16" x14ac:dyDescent="0.3">
      <c r="M7316" s="162"/>
      <c r="N7316" s="152"/>
      <c r="P7316" s="138"/>
    </row>
    <row r="7317" spans="13:16" x14ac:dyDescent="0.3">
      <c r="M7317" s="162"/>
      <c r="N7317" s="152"/>
      <c r="P7317" s="138"/>
    </row>
    <row r="7318" spans="13:16" x14ac:dyDescent="0.3">
      <c r="M7318" s="162"/>
      <c r="N7318" s="152"/>
      <c r="P7318" s="138"/>
    </row>
    <row r="7319" spans="13:16" x14ac:dyDescent="0.3">
      <c r="M7319" s="162"/>
      <c r="N7319" s="152"/>
      <c r="P7319" s="138"/>
    </row>
    <row r="7320" spans="13:16" x14ac:dyDescent="0.3">
      <c r="M7320" s="162"/>
      <c r="N7320" s="152"/>
      <c r="P7320" s="138"/>
    </row>
    <row r="7321" spans="13:16" x14ac:dyDescent="0.3">
      <c r="M7321" s="162"/>
      <c r="N7321" s="152"/>
      <c r="P7321" s="138"/>
    </row>
    <row r="7322" spans="13:16" x14ac:dyDescent="0.3">
      <c r="M7322" s="162"/>
      <c r="N7322" s="152"/>
      <c r="P7322" s="138"/>
    </row>
    <row r="7323" spans="13:16" x14ac:dyDescent="0.3">
      <c r="M7323" s="162"/>
      <c r="N7323" s="152"/>
      <c r="P7323" s="138"/>
    </row>
    <row r="7324" spans="13:16" x14ac:dyDescent="0.3">
      <c r="M7324" s="162"/>
      <c r="N7324" s="152"/>
      <c r="P7324" s="138"/>
    </row>
    <row r="7325" spans="13:16" x14ac:dyDescent="0.3">
      <c r="M7325" s="162"/>
      <c r="N7325" s="152"/>
      <c r="P7325" s="138"/>
    </row>
    <row r="7326" spans="13:16" x14ac:dyDescent="0.3">
      <c r="M7326" s="162"/>
      <c r="N7326" s="152"/>
      <c r="P7326" s="138"/>
    </row>
    <row r="7327" spans="13:16" x14ac:dyDescent="0.3">
      <c r="M7327" s="162"/>
      <c r="N7327" s="152"/>
      <c r="P7327" s="138"/>
    </row>
    <row r="7328" spans="13:16" x14ac:dyDescent="0.3">
      <c r="M7328" s="162"/>
      <c r="N7328" s="152"/>
      <c r="P7328" s="138"/>
    </row>
    <row r="7329" spans="13:16" x14ac:dyDescent="0.3">
      <c r="M7329" s="162"/>
      <c r="N7329" s="152"/>
      <c r="P7329" s="138"/>
    </row>
    <row r="7330" spans="13:16" x14ac:dyDescent="0.3">
      <c r="M7330" s="162"/>
      <c r="N7330" s="152"/>
      <c r="P7330" s="138"/>
    </row>
    <row r="7331" spans="13:16" x14ac:dyDescent="0.3">
      <c r="M7331" s="162"/>
      <c r="N7331" s="152"/>
      <c r="P7331" s="138"/>
    </row>
    <row r="7332" spans="13:16" x14ac:dyDescent="0.3">
      <c r="M7332" s="162"/>
      <c r="N7332" s="152"/>
      <c r="P7332" s="138"/>
    </row>
    <row r="7333" spans="13:16" x14ac:dyDescent="0.3">
      <c r="M7333" s="162"/>
      <c r="N7333" s="152"/>
      <c r="P7333" s="138"/>
    </row>
    <row r="7334" spans="13:16" x14ac:dyDescent="0.3">
      <c r="M7334" s="162"/>
      <c r="N7334" s="152"/>
      <c r="P7334" s="138"/>
    </row>
    <row r="7335" spans="13:16" x14ac:dyDescent="0.3">
      <c r="M7335" s="162"/>
      <c r="N7335" s="152"/>
      <c r="P7335" s="138"/>
    </row>
    <row r="7336" spans="13:16" x14ac:dyDescent="0.3">
      <c r="M7336" s="162"/>
      <c r="N7336" s="152"/>
      <c r="P7336" s="138"/>
    </row>
    <row r="7337" spans="13:16" x14ac:dyDescent="0.3">
      <c r="M7337" s="162"/>
      <c r="N7337" s="152"/>
      <c r="P7337" s="138"/>
    </row>
    <row r="7338" spans="13:16" x14ac:dyDescent="0.3">
      <c r="M7338" s="162"/>
      <c r="N7338" s="152"/>
      <c r="P7338" s="138"/>
    </row>
    <row r="7339" spans="13:16" x14ac:dyDescent="0.3">
      <c r="M7339" s="162"/>
      <c r="N7339" s="152"/>
      <c r="P7339" s="138"/>
    </row>
    <row r="7340" spans="13:16" x14ac:dyDescent="0.3">
      <c r="M7340" s="162"/>
      <c r="N7340" s="152"/>
      <c r="P7340" s="138"/>
    </row>
    <row r="7341" spans="13:16" x14ac:dyDescent="0.3">
      <c r="M7341" s="162"/>
      <c r="N7341" s="152"/>
      <c r="P7341" s="138"/>
    </row>
    <row r="7342" spans="13:16" x14ac:dyDescent="0.3">
      <c r="M7342" s="162"/>
      <c r="N7342" s="152"/>
      <c r="P7342" s="138"/>
    </row>
    <row r="7343" spans="13:16" x14ac:dyDescent="0.3">
      <c r="M7343" s="162"/>
      <c r="N7343" s="152"/>
      <c r="P7343" s="138"/>
    </row>
    <row r="7344" spans="13:16" x14ac:dyDescent="0.3">
      <c r="M7344" s="162"/>
      <c r="N7344" s="152"/>
      <c r="P7344" s="138"/>
    </row>
    <row r="7345" spans="13:16" x14ac:dyDescent="0.3">
      <c r="M7345" s="162"/>
      <c r="N7345" s="152"/>
      <c r="P7345" s="138"/>
    </row>
    <row r="7346" spans="13:16" x14ac:dyDescent="0.3">
      <c r="M7346" s="162"/>
      <c r="N7346" s="152"/>
      <c r="P7346" s="138"/>
    </row>
    <row r="7347" spans="13:16" x14ac:dyDescent="0.3">
      <c r="M7347" s="162"/>
      <c r="N7347" s="152"/>
      <c r="P7347" s="138"/>
    </row>
    <row r="7348" spans="13:16" x14ac:dyDescent="0.3">
      <c r="M7348" s="162"/>
      <c r="N7348" s="152"/>
      <c r="P7348" s="138"/>
    </row>
    <row r="7349" spans="13:16" x14ac:dyDescent="0.3">
      <c r="M7349" s="162"/>
      <c r="N7349" s="152"/>
      <c r="P7349" s="138"/>
    </row>
    <row r="7350" spans="13:16" x14ac:dyDescent="0.3">
      <c r="M7350" s="162"/>
      <c r="N7350" s="152"/>
      <c r="P7350" s="138"/>
    </row>
    <row r="7351" spans="13:16" x14ac:dyDescent="0.3">
      <c r="M7351" s="162"/>
      <c r="N7351" s="152"/>
      <c r="P7351" s="138"/>
    </row>
    <row r="7352" spans="13:16" x14ac:dyDescent="0.3">
      <c r="M7352" s="162"/>
      <c r="N7352" s="152"/>
      <c r="P7352" s="138"/>
    </row>
    <row r="7353" spans="13:16" x14ac:dyDescent="0.3">
      <c r="M7353" s="162"/>
      <c r="N7353" s="152"/>
      <c r="P7353" s="138"/>
    </row>
    <row r="7354" spans="13:16" x14ac:dyDescent="0.3">
      <c r="M7354" s="162"/>
      <c r="N7354" s="152"/>
      <c r="P7354" s="138"/>
    </row>
    <row r="7355" spans="13:16" x14ac:dyDescent="0.3">
      <c r="M7355" s="162"/>
      <c r="N7355" s="152"/>
      <c r="P7355" s="138"/>
    </row>
    <row r="7356" spans="13:16" x14ac:dyDescent="0.3">
      <c r="M7356" s="162"/>
      <c r="N7356" s="152"/>
      <c r="P7356" s="138"/>
    </row>
    <row r="7357" spans="13:16" x14ac:dyDescent="0.3">
      <c r="M7357" s="162"/>
      <c r="N7357" s="152"/>
      <c r="P7357" s="138"/>
    </row>
    <row r="7358" spans="13:16" x14ac:dyDescent="0.3">
      <c r="M7358" s="162"/>
      <c r="N7358" s="152"/>
      <c r="P7358" s="138"/>
    </row>
    <row r="7359" spans="13:16" x14ac:dyDescent="0.3">
      <c r="M7359" s="162"/>
      <c r="N7359" s="152"/>
      <c r="P7359" s="138"/>
    </row>
    <row r="7360" spans="13:16" x14ac:dyDescent="0.3">
      <c r="M7360" s="162"/>
      <c r="N7360" s="152"/>
      <c r="P7360" s="138"/>
    </row>
    <row r="7361" spans="13:16" x14ac:dyDescent="0.3">
      <c r="M7361" s="162"/>
      <c r="N7361" s="152"/>
      <c r="P7361" s="138"/>
    </row>
    <row r="7362" spans="13:16" x14ac:dyDescent="0.3">
      <c r="M7362" s="162"/>
      <c r="N7362" s="152"/>
      <c r="P7362" s="138"/>
    </row>
    <row r="7363" spans="13:16" x14ac:dyDescent="0.3">
      <c r="M7363" s="162"/>
      <c r="N7363" s="152"/>
      <c r="P7363" s="138"/>
    </row>
    <row r="7364" spans="13:16" x14ac:dyDescent="0.3">
      <c r="M7364" s="162"/>
      <c r="N7364" s="152"/>
      <c r="P7364" s="138"/>
    </row>
    <row r="7365" spans="13:16" x14ac:dyDescent="0.3">
      <c r="M7365" s="162"/>
      <c r="N7365" s="152"/>
      <c r="P7365" s="138"/>
    </row>
    <row r="7366" spans="13:16" x14ac:dyDescent="0.3">
      <c r="M7366" s="162"/>
      <c r="N7366" s="152"/>
      <c r="P7366" s="138"/>
    </row>
    <row r="7367" spans="13:16" x14ac:dyDescent="0.3">
      <c r="M7367" s="162"/>
      <c r="N7367" s="152"/>
      <c r="P7367" s="138"/>
    </row>
    <row r="7368" spans="13:16" x14ac:dyDescent="0.3">
      <c r="M7368" s="162"/>
      <c r="N7368" s="152"/>
      <c r="P7368" s="138"/>
    </row>
    <row r="7369" spans="13:16" x14ac:dyDescent="0.3">
      <c r="M7369" s="162"/>
      <c r="N7369" s="152"/>
      <c r="P7369" s="138"/>
    </row>
    <row r="7370" spans="13:16" x14ac:dyDescent="0.3">
      <c r="M7370" s="162"/>
      <c r="N7370" s="152"/>
      <c r="P7370" s="138"/>
    </row>
    <row r="7371" spans="13:16" x14ac:dyDescent="0.3">
      <c r="M7371" s="162"/>
      <c r="N7371" s="152"/>
      <c r="P7371" s="138"/>
    </row>
    <row r="7372" spans="13:16" x14ac:dyDescent="0.3">
      <c r="M7372" s="162"/>
      <c r="N7372" s="152"/>
      <c r="P7372" s="138"/>
    </row>
    <row r="7373" spans="13:16" x14ac:dyDescent="0.3">
      <c r="M7373" s="162"/>
      <c r="N7373" s="152"/>
      <c r="P7373" s="138"/>
    </row>
    <row r="7374" spans="13:16" x14ac:dyDescent="0.3">
      <c r="M7374" s="162"/>
      <c r="N7374" s="152"/>
      <c r="P7374" s="138"/>
    </row>
    <row r="7375" spans="13:16" x14ac:dyDescent="0.3">
      <c r="M7375" s="162"/>
      <c r="N7375" s="152"/>
      <c r="P7375" s="138"/>
    </row>
    <row r="7376" spans="13:16" x14ac:dyDescent="0.3">
      <c r="M7376" s="162"/>
      <c r="N7376" s="152"/>
      <c r="P7376" s="138"/>
    </row>
    <row r="7377" spans="13:16" x14ac:dyDescent="0.3">
      <c r="M7377" s="162"/>
      <c r="N7377" s="152"/>
      <c r="P7377" s="138"/>
    </row>
    <row r="7378" spans="13:16" x14ac:dyDescent="0.3">
      <c r="M7378" s="162"/>
      <c r="N7378" s="152"/>
      <c r="P7378" s="138"/>
    </row>
    <row r="7379" spans="13:16" x14ac:dyDescent="0.3">
      <c r="M7379" s="162"/>
      <c r="N7379" s="152"/>
      <c r="P7379" s="138"/>
    </row>
    <row r="7380" spans="13:16" x14ac:dyDescent="0.3">
      <c r="M7380" s="162"/>
      <c r="N7380" s="152"/>
      <c r="P7380" s="138"/>
    </row>
    <row r="7381" spans="13:16" x14ac:dyDescent="0.3">
      <c r="M7381" s="162"/>
      <c r="N7381" s="152"/>
      <c r="P7381" s="138"/>
    </row>
    <row r="7382" spans="13:16" x14ac:dyDescent="0.3">
      <c r="M7382" s="162"/>
      <c r="N7382" s="152"/>
      <c r="P7382" s="138"/>
    </row>
    <row r="7383" spans="13:16" x14ac:dyDescent="0.3">
      <c r="M7383" s="162"/>
      <c r="N7383" s="152"/>
      <c r="P7383" s="138"/>
    </row>
    <row r="7384" spans="13:16" x14ac:dyDescent="0.3">
      <c r="M7384" s="162"/>
      <c r="N7384" s="152"/>
      <c r="P7384" s="138"/>
    </row>
    <row r="7385" spans="13:16" x14ac:dyDescent="0.3">
      <c r="M7385" s="162"/>
      <c r="N7385" s="152"/>
      <c r="P7385" s="138"/>
    </row>
    <row r="7386" spans="13:16" x14ac:dyDescent="0.3">
      <c r="M7386" s="162"/>
      <c r="N7386" s="152"/>
      <c r="P7386" s="138"/>
    </row>
    <row r="7387" spans="13:16" x14ac:dyDescent="0.3">
      <c r="M7387" s="162"/>
      <c r="N7387" s="152"/>
      <c r="P7387" s="138"/>
    </row>
    <row r="7388" spans="13:16" x14ac:dyDescent="0.3">
      <c r="M7388" s="162"/>
      <c r="N7388" s="152"/>
      <c r="P7388" s="138"/>
    </row>
    <row r="7389" spans="13:16" x14ac:dyDescent="0.3">
      <c r="M7389" s="162"/>
      <c r="N7389" s="152"/>
      <c r="P7389" s="138"/>
    </row>
    <row r="7390" spans="13:16" x14ac:dyDescent="0.3">
      <c r="M7390" s="162"/>
      <c r="N7390" s="152"/>
      <c r="P7390" s="138"/>
    </row>
    <row r="7391" spans="13:16" x14ac:dyDescent="0.3">
      <c r="M7391" s="162"/>
      <c r="N7391" s="152"/>
      <c r="P7391" s="138"/>
    </row>
    <row r="7392" spans="13:16" x14ac:dyDescent="0.3">
      <c r="M7392" s="162"/>
      <c r="N7392" s="152"/>
      <c r="P7392" s="138"/>
    </row>
    <row r="7393" spans="13:16" x14ac:dyDescent="0.3">
      <c r="M7393" s="162"/>
      <c r="N7393" s="152"/>
      <c r="P7393" s="138"/>
    </row>
    <row r="7394" spans="13:16" x14ac:dyDescent="0.3">
      <c r="M7394" s="162"/>
      <c r="N7394" s="152"/>
      <c r="P7394" s="138"/>
    </row>
    <row r="7395" spans="13:16" x14ac:dyDescent="0.3">
      <c r="M7395" s="162"/>
      <c r="N7395" s="152"/>
      <c r="P7395" s="138"/>
    </row>
    <row r="7396" spans="13:16" x14ac:dyDescent="0.3">
      <c r="M7396" s="162"/>
      <c r="N7396" s="152"/>
      <c r="P7396" s="138"/>
    </row>
    <row r="7397" spans="13:16" x14ac:dyDescent="0.3">
      <c r="M7397" s="162"/>
      <c r="N7397" s="152"/>
      <c r="P7397" s="138"/>
    </row>
    <row r="7398" spans="13:16" x14ac:dyDescent="0.3">
      <c r="M7398" s="162"/>
      <c r="N7398" s="152"/>
      <c r="P7398" s="138"/>
    </row>
    <row r="7399" spans="13:16" x14ac:dyDescent="0.3">
      <c r="M7399" s="162"/>
      <c r="N7399" s="152"/>
      <c r="P7399" s="138"/>
    </row>
    <row r="7400" spans="13:16" x14ac:dyDescent="0.3">
      <c r="M7400" s="162"/>
      <c r="N7400" s="152"/>
      <c r="P7400" s="138"/>
    </row>
    <row r="7401" spans="13:16" x14ac:dyDescent="0.3">
      <c r="M7401" s="162"/>
      <c r="N7401" s="152"/>
      <c r="P7401" s="138"/>
    </row>
    <row r="7402" spans="13:16" x14ac:dyDescent="0.3">
      <c r="M7402" s="162"/>
      <c r="N7402" s="152"/>
      <c r="P7402" s="138"/>
    </row>
    <row r="7403" spans="13:16" x14ac:dyDescent="0.3">
      <c r="M7403" s="162"/>
      <c r="N7403" s="152"/>
      <c r="P7403" s="138"/>
    </row>
    <row r="7404" spans="13:16" x14ac:dyDescent="0.3">
      <c r="M7404" s="162"/>
      <c r="N7404" s="152"/>
      <c r="P7404" s="138"/>
    </row>
    <row r="7405" spans="13:16" x14ac:dyDescent="0.3">
      <c r="M7405" s="162"/>
      <c r="N7405" s="152"/>
      <c r="P7405" s="138"/>
    </row>
    <row r="7406" spans="13:16" x14ac:dyDescent="0.3">
      <c r="M7406" s="162"/>
      <c r="N7406" s="152"/>
      <c r="P7406" s="138"/>
    </row>
    <row r="7407" spans="13:16" x14ac:dyDescent="0.3">
      <c r="M7407" s="162"/>
      <c r="N7407" s="152"/>
      <c r="P7407" s="138"/>
    </row>
    <row r="7408" spans="13:16" x14ac:dyDescent="0.3">
      <c r="M7408" s="162"/>
      <c r="N7408" s="152"/>
      <c r="P7408" s="138"/>
    </row>
    <row r="7409" spans="13:16" x14ac:dyDescent="0.3">
      <c r="M7409" s="162"/>
      <c r="N7409" s="152"/>
      <c r="P7409" s="138"/>
    </row>
    <row r="7410" spans="13:16" x14ac:dyDescent="0.3">
      <c r="M7410" s="162"/>
      <c r="N7410" s="152"/>
      <c r="P7410" s="138"/>
    </row>
    <row r="7411" spans="13:16" x14ac:dyDescent="0.3">
      <c r="M7411" s="162"/>
      <c r="N7411" s="152"/>
      <c r="P7411" s="138"/>
    </row>
    <row r="7412" spans="13:16" x14ac:dyDescent="0.3">
      <c r="M7412" s="162"/>
      <c r="N7412" s="152"/>
      <c r="P7412" s="138"/>
    </row>
    <row r="7413" spans="13:16" x14ac:dyDescent="0.3">
      <c r="M7413" s="162"/>
      <c r="N7413" s="152"/>
      <c r="P7413" s="138"/>
    </row>
    <row r="7414" spans="13:16" x14ac:dyDescent="0.3">
      <c r="M7414" s="162"/>
      <c r="N7414" s="152"/>
      <c r="P7414" s="138"/>
    </row>
    <row r="7415" spans="13:16" x14ac:dyDescent="0.3">
      <c r="M7415" s="162"/>
      <c r="N7415" s="152"/>
      <c r="P7415" s="138"/>
    </row>
    <row r="7416" spans="13:16" x14ac:dyDescent="0.3">
      <c r="M7416" s="162"/>
      <c r="N7416" s="152"/>
      <c r="P7416" s="138"/>
    </row>
    <row r="7417" spans="13:16" x14ac:dyDescent="0.3">
      <c r="M7417" s="162"/>
      <c r="N7417" s="152"/>
      <c r="P7417" s="138"/>
    </row>
    <row r="7418" spans="13:16" x14ac:dyDescent="0.3">
      <c r="M7418" s="162"/>
      <c r="N7418" s="152"/>
      <c r="P7418" s="138"/>
    </row>
    <row r="7419" spans="13:16" x14ac:dyDescent="0.3">
      <c r="M7419" s="162"/>
      <c r="N7419" s="152"/>
      <c r="P7419" s="138"/>
    </row>
    <row r="7420" spans="13:16" x14ac:dyDescent="0.3">
      <c r="M7420" s="162"/>
      <c r="N7420" s="152"/>
      <c r="P7420" s="138"/>
    </row>
    <row r="7421" spans="13:16" x14ac:dyDescent="0.3">
      <c r="M7421" s="162"/>
      <c r="N7421" s="152"/>
      <c r="P7421" s="138"/>
    </row>
    <row r="7422" spans="13:16" x14ac:dyDescent="0.3">
      <c r="M7422" s="162"/>
      <c r="N7422" s="152"/>
      <c r="P7422" s="138"/>
    </row>
    <row r="7423" spans="13:16" x14ac:dyDescent="0.3">
      <c r="M7423" s="162"/>
      <c r="N7423" s="152"/>
      <c r="P7423" s="138"/>
    </row>
    <row r="7424" spans="13:16" x14ac:dyDescent="0.3">
      <c r="M7424" s="162"/>
      <c r="N7424" s="152"/>
      <c r="P7424" s="138"/>
    </row>
    <row r="7425" spans="13:16" x14ac:dyDescent="0.3">
      <c r="M7425" s="162"/>
      <c r="N7425" s="152"/>
      <c r="P7425" s="138"/>
    </row>
    <row r="7426" spans="13:16" x14ac:dyDescent="0.3">
      <c r="M7426" s="162"/>
      <c r="N7426" s="152"/>
      <c r="P7426" s="138"/>
    </row>
    <row r="7427" spans="13:16" x14ac:dyDescent="0.3">
      <c r="M7427" s="162"/>
      <c r="N7427" s="152"/>
      <c r="P7427" s="138"/>
    </row>
    <row r="7428" spans="13:16" x14ac:dyDescent="0.3">
      <c r="M7428" s="162"/>
      <c r="N7428" s="152"/>
      <c r="P7428" s="138"/>
    </row>
    <row r="7429" spans="13:16" x14ac:dyDescent="0.3">
      <c r="M7429" s="162"/>
      <c r="N7429" s="152"/>
      <c r="P7429" s="138"/>
    </row>
    <row r="7430" spans="13:16" x14ac:dyDescent="0.3">
      <c r="M7430" s="162"/>
      <c r="N7430" s="152"/>
      <c r="P7430" s="138"/>
    </row>
    <row r="7431" spans="13:16" x14ac:dyDescent="0.3">
      <c r="M7431" s="162"/>
      <c r="N7431" s="152"/>
      <c r="P7431" s="138"/>
    </row>
    <row r="7432" spans="13:16" x14ac:dyDescent="0.3">
      <c r="M7432" s="162"/>
      <c r="N7432" s="152"/>
      <c r="P7432" s="138"/>
    </row>
    <row r="7433" spans="13:16" x14ac:dyDescent="0.3">
      <c r="M7433" s="162"/>
      <c r="N7433" s="152"/>
      <c r="P7433" s="138"/>
    </row>
    <row r="7434" spans="13:16" x14ac:dyDescent="0.3">
      <c r="M7434" s="162"/>
      <c r="N7434" s="152"/>
      <c r="P7434" s="138"/>
    </row>
    <row r="7435" spans="13:16" x14ac:dyDescent="0.3">
      <c r="M7435" s="162"/>
      <c r="N7435" s="152"/>
      <c r="P7435" s="138"/>
    </row>
    <row r="7436" spans="13:16" x14ac:dyDescent="0.3">
      <c r="M7436" s="162"/>
      <c r="N7436" s="152"/>
      <c r="P7436" s="138"/>
    </row>
    <row r="7437" spans="13:16" x14ac:dyDescent="0.3">
      <c r="M7437" s="162"/>
      <c r="N7437" s="152"/>
      <c r="P7437" s="138"/>
    </row>
    <row r="7438" spans="13:16" x14ac:dyDescent="0.3">
      <c r="M7438" s="162"/>
      <c r="N7438" s="152"/>
      <c r="P7438" s="138"/>
    </row>
    <row r="7439" spans="13:16" x14ac:dyDescent="0.3">
      <c r="M7439" s="162"/>
      <c r="N7439" s="152"/>
      <c r="P7439" s="138"/>
    </row>
    <row r="7440" spans="13:16" x14ac:dyDescent="0.3">
      <c r="M7440" s="162"/>
      <c r="N7440" s="152"/>
      <c r="P7440" s="138"/>
    </row>
    <row r="7441" spans="13:16" x14ac:dyDescent="0.3">
      <c r="M7441" s="162"/>
      <c r="N7441" s="152"/>
      <c r="P7441" s="138"/>
    </row>
    <row r="7442" spans="13:16" x14ac:dyDescent="0.3">
      <c r="M7442" s="162"/>
      <c r="N7442" s="152"/>
      <c r="P7442" s="138"/>
    </row>
    <row r="7443" spans="13:16" x14ac:dyDescent="0.3">
      <c r="M7443" s="162"/>
      <c r="N7443" s="152"/>
      <c r="P7443" s="138"/>
    </row>
    <row r="7444" spans="13:16" x14ac:dyDescent="0.3">
      <c r="M7444" s="162"/>
      <c r="N7444" s="152"/>
      <c r="P7444" s="138"/>
    </row>
    <row r="7445" spans="13:16" x14ac:dyDescent="0.3">
      <c r="M7445" s="162"/>
      <c r="N7445" s="152"/>
      <c r="P7445" s="138"/>
    </row>
    <row r="7446" spans="13:16" x14ac:dyDescent="0.3">
      <c r="M7446" s="162"/>
      <c r="N7446" s="152"/>
      <c r="P7446" s="138"/>
    </row>
    <row r="7447" spans="13:16" x14ac:dyDescent="0.3">
      <c r="M7447" s="162"/>
      <c r="N7447" s="152"/>
      <c r="P7447" s="138"/>
    </row>
    <row r="7448" spans="13:16" x14ac:dyDescent="0.3">
      <c r="M7448" s="162"/>
      <c r="N7448" s="152"/>
      <c r="P7448" s="138"/>
    </row>
    <row r="7449" spans="13:16" x14ac:dyDescent="0.3">
      <c r="M7449" s="162"/>
      <c r="N7449" s="152"/>
      <c r="P7449" s="138"/>
    </row>
    <row r="7450" spans="13:16" x14ac:dyDescent="0.3">
      <c r="M7450" s="162"/>
      <c r="N7450" s="152"/>
      <c r="P7450" s="138"/>
    </row>
    <row r="7451" spans="13:16" x14ac:dyDescent="0.3">
      <c r="M7451" s="162"/>
      <c r="N7451" s="152"/>
      <c r="P7451" s="138"/>
    </row>
    <row r="7452" spans="13:16" x14ac:dyDescent="0.3">
      <c r="M7452" s="162"/>
      <c r="N7452" s="152"/>
      <c r="P7452" s="138"/>
    </row>
    <row r="7453" spans="13:16" x14ac:dyDescent="0.3">
      <c r="M7453" s="162"/>
      <c r="N7453" s="152"/>
      <c r="P7453" s="138"/>
    </row>
    <row r="7454" spans="13:16" x14ac:dyDescent="0.3">
      <c r="M7454" s="162"/>
      <c r="N7454" s="152"/>
      <c r="P7454" s="138"/>
    </row>
    <row r="7455" spans="13:16" x14ac:dyDescent="0.3">
      <c r="M7455" s="162"/>
      <c r="N7455" s="152"/>
      <c r="P7455" s="138"/>
    </row>
    <row r="7456" spans="13:16" x14ac:dyDescent="0.3">
      <c r="M7456" s="162"/>
      <c r="N7456" s="152"/>
      <c r="P7456" s="138"/>
    </row>
    <row r="7457" spans="13:16" x14ac:dyDescent="0.3">
      <c r="M7457" s="162"/>
      <c r="N7457" s="152"/>
      <c r="P7457" s="138"/>
    </row>
    <row r="7458" spans="13:16" x14ac:dyDescent="0.3">
      <c r="M7458" s="162"/>
      <c r="N7458" s="152"/>
      <c r="P7458" s="138"/>
    </row>
    <row r="7459" spans="13:16" x14ac:dyDescent="0.3">
      <c r="M7459" s="162"/>
      <c r="N7459" s="152"/>
      <c r="P7459" s="138"/>
    </row>
    <row r="7460" spans="13:16" x14ac:dyDescent="0.3">
      <c r="M7460" s="162"/>
      <c r="N7460" s="152"/>
      <c r="P7460" s="138"/>
    </row>
    <row r="7461" spans="13:16" x14ac:dyDescent="0.3">
      <c r="M7461" s="162"/>
      <c r="N7461" s="152"/>
      <c r="P7461" s="138"/>
    </row>
    <row r="7462" spans="13:16" x14ac:dyDescent="0.3">
      <c r="M7462" s="162"/>
      <c r="N7462" s="152"/>
      <c r="P7462" s="138"/>
    </row>
    <row r="7463" spans="13:16" x14ac:dyDescent="0.3">
      <c r="M7463" s="162"/>
      <c r="N7463" s="152"/>
      <c r="P7463" s="138"/>
    </row>
    <row r="7464" spans="13:16" x14ac:dyDescent="0.3">
      <c r="M7464" s="162"/>
      <c r="N7464" s="152"/>
      <c r="P7464" s="138"/>
    </row>
    <row r="7465" spans="13:16" x14ac:dyDescent="0.3">
      <c r="M7465" s="162"/>
      <c r="N7465" s="152"/>
      <c r="P7465" s="138"/>
    </row>
    <row r="7466" spans="13:16" x14ac:dyDescent="0.3">
      <c r="M7466" s="162"/>
      <c r="N7466" s="152"/>
      <c r="P7466" s="138"/>
    </row>
    <row r="7467" spans="13:16" x14ac:dyDescent="0.3">
      <c r="M7467" s="162"/>
      <c r="N7467" s="152"/>
      <c r="P7467" s="138"/>
    </row>
    <row r="7468" spans="13:16" x14ac:dyDescent="0.3">
      <c r="M7468" s="162"/>
      <c r="N7468" s="152"/>
      <c r="P7468" s="138"/>
    </row>
    <row r="7469" spans="13:16" x14ac:dyDescent="0.3">
      <c r="M7469" s="162"/>
      <c r="N7469" s="152"/>
      <c r="P7469" s="138"/>
    </row>
    <row r="7470" spans="13:16" x14ac:dyDescent="0.3">
      <c r="M7470" s="162"/>
      <c r="N7470" s="152"/>
      <c r="P7470" s="138"/>
    </row>
    <row r="7471" spans="13:16" x14ac:dyDescent="0.3">
      <c r="M7471" s="162"/>
      <c r="N7471" s="152"/>
      <c r="P7471" s="138"/>
    </row>
    <row r="7472" spans="13:16" x14ac:dyDescent="0.3">
      <c r="M7472" s="162"/>
      <c r="N7472" s="152"/>
      <c r="P7472" s="138"/>
    </row>
    <row r="7473" spans="13:16" x14ac:dyDescent="0.3">
      <c r="M7473" s="162"/>
      <c r="N7473" s="152"/>
      <c r="P7473" s="138"/>
    </row>
    <row r="7474" spans="13:16" x14ac:dyDescent="0.3">
      <c r="M7474" s="162"/>
      <c r="N7474" s="152"/>
      <c r="P7474" s="138"/>
    </row>
    <row r="7475" spans="13:16" x14ac:dyDescent="0.3">
      <c r="M7475" s="162"/>
      <c r="N7475" s="152"/>
      <c r="P7475" s="138"/>
    </row>
    <row r="7476" spans="13:16" x14ac:dyDescent="0.3">
      <c r="M7476" s="162"/>
      <c r="N7476" s="152"/>
      <c r="P7476" s="138"/>
    </row>
    <row r="7477" spans="13:16" x14ac:dyDescent="0.3">
      <c r="M7477" s="162"/>
      <c r="N7477" s="152"/>
      <c r="P7477" s="138"/>
    </row>
    <row r="7478" spans="13:16" x14ac:dyDescent="0.3">
      <c r="M7478" s="162"/>
      <c r="N7478" s="152"/>
      <c r="P7478" s="138"/>
    </row>
    <row r="7479" spans="13:16" x14ac:dyDescent="0.3">
      <c r="M7479" s="162"/>
      <c r="N7479" s="152"/>
      <c r="P7479" s="138"/>
    </row>
    <row r="7480" spans="13:16" x14ac:dyDescent="0.3">
      <c r="M7480" s="162"/>
      <c r="N7480" s="152"/>
      <c r="P7480" s="138"/>
    </row>
    <row r="7481" spans="13:16" x14ac:dyDescent="0.3">
      <c r="M7481" s="162"/>
      <c r="N7481" s="152"/>
      <c r="P7481" s="138"/>
    </row>
    <row r="7482" spans="13:16" x14ac:dyDescent="0.3">
      <c r="M7482" s="162"/>
      <c r="N7482" s="152"/>
      <c r="P7482" s="138"/>
    </row>
    <row r="7483" spans="13:16" x14ac:dyDescent="0.3">
      <c r="M7483" s="162"/>
      <c r="N7483" s="152"/>
      <c r="P7483" s="138"/>
    </row>
    <row r="7484" spans="13:16" x14ac:dyDescent="0.3">
      <c r="M7484" s="162"/>
      <c r="N7484" s="152"/>
      <c r="P7484" s="138"/>
    </row>
    <row r="7485" spans="13:16" x14ac:dyDescent="0.3">
      <c r="M7485" s="162"/>
      <c r="N7485" s="152"/>
      <c r="P7485" s="138"/>
    </row>
    <row r="7486" spans="13:16" x14ac:dyDescent="0.3">
      <c r="M7486" s="162"/>
      <c r="N7486" s="152"/>
      <c r="P7486" s="138"/>
    </row>
    <row r="7487" spans="13:16" x14ac:dyDescent="0.3">
      <c r="M7487" s="162"/>
      <c r="N7487" s="152"/>
      <c r="P7487" s="138"/>
    </row>
    <row r="7488" spans="13:16" x14ac:dyDescent="0.3">
      <c r="M7488" s="162"/>
      <c r="N7488" s="152"/>
      <c r="P7488" s="138"/>
    </row>
    <row r="7489" spans="13:16" x14ac:dyDescent="0.3">
      <c r="M7489" s="162"/>
      <c r="N7489" s="152"/>
      <c r="P7489" s="138"/>
    </row>
    <row r="7490" spans="13:16" x14ac:dyDescent="0.3">
      <c r="M7490" s="162"/>
      <c r="N7490" s="152"/>
      <c r="P7490" s="138"/>
    </row>
    <row r="7491" spans="13:16" x14ac:dyDescent="0.3">
      <c r="M7491" s="162"/>
      <c r="N7491" s="152"/>
      <c r="P7491" s="138"/>
    </row>
    <row r="7492" spans="13:16" x14ac:dyDescent="0.3">
      <c r="M7492" s="162"/>
      <c r="N7492" s="152"/>
      <c r="P7492" s="138"/>
    </row>
    <row r="7493" spans="13:16" x14ac:dyDescent="0.3">
      <c r="M7493" s="162"/>
      <c r="N7493" s="152"/>
      <c r="P7493" s="138"/>
    </row>
    <row r="7494" spans="13:16" x14ac:dyDescent="0.3">
      <c r="M7494" s="162"/>
      <c r="N7494" s="152"/>
      <c r="P7494" s="138"/>
    </row>
    <row r="7495" spans="13:16" x14ac:dyDescent="0.3">
      <c r="M7495" s="162"/>
      <c r="N7495" s="152"/>
      <c r="P7495" s="138"/>
    </row>
    <row r="7496" spans="13:16" x14ac:dyDescent="0.3">
      <c r="M7496" s="162"/>
      <c r="N7496" s="152"/>
      <c r="P7496" s="138"/>
    </row>
    <row r="7497" spans="13:16" x14ac:dyDescent="0.3">
      <c r="M7497" s="162"/>
      <c r="N7497" s="152"/>
      <c r="P7497" s="138"/>
    </row>
    <row r="7498" spans="13:16" x14ac:dyDescent="0.3">
      <c r="M7498" s="162"/>
      <c r="N7498" s="152"/>
      <c r="P7498" s="138"/>
    </row>
    <row r="7499" spans="13:16" x14ac:dyDescent="0.3">
      <c r="M7499" s="162"/>
      <c r="N7499" s="152"/>
      <c r="P7499" s="138"/>
    </row>
    <row r="7500" spans="13:16" x14ac:dyDescent="0.3">
      <c r="M7500" s="162"/>
      <c r="N7500" s="152"/>
      <c r="P7500" s="138"/>
    </row>
    <row r="7501" spans="13:16" x14ac:dyDescent="0.3">
      <c r="M7501" s="162"/>
      <c r="N7501" s="152"/>
      <c r="P7501" s="138"/>
    </row>
    <row r="7502" spans="13:16" x14ac:dyDescent="0.3">
      <c r="M7502" s="162"/>
      <c r="N7502" s="152"/>
      <c r="P7502" s="138"/>
    </row>
    <row r="7503" spans="13:16" x14ac:dyDescent="0.3">
      <c r="M7503" s="162"/>
      <c r="N7503" s="152"/>
      <c r="P7503" s="138"/>
    </row>
    <row r="7504" spans="13:16" x14ac:dyDescent="0.3">
      <c r="M7504" s="162"/>
      <c r="N7504" s="152"/>
      <c r="P7504" s="138"/>
    </row>
    <row r="7505" spans="13:16" x14ac:dyDescent="0.3">
      <c r="M7505" s="162"/>
      <c r="N7505" s="152"/>
      <c r="P7505" s="138"/>
    </row>
    <row r="7506" spans="13:16" x14ac:dyDescent="0.3">
      <c r="M7506" s="162"/>
      <c r="N7506" s="152"/>
      <c r="P7506" s="138"/>
    </row>
    <row r="7507" spans="13:16" x14ac:dyDescent="0.3">
      <c r="M7507" s="162"/>
      <c r="N7507" s="152"/>
      <c r="P7507" s="138"/>
    </row>
    <row r="7508" spans="13:16" x14ac:dyDescent="0.3">
      <c r="M7508" s="162"/>
      <c r="N7508" s="152"/>
      <c r="P7508" s="138"/>
    </row>
    <row r="7509" spans="13:16" x14ac:dyDescent="0.3">
      <c r="M7509" s="162"/>
      <c r="N7509" s="152"/>
      <c r="P7509" s="138"/>
    </row>
    <row r="7510" spans="13:16" x14ac:dyDescent="0.3">
      <c r="M7510" s="162"/>
      <c r="N7510" s="152"/>
      <c r="P7510" s="138"/>
    </row>
    <row r="7511" spans="13:16" x14ac:dyDescent="0.3">
      <c r="M7511" s="162"/>
      <c r="N7511" s="152"/>
      <c r="P7511" s="138"/>
    </row>
    <row r="7512" spans="13:16" x14ac:dyDescent="0.3">
      <c r="M7512" s="162"/>
      <c r="N7512" s="152"/>
      <c r="P7512" s="138"/>
    </row>
    <row r="7513" spans="13:16" x14ac:dyDescent="0.3">
      <c r="M7513" s="162"/>
      <c r="N7513" s="152"/>
      <c r="P7513" s="138"/>
    </row>
    <row r="7514" spans="13:16" x14ac:dyDescent="0.3">
      <c r="M7514" s="162"/>
      <c r="N7514" s="152"/>
      <c r="P7514" s="138"/>
    </row>
    <row r="7515" spans="13:16" x14ac:dyDescent="0.3">
      <c r="M7515" s="162"/>
      <c r="N7515" s="152"/>
      <c r="P7515" s="138"/>
    </row>
    <row r="7516" spans="13:16" x14ac:dyDescent="0.3">
      <c r="M7516" s="162"/>
      <c r="N7516" s="152"/>
      <c r="P7516" s="138"/>
    </row>
    <row r="7517" spans="13:16" x14ac:dyDescent="0.3">
      <c r="M7517" s="162"/>
      <c r="N7517" s="152"/>
      <c r="P7517" s="138"/>
    </row>
    <row r="7518" spans="13:16" x14ac:dyDescent="0.3">
      <c r="M7518" s="162"/>
      <c r="N7518" s="152"/>
      <c r="P7518" s="138"/>
    </row>
    <row r="7519" spans="13:16" x14ac:dyDescent="0.3">
      <c r="M7519" s="162"/>
      <c r="N7519" s="152"/>
      <c r="P7519" s="138"/>
    </row>
    <row r="7520" spans="13:16" x14ac:dyDescent="0.3">
      <c r="M7520" s="162"/>
      <c r="N7520" s="152"/>
      <c r="P7520" s="138"/>
    </row>
    <row r="7521" spans="13:16" x14ac:dyDescent="0.3">
      <c r="M7521" s="162"/>
      <c r="N7521" s="152"/>
      <c r="P7521" s="138"/>
    </row>
    <row r="7522" spans="13:16" x14ac:dyDescent="0.3">
      <c r="M7522" s="162"/>
      <c r="N7522" s="152"/>
      <c r="P7522" s="138"/>
    </row>
    <row r="7523" spans="13:16" x14ac:dyDescent="0.3">
      <c r="M7523" s="162"/>
      <c r="N7523" s="152"/>
      <c r="P7523" s="138"/>
    </row>
    <row r="7524" spans="13:16" x14ac:dyDescent="0.3">
      <c r="M7524" s="162"/>
      <c r="N7524" s="152"/>
      <c r="P7524" s="138"/>
    </row>
    <row r="7525" spans="13:16" x14ac:dyDescent="0.3">
      <c r="M7525" s="162"/>
      <c r="N7525" s="152"/>
      <c r="P7525" s="138"/>
    </row>
    <row r="7526" spans="13:16" x14ac:dyDescent="0.3">
      <c r="M7526" s="162"/>
      <c r="N7526" s="152"/>
      <c r="P7526" s="138"/>
    </row>
    <row r="7527" spans="13:16" x14ac:dyDescent="0.3">
      <c r="M7527" s="162"/>
      <c r="N7527" s="152"/>
      <c r="P7527" s="138"/>
    </row>
    <row r="7528" spans="13:16" x14ac:dyDescent="0.3">
      <c r="M7528" s="162"/>
      <c r="N7528" s="152"/>
      <c r="P7528" s="138"/>
    </row>
    <row r="7529" spans="13:16" x14ac:dyDescent="0.3">
      <c r="M7529" s="162"/>
      <c r="N7529" s="152"/>
      <c r="P7529" s="138"/>
    </row>
    <row r="7530" spans="13:16" x14ac:dyDescent="0.3">
      <c r="M7530" s="162"/>
      <c r="N7530" s="152"/>
      <c r="P7530" s="138"/>
    </row>
    <row r="7531" spans="13:16" x14ac:dyDescent="0.3">
      <c r="M7531" s="162"/>
      <c r="N7531" s="152"/>
      <c r="P7531" s="138"/>
    </row>
    <row r="7532" spans="13:16" x14ac:dyDescent="0.3">
      <c r="M7532" s="162"/>
      <c r="N7532" s="152"/>
      <c r="P7532" s="138"/>
    </row>
    <row r="7533" spans="13:16" x14ac:dyDescent="0.3">
      <c r="M7533" s="162"/>
      <c r="N7533" s="152"/>
      <c r="P7533" s="138"/>
    </row>
    <row r="7534" spans="13:16" x14ac:dyDescent="0.3">
      <c r="M7534" s="162"/>
      <c r="N7534" s="152"/>
      <c r="P7534" s="138"/>
    </row>
    <row r="7535" spans="13:16" x14ac:dyDescent="0.3">
      <c r="M7535" s="162"/>
      <c r="N7535" s="152"/>
      <c r="P7535" s="138"/>
    </row>
    <row r="7536" spans="13:16" x14ac:dyDescent="0.3">
      <c r="M7536" s="162"/>
      <c r="N7536" s="152"/>
      <c r="P7536" s="138"/>
    </row>
    <row r="7537" spans="13:16" x14ac:dyDescent="0.3">
      <c r="M7537" s="162"/>
      <c r="N7537" s="152"/>
      <c r="P7537" s="138"/>
    </row>
    <row r="7538" spans="13:16" x14ac:dyDescent="0.3">
      <c r="M7538" s="162"/>
      <c r="N7538" s="152"/>
      <c r="P7538" s="138"/>
    </row>
    <row r="7539" spans="13:16" x14ac:dyDescent="0.3">
      <c r="M7539" s="162"/>
      <c r="N7539" s="152"/>
      <c r="P7539" s="138"/>
    </row>
    <row r="7540" spans="13:16" x14ac:dyDescent="0.3">
      <c r="M7540" s="162"/>
      <c r="N7540" s="152"/>
      <c r="P7540" s="138"/>
    </row>
    <row r="7541" spans="13:16" x14ac:dyDescent="0.3">
      <c r="M7541" s="162"/>
      <c r="N7541" s="152"/>
      <c r="P7541" s="138"/>
    </row>
    <row r="7542" spans="13:16" x14ac:dyDescent="0.3">
      <c r="M7542" s="162"/>
      <c r="N7542" s="152"/>
      <c r="P7542" s="138"/>
    </row>
    <row r="7543" spans="13:16" x14ac:dyDescent="0.3">
      <c r="M7543" s="162"/>
      <c r="N7543" s="152"/>
      <c r="P7543" s="138"/>
    </row>
    <row r="7544" spans="13:16" x14ac:dyDescent="0.3">
      <c r="M7544" s="162"/>
      <c r="N7544" s="152"/>
      <c r="P7544" s="138"/>
    </row>
    <row r="7545" spans="13:16" x14ac:dyDescent="0.3">
      <c r="M7545" s="162"/>
      <c r="N7545" s="152"/>
      <c r="P7545" s="138"/>
    </row>
    <row r="7546" spans="13:16" x14ac:dyDescent="0.3">
      <c r="M7546" s="162"/>
      <c r="N7546" s="152"/>
      <c r="P7546" s="138"/>
    </row>
    <row r="7547" spans="13:16" x14ac:dyDescent="0.3">
      <c r="M7547" s="162"/>
      <c r="N7547" s="152"/>
      <c r="P7547" s="138"/>
    </row>
    <row r="7548" spans="13:16" x14ac:dyDescent="0.3">
      <c r="M7548" s="162"/>
      <c r="N7548" s="152"/>
      <c r="P7548" s="138"/>
    </row>
    <row r="7549" spans="13:16" x14ac:dyDescent="0.3">
      <c r="M7549" s="162"/>
      <c r="N7549" s="152"/>
      <c r="P7549" s="138"/>
    </row>
    <row r="7550" spans="13:16" x14ac:dyDescent="0.3">
      <c r="M7550" s="162"/>
      <c r="N7550" s="152"/>
      <c r="P7550" s="138"/>
    </row>
    <row r="7551" spans="13:16" x14ac:dyDescent="0.3">
      <c r="M7551" s="162"/>
      <c r="N7551" s="152"/>
      <c r="P7551" s="138"/>
    </row>
    <row r="7552" spans="13:16" x14ac:dyDescent="0.3">
      <c r="M7552" s="162"/>
      <c r="N7552" s="152"/>
      <c r="P7552" s="138"/>
    </row>
    <row r="7553" spans="13:16" x14ac:dyDescent="0.3">
      <c r="M7553" s="162"/>
      <c r="N7553" s="152"/>
      <c r="P7553" s="138"/>
    </row>
    <row r="7554" spans="13:16" x14ac:dyDescent="0.3">
      <c r="M7554" s="162"/>
      <c r="N7554" s="152"/>
      <c r="P7554" s="138"/>
    </row>
    <row r="7555" spans="13:16" x14ac:dyDescent="0.3">
      <c r="M7555" s="162"/>
      <c r="N7555" s="152"/>
      <c r="P7555" s="138"/>
    </row>
    <row r="7556" spans="13:16" x14ac:dyDescent="0.3">
      <c r="M7556" s="162"/>
      <c r="N7556" s="152"/>
      <c r="P7556" s="138"/>
    </row>
    <row r="7557" spans="13:16" x14ac:dyDescent="0.3">
      <c r="M7557" s="162"/>
      <c r="N7557" s="152"/>
      <c r="P7557" s="138"/>
    </row>
    <row r="7558" spans="13:16" x14ac:dyDescent="0.3">
      <c r="M7558" s="162"/>
      <c r="N7558" s="152"/>
      <c r="P7558" s="138"/>
    </row>
    <row r="7559" spans="13:16" x14ac:dyDescent="0.3">
      <c r="M7559" s="162"/>
      <c r="N7559" s="152"/>
      <c r="P7559" s="138"/>
    </row>
    <row r="7560" spans="13:16" x14ac:dyDescent="0.3">
      <c r="M7560" s="162"/>
      <c r="N7560" s="152"/>
      <c r="P7560" s="138"/>
    </row>
    <row r="7561" spans="13:16" x14ac:dyDescent="0.3">
      <c r="M7561" s="162"/>
      <c r="N7561" s="152"/>
      <c r="P7561" s="138"/>
    </row>
    <row r="7562" spans="13:16" x14ac:dyDescent="0.3">
      <c r="M7562" s="162"/>
      <c r="N7562" s="152"/>
      <c r="P7562" s="138"/>
    </row>
    <row r="7563" spans="13:16" x14ac:dyDescent="0.3">
      <c r="M7563" s="162"/>
      <c r="N7563" s="152"/>
      <c r="P7563" s="138"/>
    </row>
    <row r="7564" spans="13:16" x14ac:dyDescent="0.3">
      <c r="M7564" s="162"/>
      <c r="N7564" s="152"/>
      <c r="P7564" s="138"/>
    </row>
    <row r="7565" spans="13:16" x14ac:dyDescent="0.3">
      <c r="M7565" s="162"/>
      <c r="N7565" s="152"/>
      <c r="P7565" s="138"/>
    </row>
    <row r="7566" spans="13:16" x14ac:dyDescent="0.3">
      <c r="M7566" s="162"/>
      <c r="N7566" s="152"/>
      <c r="P7566" s="138"/>
    </row>
    <row r="7567" spans="13:16" x14ac:dyDescent="0.3">
      <c r="M7567" s="162"/>
      <c r="N7567" s="152"/>
      <c r="P7567" s="138"/>
    </row>
    <row r="7568" spans="13:16" x14ac:dyDescent="0.3">
      <c r="M7568" s="162"/>
      <c r="N7568" s="152"/>
      <c r="P7568" s="138"/>
    </row>
    <row r="7569" spans="13:16" x14ac:dyDescent="0.3">
      <c r="M7569" s="162"/>
      <c r="N7569" s="152"/>
      <c r="P7569" s="138"/>
    </row>
    <row r="7570" spans="13:16" x14ac:dyDescent="0.3">
      <c r="M7570" s="162"/>
      <c r="N7570" s="152"/>
      <c r="P7570" s="138"/>
    </row>
    <row r="7571" spans="13:16" x14ac:dyDescent="0.3">
      <c r="M7571" s="162"/>
      <c r="N7571" s="152"/>
      <c r="P7571" s="138"/>
    </row>
    <row r="7572" spans="13:16" x14ac:dyDescent="0.3">
      <c r="M7572" s="162"/>
      <c r="N7572" s="152"/>
      <c r="P7572" s="138"/>
    </row>
    <row r="7573" spans="13:16" x14ac:dyDescent="0.3">
      <c r="M7573" s="162"/>
      <c r="N7573" s="152"/>
      <c r="P7573" s="138"/>
    </row>
    <row r="7574" spans="13:16" x14ac:dyDescent="0.3">
      <c r="M7574" s="162"/>
      <c r="N7574" s="152"/>
      <c r="P7574" s="138"/>
    </row>
    <row r="7575" spans="13:16" x14ac:dyDescent="0.3">
      <c r="M7575" s="162"/>
      <c r="N7575" s="152"/>
      <c r="P7575" s="138"/>
    </row>
    <row r="7576" spans="13:16" x14ac:dyDescent="0.3">
      <c r="M7576" s="162"/>
      <c r="N7576" s="152"/>
      <c r="P7576" s="138"/>
    </row>
    <row r="7577" spans="13:16" x14ac:dyDescent="0.3">
      <c r="M7577" s="162"/>
      <c r="N7577" s="152"/>
      <c r="P7577" s="138"/>
    </row>
    <row r="7578" spans="13:16" x14ac:dyDescent="0.3">
      <c r="M7578" s="162"/>
      <c r="N7578" s="152"/>
      <c r="P7578" s="138"/>
    </row>
    <row r="7579" spans="13:16" x14ac:dyDescent="0.3">
      <c r="M7579" s="162"/>
      <c r="N7579" s="152"/>
      <c r="P7579" s="138"/>
    </row>
    <row r="7580" spans="13:16" x14ac:dyDescent="0.3">
      <c r="M7580" s="162"/>
      <c r="N7580" s="152"/>
      <c r="P7580" s="138"/>
    </row>
    <row r="7581" spans="13:16" x14ac:dyDescent="0.3">
      <c r="M7581" s="162"/>
      <c r="N7581" s="152"/>
      <c r="P7581" s="138"/>
    </row>
    <row r="7582" spans="13:16" x14ac:dyDescent="0.3">
      <c r="M7582" s="162"/>
      <c r="N7582" s="152"/>
      <c r="P7582" s="138"/>
    </row>
    <row r="7583" spans="13:16" x14ac:dyDescent="0.3">
      <c r="M7583" s="162"/>
      <c r="N7583" s="152"/>
      <c r="P7583" s="138"/>
    </row>
    <row r="7584" spans="13:16" x14ac:dyDescent="0.3">
      <c r="M7584" s="162"/>
      <c r="N7584" s="152"/>
      <c r="P7584" s="138"/>
    </row>
    <row r="7585" spans="13:16" x14ac:dyDescent="0.3">
      <c r="M7585" s="162"/>
      <c r="N7585" s="152"/>
      <c r="P7585" s="138"/>
    </row>
    <row r="7586" spans="13:16" x14ac:dyDescent="0.3">
      <c r="M7586" s="162"/>
      <c r="N7586" s="152"/>
      <c r="P7586" s="138"/>
    </row>
    <row r="7587" spans="13:16" x14ac:dyDescent="0.3">
      <c r="M7587" s="162"/>
      <c r="N7587" s="152"/>
      <c r="P7587" s="138"/>
    </row>
    <row r="7588" spans="13:16" x14ac:dyDescent="0.3">
      <c r="M7588" s="162"/>
      <c r="N7588" s="152"/>
      <c r="P7588" s="138"/>
    </row>
    <row r="7589" spans="13:16" x14ac:dyDescent="0.3">
      <c r="M7589" s="162"/>
      <c r="N7589" s="152"/>
      <c r="P7589" s="138"/>
    </row>
    <row r="7590" spans="13:16" x14ac:dyDescent="0.3">
      <c r="M7590" s="162"/>
      <c r="N7590" s="152"/>
      <c r="P7590" s="138"/>
    </row>
    <row r="7591" spans="13:16" x14ac:dyDescent="0.3">
      <c r="M7591" s="162"/>
      <c r="N7591" s="152"/>
      <c r="P7591" s="138"/>
    </row>
    <row r="7592" spans="13:16" x14ac:dyDescent="0.3">
      <c r="M7592" s="162"/>
      <c r="N7592" s="152"/>
      <c r="P7592" s="138"/>
    </row>
    <row r="7593" spans="13:16" x14ac:dyDescent="0.3">
      <c r="M7593" s="162"/>
      <c r="N7593" s="152"/>
      <c r="P7593" s="138"/>
    </row>
    <row r="7594" spans="13:16" x14ac:dyDescent="0.3">
      <c r="M7594" s="162"/>
      <c r="N7594" s="152"/>
      <c r="P7594" s="138"/>
    </row>
    <row r="7595" spans="13:16" x14ac:dyDescent="0.3">
      <c r="M7595" s="162"/>
      <c r="N7595" s="152"/>
      <c r="P7595" s="138"/>
    </row>
    <row r="7596" spans="13:16" x14ac:dyDescent="0.3">
      <c r="M7596" s="162"/>
      <c r="N7596" s="152"/>
      <c r="P7596" s="138"/>
    </row>
    <row r="7597" spans="13:16" x14ac:dyDescent="0.3">
      <c r="M7597" s="162"/>
      <c r="N7597" s="152"/>
      <c r="P7597" s="138"/>
    </row>
    <row r="7598" spans="13:16" x14ac:dyDescent="0.3">
      <c r="M7598" s="162"/>
      <c r="N7598" s="152"/>
      <c r="P7598" s="138"/>
    </row>
    <row r="7599" spans="13:16" x14ac:dyDescent="0.3">
      <c r="M7599" s="162"/>
      <c r="N7599" s="152"/>
      <c r="P7599" s="138"/>
    </row>
    <row r="7600" spans="13:16" x14ac:dyDescent="0.3">
      <c r="M7600" s="162"/>
      <c r="N7600" s="152"/>
      <c r="P7600" s="138"/>
    </row>
    <row r="7601" spans="13:16" x14ac:dyDescent="0.3">
      <c r="M7601" s="162"/>
      <c r="N7601" s="152"/>
      <c r="P7601" s="138"/>
    </row>
    <row r="7602" spans="13:16" x14ac:dyDescent="0.3">
      <c r="M7602" s="162"/>
      <c r="N7602" s="152"/>
      <c r="P7602" s="138"/>
    </row>
    <row r="7603" spans="13:16" x14ac:dyDescent="0.3">
      <c r="M7603" s="162"/>
      <c r="N7603" s="152"/>
      <c r="P7603" s="138"/>
    </row>
    <row r="7604" spans="13:16" x14ac:dyDescent="0.3">
      <c r="M7604" s="162"/>
      <c r="N7604" s="152"/>
      <c r="P7604" s="138"/>
    </row>
    <row r="7605" spans="13:16" x14ac:dyDescent="0.3">
      <c r="M7605" s="162"/>
      <c r="N7605" s="152"/>
      <c r="P7605" s="138"/>
    </row>
    <row r="7606" spans="13:16" x14ac:dyDescent="0.3">
      <c r="M7606" s="162"/>
      <c r="N7606" s="152"/>
      <c r="P7606" s="138"/>
    </row>
    <row r="7607" spans="13:16" x14ac:dyDescent="0.3">
      <c r="M7607" s="162"/>
      <c r="N7607" s="152"/>
      <c r="P7607" s="138"/>
    </row>
    <row r="7608" spans="13:16" x14ac:dyDescent="0.3">
      <c r="M7608" s="162"/>
      <c r="N7608" s="152"/>
      <c r="P7608" s="138"/>
    </row>
    <row r="7609" spans="13:16" x14ac:dyDescent="0.3">
      <c r="M7609" s="162"/>
      <c r="N7609" s="152"/>
      <c r="P7609" s="138"/>
    </row>
    <row r="7610" spans="13:16" x14ac:dyDescent="0.3">
      <c r="M7610" s="162"/>
      <c r="N7610" s="152"/>
      <c r="P7610" s="138"/>
    </row>
    <row r="7611" spans="13:16" x14ac:dyDescent="0.3">
      <c r="M7611" s="162"/>
      <c r="N7611" s="152"/>
      <c r="P7611" s="138"/>
    </row>
    <row r="7612" spans="13:16" x14ac:dyDescent="0.3">
      <c r="M7612" s="162"/>
      <c r="N7612" s="152"/>
      <c r="P7612" s="138"/>
    </row>
    <row r="7613" spans="13:16" x14ac:dyDescent="0.3">
      <c r="M7613" s="162"/>
      <c r="N7613" s="152"/>
      <c r="P7613" s="138"/>
    </row>
    <row r="7614" spans="13:16" x14ac:dyDescent="0.3">
      <c r="M7614" s="162"/>
      <c r="N7614" s="152"/>
      <c r="P7614" s="138"/>
    </row>
    <row r="7615" spans="13:16" x14ac:dyDescent="0.3">
      <c r="M7615" s="162"/>
      <c r="N7615" s="152"/>
      <c r="P7615" s="138"/>
    </row>
    <row r="7616" spans="13:16" x14ac:dyDescent="0.3">
      <c r="M7616" s="162"/>
      <c r="N7616" s="152"/>
      <c r="P7616" s="138"/>
    </row>
    <row r="7617" spans="13:16" x14ac:dyDescent="0.3">
      <c r="M7617" s="162"/>
      <c r="N7617" s="152"/>
      <c r="P7617" s="138"/>
    </row>
    <row r="7618" spans="13:16" x14ac:dyDescent="0.3">
      <c r="M7618" s="162"/>
      <c r="N7618" s="152"/>
      <c r="P7618" s="138"/>
    </row>
    <row r="7619" spans="13:16" x14ac:dyDescent="0.3">
      <c r="M7619" s="162"/>
      <c r="N7619" s="152"/>
      <c r="P7619" s="138"/>
    </row>
    <row r="7620" spans="13:16" x14ac:dyDescent="0.3">
      <c r="M7620" s="162"/>
      <c r="N7620" s="152"/>
      <c r="P7620" s="138"/>
    </row>
    <row r="7621" spans="13:16" x14ac:dyDescent="0.3">
      <c r="M7621" s="162"/>
      <c r="N7621" s="152"/>
      <c r="P7621" s="138"/>
    </row>
    <row r="7622" spans="13:16" x14ac:dyDescent="0.3">
      <c r="M7622" s="162"/>
      <c r="N7622" s="152"/>
      <c r="P7622" s="138"/>
    </row>
    <row r="7623" spans="13:16" x14ac:dyDescent="0.3">
      <c r="M7623" s="162"/>
      <c r="N7623" s="152"/>
      <c r="P7623" s="138"/>
    </row>
    <row r="7624" spans="13:16" x14ac:dyDescent="0.3">
      <c r="M7624" s="162"/>
      <c r="N7624" s="152"/>
      <c r="P7624" s="138"/>
    </row>
    <row r="7625" spans="13:16" x14ac:dyDescent="0.3">
      <c r="M7625" s="162"/>
      <c r="N7625" s="152"/>
      <c r="P7625" s="138"/>
    </row>
    <row r="7626" spans="13:16" x14ac:dyDescent="0.3">
      <c r="M7626" s="162"/>
      <c r="N7626" s="152"/>
      <c r="P7626" s="138"/>
    </row>
    <row r="7627" spans="13:16" x14ac:dyDescent="0.3">
      <c r="M7627" s="162"/>
      <c r="N7627" s="152"/>
      <c r="P7627" s="138"/>
    </row>
    <row r="7628" spans="13:16" x14ac:dyDescent="0.3">
      <c r="M7628" s="162"/>
      <c r="N7628" s="152"/>
      <c r="P7628" s="138"/>
    </row>
    <row r="7629" spans="13:16" x14ac:dyDescent="0.3">
      <c r="M7629" s="162"/>
      <c r="N7629" s="152"/>
      <c r="P7629" s="138"/>
    </row>
    <row r="7630" spans="13:16" x14ac:dyDescent="0.3">
      <c r="M7630" s="162"/>
      <c r="N7630" s="152"/>
      <c r="P7630" s="138"/>
    </row>
    <row r="7631" spans="13:16" x14ac:dyDescent="0.3">
      <c r="M7631" s="162"/>
      <c r="N7631" s="152"/>
      <c r="P7631" s="138"/>
    </row>
    <row r="7632" spans="13:16" x14ac:dyDescent="0.3">
      <c r="M7632" s="162"/>
      <c r="N7632" s="152"/>
      <c r="P7632" s="138"/>
    </row>
    <row r="7633" spans="13:16" x14ac:dyDescent="0.3">
      <c r="M7633" s="162"/>
      <c r="N7633" s="152"/>
      <c r="P7633" s="138"/>
    </row>
    <row r="7634" spans="13:16" x14ac:dyDescent="0.3">
      <c r="M7634" s="162"/>
      <c r="N7634" s="152"/>
      <c r="P7634" s="138"/>
    </row>
    <row r="7635" spans="13:16" x14ac:dyDescent="0.3">
      <c r="M7635" s="162"/>
      <c r="N7635" s="152"/>
      <c r="P7635" s="138"/>
    </row>
    <row r="7636" spans="13:16" x14ac:dyDescent="0.3">
      <c r="M7636" s="162"/>
      <c r="N7636" s="152"/>
      <c r="P7636" s="138"/>
    </row>
    <row r="7637" spans="13:16" x14ac:dyDescent="0.3">
      <c r="M7637" s="162"/>
      <c r="N7637" s="152"/>
      <c r="P7637" s="138"/>
    </row>
    <row r="7638" spans="13:16" x14ac:dyDescent="0.3">
      <c r="M7638" s="162"/>
      <c r="N7638" s="152"/>
      <c r="P7638" s="138"/>
    </row>
    <row r="7639" spans="13:16" x14ac:dyDescent="0.3">
      <c r="M7639" s="162"/>
      <c r="N7639" s="152"/>
      <c r="P7639" s="138"/>
    </row>
    <row r="7640" spans="13:16" x14ac:dyDescent="0.3">
      <c r="M7640" s="162"/>
      <c r="N7640" s="152"/>
      <c r="P7640" s="138"/>
    </row>
    <row r="7641" spans="13:16" x14ac:dyDescent="0.3">
      <c r="M7641" s="162"/>
      <c r="N7641" s="152"/>
      <c r="P7641" s="138"/>
    </row>
    <row r="7642" spans="13:16" x14ac:dyDescent="0.3">
      <c r="M7642" s="162"/>
      <c r="N7642" s="152"/>
      <c r="P7642" s="138"/>
    </row>
    <row r="7643" spans="13:16" x14ac:dyDescent="0.3">
      <c r="M7643" s="162"/>
      <c r="N7643" s="152"/>
      <c r="P7643" s="138"/>
    </row>
    <row r="7644" spans="13:16" x14ac:dyDescent="0.3">
      <c r="M7644" s="162"/>
      <c r="N7644" s="152"/>
      <c r="P7644" s="138"/>
    </row>
    <row r="7645" spans="13:16" x14ac:dyDescent="0.3">
      <c r="M7645" s="162"/>
      <c r="N7645" s="152"/>
      <c r="P7645" s="138"/>
    </row>
    <row r="7646" spans="13:16" x14ac:dyDescent="0.3">
      <c r="M7646" s="162"/>
      <c r="N7646" s="152"/>
      <c r="P7646" s="138"/>
    </row>
    <row r="7647" spans="13:16" x14ac:dyDescent="0.3">
      <c r="M7647" s="162"/>
      <c r="N7647" s="152"/>
      <c r="P7647" s="138"/>
    </row>
    <row r="7648" spans="13:16" x14ac:dyDescent="0.3">
      <c r="M7648" s="162"/>
      <c r="N7648" s="152"/>
      <c r="P7648" s="138"/>
    </row>
    <row r="7649" spans="13:16" x14ac:dyDescent="0.3">
      <c r="M7649" s="162"/>
      <c r="N7649" s="152"/>
      <c r="P7649" s="138"/>
    </row>
    <row r="7650" spans="13:16" x14ac:dyDescent="0.3">
      <c r="M7650" s="162"/>
      <c r="N7650" s="152"/>
      <c r="P7650" s="138"/>
    </row>
    <row r="7651" spans="13:16" x14ac:dyDescent="0.3">
      <c r="M7651" s="162"/>
      <c r="N7651" s="152"/>
      <c r="P7651" s="138"/>
    </row>
    <row r="7652" spans="13:16" x14ac:dyDescent="0.3">
      <c r="M7652" s="162"/>
      <c r="N7652" s="152"/>
      <c r="P7652" s="138"/>
    </row>
    <row r="7653" spans="13:16" x14ac:dyDescent="0.3">
      <c r="M7653" s="162"/>
      <c r="N7653" s="152"/>
      <c r="P7653" s="138"/>
    </row>
    <row r="7654" spans="13:16" x14ac:dyDescent="0.3">
      <c r="M7654" s="162"/>
      <c r="N7654" s="152"/>
      <c r="P7654" s="138"/>
    </row>
    <row r="7655" spans="13:16" x14ac:dyDescent="0.3">
      <c r="M7655" s="162"/>
      <c r="N7655" s="152"/>
      <c r="P7655" s="138"/>
    </row>
    <row r="7656" spans="13:16" x14ac:dyDescent="0.3">
      <c r="M7656" s="162"/>
      <c r="N7656" s="152"/>
      <c r="P7656" s="138"/>
    </row>
    <row r="7657" spans="13:16" x14ac:dyDescent="0.3">
      <c r="M7657" s="162"/>
      <c r="N7657" s="152"/>
      <c r="P7657" s="138"/>
    </row>
    <row r="7658" spans="13:16" x14ac:dyDescent="0.3">
      <c r="M7658" s="162"/>
      <c r="N7658" s="152"/>
      <c r="P7658" s="138"/>
    </row>
    <row r="7659" spans="13:16" x14ac:dyDescent="0.3">
      <c r="M7659" s="162"/>
      <c r="N7659" s="152"/>
      <c r="P7659" s="138"/>
    </row>
    <row r="7660" spans="13:16" x14ac:dyDescent="0.3">
      <c r="M7660" s="162"/>
      <c r="N7660" s="152"/>
      <c r="P7660" s="138"/>
    </row>
    <row r="7661" spans="13:16" x14ac:dyDescent="0.3">
      <c r="M7661" s="162"/>
      <c r="N7661" s="152"/>
      <c r="P7661" s="138"/>
    </row>
    <row r="7662" spans="13:16" x14ac:dyDescent="0.3">
      <c r="M7662" s="162"/>
      <c r="N7662" s="152"/>
      <c r="P7662" s="138"/>
    </row>
    <row r="7663" spans="13:16" x14ac:dyDescent="0.3">
      <c r="M7663" s="162"/>
      <c r="N7663" s="152"/>
      <c r="P7663" s="138"/>
    </row>
    <row r="7664" spans="13:16" x14ac:dyDescent="0.3">
      <c r="M7664" s="162"/>
      <c r="N7664" s="152"/>
      <c r="P7664" s="138"/>
    </row>
    <row r="7665" spans="13:16" x14ac:dyDescent="0.3">
      <c r="M7665" s="162"/>
      <c r="N7665" s="152"/>
      <c r="P7665" s="138"/>
    </row>
    <row r="7666" spans="13:16" x14ac:dyDescent="0.3">
      <c r="M7666" s="162"/>
      <c r="N7666" s="152"/>
      <c r="P7666" s="138"/>
    </row>
    <row r="7667" spans="13:16" x14ac:dyDescent="0.3">
      <c r="M7667" s="162"/>
      <c r="N7667" s="152"/>
      <c r="P7667" s="138"/>
    </row>
    <row r="7668" spans="13:16" x14ac:dyDescent="0.3">
      <c r="M7668" s="162"/>
      <c r="N7668" s="152"/>
      <c r="P7668" s="138"/>
    </row>
    <row r="7669" spans="13:16" x14ac:dyDescent="0.3">
      <c r="M7669" s="162"/>
      <c r="N7669" s="152"/>
      <c r="P7669" s="138"/>
    </row>
    <row r="7670" spans="13:16" x14ac:dyDescent="0.3">
      <c r="M7670" s="162"/>
      <c r="N7670" s="152"/>
      <c r="P7670" s="138"/>
    </row>
    <row r="7671" spans="13:16" x14ac:dyDescent="0.3">
      <c r="M7671" s="162"/>
      <c r="N7671" s="152"/>
      <c r="P7671" s="138"/>
    </row>
    <row r="7672" spans="13:16" x14ac:dyDescent="0.3">
      <c r="M7672" s="162"/>
      <c r="N7672" s="152"/>
      <c r="P7672" s="138"/>
    </row>
    <row r="7673" spans="13:16" x14ac:dyDescent="0.3">
      <c r="M7673" s="162"/>
      <c r="N7673" s="152"/>
      <c r="P7673" s="138"/>
    </row>
    <row r="7674" spans="13:16" x14ac:dyDescent="0.3">
      <c r="M7674" s="162"/>
      <c r="N7674" s="152"/>
      <c r="P7674" s="138"/>
    </row>
    <row r="7675" spans="13:16" x14ac:dyDescent="0.3">
      <c r="M7675" s="162"/>
      <c r="N7675" s="152"/>
      <c r="P7675" s="138"/>
    </row>
    <row r="7676" spans="13:16" x14ac:dyDescent="0.3">
      <c r="M7676" s="162"/>
      <c r="N7676" s="152"/>
      <c r="P7676" s="138"/>
    </row>
    <row r="7677" spans="13:16" x14ac:dyDescent="0.3">
      <c r="M7677" s="162"/>
      <c r="N7677" s="152"/>
      <c r="P7677" s="138"/>
    </row>
    <row r="7678" spans="13:16" x14ac:dyDescent="0.3">
      <c r="M7678" s="162"/>
      <c r="N7678" s="152"/>
      <c r="P7678" s="138"/>
    </row>
    <row r="7679" spans="13:16" x14ac:dyDescent="0.3">
      <c r="M7679" s="162"/>
      <c r="N7679" s="152"/>
      <c r="P7679" s="138"/>
    </row>
    <row r="7680" spans="13:16" x14ac:dyDescent="0.3">
      <c r="M7680" s="162"/>
      <c r="N7680" s="152"/>
      <c r="P7680" s="138"/>
    </row>
    <row r="7681" spans="13:16" x14ac:dyDescent="0.3">
      <c r="M7681" s="162"/>
      <c r="N7681" s="152"/>
      <c r="P7681" s="138"/>
    </row>
    <row r="7682" spans="13:16" x14ac:dyDescent="0.3">
      <c r="M7682" s="162"/>
      <c r="N7682" s="152"/>
      <c r="P7682" s="138"/>
    </row>
    <row r="7683" spans="13:16" x14ac:dyDescent="0.3">
      <c r="M7683" s="162"/>
      <c r="N7683" s="152"/>
      <c r="P7683" s="138"/>
    </row>
    <row r="7684" spans="13:16" x14ac:dyDescent="0.3">
      <c r="M7684" s="162"/>
      <c r="N7684" s="152"/>
      <c r="P7684" s="138"/>
    </row>
    <row r="7685" spans="13:16" x14ac:dyDescent="0.3">
      <c r="M7685" s="162"/>
      <c r="N7685" s="152"/>
      <c r="P7685" s="138"/>
    </row>
    <row r="7686" spans="13:16" x14ac:dyDescent="0.3">
      <c r="M7686" s="162"/>
      <c r="N7686" s="152"/>
      <c r="P7686" s="138"/>
    </row>
    <row r="7687" spans="13:16" x14ac:dyDescent="0.3">
      <c r="M7687" s="162"/>
      <c r="N7687" s="152"/>
      <c r="P7687" s="138"/>
    </row>
    <row r="7688" spans="13:16" x14ac:dyDescent="0.3">
      <c r="M7688" s="162"/>
      <c r="N7688" s="152"/>
      <c r="P7688" s="138"/>
    </row>
    <row r="7689" spans="13:16" x14ac:dyDescent="0.3">
      <c r="M7689" s="162"/>
      <c r="N7689" s="152"/>
      <c r="P7689" s="138"/>
    </row>
    <row r="7690" spans="13:16" x14ac:dyDescent="0.3">
      <c r="M7690" s="162"/>
      <c r="N7690" s="152"/>
      <c r="P7690" s="138"/>
    </row>
    <row r="7691" spans="13:16" x14ac:dyDescent="0.3">
      <c r="M7691" s="162"/>
      <c r="N7691" s="152"/>
      <c r="P7691" s="138"/>
    </row>
    <row r="7692" spans="13:16" x14ac:dyDescent="0.3">
      <c r="M7692" s="162"/>
      <c r="N7692" s="152"/>
      <c r="P7692" s="138"/>
    </row>
    <row r="7693" spans="13:16" x14ac:dyDescent="0.3">
      <c r="M7693" s="162"/>
      <c r="N7693" s="152"/>
      <c r="P7693" s="138"/>
    </row>
    <row r="7694" spans="13:16" x14ac:dyDescent="0.3">
      <c r="M7694" s="162"/>
      <c r="N7694" s="152"/>
      <c r="P7694" s="138"/>
    </row>
    <row r="7695" spans="13:16" x14ac:dyDescent="0.3">
      <c r="M7695" s="162"/>
      <c r="N7695" s="152"/>
      <c r="P7695" s="138"/>
    </row>
    <row r="7696" spans="13:16" x14ac:dyDescent="0.3">
      <c r="M7696" s="162"/>
      <c r="N7696" s="152"/>
      <c r="P7696" s="138"/>
    </row>
    <row r="7697" spans="13:16" x14ac:dyDescent="0.3">
      <c r="M7697" s="162"/>
      <c r="N7697" s="152"/>
      <c r="P7697" s="138"/>
    </row>
    <row r="7698" spans="13:16" x14ac:dyDescent="0.3">
      <c r="M7698" s="162"/>
      <c r="N7698" s="152"/>
      <c r="P7698" s="138"/>
    </row>
    <row r="7699" spans="13:16" x14ac:dyDescent="0.3">
      <c r="M7699" s="162"/>
      <c r="N7699" s="152"/>
      <c r="P7699" s="138"/>
    </row>
    <row r="7700" spans="13:16" x14ac:dyDescent="0.3">
      <c r="M7700" s="162"/>
      <c r="N7700" s="152"/>
      <c r="P7700" s="138"/>
    </row>
    <row r="7701" spans="13:16" x14ac:dyDescent="0.3">
      <c r="M7701" s="162"/>
      <c r="N7701" s="152"/>
      <c r="P7701" s="138"/>
    </row>
    <row r="7702" spans="13:16" x14ac:dyDescent="0.3">
      <c r="M7702" s="162"/>
      <c r="N7702" s="152"/>
      <c r="P7702" s="138"/>
    </row>
    <row r="7703" spans="13:16" x14ac:dyDescent="0.3">
      <c r="M7703" s="162"/>
      <c r="N7703" s="152"/>
      <c r="P7703" s="138"/>
    </row>
    <row r="7704" spans="13:16" x14ac:dyDescent="0.3">
      <c r="M7704" s="162"/>
      <c r="N7704" s="152"/>
      <c r="P7704" s="138"/>
    </row>
    <row r="7705" spans="13:16" x14ac:dyDescent="0.3">
      <c r="M7705" s="162"/>
      <c r="N7705" s="152"/>
      <c r="P7705" s="138"/>
    </row>
    <row r="7706" spans="13:16" x14ac:dyDescent="0.3">
      <c r="M7706" s="162"/>
      <c r="N7706" s="152"/>
      <c r="P7706" s="138"/>
    </row>
    <row r="7707" spans="13:16" x14ac:dyDescent="0.3">
      <c r="M7707" s="162"/>
      <c r="N7707" s="152"/>
      <c r="P7707" s="138"/>
    </row>
    <row r="7708" spans="13:16" x14ac:dyDescent="0.3">
      <c r="M7708" s="162"/>
      <c r="N7708" s="152"/>
      <c r="P7708" s="138"/>
    </row>
    <row r="7709" spans="13:16" x14ac:dyDescent="0.3">
      <c r="M7709" s="162"/>
      <c r="N7709" s="152"/>
      <c r="P7709" s="138"/>
    </row>
    <row r="7710" spans="13:16" x14ac:dyDescent="0.3">
      <c r="M7710" s="162"/>
      <c r="N7710" s="152"/>
      <c r="P7710" s="138"/>
    </row>
    <row r="7711" spans="13:16" x14ac:dyDescent="0.3">
      <c r="M7711" s="162"/>
      <c r="N7711" s="152"/>
      <c r="P7711" s="138"/>
    </row>
    <row r="7712" spans="13:16" x14ac:dyDescent="0.3">
      <c r="M7712" s="162"/>
      <c r="N7712" s="152"/>
      <c r="P7712" s="138"/>
    </row>
    <row r="7713" spans="13:16" x14ac:dyDescent="0.3">
      <c r="M7713" s="162"/>
      <c r="N7713" s="152"/>
      <c r="P7713" s="138"/>
    </row>
    <row r="7714" spans="13:16" x14ac:dyDescent="0.3">
      <c r="M7714" s="162"/>
      <c r="N7714" s="152"/>
      <c r="P7714" s="138"/>
    </row>
    <row r="7715" spans="13:16" x14ac:dyDescent="0.3">
      <c r="M7715" s="162"/>
      <c r="N7715" s="152"/>
      <c r="P7715" s="138"/>
    </row>
    <row r="7716" spans="13:16" x14ac:dyDescent="0.3">
      <c r="M7716" s="162"/>
      <c r="N7716" s="152"/>
      <c r="P7716" s="138"/>
    </row>
    <row r="7717" spans="13:16" x14ac:dyDescent="0.3">
      <c r="M7717" s="162"/>
      <c r="N7717" s="152"/>
      <c r="P7717" s="138"/>
    </row>
    <row r="7718" spans="13:16" x14ac:dyDescent="0.3">
      <c r="M7718" s="162"/>
      <c r="N7718" s="152"/>
      <c r="P7718" s="138"/>
    </row>
    <row r="7719" spans="13:16" x14ac:dyDescent="0.3">
      <c r="M7719" s="162"/>
      <c r="N7719" s="152"/>
      <c r="P7719" s="138"/>
    </row>
    <row r="7720" spans="13:16" x14ac:dyDescent="0.3">
      <c r="M7720" s="162"/>
      <c r="N7720" s="152"/>
      <c r="P7720" s="138"/>
    </row>
    <row r="7721" spans="13:16" x14ac:dyDescent="0.3">
      <c r="M7721" s="162"/>
      <c r="N7721" s="152"/>
      <c r="P7721" s="138"/>
    </row>
    <row r="7722" spans="13:16" x14ac:dyDescent="0.3">
      <c r="M7722" s="162"/>
      <c r="N7722" s="152"/>
      <c r="P7722" s="138"/>
    </row>
    <row r="7723" spans="13:16" x14ac:dyDescent="0.3">
      <c r="M7723" s="162"/>
      <c r="N7723" s="152"/>
      <c r="P7723" s="138"/>
    </row>
    <row r="7724" spans="13:16" x14ac:dyDescent="0.3">
      <c r="M7724" s="162"/>
      <c r="N7724" s="152"/>
      <c r="P7724" s="138"/>
    </row>
    <row r="7725" spans="13:16" x14ac:dyDescent="0.3">
      <c r="M7725" s="162"/>
      <c r="N7725" s="152"/>
      <c r="P7725" s="138"/>
    </row>
    <row r="7726" spans="13:16" x14ac:dyDescent="0.3">
      <c r="M7726" s="162"/>
      <c r="N7726" s="152"/>
      <c r="P7726" s="138"/>
    </row>
    <row r="7727" spans="13:16" x14ac:dyDescent="0.3">
      <c r="M7727" s="162"/>
      <c r="N7727" s="152"/>
      <c r="P7727" s="138"/>
    </row>
    <row r="7728" spans="13:16" x14ac:dyDescent="0.3">
      <c r="M7728" s="162"/>
      <c r="N7728" s="152"/>
      <c r="P7728" s="138"/>
    </row>
    <row r="7729" spans="13:16" x14ac:dyDescent="0.3">
      <c r="M7729" s="162"/>
      <c r="N7729" s="152"/>
      <c r="P7729" s="138"/>
    </row>
    <row r="7730" spans="13:16" x14ac:dyDescent="0.3">
      <c r="M7730" s="162"/>
      <c r="N7730" s="152"/>
      <c r="P7730" s="138"/>
    </row>
    <row r="7731" spans="13:16" x14ac:dyDescent="0.3">
      <c r="M7731" s="162"/>
      <c r="N7731" s="152"/>
      <c r="P7731" s="138"/>
    </row>
    <row r="7732" spans="13:16" x14ac:dyDescent="0.3">
      <c r="M7732" s="162"/>
      <c r="N7732" s="152"/>
      <c r="P7732" s="138"/>
    </row>
    <row r="7733" spans="13:16" x14ac:dyDescent="0.3">
      <c r="M7733" s="162"/>
      <c r="N7733" s="152"/>
      <c r="P7733" s="138"/>
    </row>
    <row r="7734" spans="13:16" x14ac:dyDescent="0.3">
      <c r="M7734" s="162"/>
      <c r="N7734" s="152"/>
      <c r="P7734" s="138"/>
    </row>
    <row r="7735" spans="13:16" x14ac:dyDescent="0.3">
      <c r="M7735" s="162"/>
      <c r="N7735" s="152"/>
      <c r="P7735" s="138"/>
    </row>
    <row r="7736" spans="13:16" x14ac:dyDescent="0.3">
      <c r="M7736" s="162"/>
      <c r="N7736" s="152"/>
      <c r="P7736" s="138"/>
    </row>
    <row r="7737" spans="13:16" x14ac:dyDescent="0.3">
      <c r="M7737" s="162"/>
      <c r="N7737" s="152"/>
      <c r="P7737" s="138"/>
    </row>
    <row r="7738" spans="13:16" x14ac:dyDescent="0.3">
      <c r="M7738" s="162"/>
      <c r="N7738" s="152"/>
      <c r="P7738" s="138"/>
    </row>
    <row r="7739" spans="13:16" x14ac:dyDescent="0.3">
      <c r="M7739" s="162"/>
      <c r="N7739" s="152"/>
      <c r="P7739" s="138"/>
    </row>
    <row r="7740" spans="13:16" x14ac:dyDescent="0.3">
      <c r="M7740" s="162"/>
      <c r="N7740" s="152"/>
      <c r="P7740" s="138"/>
    </row>
    <row r="7741" spans="13:16" x14ac:dyDescent="0.3">
      <c r="M7741" s="162"/>
      <c r="N7741" s="152"/>
      <c r="P7741" s="138"/>
    </row>
    <row r="7742" spans="13:16" x14ac:dyDescent="0.3">
      <c r="M7742" s="162"/>
      <c r="N7742" s="152"/>
      <c r="P7742" s="138"/>
    </row>
    <row r="7743" spans="13:16" x14ac:dyDescent="0.3">
      <c r="M7743" s="162"/>
      <c r="N7743" s="152"/>
      <c r="P7743" s="138"/>
    </row>
    <row r="7744" spans="13:16" x14ac:dyDescent="0.3">
      <c r="M7744" s="162"/>
      <c r="N7744" s="152"/>
      <c r="P7744" s="138"/>
    </row>
    <row r="7745" spans="13:16" x14ac:dyDescent="0.3">
      <c r="M7745" s="162"/>
      <c r="N7745" s="152"/>
      <c r="P7745" s="138"/>
    </row>
    <row r="7746" spans="13:16" x14ac:dyDescent="0.3">
      <c r="M7746" s="162"/>
      <c r="N7746" s="152"/>
      <c r="P7746" s="138"/>
    </row>
    <row r="7747" spans="13:16" x14ac:dyDescent="0.3">
      <c r="M7747" s="162"/>
      <c r="N7747" s="152"/>
      <c r="P7747" s="138"/>
    </row>
    <row r="7748" spans="13:16" x14ac:dyDescent="0.3">
      <c r="M7748" s="162"/>
      <c r="N7748" s="152"/>
      <c r="P7748" s="138"/>
    </row>
    <row r="7749" spans="13:16" x14ac:dyDescent="0.3">
      <c r="M7749" s="162"/>
      <c r="N7749" s="152"/>
      <c r="P7749" s="138"/>
    </row>
    <row r="7750" spans="13:16" x14ac:dyDescent="0.3">
      <c r="M7750" s="162"/>
      <c r="N7750" s="152"/>
      <c r="P7750" s="138"/>
    </row>
    <row r="7751" spans="13:16" x14ac:dyDescent="0.3">
      <c r="M7751" s="162"/>
      <c r="N7751" s="152"/>
      <c r="P7751" s="138"/>
    </row>
    <row r="7752" spans="13:16" x14ac:dyDescent="0.3">
      <c r="M7752" s="162"/>
      <c r="N7752" s="152"/>
      <c r="P7752" s="138"/>
    </row>
    <row r="7753" spans="13:16" x14ac:dyDescent="0.3">
      <c r="M7753" s="162"/>
      <c r="N7753" s="152"/>
      <c r="P7753" s="138"/>
    </row>
    <row r="7754" spans="13:16" x14ac:dyDescent="0.3">
      <c r="M7754" s="162"/>
      <c r="N7754" s="152"/>
      <c r="P7754" s="138"/>
    </row>
    <row r="7755" spans="13:16" x14ac:dyDescent="0.3">
      <c r="M7755" s="162"/>
      <c r="N7755" s="152"/>
      <c r="P7755" s="138"/>
    </row>
    <row r="7756" spans="13:16" x14ac:dyDescent="0.3">
      <c r="M7756" s="162"/>
      <c r="N7756" s="152"/>
      <c r="P7756" s="138"/>
    </row>
    <row r="7757" spans="13:16" x14ac:dyDescent="0.3">
      <c r="M7757" s="162"/>
      <c r="N7757" s="152"/>
      <c r="P7757" s="138"/>
    </row>
    <row r="7758" spans="13:16" x14ac:dyDescent="0.3">
      <c r="M7758" s="162"/>
      <c r="N7758" s="152"/>
      <c r="P7758" s="138"/>
    </row>
    <row r="7759" spans="13:16" x14ac:dyDescent="0.3">
      <c r="M7759" s="162"/>
      <c r="N7759" s="152"/>
      <c r="P7759" s="138"/>
    </row>
    <row r="7760" spans="13:16" x14ac:dyDescent="0.3">
      <c r="M7760" s="162"/>
      <c r="N7760" s="152"/>
      <c r="P7760" s="138"/>
    </row>
    <row r="7761" spans="13:16" x14ac:dyDescent="0.3">
      <c r="M7761" s="162"/>
      <c r="N7761" s="152"/>
      <c r="P7761" s="138"/>
    </row>
    <row r="7762" spans="13:16" x14ac:dyDescent="0.3">
      <c r="M7762" s="162"/>
      <c r="N7762" s="152"/>
      <c r="P7762" s="138"/>
    </row>
    <row r="7763" spans="13:16" x14ac:dyDescent="0.3">
      <c r="M7763" s="162"/>
      <c r="N7763" s="152"/>
      <c r="P7763" s="138"/>
    </row>
    <row r="7764" spans="13:16" x14ac:dyDescent="0.3">
      <c r="M7764" s="162"/>
      <c r="N7764" s="152"/>
      <c r="P7764" s="138"/>
    </row>
    <row r="7765" spans="13:16" x14ac:dyDescent="0.3">
      <c r="M7765" s="162"/>
      <c r="N7765" s="152"/>
      <c r="P7765" s="138"/>
    </row>
    <row r="7766" spans="13:16" x14ac:dyDescent="0.3">
      <c r="M7766" s="162"/>
      <c r="N7766" s="152"/>
      <c r="P7766" s="138"/>
    </row>
    <row r="7767" spans="13:16" x14ac:dyDescent="0.3">
      <c r="M7767" s="162"/>
      <c r="N7767" s="152"/>
      <c r="P7767" s="138"/>
    </row>
    <row r="7768" spans="13:16" x14ac:dyDescent="0.3">
      <c r="M7768" s="162"/>
      <c r="N7768" s="152"/>
      <c r="P7768" s="138"/>
    </row>
    <row r="7769" spans="13:16" x14ac:dyDescent="0.3">
      <c r="M7769" s="162"/>
      <c r="N7769" s="152"/>
      <c r="P7769" s="138"/>
    </row>
    <row r="7770" spans="13:16" x14ac:dyDescent="0.3">
      <c r="M7770" s="162"/>
      <c r="N7770" s="152"/>
      <c r="P7770" s="138"/>
    </row>
    <row r="7771" spans="13:16" x14ac:dyDescent="0.3">
      <c r="M7771" s="162"/>
      <c r="N7771" s="152"/>
      <c r="P7771" s="138"/>
    </row>
    <row r="7772" spans="13:16" x14ac:dyDescent="0.3">
      <c r="M7772" s="162"/>
      <c r="N7772" s="152"/>
      <c r="P7772" s="138"/>
    </row>
    <row r="7773" spans="13:16" x14ac:dyDescent="0.3">
      <c r="M7773" s="162"/>
      <c r="N7773" s="152"/>
      <c r="P7773" s="138"/>
    </row>
    <row r="7774" spans="13:16" x14ac:dyDescent="0.3">
      <c r="M7774" s="162"/>
      <c r="N7774" s="152"/>
      <c r="P7774" s="138"/>
    </row>
    <row r="7775" spans="13:16" x14ac:dyDescent="0.3">
      <c r="M7775" s="162"/>
      <c r="N7775" s="152"/>
      <c r="P7775" s="138"/>
    </row>
    <row r="7776" spans="13:16" x14ac:dyDescent="0.3">
      <c r="M7776" s="162"/>
      <c r="N7776" s="152"/>
      <c r="P7776" s="138"/>
    </row>
    <row r="7777" spans="13:16" x14ac:dyDescent="0.3">
      <c r="M7777" s="162"/>
      <c r="N7777" s="152"/>
      <c r="P7777" s="138"/>
    </row>
    <row r="7778" spans="13:16" x14ac:dyDescent="0.3">
      <c r="M7778" s="162"/>
      <c r="N7778" s="152"/>
      <c r="P7778" s="138"/>
    </row>
    <row r="7779" spans="13:16" x14ac:dyDescent="0.3">
      <c r="M7779" s="162"/>
      <c r="N7779" s="152"/>
      <c r="P7779" s="138"/>
    </row>
    <row r="7780" spans="13:16" x14ac:dyDescent="0.3">
      <c r="M7780" s="162"/>
      <c r="N7780" s="152"/>
      <c r="P7780" s="138"/>
    </row>
    <row r="7781" spans="13:16" x14ac:dyDescent="0.3">
      <c r="M7781" s="162"/>
      <c r="N7781" s="152"/>
      <c r="P7781" s="138"/>
    </row>
    <row r="7782" spans="13:16" x14ac:dyDescent="0.3">
      <c r="M7782" s="162"/>
      <c r="N7782" s="152"/>
      <c r="P7782" s="138"/>
    </row>
    <row r="7783" spans="13:16" x14ac:dyDescent="0.3">
      <c r="M7783" s="162"/>
      <c r="N7783" s="152"/>
      <c r="P7783" s="138"/>
    </row>
    <row r="7784" spans="13:16" x14ac:dyDescent="0.3">
      <c r="M7784" s="162"/>
      <c r="N7784" s="152"/>
      <c r="P7784" s="138"/>
    </row>
    <row r="7785" spans="13:16" x14ac:dyDescent="0.3">
      <c r="M7785" s="162"/>
      <c r="N7785" s="152"/>
      <c r="P7785" s="138"/>
    </row>
    <row r="7786" spans="13:16" x14ac:dyDescent="0.3">
      <c r="M7786" s="162"/>
      <c r="N7786" s="152"/>
      <c r="P7786" s="138"/>
    </row>
    <row r="7787" spans="13:16" x14ac:dyDescent="0.3">
      <c r="M7787" s="162"/>
      <c r="N7787" s="152"/>
      <c r="P7787" s="138"/>
    </row>
    <row r="7788" spans="13:16" x14ac:dyDescent="0.3">
      <c r="M7788" s="162"/>
      <c r="N7788" s="152"/>
      <c r="P7788" s="138"/>
    </row>
    <row r="7789" spans="13:16" x14ac:dyDescent="0.3">
      <c r="M7789" s="162"/>
      <c r="N7789" s="152"/>
      <c r="P7789" s="138"/>
    </row>
    <row r="7790" spans="13:16" x14ac:dyDescent="0.3">
      <c r="M7790" s="162"/>
      <c r="N7790" s="152"/>
      <c r="P7790" s="138"/>
    </row>
    <row r="7791" spans="13:16" x14ac:dyDescent="0.3">
      <c r="M7791" s="162"/>
      <c r="N7791" s="152"/>
      <c r="P7791" s="138"/>
    </row>
    <row r="7792" spans="13:16" x14ac:dyDescent="0.3">
      <c r="M7792" s="162"/>
      <c r="N7792" s="152"/>
      <c r="P7792" s="138"/>
    </row>
    <row r="7793" spans="13:16" x14ac:dyDescent="0.3">
      <c r="M7793" s="162"/>
      <c r="N7793" s="152"/>
      <c r="P7793" s="138"/>
    </row>
    <row r="7794" spans="13:16" x14ac:dyDescent="0.3">
      <c r="M7794" s="162"/>
      <c r="N7794" s="152"/>
      <c r="P7794" s="138"/>
    </row>
    <row r="7795" spans="13:16" x14ac:dyDescent="0.3">
      <c r="M7795" s="162"/>
      <c r="N7795" s="152"/>
      <c r="P7795" s="138"/>
    </row>
    <row r="7796" spans="13:16" x14ac:dyDescent="0.3">
      <c r="M7796" s="162"/>
      <c r="N7796" s="152"/>
      <c r="P7796" s="138"/>
    </row>
    <row r="7797" spans="13:16" x14ac:dyDescent="0.3">
      <c r="M7797" s="162"/>
      <c r="N7797" s="152"/>
      <c r="P7797" s="138"/>
    </row>
    <row r="7798" spans="13:16" x14ac:dyDescent="0.3">
      <c r="M7798" s="162"/>
      <c r="N7798" s="152"/>
      <c r="P7798" s="138"/>
    </row>
    <row r="7799" spans="13:16" x14ac:dyDescent="0.3">
      <c r="M7799" s="162"/>
      <c r="N7799" s="152"/>
      <c r="P7799" s="138"/>
    </row>
    <row r="7800" spans="13:16" x14ac:dyDescent="0.3">
      <c r="M7800" s="162"/>
      <c r="N7800" s="152"/>
      <c r="P7800" s="138"/>
    </row>
    <row r="7801" spans="13:16" x14ac:dyDescent="0.3">
      <c r="M7801" s="162"/>
      <c r="N7801" s="152"/>
      <c r="P7801" s="138"/>
    </row>
    <row r="7802" spans="13:16" x14ac:dyDescent="0.3">
      <c r="M7802" s="162"/>
      <c r="N7802" s="152"/>
      <c r="P7802" s="138"/>
    </row>
    <row r="7803" spans="13:16" x14ac:dyDescent="0.3">
      <c r="M7803" s="162"/>
      <c r="N7803" s="152"/>
      <c r="P7803" s="138"/>
    </row>
    <row r="7804" spans="13:16" x14ac:dyDescent="0.3">
      <c r="M7804" s="162"/>
      <c r="N7804" s="152"/>
      <c r="P7804" s="138"/>
    </row>
    <row r="7805" spans="13:16" x14ac:dyDescent="0.3">
      <c r="M7805" s="162"/>
      <c r="N7805" s="152"/>
      <c r="P7805" s="138"/>
    </row>
    <row r="7806" spans="13:16" x14ac:dyDescent="0.3">
      <c r="M7806" s="162"/>
      <c r="N7806" s="152"/>
      <c r="P7806" s="138"/>
    </row>
    <row r="7807" spans="13:16" x14ac:dyDescent="0.3">
      <c r="M7807" s="162"/>
      <c r="N7807" s="152"/>
      <c r="P7807" s="138"/>
    </row>
    <row r="7808" spans="13:16" x14ac:dyDescent="0.3">
      <c r="M7808" s="162"/>
      <c r="N7808" s="152"/>
      <c r="P7808" s="138"/>
    </row>
    <row r="7809" spans="13:16" x14ac:dyDescent="0.3">
      <c r="M7809" s="162"/>
      <c r="N7809" s="152"/>
      <c r="P7809" s="138"/>
    </row>
    <row r="7810" spans="13:16" x14ac:dyDescent="0.3">
      <c r="M7810" s="162"/>
      <c r="N7810" s="152"/>
      <c r="P7810" s="138"/>
    </row>
    <row r="7811" spans="13:16" x14ac:dyDescent="0.3">
      <c r="M7811" s="162"/>
      <c r="N7811" s="152"/>
      <c r="P7811" s="138"/>
    </row>
    <row r="7812" spans="13:16" x14ac:dyDescent="0.3">
      <c r="M7812" s="162"/>
      <c r="N7812" s="152"/>
      <c r="P7812" s="138"/>
    </row>
    <row r="7813" spans="13:16" x14ac:dyDescent="0.3">
      <c r="M7813" s="162"/>
      <c r="N7813" s="152"/>
      <c r="P7813" s="138"/>
    </row>
    <row r="7814" spans="13:16" x14ac:dyDescent="0.3">
      <c r="M7814" s="162"/>
      <c r="N7814" s="152"/>
      <c r="P7814" s="138"/>
    </row>
    <row r="7815" spans="13:16" x14ac:dyDescent="0.3">
      <c r="M7815" s="162"/>
      <c r="N7815" s="152"/>
      <c r="P7815" s="138"/>
    </row>
    <row r="7816" spans="13:16" x14ac:dyDescent="0.3">
      <c r="M7816" s="162"/>
      <c r="N7816" s="152"/>
      <c r="P7816" s="138"/>
    </row>
    <row r="7817" spans="13:16" x14ac:dyDescent="0.3">
      <c r="M7817" s="162"/>
      <c r="N7817" s="152"/>
      <c r="P7817" s="138"/>
    </row>
    <row r="7818" spans="13:16" x14ac:dyDescent="0.3">
      <c r="M7818" s="162"/>
      <c r="N7818" s="152"/>
      <c r="P7818" s="138"/>
    </row>
    <row r="7819" spans="13:16" x14ac:dyDescent="0.3">
      <c r="M7819" s="162"/>
      <c r="N7819" s="152"/>
      <c r="P7819" s="138"/>
    </row>
    <row r="7820" spans="13:16" x14ac:dyDescent="0.3">
      <c r="M7820" s="162"/>
      <c r="N7820" s="152"/>
      <c r="P7820" s="138"/>
    </row>
    <row r="7821" spans="13:16" x14ac:dyDescent="0.3">
      <c r="M7821" s="162"/>
      <c r="N7821" s="152"/>
      <c r="P7821" s="138"/>
    </row>
    <row r="7822" spans="13:16" x14ac:dyDescent="0.3">
      <c r="M7822" s="162"/>
      <c r="N7822" s="152"/>
      <c r="P7822" s="138"/>
    </row>
    <row r="7823" spans="13:16" x14ac:dyDescent="0.3">
      <c r="M7823" s="162"/>
      <c r="N7823" s="152"/>
      <c r="P7823" s="138"/>
    </row>
    <row r="7824" spans="13:16" x14ac:dyDescent="0.3">
      <c r="M7824" s="162"/>
      <c r="N7824" s="152"/>
      <c r="P7824" s="138"/>
    </row>
    <row r="7825" spans="13:16" x14ac:dyDescent="0.3">
      <c r="M7825" s="162"/>
      <c r="N7825" s="152"/>
      <c r="P7825" s="138"/>
    </row>
    <row r="7826" spans="13:16" x14ac:dyDescent="0.3">
      <c r="M7826" s="162"/>
      <c r="N7826" s="152"/>
      <c r="P7826" s="138"/>
    </row>
    <row r="7827" spans="13:16" x14ac:dyDescent="0.3">
      <c r="M7827" s="162"/>
      <c r="N7827" s="152"/>
      <c r="P7827" s="138"/>
    </row>
    <row r="7828" spans="13:16" x14ac:dyDescent="0.3">
      <c r="M7828" s="162"/>
      <c r="N7828" s="152"/>
      <c r="P7828" s="138"/>
    </row>
    <row r="7829" spans="13:16" x14ac:dyDescent="0.3">
      <c r="M7829" s="162"/>
      <c r="N7829" s="152"/>
      <c r="P7829" s="138"/>
    </row>
    <row r="7830" spans="13:16" x14ac:dyDescent="0.3">
      <c r="M7830" s="162"/>
      <c r="N7830" s="152"/>
      <c r="P7830" s="138"/>
    </row>
    <row r="7831" spans="13:16" x14ac:dyDescent="0.3">
      <c r="M7831" s="162"/>
      <c r="N7831" s="152"/>
      <c r="P7831" s="138"/>
    </row>
    <row r="7832" spans="13:16" x14ac:dyDescent="0.3">
      <c r="M7832" s="162"/>
      <c r="N7832" s="152"/>
      <c r="P7832" s="138"/>
    </row>
    <row r="7833" spans="13:16" x14ac:dyDescent="0.3">
      <c r="M7833" s="162"/>
      <c r="N7833" s="152"/>
      <c r="P7833" s="138"/>
    </row>
    <row r="7834" spans="13:16" x14ac:dyDescent="0.3">
      <c r="M7834" s="162"/>
      <c r="N7834" s="152"/>
      <c r="P7834" s="138"/>
    </row>
    <row r="7835" spans="13:16" x14ac:dyDescent="0.3">
      <c r="M7835" s="162"/>
      <c r="N7835" s="152"/>
      <c r="P7835" s="138"/>
    </row>
    <row r="7836" spans="13:16" x14ac:dyDescent="0.3">
      <c r="M7836" s="162"/>
      <c r="N7836" s="152"/>
      <c r="P7836" s="138"/>
    </row>
    <row r="7837" spans="13:16" x14ac:dyDescent="0.3">
      <c r="M7837" s="162"/>
      <c r="N7837" s="152"/>
      <c r="P7837" s="138"/>
    </row>
    <row r="7838" spans="13:16" x14ac:dyDescent="0.3">
      <c r="M7838" s="162"/>
      <c r="N7838" s="152"/>
      <c r="P7838" s="138"/>
    </row>
    <row r="7839" spans="13:16" x14ac:dyDescent="0.3">
      <c r="M7839" s="162"/>
      <c r="N7839" s="152"/>
      <c r="P7839" s="138"/>
    </row>
    <row r="7840" spans="13:16" x14ac:dyDescent="0.3">
      <c r="M7840" s="162"/>
      <c r="N7840" s="152"/>
      <c r="P7840" s="138"/>
    </row>
    <row r="7841" spans="13:16" x14ac:dyDescent="0.3">
      <c r="M7841" s="162"/>
      <c r="N7841" s="152"/>
      <c r="P7841" s="138"/>
    </row>
    <row r="7842" spans="13:16" x14ac:dyDescent="0.3">
      <c r="M7842" s="162"/>
      <c r="N7842" s="152"/>
      <c r="P7842" s="138"/>
    </row>
    <row r="7843" spans="13:16" x14ac:dyDescent="0.3">
      <c r="M7843" s="162"/>
      <c r="N7843" s="152"/>
      <c r="P7843" s="138"/>
    </row>
    <row r="7844" spans="13:16" x14ac:dyDescent="0.3">
      <c r="M7844" s="162"/>
      <c r="N7844" s="152"/>
      <c r="P7844" s="138"/>
    </row>
    <row r="7845" spans="13:16" x14ac:dyDescent="0.3">
      <c r="M7845" s="162"/>
      <c r="N7845" s="152"/>
      <c r="P7845" s="138"/>
    </row>
    <row r="7846" spans="13:16" x14ac:dyDescent="0.3">
      <c r="M7846" s="162"/>
      <c r="N7846" s="152"/>
      <c r="P7846" s="138"/>
    </row>
    <row r="7847" spans="13:16" x14ac:dyDescent="0.3">
      <c r="M7847" s="162"/>
      <c r="N7847" s="152"/>
      <c r="P7847" s="138"/>
    </row>
    <row r="7848" spans="13:16" x14ac:dyDescent="0.3">
      <c r="M7848" s="162"/>
      <c r="N7848" s="152"/>
      <c r="P7848" s="138"/>
    </row>
    <row r="7849" spans="13:16" x14ac:dyDescent="0.3">
      <c r="M7849" s="162"/>
      <c r="N7849" s="152"/>
      <c r="P7849" s="138"/>
    </row>
    <row r="7850" spans="13:16" x14ac:dyDescent="0.3">
      <c r="M7850" s="162"/>
      <c r="N7850" s="152"/>
      <c r="P7850" s="138"/>
    </row>
    <row r="7851" spans="13:16" x14ac:dyDescent="0.3">
      <c r="M7851" s="162"/>
      <c r="N7851" s="152"/>
      <c r="P7851" s="138"/>
    </row>
    <row r="7852" spans="13:16" x14ac:dyDescent="0.3">
      <c r="M7852" s="162"/>
      <c r="N7852" s="152"/>
      <c r="P7852" s="138"/>
    </row>
    <row r="7853" spans="13:16" x14ac:dyDescent="0.3">
      <c r="M7853" s="162"/>
      <c r="N7853" s="152"/>
      <c r="P7853" s="138"/>
    </row>
    <row r="7854" spans="13:16" x14ac:dyDescent="0.3">
      <c r="M7854" s="162"/>
      <c r="N7854" s="152"/>
      <c r="P7854" s="138"/>
    </row>
    <row r="7855" spans="13:16" x14ac:dyDescent="0.3">
      <c r="M7855" s="162"/>
      <c r="N7855" s="152"/>
      <c r="P7855" s="138"/>
    </row>
    <row r="7856" spans="13:16" x14ac:dyDescent="0.3">
      <c r="M7856" s="162"/>
      <c r="N7856" s="152"/>
      <c r="P7856" s="138"/>
    </row>
    <row r="7857" spans="13:16" x14ac:dyDescent="0.3">
      <c r="M7857" s="162"/>
      <c r="N7857" s="152"/>
      <c r="P7857" s="138"/>
    </row>
    <row r="7858" spans="13:16" x14ac:dyDescent="0.3">
      <c r="M7858" s="162"/>
      <c r="N7858" s="152"/>
      <c r="P7858" s="138"/>
    </row>
    <row r="7859" spans="13:16" x14ac:dyDescent="0.3">
      <c r="M7859" s="162"/>
      <c r="N7859" s="152"/>
      <c r="P7859" s="138"/>
    </row>
    <row r="7860" spans="13:16" x14ac:dyDescent="0.3">
      <c r="M7860" s="162"/>
      <c r="N7860" s="152"/>
      <c r="P7860" s="138"/>
    </row>
    <row r="7861" spans="13:16" x14ac:dyDescent="0.3">
      <c r="M7861" s="162"/>
      <c r="N7861" s="152"/>
      <c r="P7861" s="138"/>
    </row>
    <row r="7862" spans="13:16" x14ac:dyDescent="0.3">
      <c r="M7862" s="162"/>
      <c r="N7862" s="152"/>
      <c r="P7862" s="138"/>
    </row>
    <row r="7863" spans="13:16" x14ac:dyDescent="0.3">
      <c r="M7863" s="162"/>
      <c r="N7863" s="152"/>
      <c r="P7863" s="138"/>
    </row>
    <row r="7864" spans="13:16" x14ac:dyDescent="0.3">
      <c r="M7864" s="162"/>
      <c r="N7864" s="152"/>
      <c r="P7864" s="138"/>
    </row>
    <row r="7865" spans="13:16" x14ac:dyDescent="0.3">
      <c r="M7865" s="162"/>
      <c r="N7865" s="152"/>
      <c r="P7865" s="138"/>
    </row>
    <row r="7866" spans="13:16" x14ac:dyDescent="0.3">
      <c r="M7866" s="162"/>
      <c r="N7866" s="152"/>
      <c r="P7866" s="138"/>
    </row>
    <row r="7867" spans="13:16" x14ac:dyDescent="0.3">
      <c r="M7867" s="162"/>
      <c r="N7867" s="152"/>
      <c r="P7867" s="138"/>
    </row>
    <row r="7868" spans="13:16" x14ac:dyDescent="0.3">
      <c r="M7868" s="162"/>
      <c r="N7868" s="152"/>
      <c r="P7868" s="138"/>
    </row>
    <row r="7869" spans="13:16" x14ac:dyDescent="0.3">
      <c r="M7869" s="162"/>
      <c r="N7869" s="152"/>
      <c r="P7869" s="138"/>
    </row>
    <row r="7870" spans="13:16" x14ac:dyDescent="0.3">
      <c r="M7870" s="162"/>
      <c r="N7870" s="152"/>
      <c r="P7870" s="138"/>
    </row>
    <row r="7871" spans="13:16" x14ac:dyDescent="0.3">
      <c r="M7871" s="162"/>
      <c r="N7871" s="152"/>
      <c r="P7871" s="138"/>
    </row>
    <row r="7872" spans="13:16" x14ac:dyDescent="0.3">
      <c r="M7872" s="162"/>
      <c r="N7872" s="152"/>
      <c r="P7872" s="138"/>
    </row>
    <row r="7873" spans="13:16" x14ac:dyDescent="0.3">
      <c r="M7873" s="162"/>
      <c r="N7873" s="152"/>
      <c r="P7873" s="138"/>
    </row>
    <row r="7874" spans="13:16" x14ac:dyDescent="0.3">
      <c r="M7874" s="162"/>
      <c r="N7874" s="152"/>
      <c r="P7874" s="138"/>
    </row>
    <row r="7875" spans="13:16" x14ac:dyDescent="0.3">
      <c r="M7875" s="162"/>
      <c r="N7875" s="152"/>
      <c r="P7875" s="138"/>
    </row>
    <row r="7876" spans="13:16" x14ac:dyDescent="0.3">
      <c r="M7876" s="162"/>
      <c r="N7876" s="152"/>
      <c r="P7876" s="138"/>
    </row>
    <row r="7877" spans="13:16" x14ac:dyDescent="0.3">
      <c r="M7877" s="162"/>
      <c r="N7877" s="152"/>
      <c r="P7877" s="138"/>
    </row>
    <row r="7878" spans="13:16" x14ac:dyDescent="0.3">
      <c r="M7878" s="162"/>
      <c r="N7878" s="152"/>
      <c r="P7878" s="138"/>
    </row>
    <row r="7879" spans="13:16" x14ac:dyDescent="0.3">
      <c r="M7879" s="162"/>
      <c r="N7879" s="152"/>
      <c r="P7879" s="138"/>
    </row>
    <row r="7880" spans="13:16" x14ac:dyDescent="0.3">
      <c r="M7880" s="162"/>
      <c r="N7880" s="152"/>
      <c r="P7880" s="138"/>
    </row>
    <row r="7881" spans="13:16" x14ac:dyDescent="0.3">
      <c r="M7881" s="162"/>
      <c r="N7881" s="152"/>
      <c r="P7881" s="138"/>
    </row>
    <row r="7882" spans="13:16" x14ac:dyDescent="0.3">
      <c r="M7882" s="162"/>
      <c r="N7882" s="152"/>
      <c r="P7882" s="138"/>
    </row>
    <row r="7883" spans="13:16" x14ac:dyDescent="0.3">
      <c r="M7883" s="162"/>
      <c r="N7883" s="152"/>
      <c r="P7883" s="138"/>
    </row>
    <row r="7884" spans="13:16" x14ac:dyDescent="0.3">
      <c r="M7884" s="162"/>
      <c r="N7884" s="152"/>
      <c r="P7884" s="138"/>
    </row>
    <row r="7885" spans="13:16" x14ac:dyDescent="0.3">
      <c r="M7885" s="162"/>
      <c r="N7885" s="152"/>
      <c r="P7885" s="138"/>
    </row>
    <row r="7886" spans="13:16" x14ac:dyDescent="0.3">
      <c r="M7886" s="162"/>
      <c r="N7886" s="152"/>
      <c r="P7886" s="138"/>
    </row>
    <row r="7887" spans="13:16" x14ac:dyDescent="0.3">
      <c r="M7887" s="162"/>
      <c r="N7887" s="152"/>
      <c r="P7887" s="138"/>
    </row>
    <row r="7888" spans="13:16" x14ac:dyDescent="0.3">
      <c r="M7888" s="162"/>
      <c r="N7888" s="152"/>
      <c r="P7888" s="138"/>
    </row>
    <row r="7889" spans="13:16" x14ac:dyDescent="0.3">
      <c r="M7889" s="162"/>
      <c r="N7889" s="152"/>
      <c r="P7889" s="138"/>
    </row>
    <row r="7890" spans="13:16" x14ac:dyDescent="0.3">
      <c r="M7890" s="162"/>
      <c r="N7890" s="152"/>
      <c r="P7890" s="138"/>
    </row>
    <row r="7891" spans="13:16" x14ac:dyDescent="0.3">
      <c r="M7891" s="162"/>
      <c r="N7891" s="152"/>
      <c r="P7891" s="138"/>
    </row>
    <row r="7892" spans="13:16" x14ac:dyDescent="0.3">
      <c r="M7892" s="162"/>
      <c r="N7892" s="152"/>
      <c r="P7892" s="138"/>
    </row>
    <row r="7893" spans="13:16" x14ac:dyDescent="0.3">
      <c r="M7893" s="162"/>
      <c r="N7893" s="152"/>
      <c r="P7893" s="138"/>
    </row>
    <row r="7894" spans="13:16" x14ac:dyDescent="0.3">
      <c r="M7894" s="162"/>
      <c r="N7894" s="152"/>
      <c r="P7894" s="138"/>
    </row>
    <row r="7895" spans="13:16" x14ac:dyDescent="0.3">
      <c r="M7895" s="162"/>
      <c r="N7895" s="152"/>
      <c r="P7895" s="138"/>
    </row>
    <row r="7896" spans="13:16" x14ac:dyDescent="0.3">
      <c r="M7896" s="162"/>
      <c r="N7896" s="152"/>
      <c r="P7896" s="138"/>
    </row>
    <row r="7897" spans="13:16" x14ac:dyDescent="0.3">
      <c r="M7897" s="162"/>
      <c r="N7897" s="152"/>
      <c r="P7897" s="138"/>
    </row>
    <row r="7898" spans="13:16" x14ac:dyDescent="0.3">
      <c r="M7898" s="162"/>
      <c r="N7898" s="152"/>
      <c r="P7898" s="138"/>
    </row>
    <row r="7899" spans="13:16" x14ac:dyDescent="0.3">
      <c r="M7899" s="162"/>
      <c r="N7899" s="152"/>
      <c r="P7899" s="138"/>
    </row>
    <row r="7900" spans="13:16" x14ac:dyDescent="0.3">
      <c r="M7900" s="162"/>
      <c r="N7900" s="152"/>
      <c r="P7900" s="138"/>
    </row>
    <row r="7901" spans="13:16" x14ac:dyDescent="0.3">
      <c r="M7901" s="162"/>
      <c r="N7901" s="152"/>
      <c r="P7901" s="138"/>
    </row>
    <row r="7902" spans="13:16" x14ac:dyDescent="0.3">
      <c r="M7902" s="162"/>
      <c r="N7902" s="152"/>
      <c r="P7902" s="138"/>
    </row>
    <row r="7903" spans="13:16" x14ac:dyDescent="0.3">
      <c r="M7903" s="162"/>
      <c r="N7903" s="152"/>
      <c r="P7903" s="138"/>
    </row>
    <row r="7904" spans="13:16" x14ac:dyDescent="0.3">
      <c r="M7904" s="162"/>
      <c r="N7904" s="152"/>
      <c r="P7904" s="138"/>
    </row>
    <row r="7905" spans="13:16" x14ac:dyDescent="0.3">
      <c r="M7905" s="162"/>
      <c r="N7905" s="152"/>
      <c r="P7905" s="138"/>
    </row>
    <row r="7906" spans="13:16" x14ac:dyDescent="0.3">
      <c r="M7906" s="162"/>
      <c r="N7906" s="152"/>
      <c r="P7906" s="138"/>
    </row>
    <row r="7907" spans="13:16" x14ac:dyDescent="0.3">
      <c r="M7907" s="162"/>
      <c r="N7907" s="152"/>
      <c r="P7907" s="138"/>
    </row>
    <row r="7908" spans="13:16" x14ac:dyDescent="0.3">
      <c r="M7908" s="162"/>
      <c r="N7908" s="152"/>
      <c r="P7908" s="138"/>
    </row>
    <row r="7909" spans="13:16" x14ac:dyDescent="0.3">
      <c r="M7909" s="162"/>
      <c r="N7909" s="152"/>
      <c r="P7909" s="138"/>
    </row>
    <row r="7910" spans="13:16" x14ac:dyDescent="0.3">
      <c r="M7910" s="162"/>
      <c r="N7910" s="152"/>
      <c r="P7910" s="138"/>
    </row>
    <row r="7911" spans="13:16" x14ac:dyDescent="0.3">
      <c r="M7911" s="162"/>
      <c r="N7911" s="152"/>
      <c r="P7911" s="138"/>
    </row>
    <row r="7912" spans="13:16" x14ac:dyDescent="0.3">
      <c r="M7912" s="162"/>
      <c r="N7912" s="152"/>
      <c r="P7912" s="138"/>
    </row>
    <row r="7913" spans="13:16" x14ac:dyDescent="0.3">
      <c r="M7913" s="162"/>
      <c r="N7913" s="152"/>
      <c r="P7913" s="138"/>
    </row>
    <row r="7914" spans="13:16" x14ac:dyDescent="0.3">
      <c r="M7914" s="162"/>
      <c r="N7914" s="152"/>
      <c r="P7914" s="138"/>
    </row>
    <row r="7915" spans="13:16" x14ac:dyDescent="0.3">
      <c r="M7915" s="162"/>
      <c r="N7915" s="152"/>
      <c r="P7915" s="138"/>
    </row>
    <row r="7916" spans="13:16" x14ac:dyDescent="0.3">
      <c r="M7916" s="162"/>
      <c r="N7916" s="152"/>
      <c r="P7916" s="138"/>
    </row>
    <row r="7917" spans="13:16" x14ac:dyDescent="0.3">
      <c r="M7917" s="162"/>
      <c r="N7917" s="152"/>
      <c r="P7917" s="138"/>
    </row>
    <row r="7918" spans="13:16" x14ac:dyDescent="0.3">
      <c r="M7918" s="162"/>
      <c r="N7918" s="152"/>
      <c r="P7918" s="138"/>
    </row>
    <row r="7919" spans="13:16" x14ac:dyDescent="0.3">
      <c r="M7919" s="162"/>
      <c r="N7919" s="152"/>
      <c r="P7919" s="138"/>
    </row>
    <row r="7920" spans="13:16" x14ac:dyDescent="0.3">
      <c r="M7920" s="162"/>
      <c r="N7920" s="152"/>
      <c r="P7920" s="138"/>
    </row>
    <row r="7921" spans="13:16" x14ac:dyDescent="0.3">
      <c r="M7921" s="162"/>
      <c r="N7921" s="152"/>
      <c r="P7921" s="138"/>
    </row>
    <row r="7922" spans="13:16" x14ac:dyDescent="0.3">
      <c r="M7922" s="162"/>
      <c r="N7922" s="152"/>
      <c r="P7922" s="138"/>
    </row>
    <row r="7923" spans="13:16" x14ac:dyDescent="0.3">
      <c r="M7923" s="162"/>
      <c r="N7923" s="152"/>
      <c r="P7923" s="138"/>
    </row>
    <row r="7924" spans="13:16" x14ac:dyDescent="0.3">
      <c r="M7924" s="162"/>
      <c r="N7924" s="152"/>
      <c r="P7924" s="138"/>
    </row>
    <row r="7925" spans="13:16" x14ac:dyDescent="0.3">
      <c r="M7925" s="162"/>
      <c r="N7925" s="152"/>
      <c r="P7925" s="138"/>
    </row>
    <row r="7926" spans="13:16" x14ac:dyDescent="0.3">
      <c r="M7926" s="162"/>
      <c r="N7926" s="152"/>
      <c r="P7926" s="138"/>
    </row>
    <row r="7927" spans="13:16" x14ac:dyDescent="0.3">
      <c r="M7927" s="162"/>
      <c r="N7927" s="152"/>
      <c r="P7927" s="138"/>
    </row>
    <row r="7928" spans="13:16" x14ac:dyDescent="0.3">
      <c r="M7928" s="162"/>
      <c r="N7928" s="152"/>
      <c r="P7928" s="138"/>
    </row>
    <row r="7929" spans="13:16" x14ac:dyDescent="0.3">
      <c r="M7929" s="162"/>
      <c r="N7929" s="152"/>
      <c r="P7929" s="138"/>
    </row>
    <row r="7930" spans="13:16" x14ac:dyDescent="0.3">
      <c r="M7930" s="162"/>
      <c r="N7930" s="152"/>
      <c r="P7930" s="138"/>
    </row>
    <row r="7931" spans="13:16" x14ac:dyDescent="0.3">
      <c r="M7931" s="162"/>
      <c r="N7931" s="152"/>
      <c r="P7931" s="138"/>
    </row>
    <row r="7932" spans="13:16" x14ac:dyDescent="0.3">
      <c r="M7932" s="162"/>
      <c r="N7932" s="152"/>
      <c r="P7932" s="138"/>
    </row>
    <row r="7933" spans="13:16" x14ac:dyDescent="0.3">
      <c r="M7933" s="162"/>
      <c r="N7933" s="152"/>
      <c r="P7933" s="138"/>
    </row>
    <row r="7934" spans="13:16" x14ac:dyDescent="0.3">
      <c r="M7934" s="162"/>
      <c r="N7934" s="152"/>
      <c r="P7934" s="138"/>
    </row>
    <row r="7935" spans="13:16" x14ac:dyDescent="0.3">
      <c r="M7935" s="162"/>
      <c r="N7935" s="152"/>
      <c r="P7935" s="138"/>
    </row>
    <row r="7936" spans="13:16" x14ac:dyDescent="0.3">
      <c r="M7936" s="162"/>
      <c r="N7936" s="152"/>
      <c r="P7936" s="138"/>
    </row>
    <row r="7937" spans="13:16" x14ac:dyDescent="0.3">
      <c r="M7937" s="162"/>
      <c r="N7937" s="152"/>
      <c r="P7937" s="138"/>
    </row>
    <row r="7938" spans="13:16" x14ac:dyDescent="0.3">
      <c r="M7938" s="162"/>
      <c r="N7938" s="152"/>
      <c r="P7938" s="138"/>
    </row>
    <row r="7939" spans="13:16" x14ac:dyDescent="0.3">
      <c r="M7939" s="162"/>
      <c r="N7939" s="152"/>
      <c r="P7939" s="138"/>
    </row>
    <row r="7940" spans="13:16" x14ac:dyDescent="0.3">
      <c r="M7940" s="162"/>
      <c r="N7940" s="152"/>
      <c r="P7940" s="138"/>
    </row>
    <row r="7941" spans="13:16" x14ac:dyDescent="0.3">
      <c r="M7941" s="162"/>
      <c r="N7941" s="152"/>
      <c r="P7941" s="138"/>
    </row>
    <row r="7942" spans="13:16" x14ac:dyDescent="0.3">
      <c r="M7942" s="162"/>
      <c r="N7942" s="152"/>
      <c r="P7942" s="138"/>
    </row>
    <row r="7943" spans="13:16" x14ac:dyDescent="0.3">
      <c r="M7943" s="162"/>
      <c r="N7943" s="152"/>
      <c r="P7943" s="138"/>
    </row>
    <row r="7944" spans="13:16" x14ac:dyDescent="0.3">
      <c r="M7944" s="162"/>
      <c r="N7944" s="152"/>
      <c r="P7944" s="138"/>
    </row>
    <row r="7945" spans="13:16" x14ac:dyDescent="0.3">
      <c r="M7945" s="162"/>
      <c r="N7945" s="152"/>
      <c r="P7945" s="138"/>
    </row>
    <row r="7946" spans="13:16" x14ac:dyDescent="0.3">
      <c r="M7946" s="162"/>
      <c r="N7946" s="152"/>
      <c r="P7946" s="138"/>
    </row>
    <row r="7947" spans="13:16" x14ac:dyDescent="0.3">
      <c r="M7947" s="162"/>
      <c r="N7947" s="152"/>
      <c r="P7947" s="138"/>
    </row>
    <row r="7948" spans="13:16" x14ac:dyDescent="0.3">
      <c r="M7948" s="162"/>
      <c r="N7948" s="152"/>
      <c r="P7948" s="138"/>
    </row>
    <row r="7949" spans="13:16" x14ac:dyDescent="0.3">
      <c r="M7949" s="162"/>
      <c r="N7949" s="152"/>
      <c r="P7949" s="138"/>
    </row>
    <row r="7950" spans="13:16" x14ac:dyDescent="0.3">
      <c r="M7950" s="162"/>
      <c r="N7950" s="152"/>
      <c r="P7950" s="138"/>
    </row>
    <row r="7951" spans="13:16" x14ac:dyDescent="0.3">
      <c r="M7951" s="162"/>
      <c r="N7951" s="152"/>
      <c r="P7951" s="138"/>
    </row>
    <row r="7952" spans="13:16" x14ac:dyDescent="0.3">
      <c r="M7952" s="162"/>
      <c r="N7952" s="152"/>
      <c r="P7952" s="138"/>
    </row>
    <row r="7953" spans="13:16" x14ac:dyDescent="0.3">
      <c r="M7953" s="162"/>
      <c r="N7953" s="152"/>
      <c r="P7953" s="138"/>
    </row>
    <row r="7954" spans="13:16" x14ac:dyDescent="0.3">
      <c r="M7954" s="162"/>
      <c r="N7954" s="152"/>
      <c r="P7954" s="138"/>
    </row>
    <row r="7955" spans="13:16" x14ac:dyDescent="0.3">
      <c r="M7955" s="162"/>
      <c r="N7955" s="152"/>
      <c r="P7955" s="138"/>
    </row>
    <row r="7956" spans="13:16" x14ac:dyDescent="0.3">
      <c r="M7956" s="162"/>
      <c r="N7956" s="152"/>
      <c r="P7956" s="138"/>
    </row>
    <row r="7957" spans="13:16" x14ac:dyDescent="0.3">
      <c r="M7957" s="162"/>
      <c r="N7957" s="152"/>
      <c r="P7957" s="138"/>
    </row>
    <row r="7958" spans="13:16" x14ac:dyDescent="0.3">
      <c r="M7958" s="162"/>
      <c r="N7958" s="152"/>
      <c r="P7958" s="138"/>
    </row>
    <row r="7959" spans="13:16" x14ac:dyDescent="0.3">
      <c r="M7959" s="162"/>
      <c r="N7959" s="152"/>
      <c r="P7959" s="138"/>
    </row>
    <row r="7960" spans="13:16" x14ac:dyDescent="0.3">
      <c r="M7960" s="162"/>
      <c r="N7960" s="152"/>
      <c r="P7960" s="138"/>
    </row>
    <row r="7961" spans="13:16" x14ac:dyDescent="0.3">
      <c r="M7961" s="162"/>
      <c r="N7961" s="152"/>
      <c r="P7961" s="138"/>
    </row>
    <row r="7962" spans="13:16" x14ac:dyDescent="0.3">
      <c r="M7962" s="162"/>
      <c r="N7962" s="152"/>
      <c r="P7962" s="138"/>
    </row>
    <row r="7963" spans="13:16" x14ac:dyDescent="0.3">
      <c r="M7963" s="162"/>
      <c r="N7963" s="152"/>
      <c r="P7963" s="138"/>
    </row>
    <row r="7964" spans="13:16" x14ac:dyDescent="0.3">
      <c r="M7964" s="162"/>
      <c r="N7964" s="152"/>
      <c r="P7964" s="138"/>
    </row>
    <row r="7965" spans="13:16" x14ac:dyDescent="0.3">
      <c r="M7965" s="162"/>
      <c r="N7965" s="152"/>
      <c r="P7965" s="138"/>
    </row>
    <row r="7966" spans="13:16" x14ac:dyDescent="0.3">
      <c r="M7966" s="162"/>
      <c r="N7966" s="152"/>
      <c r="P7966" s="138"/>
    </row>
    <row r="7967" spans="13:16" x14ac:dyDescent="0.3">
      <c r="M7967" s="162"/>
      <c r="N7967" s="152"/>
      <c r="P7967" s="138"/>
    </row>
    <row r="7968" spans="13:16" x14ac:dyDescent="0.3">
      <c r="M7968" s="162"/>
      <c r="N7968" s="152"/>
      <c r="P7968" s="138"/>
    </row>
    <row r="7969" spans="13:16" x14ac:dyDescent="0.3">
      <c r="M7969" s="162"/>
      <c r="N7969" s="152"/>
      <c r="P7969" s="138"/>
    </row>
    <row r="7970" spans="13:16" x14ac:dyDescent="0.3">
      <c r="M7970" s="162"/>
      <c r="N7970" s="152"/>
      <c r="P7970" s="138"/>
    </row>
    <row r="7971" spans="13:16" x14ac:dyDescent="0.3">
      <c r="M7971" s="162"/>
      <c r="N7971" s="152"/>
      <c r="P7971" s="138"/>
    </row>
    <row r="7972" spans="13:16" x14ac:dyDescent="0.3">
      <c r="M7972" s="162"/>
      <c r="N7972" s="152"/>
      <c r="P7972" s="138"/>
    </row>
    <row r="7973" spans="13:16" x14ac:dyDescent="0.3">
      <c r="M7973" s="162"/>
      <c r="N7973" s="152"/>
      <c r="P7973" s="138"/>
    </row>
    <row r="7974" spans="13:16" x14ac:dyDescent="0.3">
      <c r="M7974" s="162"/>
      <c r="N7974" s="152"/>
      <c r="P7974" s="138"/>
    </row>
    <row r="7975" spans="13:16" x14ac:dyDescent="0.3">
      <c r="M7975" s="162"/>
      <c r="N7975" s="152"/>
      <c r="P7975" s="138"/>
    </row>
    <row r="7976" spans="13:16" x14ac:dyDescent="0.3">
      <c r="M7976" s="162"/>
      <c r="N7976" s="152"/>
      <c r="P7976" s="138"/>
    </row>
    <row r="7977" spans="13:16" x14ac:dyDescent="0.3">
      <c r="M7977" s="162"/>
      <c r="N7977" s="152"/>
      <c r="P7977" s="138"/>
    </row>
    <row r="7978" spans="13:16" x14ac:dyDescent="0.3">
      <c r="M7978" s="162"/>
      <c r="N7978" s="152"/>
      <c r="P7978" s="138"/>
    </row>
    <row r="7979" spans="13:16" x14ac:dyDescent="0.3">
      <c r="M7979" s="162"/>
      <c r="N7979" s="152"/>
      <c r="P7979" s="138"/>
    </row>
    <row r="7980" spans="13:16" x14ac:dyDescent="0.3">
      <c r="M7980" s="162"/>
      <c r="N7980" s="152"/>
      <c r="P7980" s="138"/>
    </row>
    <row r="7981" spans="13:16" x14ac:dyDescent="0.3">
      <c r="M7981" s="162"/>
      <c r="N7981" s="152"/>
      <c r="P7981" s="138"/>
    </row>
    <row r="7982" spans="13:16" x14ac:dyDescent="0.3">
      <c r="M7982" s="162"/>
      <c r="N7982" s="152"/>
      <c r="P7982" s="138"/>
    </row>
    <row r="7983" spans="13:16" x14ac:dyDescent="0.3">
      <c r="M7983" s="162"/>
      <c r="N7983" s="152"/>
      <c r="P7983" s="138"/>
    </row>
    <row r="7984" spans="13:16" x14ac:dyDescent="0.3">
      <c r="M7984" s="162"/>
      <c r="N7984" s="152"/>
      <c r="P7984" s="138"/>
    </row>
    <row r="7985" spans="13:16" x14ac:dyDescent="0.3">
      <c r="M7985" s="162"/>
      <c r="N7985" s="152"/>
      <c r="P7985" s="138"/>
    </row>
    <row r="7986" spans="13:16" x14ac:dyDescent="0.3">
      <c r="M7986" s="162"/>
      <c r="N7986" s="152"/>
      <c r="P7986" s="138"/>
    </row>
    <row r="7987" spans="13:16" x14ac:dyDescent="0.3">
      <c r="M7987" s="162"/>
      <c r="N7987" s="152"/>
      <c r="P7987" s="138"/>
    </row>
    <row r="7988" spans="13:16" x14ac:dyDescent="0.3">
      <c r="M7988" s="162"/>
      <c r="N7988" s="152"/>
      <c r="P7988" s="138"/>
    </row>
    <row r="7989" spans="13:16" x14ac:dyDescent="0.3">
      <c r="M7989" s="162"/>
      <c r="N7989" s="152"/>
      <c r="P7989" s="138"/>
    </row>
    <row r="7990" spans="13:16" x14ac:dyDescent="0.3">
      <c r="M7990" s="162"/>
      <c r="N7990" s="152"/>
      <c r="P7990" s="138"/>
    </row>
    <row r="7991" spans="13:16" x14ac:dyDescent="0.3">
      <c r="M7991" s="162"/>
      <c r="N7991" s="152"/>
      <c r="P7991" s="138"/>
    </row>
    <row r="7992" spans="13:16" x14ac:dyDescent="0.3">
      <c r="M7992" s="162"/>
      <c r="N7992" s="152"/>
      <c r="P7992" s="138"/>
    </row>
    <row r="7993" spans="13:16" x14ac:dyDescent="0.3">
      <c r="M7993" s="162"/>
      <c r="N7993" s="152"/>
      <c r="P7993" s="138"/>
    </row>
    <row r="7994" spans="13:16" x14ac:dyDescent="0.3">
      <c r="M7994" s="162"/>
      <c r="N7994" s="152"/>
      <c r="P7994" s="138"/>
    </row>
    <row r="7995" spans="13:16" x14ac:dyDescent="0.3">
      <c r="M7995" s="162"/>
      <c r="N7995" s="152"/>
      <c r="P7995" s="138"/>
    </row>
    <row r="7996" spans="13:16" x14ac:dyDescent="0.3">
      <c r="M7996" s="162"/>
      <c r="N7996" s="152"/>
      <c r="P7996" s="138"/>
    </row>
    <row r="7997" spans="13:16" x14ac:dyDescent="0.3">
      <c r="M7997" s="162"/>
      <c r="N7997" s="152"/>
      <c r="P7997" s="138"/>
    </row>
    <row r="7998" spans="13:16" x14ac:dyDescent="0.3">
      <c r="M7998" s="162"/>
      <c r="N7998" s="152"/>
      <c r="P7998" s="138"/>
    </row>
    <row r="7999" spans="13:16" x14ac:dyDescent="0.3">
      <c r="M7999" s="162"/>
      <c r="N7999" s="152"/>
      <c r="P7999" s="138"/>
    </row>
    <row r="8000" spans="13:16" x14ac:dyDescent="0.3">
      <c r="M8000" s="162"/>
      <c r="N8000" s="152"/>
      <c r="P8000" s="138"/>
    </row>
    <row r="8001" spans="13:16" x14ac:dyDescent="0.3">
      <c r="M8001" s="162"/>
      <c r="N8001" s="152"/>
      <c r="P8001" s="138"/>
    </row>
    <row r="8002" spans="13:16" x14ac:dyDescent="0.3">
      <c r="M8002" s="162"/>
      <c r="N8002" s="152"/>
      <c r="P8002" s="138"/>
    </row>
    <row r="8003" spans="13:16" x14ac:dyDescent="0.3">
      <c r="M8003" s="162"/>
      <c r="N8003" s="152"/>
      <c r="P8003" s="138"/>
    </row>
    <row r="8004" spans="13:16" x14ac:dyDescent="0.3">
      <c r="M8004" s="162"/>
      <c r="N8004" s="152"/>
      <c r="P8004" s="138"/>
    </row>
    <row r="8005" spans="13:16" x14ac:dyDescent="0.3">
      <c r="M8005" s="162"/>
      <c r="N8005" s="152"/>
      <c r="P8005" s="138"/>
    </row>
    <row r="8006" spans="13:16" x14ac:dyDescent="0.3">
      <c r="M8006" s="162"/>
      <c r="N8006" s="152"/>
      <c r="P8006" s="138"/>
    </row>
    <row r="8007" spans="13:16" x14ac:dyDescent="0.3">
      <c r="M8007" s="162"/>
      <c r="N8007" s="152"/>
      <c r="P8007" s="138"/>
    </row>
    <row r="8008" spans="13:16" x14ac:dyDescent="0.3">
      <c r="M8008" s="162"/>
      <c r="N8008" s="152"/>
      <c r="P8008" s="138"/>
    </row>
    <row r="8009" spans="13:16" x14ac:dyDescent="0.3">
      <c r="M8009" s="162"/>
      <c r="N8009" s="152"/>
      <c r="P8009" s="138"/>
    </row>
    <row r="8010" spans="13:16" x14ac:dyDescent="0.3">
      <c r="M8010" s="162"/>
      <c r="N8010" s="152"/>
      <c r="P8010" s="138"/>
    </row>
    <row r="8011" spans="13:16" x14ac:dyDescent="0.3">
      <c r="M8011" s="162"/>
      <c r="N8011" s="152"/>
      <c r="P8011" s="138"/>
    </row>
    <row r="8012" spans="13:16" x14ac:dyDescent="0.3">
      <c r="M8012" s="162"/>
      <c r="N8012" s="152"/>
      <c r="P8012" s="138"/>
    </row>
    <row r="8013" spans="13:16" x14ac:dyDescent="0.3">
      <c r="M8013" s="162"/>
      <c r="N8013" s="152"/>
      <c r="P8013" s="138"/>
    </row>
    <row r="8014" spans="13:16" x14ac:dyDescent="0.3">
      <c r="M8014" s="162"/>
      <c r="N8014" s="152"/>
      <c r="P8014" s="138"/>
    </row>
    <row r="8015" spans="13:16" x14ac:dyDescent="0.3">
      <c r="M8015" s="162"/>
      <c r="N8015" s="152"/>
      <c r="P8015" s="138"/>
    </row>
    <row r="8016" spans="13:16" x14ac:dyDescent="0.3">
      <c r="M8016" s="162"/>
      <c r="N8016" s="152"/>
      <c r="P8016" s="138"/>
    </row>
    <row r="8017" spans="13:16" x14ac:dyDescent="0.3">
      <c r="M8017" s="162"/>
      <c r="N8017" s="152"/>
      <c r="P8017" s="138"/>
    </row>
    <row r="8018" spans="13:16" x14ac:dyDescent="0.3">
      <c r="M8018" s="162"/>
      <c r="N8018" s="152"/>
      <c r="P8018" s="138"/>
    </row>
    <row r="8019" spans="13:16" x14ac:dyDescent="0.3">
      <c r="M8019" s="162"/>
      <c r="N8019" s="152"/>
      <c r="P8019" s="138"/>
    </row>
    <row r="8020" spans="13:16" x14ac:dyDescent="0.3">
      <c r="M8020" s="162"/>
      <c r="N8020" s="152"/>
      <c r="P8020" s="138"/>
    </row>
    <row r="8021" spans="13:16" x14ac:dyDescent="0.3">
      <c r="M8021" s="162"/>
      <c r="N8021" s="152"/>
      <c r="P8021" s="138"/>
    </row>
    <row r="8022" spans="13:16" x14ac:dyDescent="0.3">
      <c r="M8022" s="162"/>
      <c r="N8022" s="152"/>
      <c r="P8022" s="138"/>
    </row>
    <row r="8023" spans="13:16" x14ac:dyDescent="0.3">
      <c r="M8023" s="162"/>
      <c r="N8023" s="152"/>
      <c r="P8023" s="138"/>
    </row>
    <row r="8024" spans="13:16" x14ac:dyDescent="0.3">
      <c r="M8024" s="162"/>
      <c r="N8024" s="152"/>
      <c r="P8024" s="138"/>
    </row>
    <row r="8025" spans="13:16" x14ac:dyDescent="0.3">
      <c r="M8025" s="162"/>
      <c r="N8025" s="152"/>
      <c r="P8025" s="138"/>
    </row>
    <row r="8026" spans="13:16" x14ac:dyDescent="0.3">
      <c r="M8026" s="162"/>
      <c r="N8026" s="152"/>
      <c r="P8026" s="138"/>
    </row>
    <row r="8027" spans="13:16" x14ac:dyDescent="0.3">
      <c r="M8027" s="162"/>
      <c r="N8027" s="152"/>
      <c r="P8027" s="138"/>
    </row>
    <row r="8028" spans="13:16" x14ac:dyDescent="0.3">
      <c r="M8028" s="162"/>
      <c r="N8028" s="152"/>
      <c r="P8028" s="138"/>
    </row>
    <row r="8029" spans="13:16" x14ac:dyDescent="0.3">
      <c r="M8029" s="162"/>
      <c r="N8029" s="152"/>
      <c r="P8029" s="138"/>
    </row>
    <row r="8030" spans="13:16" x14ac:dyDescent="0.3">
      <c r="M8030" s="162"/>
      <c r="N8030" s="152"/>
      <c r="P8030" s="138"/>
    </row>
    <row r="8031" spans="13:16" x14ac:dyDescent="0.3">
      <c r="M8031" s="162"/>
      <c r="N8031" s="152"/>
      <c r="P8031" s="138"/>
    </row>
    <row r="8032" spans="13:16" x14ac:dyDescent="0.3">
      <c r="M8032" s="162"/>
      <c r="N8032" s="152"/>
      <c r="P8032" s="138"/>
    </row>
    <row r="8033" spans="13:16" x14ac:dyDescent="0.3">
      <c r="M8033" s="162"/>
      <c r="N8033" s="152"/>
      <c r="P8033" s="138"/>
    </row>
    <row r="8034" spans="13:16" x14ac:dyDescent="0.3">
      <c r="M8034" s="162"/>
      <c r="N8034" s="152"/>
      <c r="P8034" s="138"/>
    </row>
    <row r="8035" spans="13:16" x14ac:dyDescent="0.3">
      <c r="M8035" s="162"/>
      <c r="N8035" s="152"/>
      <c r="P8035" s="138"/>
    </row>
    <row r="8036" spans="13:16" x14ac:dyDescent="0.3">
      <c r="M8036" s="162"/>
      <c r="N8036" s="152"/>
      <c r="P8036" s="138"/>
    </row>
    <row r="8037" spans="13:16" x14ac:dyDescent="0.3">
      <c r="M8037" s="162"/>
      <c r="N8037" s="152"/>
      <c r="P8037" s="138"/>
    </row>
    <row r="8038" spans="13:16" x14ac:dyDescent="0.3">
      <c r="M8038" s="162"/>
      <c r="N8038" s="152"/>
      <c r="P8038" s="138"/>
    </row>
    <row r="8039" spans="13:16" x14ac:dyDescent="0.3">
      <c r="M8039" s="162"/>
      <c r="N8039" s="152"/>
      <c r="P8039" s="138"/>
    </row>
    <row r="8040" spans="13:16" x14ac:dyDescent="0.3">
      <c r="M8040" s="162"/>
      <c r="N8040" s="152"/>
      <c r="P8040" s="138"/>
    </row>
    <row r="8041" spans="13:16" x14ac:dyDescent="0.3">
      <c r="M8041" s="162"/>
      <c r="N8041" s="152"/>
      <c r="P8041" s="138"/>
    </row>
    <row r="8042" spans="13:16" x14ac:dyDescent="0.3">
      <c r="M8042" s="162"/>
      <c r="N8042" s="152"/>
      <c r="P8042" s="138"/>
    </row>
    <row r="8043" spans="13:16" x14ac:dyDescent="0.3">
      <c r="M8043" s="162"/>
      <c r="N8043" s="152"/>
      <c r="P8043" s="138"/>
    </row>
    <row r="8044" spans="13:16" x14ac:dyDescent="0.3">
      <c r="M8044" s="162"/>
      <c r="N8044" s="152"/>
      <c r="P8044" s="138"/>
    </row>
    <row r="8045" spans="13:16" x14ac:dyDescent="0.3">
      <c r="M8045" s="162"/>
      <c r="N8045" s="152"/>
      <c r="P8045" s="138"/>
    </row>
    <row r="8046" spans="13:16" x14ac:dyDescent="0.3">
      <c r="M8046" s="162"/>
      <c r="N8046" s="152"/>
      <c r="P8046" s="138"/>
    </row>
    <row r="8047" spans="13:16" x14ac:dyDescent="0.3">
      <c r="M8047" s="162"/>
      <c r="N8047" s="152"/>
      <c r="P8047" s="138"/>
    </row>
    <row r="8048" spans="13:16" x14ac:dyDescent="0.3">
      <c r="M8048" s="162"/>
      <c r="N8048" s="152"/>
      <c r="P8048" s="138"/>
    </row>
    <row r="8049" spans="13:16" x14ac:dyDescent="0.3">
      <c r="M8049" s="162"/>
      <c r="N8049" s="152"/>
      <c r="P8049" s="138"/>
    </row>
    <row r="8050" spans="13:16" x14ac:dyDescent="0.3">
      <c r="M8050" s="162"/>
      <c r="N8050" s="152"/>
      <c r="P8050" s="138"/>
    </row>
    <row r="8051" spans="13:16" x14ac:dyDescent="0.3">
      <c r="M8051" s="162"/>
      <c r="N8051" s="152"/>
      <c r="P8051" s="138"/>
    </row>
    <row r="8052" spans="13:16" x14ac:dyDescent="0.3">
      <c r="M8052" s="162"/>
      <c r="N8052" s="152"/>
      <c r="P8052" s="138"/>
    </row>
    <row r="8053" spans="13:16" x14ac:dyDescent="0.3">
      <c r="M8053" s="162"/>
      <c r="N8053" s="152"/>
      <c r="P8053" s="138"/>
    </row>
    <row r="8054" spans="13:16" x14ac:dyDescent="0.3">
      <c r="M8054" s="162"/>
      <c r="N8054" s="152"/>
      <c r="P8054" s="138"/>
    </row>
    <row r="8055" spans="13:16" x14ac:dyDescent="0.3">
      <c r="M8055" s="162"/>
      <c r="N8055" s="152"/>
      <c r="P8055" s="138"/>
    </row>
    <row r="8056" spans="13:16" x14ac:dyDescent="0.3">
      <c r="M8056" s="162"/>
      <c r="N8056" s="152"/>
      <c r="P8056" s="138"/>
    </row>
    <row r="8057" spans="13:16" x14ac:dyDescent="0.3">
      <c r="M8057" s="162"/>
      <c r="N8057" s="152"/>
      <c r="P8057" s="138"/>
    </row>
    <row r="8058" spans="13:16" x14ac:dyDescent="0.3">
      <c r="M8058" s="162"/>
      <c r="N8058" s="152"/>
      <c r="P8058" s="138"/>
    </row>
    <row r="8059" spans="13:16" x14ac:dyDescent="0.3">
      <c r="M8059" s="162"/>
      <c r="N8059" s="152"/>
      <c r="P8059" s="138"/>
    </row>
    <row r="8060" spans="13:16" x14ac:dyDescent="0.3">
      <c r="M8060" s="162"/>
      <c r="N8060" s="152"/>
      <c r="P8060" s="138"/>
    </row>
    <row r="8061" spans="13:16" x14ac:dyDescent="0.3">
      <c r="M8061" s="162"/>
      <c r="N8061" s="152"/>
      <c r="P8061" s="138"/>
    </row>
    <row r="8062" spans="13:16" x14ac:dyDescent="0.3">
      <c r="M8062" s="162"/>
      <c r="N8062" s="152"/>
      <c r="P8062" s="138"/>
    </row>
    <row r="8063" spans="13:16" x14ac:dyDescent="0.3">
      <c r="M8063" s="162"/>
      <c r="N8063" s="152"/>
      <c r="P8063" s="138"/>
    </row>
    <row r="8064" spans="13:16" x14ac:dyDescent="0.3">
      <c r="M8064" s="162"/>
      <c r="N8064" s="152"/>
      <c r="P8064" s="138"/>
    </row>
    <row r="8065" spans="13:16" x14ac:dyDescent="0.3">
      <c r="M8065" s="162"/>
      <c r="N8065" s="152"/>
      <c r="P8065" s="138"/>
    </row>
    <row r="8066" spans="13:16" x14ac:dyDescent="0.3">
      <c r="M8066" s="162"/>
      <c r="N8066" s="152"/>
      <c r="P8066" s="138"/>
    </row>
    <row r="8067" spans="13:16" x14ac:dyDescent="0.3">
      <c r="M8067" s="162"/>
      <c r="N8067" s="152"/>
      <c r="P8067" s="138"/>
    </row>
    <row r="8068" spans="13:16" x14ac:dyDescent="0.3">
      <c r="M8068" s="162"/>
      <c r="N8068" s="152"/>
      <c r="P8068" s="138"/>
    </row>
    <row r="8069" spans="13:16" x14ac:dyDescent="0.3">
      <c r="M8069" s="162"/>
      <c r="N8069" s="152"/>
      <c r="P8069" s="138"/>
    </row>
    <row r="8070" spans="13:16" x14ac:dyDescent="0.3">
      <c r="M8070" s="162"/>
      <c r="N8070" s="152"/>
      <c r="P8070" s="138"/>
    </row>
    <row r="8071" spans="13:16" x14ac:dyDescent="0.3">
      <c r="M8071" s="162"/>
      <c r="N8071" s="152"/>
      <c r="P8071" s="138"/>
    </row>
    <row r="8072" spans="13:16" x14ac:dyDescent="0.3">
      <c r="M8072" s="162"/>
      <c r="N8072" s="152"/>
      <c r="P8072" s="138"/>
    </row>
    <row r="8073" spans="13:16" x14ac:dyDescent="0.3">
      <c r="M8073" s="162"/>
      <c r="N8073" s="152"/>
      <c r="P8073" s="138"/>
    </row>
    <row r="8074" spans="13:16" x14ac:dyDescent="0.3">
      <c r="M8074" s="162"/>
      <c r="N8074" s="152"/>
      <c r="P8074" s="138"/>
    </row>
    <row r="8075" spans="13:16" x14ac:dyDescent="0.3">
      <c r="M8075" s="162"/>
      <c r="N8075" s="152"/>
      <c r="P8075" s="138"/>
    </row>
    <row r="8076" spans="13:16" x14ac:dyDescent="0.3">
      <c r="M8076" s="162"/>
      <c r="N8076" s="152"/>
      <c r="P8076" s="138"/>
    </row>
    <row r="8077" spans="13:16" x14ac:dyDescent="0.3">
      <c r="M8077" s="162"/>
      <c r="N8077" s="152"/>
      <c r="P8077" s="138"/>
    </row>
    <row r="8078" spans="13:16" x14ac:dyDescent="0.3">
      <c r="M8078" s="162"/>
      <c r="N8078" s="152"/>
      <c r="P8078" s="138"/>
    </row>
    <row r="8079" spans="13:16" x14ac:dyDescent="0.3">
      <c r="M8079" s="162"/>
      <c r="N8079" s="152"/>
      <c r="P8079" s="138"/>
    </row>
    <row r="8080" spans="13:16" x14ac:dyDescent="0.3">
      <c r="M8080" s="162"/>
      <c r="N8080" s="152"/>
      <c r="P8080" s="138"/>
    </row>
    <row r="8081" spans="13:16" x14ac:dyDescent="0.3">
      <c r="M8081" s="162"/>
      <c r="N8081" s="152"/>
      <c r="P8081" s="138"/>
    </row>
    <row r="8082" spans="13:16" x14ac:dyDescent="0.3">
      <c r="M8082" s="162"/>
      <c r="N8082" s="152"/>
      <c r="P8082" s="138"/>
    </row>
    <row r="8083" spans="13:16" x14ac:dyDescent="0.3">
      <c r="M8083" s="162"/>
      <c r="N8083" s="152"/>
      <c r="P8083" s="138"/>
    </row>
    <row r="8084" spans="13:16" x14ac:dyDescent="0.3">
      <c r="M8084" s="162"/>
      <c r="N8084" s="152"/>
      <c r="P8084" s="138"/>
    </row>
    <row r="8085" spans="13:16" x14ac:dyDescent="0.3">
      <c r="M8085" s="162"/>
      <c r="N8085" s="152"/>
      <c r="P8085" s="138"/>
    </row>
    <row r="8086" spans="13:16" x14ac:dyDescent="0.3">
      <c r="M8086" s="162"/>
      <c r="N8086" s="152"/>
      <c r="P8086" s="138"/>
    </row>
    <row r="8087" spans="13:16" x14ac:dyDescent="0.3">
      <c r="M8087" s="162"/>
      <c r="N8087" s="152"/>
      <c r="P8087" s="138"/>
    </row>
    <row r="8088" spans="13:16" x14ac:dyDescent="0.3">
      <c r="M8088" s="162"/>
      <c r="N8088" s="152"/>
      <c r="P8088" s="138"/>
    </row>
    <row r="8089" spans="13:16" x14ac:dyDescent="0.3">
      <c r="M8089" s="162"/>
      <c r="N8089" s="152"/>
      <c r="P8089" s="138"/>
    </row>
    <row r="8090" spans="13:16" x14ac:dyDescent="0.3">
      <c r="M8090" s="162"/>
      <c r="N8090" s="152"/>
      <c r="P8090" s="138"/>
    </row>
    <row r="8091" spans="13:16" x14ac:dyDescent="0.3">
      <c r="M8091" s="162"/>
      <c r="N8091" s="152"/>
      <c r="P8091" s="138"/>
    </row>
    <row r="8092" spans="13:16" x14ac:dyDescent="0.3">
      <c r="M8092" s="162"/>
      <c r="N8092" s="152"/>
      <c r="P8092" s="138"/>
    </row>
    <row r="8093" spans="13:16" x14ac:dyDescent="0.3">
      <c r="M8093" s="162"/>
      <c r="N8093" s="152"/>
      <c r="P8093" s="138"/>
    </row>
    <row r="8094" spans="13:16" x14ac:dyDescent="0.3">
      <c r="M8094" s="162"/>
      <c r="N8094" s="152"/>
      <c r="P8094" s="138"/>
    </row>
    <row r="8095" spans="13:16" x14ac:dyDescent="0.3">
      <c r="M8095" s="162"/>
      <c r="N8095" s="152"/>
      <c r="P8095" s="138"/>
    </row>
    <row r="8096" spans="13:16" x14ac:dyDescent="0.3">
      <c r="M8096" s="162"/>
      <c r="N8096" s="152"/>
      <c r="P8096" s="138"/>
    </row>
    <row r="8097" spans="13:16" x14ac:dyDescent="0.3">
      <c r="M8097" s="162"/>
      <c r="N8097" s="152"/>
      <c r="P8097" s="138"/>
    </row>
    <row r="8098" spans="13:16" x14ac:dyDescent="0.3">
      <c r="M8098" s="162"/>
      <c r="N8098" s="152"/>
      <c r="P8098" s="138"/>
    </row>
    <row r="8099" spans="13:16" x14ac:dyDescent="0.3">
      <c r="M8099" s="162"/>
      <c r="N8099" s="152"/>
      <c r="P8099" s="138"/>
    </row>
    <row r="8100" spans="13:16" x14ac:dyDescent="0.3">
      <c r="M8100" s="162"/>
      <c r="N8100" s="152"/>
      <c r="P8100" s="138"/>
    </row>
    <row r="8101" spans="13:16" x14ac:dyDescent="0.3">
      <c r="M8101" s="162"/>
      <c r="N8101" s="152"/>
      <c r="P8101" s="138"/>
    </row>
    <row r="8102" spans="13:16" x14ac:dyDescent="0.3">
      <c r="M8102" s="162"/>
      <c r="N8102" s="152"/>
      <c r="P8102" s="138"/>
    </row>
    <row r="8103" spans="13:16" x14ac:dyDescent="0.3">
      <c r="M8103" s="162"/>
      <c r="N8103" s="152"/>
      <c r="P8103" s="138"/>
    </row>
    <row r="8104" spans="13:16" x14ac:dyDescent="0.3">
      <c r="M8104" s="162"/>
      <c r="N8104" s="152"/>
      <c r="P8104" s="138"/>
    </row>
    <row r="8105" spans="13:16" x14ac:dyDescent="0.3">
      <c r="M8105" s="162"/>
      <c r="N8105" s="152"/>
      <c r="P8105" s="138"/>
    </row>
    <row r="8106" spans="13:16" x14ac:dyDescent="0.3">
      <c r="M8106" s="162"/>
      <c r="N8106" s="152"/>
      <c r="P8106" s="138"/>
    </row>
    <row r="8107" spans="13:16" x14ac:dyDescent="0.3">
      <c r="M8107" s="162"/>
      <c r="N8107" s="152"/>
      <c r="P8107" s="138"/>
    </row>
    <row r="8108" spans="13:16" x14ac:dyDescent="0.3">
      <c r="M8108" s="162"/>
      <c r="N8108" s="152"/>
      <c r="P8108" s="138"/>
    </row>
    <row r="8109" spans="13:16" x14ac:dyDescent="0.3">
      <c r="M8109" s="162"/>
      <c r="N8109" s="152"/>
      <c r="P8109" s="138"/>
    </row>
    <row r="8110" spans="13:16" x14ac:dyDescent="0.3">
      <c r="M8110" s="162"/>
      <c r="N8110" s="152"/>
      <c r="P8110" s="138"/>
    </row>
    <row r="8111" spans="13:16" x14ac:dyDescent="0.3">
      <c r="M8111" s="162"/>
      <c r="N8111" s="152"/>
      <c r="P8111" s="138"/>
    </row>
    <row r="8112" spans="13:16" x14ac:dyDescent="0.3">
      <c r="M8112" s="162"/>
      <c r="N8112" s="152"/>
      <c r="P8112" s="138"/>
    </row>
    <row r="8113" spans="13:16" x14ac:dyDescent="0.3">
      <c r="M8113" s="162"/>
      <c r="N8113" s="152"/>
      <c r="P8113" s="138"/>
    </row>
    <row r="8114" spans="13:16" x14ac:dyDescent="0.3">
      <c r="M8114" s="162"/>
      <c r="N8114" s="152"/>
      <c r="P8114" s="138"/>
    </row>
    <row r="8115" spans="13:16" x14ac:dyDescent="0.3">
      <c r="M8115" s="162"/>
      <c r="N8115" s="152"/>
      <c r="P8115" s="138"/>
    </row>
    <row r="8116" spans="13:16" x14ac:dyDescent="0.3">
      <c r="M8116" s="162"/>
      <c r="N8116" s="152"/>
      <c r="P8116" s="138"/>
    </row>
    <row r="8117" spans="13:16" x14ac:dyDescent="0.3">
      <c r="M8117" s="162"/>
      <c r="N8117" s="152"/>
      <c r="P8117" s="138"/>
    </row>
    <row r="8118" spans="13:16" x14ac:dyDescent="0.3">
      <c r="M8118" s="162"/>
      <c r="N8118" s="152"/>
      <c r="P8118" s="138"/>
    </row>
    <row r="8119" spans="13:16" x14ac:dyDescent="0.3">
      <c r="M8119" s="162"/>
      <c r="N8119" s="152"/>
      <c r="P8119" s="138"/>
    </row>
    <row r="8120" spans="13:16" x14ac:dyDescent="0.3">
      <c r="M8120" s="162"/>
      <c r="N8120" s="152"/>
      <c r="P8120" s="138"/>
    </row>
    <row r="8121" spans="13:16" x14ac:dyDescent="0.3">
      <c r="M8121" s="162"/>
      <c r="N8121" s="152"/>
      <c r="P8121" s="138"/>
    </row>
    <row r="8122" spans="13:16" x14ac:dyDescent="0.3">
      <c r="M8122" s="162"/>
      <c r="N8122" s="152"/>
      <c r="P8122" s="138"/>
    </row>
    <row r="8123" spans="13:16" x14ac:dyDescent="0.3">
      <c r="M8123" s="162"/>
      <c r="N8123" s="152"/>
      <c r="P8123" s="138"/>
    </row>
    <row r="8124" spans="13:16" x14ac:dyDescent="0.3">
      <c r="M8124" s="162"/>
      <c r="N8124" s="152"/>
      <c r="P8124" s="138"/>
    </row>
    <row r="8125" spans="13:16" x14ac:dyDescent="0.3">
      <c r="M8125" s="162"/>
      <c r="N8125" s="152"/>
      <c r="P8125" s="138"/>
    </row>
    <row r="8126" spans="13:16" x14ac:dyDescent="0.3">
      <c r="M8126" s="162"/>
      <c r="N8126" s="152"/>
      <c r="P8126" s="138"/>
    </row>
    <row r="8127" spans="13:16" x14ac:dyDescent="0.3">
      <c r="M8127" s="162"/>
      <c r="N8127" s="152"/>
      <c r="P8127" s="138"/>
    </row>
    <row r="8128" spans="13:16" x14ac:dyDescent="0.3">
      <c r="M8128" s="162"/>
      <c r="N8128" s="152"/>
      <c r="P8128" s="138"/>
    </row>
    <row r="8129" spans="13:16" x14ac:dyDescent="0.3">
      <c r="M8129" s="162"/>
      <c r="N8129" s="152"/>
      <c r="P8129" s="138"/>
    </row>
    <row r="8130" spans="13:16" x14ac:dyDescent="0.3">
      <c r="M8130" s="162"/>
      <c r="N8130" s="152"/>
      <c r="P8130" s="138"/>
    </row>
    <row r="8131" spans="13:16" x14ac:dyDescent="0.3">
      <c r="M8131" s="162"/>
      <c r="N8131" s="152"/>
      <c r="P8131" s="138"/>
    </row>
    <row r="8132" spans="13:16" x14ac:dyDescent="0.3">
      <c r="M8132" s="162"/>
      <c r="N8132" s="152"/>
      <c r="P8132" s="138"/>
    </row>
    <row r="8133" spans="13:16" x14ac:dyDescent="0.3">
      <c r="M8133" s="162"/>
      <c r="N8133" s="152"/>
      <c r="P8133" s="138"/>
    </row>
    <row r="8134" spans="13:16" x14ac:dyDescent="0.3">
      <c r="M8134" s="162"/>
      <c r="N8134" s="152"/>
      <c r="P8134" s="138"/>
    </row>
    <row r="8135" spans="13:16" x14ac:dyDescent="0.3">
      <c r="M8135" s="162"/>
      <c r="N8135" s="152"/>
      <c r="P8135" s="138"/>
    </row>
    <row r="8136" spans="13:16" x14ac:dyDescent="0.3">
      <c r="M8136" s="162"/>
      <c r="N8136" s="152"/>
      <c r="P8136" s="138"/>
    </row>
    <row r="8137" spans="13:16" x14ac:dyDescent="0.3">
      <c r="M8137" s="162"/>
      <c r="N8137" s="152"/>
      <c r="P8137" s="138"/>
    </row>
    <row r="8138" spans="13:16" x14ac:dyDescent="0.3">
      <c r="M8138" s="162"/>
      <c r="N8138" s="152"/>
      <c r="P8138" s="138"/>
    </row>
    <row r="8139" spans="13:16" x14ac:dyDescent="0.3">
      <c r="M8139" s="162"/>
      <c r="N8139" s="152"/>
      <c r="P8139" s="138"/>
    </row>
    <row r="8140" spans="13:16" x14ac:dyDescent="0.3">
      <c r="M8140" s="162"/>
      <c r="N8140" s="152"/>
      <c r="P8140" s="138"/>
    </row>
    <row r="8141" spans="13:16" x14ac:dyDescent="0.3">
      <c r="M8141" s="162"/>
      <c r="N8141" s="152"/>
      <c r="P8141" s="138"/>
    </row>
    <row r="8142" spans="13:16" x14ac:dyDescent="0.3">
      <c r="M8142" s="162"/>
      <c r="N8142" s="152"/>
      <c r="P8142" s="138"/>
    </row>
    <row r="8143" spans="13:16" x14ac:dyDescent="0.3">
      <c r="M8143" s="162"/>
      <c r="N8143" s="152"/>
      <c r="P8143" s="138"/>
    </row>
    <row r="8144" spans="13:16" x14ac:dyDescent="0.3">
      <c r="M8144" s="162"/>
      <c r="N8144" s="152"/>
      <c r="P8144" s="138"/>
    </row>
    <row r="8145" spans="13:16" x14ac:dyDescent="0.3">
      <c r="M8145" s="162"/>
      <c r="N8145" s="152"/>
      <c r="P8145" s="138"/>
    </row>
    <row r="8146" spans="13:16" x14ac:dyDescent="0.3">
      <c r="M8146" s="162"/>
      <c r="N8146" s="152"/>
      <c r="P8146" s="138"/>
    </row>
    <row r="8147" spans="13:16" x14ac:dyDescent="0.3">
      <c r="M8147" s="162"/>
      <c r="N8147" s="152"/>
      <c r="P8147" s="138"/>
    </row>
    <row r="8148" spans="13:16" x14ac:dyDescent="0.3">
      <c r="M8148" s="162"/>
      <c r="N8148" s="152"/>
      <c r="P8148" s="138"/>
    </row>
    <row r="8149" spans="13:16" x14ac:dyDescent="0.3">
      <c r="M8149" s="162"/>
      <c r="N8149" s="152"/>
      <c r="P8149" s="138"/>
    </row>
    <row r="8150" spans="13:16" x14ac:dyDescent="0.3">
      <c r="M8150" s="162"/>
      <c r="N8150" s="152"/>
      <c r="P8150" s="138"/>
    </row>
    <row r="8151" spans="13:16" x14ac:dyDescent="0.3">
      <c r="M8151" s="162"/>
      <c r="N8151" s="152"/>
      <c r="P8151" s="138"/>
    </row>
    <row r="8152" spans="13:16" x14ac:dyDescent="0.3">
      <c r="M8152" s="162"/>
      <c r="N8152" s="152"/>
      <c r="P8152" s="138"/>
    </row>
    <row r="8153" spans="13:16" x14ac:dyDescent="0.3">
      <c r="M8153" s="162"/>
      <c r="N8153" s="152"/>
      <c r="P8153" s="138"/>
    </row>
    <row r="8154" spans="13:16" x14ac:dyDescent="0.3">
      <c r="M8154" s="162"/>
      <c r="N8154" s="152"/>
      <c r="P8154" s="138"/>
    </row>
    <row r="8155" spans="13:16" x14ac:dyDescent="0.3">
      <c r="M8155" s="162"/>
      <c r="N8155" s="152"/>
      <c r="P8155" s="138"/>
    </row>
    <row r="8156" spans="13:16" x14ac:dyDescent="0.3">
      <c r="M8156" s="162"/>
      <c r="N8156" s="152"/>
      <c r="P8156" s="138"/>
    </row>
    <row r="8157" spans="13:16" x14ac:dyDescent="0.3">
      <c r="M8157" s="162"/>
      <c r="N8157" s="152"/>
      <c r="P8157" s="138"/>
    </row>
    <row r="8158" spans="13:16" x14ac:dyDescent="0.3">
      <c r="M8158" s="162"/>
      <c r="N8158" s="152"/>
      <c r="P8158" s="138"/>
    </row>
    <row r="8159" spans="13:16" x14ac:dyDescent="0.3">
      <c r="M8159" s="162"/>
      <c r="N8159" s="152"/>
      <c r="P8159" s="138"/>
    </row>
    <row r="8160" spans="13:16" x14ac:dyDescent="0.3">
      <c r="M8160" s="162"/>
      <c r="N8160" s="152"/>
      <c r="P8160" s="138"/>
    </row>
    <row r="8161" spans="13:16" x14ac:dyDescent="0.3">
      <c r="M8161" s="162"/>
      <c r="N8161" s="152"/>
      <c r="P8161" s="138"/>
    </row>
    <row r="8162" spans="13:16" x14ac:dyDescent="0.3">
      <c r="M8162" s="162"/>
      <c r="N8162" s="152"/>
      <c r="P8162" s="138"/>
    </row>
    <row r="8163" spans="13:16" x14ac:dyDescent="0.3">
      <c r="M8163" s="162"/>
      <c r="N8163" s="152"/>
      <c r="P8163" s="138"/>
    </row>
    <row r="8164" spans="13:16" x14ac:dyDescent="0.3">
      <c r="M8164" s="162"/>
      <c r="N8164" s="152"/>
      <c r="P8164" s="138"/>
    </row>
    <row r="8165" spans="13:16" x14ac:dyDescent="0.3">
      <c r="M8165" s="162"/>
      <c r="N8165" s="152"/>
      <c r="P8165" s="138"/>
    </row>
    <row r="8166" spans="13:16" x14ac:dyDescent="0.3">
      <c r="M8166" s="162"/>
      <c r="N8166" s="152"/>
      <c r="P8166" s="138"/>
    </row>
    <row r="8167" spans="13:16" x14ac:dyDescent="0.3">
      <c r="M8167" s="162"/>
      <c r="N8167" s="152"/>
      <c r="P8167" s="138"/>
    </row>
    <row r="8168" spans="13:16" x14ac:dyDescent="0.3">
      <c r="M8168" s="162"/>
      <c r="N8168" s="152"/>
      <c r="P8168" s="138"/>
    </row>
    <row r="8169" spans="13:16" x14ac:dyDescent="0.3">
      <c r="M8169" s="162"/>
      <c r="N8169" s="152"/>
      <c r="P8169" s="138"/>
    </row>
    <row r="8170" spans="13:16" x14ac:dyDescent="0.3">
      <c r="M8170" s="162"/>
      <c r="N8170" s="152"/>
      <c r="P8170" s="138"/>
    </row>
    <row r="8171" spans="13:16" x14ac:dyDescent="0.3">
      <c r="M8171" s="162"/>
      <c r="N8171" s="152"/>
      <c r="P8171" s="138"/>
    </row>
    <row r="8172" spans="13:16" x14ac:dyDescent="0.3">
      <c r="M8172" s="162"/>
      <c r="N8172" s="152"/>
      <c r="P8172" s="138"/>
    </row>
    <row r="8173" spans="13:16" x14ac:dyDescent="0.3">
      <c r="M8173" s="162"/>
      <c r="N8173" s="152"/>
      <c r="P8173" s="138"/>
    </row>
    <row r="8174" spans="13:16" x14ac:dyDescent="0.3">
      <c r="M8174" s="162"/>
      <c r="N8174" s="152"/>
      <c r="P8174" s="138"/>
    </row>
    <row r="8175" spans="13:16" x14ac:dyDescent="0.3">
      <c r="M8175" s="162"/>
      <c r="N8175" s="152"/>
      <c r="P8175" s="138"/>
    </row>
    <row r="8176" spans="13:16" x14ac:dyDescent="0.3">
      <c r="M8176" s="162"/>
      <c r="N8176" s="152"/>
      <c r="P8176" s="138"/>
    </row>
    <row r="8177" spans="13:16" x14ac:dyDescent="0.3">
      <c r="M8177" s="162"/>
      <c r="N8177" s="152"/>
      <c r="P8177" s="138"/>
    </row>
    <row r="8178" spans="13:16" x14ac:dyDescent="0.3">
      <c r="M8178" s="162"/>
      <c r="N8178" s="152"/>
      <c r="P8178" s="138"/>
    </row>
    <row r="8179" spans="13:16" x14ac:dyDescent="0.3">
      <c r="M8179" s="162"/>
      <c r="N8179" s="152"/>
      <c r="P8179" s="138"/>
    </row>
    <row r="8180" spans="13:16" x14ac:dyDescent="0.3">
      <c r="M8180" s="162"/>
      <c r="N8180" s="152"/>
      <c r="P8180" s="138"/>
    </row>
    <row r="8181" spans="13:16" x14ac:dyDescent="0.3">
      <c r="M8181" s="162"/>
      <c r="N8181" s="152"/>
      <c r="P8181" s="138"/>
    </row>
    <row r="8182" spans="13:16" x14ac:dyDescent="0.3">
      <c r="M8182" s="162"/>
      <c r="N8182" s="152"/>
      <c r="P8182" s="138"/>
    </row>
    <row r="8183" spans="13:16" x14ac:dyDescent="0.3">
      <c r="M8183" s="162"/>
      <c r="N8183" s="152"/>
      <c r="P8183" s="138"/>
    </row>
    <row r="8184" spans="13:16" x14ac:dyDescent="0.3">
      <c r="M8184" s="162"/>
      <c r="N8184" s="152"/>
      <c r="P8184" s="138"/>
    </row>
    <row r="8185" spans="13:16" x14ac:dyDescent="0.3">
      <c r="M8185" s="162"/>
      <c r="N8185" s="152"/>
      <c r="P8185" s="138"/>
    </row>
    <row r="8186" spans="13:16" x14ac:dyDescent="0.3">
      <c r="M8186" s="162"/>
      <c r="N8186" s="152"/>
      <c r="P8186" s="138"/>
    </row>
    <row r="8187" spans="13:16" x14ac:dyDescent="0.3">
      <c r="M8187" s="162"/>
      <c r="N8187" s="152"/>
      <c r="P8187" s="138"/>
    </row>
    <row r="8188" spans="13:16" x14ac:dyDescent="0.3">
      <c r="M8188" s="162"/>
      <c r="N8188" s="152"/>
      <c r="P8188" s="138"/>
    </row>
    <row r="8189" spans="13:16" x14ac:dyDescent="0.3">
      <c r="M8189" s="162"/>
      <c r="N8189" s="152"/>
      <c r="P8189" s="138"/>
    </row>
    <row r="8190" spans="13:16" x14ac:dyDescent="0.3">
      <c r="M8190" s="162"/>
      <c r="N8190" s="152"/>
      <c r="P8190" s="138"/>
    </row>
    <row r="8191" spans="13:16" x14ac:dyDescent="0.3">
      <c r="M8191" s="162"/>
      <c r="N8191" s="152"/>
      <c r="P8191" s="138"/>
    </row>
    <row r="8192" spans="13:16" x14ac:dyDescent="0.3">
      <c r="M8192" s="162"/>
      <c r="N8192" s="152"/>
      <c r="P8192" s="138"/>
    </row>
    <row r="8193" spans="13:16" x14ac:dyDescent="0.3">
      <c r="M8193" s="162"/>
      <c r="N8193" s="152"/>
      <c r="P8193" s="138"/>
    </row>
    <row r="8194" spans="13:16" x14ac:dyDescent="0.3">
      <c r="M8194" s="162"/>
      <c r="N8194" s="152"/>
      <c r="P8194" s="138"/>
    </row>
    <row r="8195" spans="13:16" x14ac:dyDescent="0.3">
      <c r="M8195" s="162"/>
      <c r="N8195" s="152"/>
      <c r="P8195" s="138"/>
    </row>
    <row r="8196" spans="13:16" x14ac:dyDescent="0.3">
      <c r="M8196" s="162"/>
      <c r="N8196" s="152"/>
      <c r="P8196" s="138"/>
    </row>
    <row r="8197" spans="13:16" x14ac:dyDescent="0.3">
      <c r="M8197" s="162"/>
      <c r="N8197" s="152"/>
      <c r="P8197" s="138"/>
    </row>
    <row r="8198" spans="13:16" x14ac:dyDescent="0.3">
      <c r="M8198" s="162"/>
      <c r="N8198" s="152"/>
      <c r="P8198" s="138"/>
    </row>
    <row r="8199" spans="13:16" x14ac:dyDescent="0.3">
      <c r="M8199" s="162"/>
      <c r="N8199" s="152"/>
      <c r="P8199" s="138"/>
    </row>
    <row r="8200" spans="13:16" x14ac:dyDescent="0.3">
      <c r="M8200" s="162"/>
      <c r="N8200" s="152"/>
      <c r="P8200" s="138"/>
    </row>
    <row r="8201" spans="13:16" x14ac:dyDescent="0.3">
      <c r="M8201" s="162"/>
      <c r="N8201" s="152"/>
      <c r="P8201" s="138"/>
    </row>
    <row r="8202" spans="13:16" x14ac:dyDescent="0.3">
      <c r="M8202" s="162"/>
      <c r="N8202" s="152"/>
      <c r="P8202" s="138"/>
    </row>
    <row r="8203" spans="13:16" x14ac:dyDescent="0.3">
      <c r="M8203" s="162"/>
      <c r="N8203" s="152"/>
      <c r="P8203" s="138"/>
    </row>
    <row r="8204" spans="13:16" x14ac:dyDescent="0.3">
      <c r="M8204" s="162"/>
      <c r="N8204" s="152"/>
      <c r="P8204" s="138"/>
    </row>
    <row r="8205" spans="13:16" x14ac:dyDescent="0.3">
      <c r="M8205" s="162"/>
      <c r="N8205" s="152"/>
      <c r="P8205" s="138"/>
    </row>
    <row r="8206" spans="13:16" x14ac:dyDescent="0.3">
      <c r="M8206" s="162"/>
      <c r="N8206" s="152"/>
      <c r="P8206" s="138"/>
    </row>
    <row r="8207" spans="13:16" x14ac:dyDescent="0.3">
      <c r="M8207" s="162"/>
      <c r="N8207" s="152"/>
      <c r="P8207" s="138"/>
    </row>
    <row r="8208" spans="13:16" x14ac:dyDescent="0.3">
      <c r="M8208" s="162"/>
      <c r="N8208" s="152"/>
      <c r="P8208" s="138"/>
    </row>
    <row r="8209" spans="13:16" x14ac:dyDescent="0.3">
      <c r="M8209" s="162"/>
      <c r="N8209" s="152"/>
      <c r="P8209" s="138"/>
    </row>
    <row r="8210" spans="13:16" x14ac:dyDescent="0.3">
      <c r="M8210" s="162"/>
      <c r="N8210" s="152"/>
      <c r="P8210" s="138"/>
    </row>
    <row r="8211" spans="13:16" x14ac:dyDescent="0.3">
      <c r="M8211" s="162"/>
      <c r="N8211" s="152"/>
      <c r="P8211" s="138"/>
    </row>
    <row r="8212" spans="13:16" x14ac:dyDescent="0.3">
      <c r="M8212" s="162"/>
      <c r="N8212" s="152"/>
      <c r="P8212" s="138"/>
    </row>
    <row r="8213" spans="13:16" x14ac:dyDescent="0.3">
      <c r="M8213" s="162"/>
      <c r="N8213" s="152"/>
      <c r="P8213" s="138"/>
    </row>
    <row r="8214" spans="13:16" x14ac:dyDescent="0.3">
      <c r="M8214" s="162"/>
      <c r="N8214" s="152"/>
      <c r="P8214" s="138"/>
    </row>
    <row r="8215" spans="13:16" x14ac:dyDescent="0.3">
      <c r="M8215" s="162"/>
      <c r="N8215" s="152"/>
      <c r="P8215" s="138"/>
    </row>
    <row r="8216" spans="13:16" x14ac:dyDescent="0.3">
      <c r="M8216" s="162"/>
      <c r="N8216" s="152"/>
      <c r="P8216" s="138"/>
    </row>
    <row r="8217" spans="13:16" x14ac:dyDescent="0.3">
      <c r="M8217" s="162"/>
      <c r="N8217" s="152"/>
      <c r="P8217" s="138"/>
    </row>
    <row r="8218" spans="13:16" x14ac:dyDescent="0.3">
      <c r="M8218" s="162"/>
      <c r="N8218" s="152"/>
      <c r="P8218" s="138"/>
    </row>
    <row r="8219" spans="13:16" x14ac:dyDescent="0.3">
      <c r="M8219" s="162"/>
      <c r="N8219" s="152"/>
      <c r="P8219" s="138"/>
    </row>
    <row r="8220" spans="13:16" x14ac:dyDescent="0.3">
      <c r="M8220" s="162"/>
      <c r="N8220" s="152"/>
      <c r="P8220" s="138"/>
    </row>
    <row r="8221" spans="13:16" x14ac:dyDescent="0.3">
      <c r="M8221" s="162"/>
      <c r="N8221" s="152"/>
      <c r="P8221" s="138"/>
    </row>
    <row r="8222" spans="13:16" x14ac:dyDescent="0.3">
      <c r="M8222" s="162"/>
      <c r="N8222" s="152"/>
      <c r="P8222" s="138"/>
    </row>
    <row r="8223" spans="13:16" x14ac:dyDescent="0.3">
      <c r="M8223" s="162"/>
      <c r="N8223" s="152"/>
      <c r="P8223" s="138"/>
    </row>
    <row r="8224" spans="13:16" x14ac:dyDescent="0.3">
      <c r="M8224" s="162"/>
      <c r="N8224" s="152"/>
      <c r="P8224" s="138"/>
    </row>
    <row r="8225" spans="13:16" x14ac:dyDescent="0.3">
      <c r="M8225" s="162"/>
      <c r="N8225" s="152"/>
      <c r="P8225" s="138"/>
    </row>
    <row r="8226" spans="13:16" x14ac:dyDescent="0.3">
      <c r="M8226" s="162"/>
      <c r="N8226" s="152"/>
      <c r="P8226" s="138"/>
    </row>
    <row r="8227" spans="13:16" x14ac:dyDescent="0.3">
      <c r="M8227" s="162"/>
      <c r="N8227" s="152"/>
      <c r="P8227" s="138"/>
    </row>
    <row r="8228" spans="13:16" x14ac:dyDescent="0.3">
      <c r="M8228" s="162"/>
      <c r="N8228" s="152"/>
      <c r="P8228" s="138"/>
    </row>
    <row r="8229" spans="13:16" x14ac:dyDescent="0.3">
      <c r="M8229" s="162"/>
      <c r="N8229" s="152"/>
      <c r="P8229" s="138"/>
    </row>
    <row r="8230" spans="13:16" x14ac:dyDescent="0.3">
      <c r="M8230" s="162"/>
      <c r="N8230" s="152"/>
      <c r="P8230" s="138"/>
    </row>
    <row r="8231" spans="13:16" x14ac:dyDescent="0.3">
      <c r="M8231" s="162"/>
      <c r="N8231" s="152"/>
      <c r="P8231" s="138"/>
    </row>
    <row r="8232" spans="13:16" x14ac:dyDescent="0.3">
      <c r="M8232" s="162"/>
      <c r="N8232" s="152"/>
      <c r="P8232" s="138"/>
    </row>
    <row r="8233" spans="13:16" x14ac:dyDescent="0.3">
      <c r="M8233" s="162"/>
      <c r="N8233" s="152"/>
      <c r="P8233" s="138"/>
    </row>
    <row r="8234" spans="13:16" x14ac:dyDescent="0.3">
      <c r="M8234" s="162"/>
      <c r="N8234" s="152"/>
      <c r="P8234" s="138"/>
    </row>
    <row r="8235" spans="13:16" x14ac:dyDescent="0.3">
      <c r="M8235" s="162"/>
      <c r="N8235" s="152"/>
      <c r="P8235" s="138"/>
    </row>
    <row r="8236" spans="13:16" x14ac:dyDescent="0.3">
      <c r="M8236" s="162"/>
      <c r="N8236" s="152"/>
      <c r="P8236" s="138"/>
    </row>
    <row r="8237" spans="13:16" x14ac:dyDescent="0.3">
      <c r="M8237" s="162"/>
      <c r="N8237" s="152"/>
      <c r="P8237" s="138"/>
    </row>
    <row r="8238" spans="13:16" x14ac:dyDescent="0.3">
      <c r="M8238" s="162"/>
      <c r="N8238" s="152"/>
      <c r="P8238" s="138"/>
    </row>
    <row r="8239" spans="13:16" x14ac:dyDescent="0.3">
      <c r="M8239" s="162"/>
      <c r="N8239" s="152"/>
      <c r="P8239" s="138"/>
    </row>
    <row r="8240" spans="13:16" x14ac:dyDescent="0.3">
      <c r="M8240" s="162"/>
      <c r="N8240" s="152"/>
      <c r="P8240" s="138"/>
    </row>
    <row r="8241" spans="13:16" x14ac:dyDescent="0.3">
      <c r="M8241" s="162"/>
      <c r="N8241" s="152"/>
      <c r="P8241" s="138"/>
    </row>
    <row r="8242" spans="13:16" x14ac:dyDescent="0.3">
      <c r="M8242" s="162"/>
      <c r="N8242" s="152"/>
      <c r="P8242" s="138"/>
    </row>
    <row r="8243" spans="13:16" x14ac:dyDescent="0.3">
      <c r="M8243" s="162"/>
      <c r="N8243" s="152"/>
      <c r="P8243" s="138"/>
    </row>
    <row r="8244" spans="13:16" x14ac:dyDescent="0.3">
      <c r="M8244" s="162"/>
      <c r="N8244" s="152"/>
      <c r="P8244" s="138"/>
    </row>
    <row r="8245" spans="13:16" x14ac:dyDescent="0.3">
      <c r="M8245" s="162"/>
      <c r="N8245" s="152"/>
      <c r="P8245" s="138"/>
    </row>
    <row r="8246" spans="13:16" x14ac:dyDescent="0.3">
      <c r="M8246" s="162"/>
      <c r="N8246" s="152"/>
      <c r="P8246" s="138"/>
    </row>
    <row r="8247" spans="13:16" x14ac:dyDescent="0.3">
      <c r="M8247" s="162"/>
      <c r="N8247" s="152"/>
      <c r="P8247" s="138"/>
    </row>
    <row r="8248" spans="13:16" x14ac:dyDescent="0.3">
      <c r="M8248" s="162"/>
      <c r="N8248" s="152"/>
      <c r="P8248" s="138"/>
    </row>
    <row r="8249" spans="13:16" x14ac:dyDescent="0.3">
      <c r="M8249" s="162"/>
      <c r="N8249" s="152"/>
      <c r="P8249" s="138"/>
    </row>
    <row r="8250" spans="13:16" x14ac:dyDescent="0.3">
      <c r="M8250" s="162"/>
      <c r="N8250" s="152"/>
      <c r="P8250" s="138"/>
    </row>
    <row r="8251" spans="13:16" x14ac:dyDescent="0.3">
      <c r="M8251" s="162"/>
      <c r="N8251" s="152"/>
      <c r="P8251" s="138"/>
    </row>
    <row r="8252" spans="13:16" x14ac:dyDescent="0.3">
      <c r="M8252" s="162"/>
      <c r="N8252" s="152"/>
      <c r="P8252" s="138"/>
    </row>
    <row r="8253" spans="13:16" x14ac:dyDescent="0.3">
      <c r="M8253" s="162"/>
      <c r="N8253" s="152"/>
      <c r="P8253" s="138"/>
    </row>
    <row r="8254" spans="13:16" x14ac:dyDescent="0.3">
      <c r="M8254" s="162"/>
      <c r="N8254" s="152"/>
      <c r="P8254" s="138"/>
    </row>
    <row r="8255" spans="13:16" x14ac:dyDescent="0.3">
      <c r="M8255" s="162"/>
      <c r="N8255" s="152"/>
      <c r="P8255" s="138"/>
    </row>
    <row r="8256" spans="13:16" x14ac:dyDescent="0.3">
      <c r="M8256" s="162"/>
      <c r="N8256" s="152"/>
      <c r="P8256" s="138"/>
    </row>
    <row r="8257" spans="13:16" x14ac:dyDescent="0.3">
      <c r="M8257" s="162"/>
      <c r="N8257" s="152"/>
      <c r="P8257" s="138"/>
    </row>
    <row r="8258" spans="13:16" x14ac:dyDescent="0.3">
      <c r="M8258" s="162"/>
      <c r="N8258" s="152"/>
      <c r="P8258" s="138"/>
    </row>
    <row r="8259" spans="13:16" x14ac:dyDescent="0.3">
      <c r="M8259" s="162"/>
      <c r="N8259" s="152"/>
      <c r="P8259" s="138"/>
    </row>
    <row r="8260" spans="13:16" x14ac:dyDescent="0.3">
      <c r="M8260" s="162"/>
      <c r="N8260" s="152"/>
      <c r="P8260" s="138"/>
    </row>
    <row r="8261" spans="13:16" x14ac:dyDescent="0.3">
      <c r="M8261" s="162"/>
      <c r="N8261" s="152"/>
      <c r="P8261" s="138"/>
    </row>
    <row r="8262" spans="13:16" x14ac:dyDescent="0.3">
      <c r="M8262" s="162"/>
      <c r="N8262" s="152"/>
      <c r="P8262" s="138"/>
    </row>
    <row r="8263" spans="13:16" x14ac:dyDescent="0.3">
      <c r="M8263" s="162"/>
      <c r="N8263" s="152"/>
      <c r="P8263" s="138"/>
    </row>
    <row r="8264" spans="13:16" x14ac:dyDescent="0.3">
      <c r="M8264" s="162"/>
      <c r="N8264" s="152"/>
      <c r="P8264" s="138"/>
    </row>
    <row r="8265" spans="13:16" x14ac:dyDescent="0.3">
      <c r="M8265" s="162"/>
      <c r="N8265" s="152"/>
      <c r="P8265" s="138"/>
    </row>
    <row r="8266" spans="13:16" x14ac:dyDescent="0.3">
      <c r="M8266" s="162"/>
      <c r="N8266" s="152"/>
      <c r="P8266" s="138"/>
    </row>
    <row r="8267" spans="13:16" x14ac:dyDescent="0.3">
      <c r="M8267" s="162"/>
      <c r="N8267" s="152"/>
      <c r="P8267" s="138"/>
    </row>
    <row r="8268" spans="13:16" x14ac:dyDescent="0.3">
      <c r="M8268" s="162"/>
      <c r="N8268" s="152"/>
      <c r="P8268" s="138"/>
    </row>
    <row r="8269" spans="13:16" x14ac:dyDescent="0.3">
      <c r="M8269" s="162"/>
      <c r="N8269" s="152"/>
      <c r="P8269" s="138"/>
    </row>
    <row r="8270" spans="13:16" x14ac:dyDescent="0.3">
      <c r="M8270" s="162"/>
      <c r="N8270" s="152"/>
      <c r="P8270" s="138"/>
    </row>
    <row r="8271" spans="13:16" x14ac:dyDescent="0.3">
      <c r="M8271" s="162"/>
      <c r="N8271" s="152"/>
      <c r="P8271" s="138"/>
    </row>
    <row r="8272" spans="13:16" x14ac:dyDescent="0.3">
      <c r="M8272" s="162"/>
      <c r="N8272" s="152"/>
      <c r="P8272" s="138"/>
    </row>
    <row r="8273" spans="13:16" x14ac:dyDescent="0.3">
      <c r="M8273" s="162"/>
      <c r="N8273" s="152"/>
      <c r="P8273" s="138"/>
    </row>
    <row r="8274" spans="13:16" x14ac:dyDescent="0.3">
      <c r="M8274" s="162"/>
      <c r="N8274" s="152"/>
      <c r="P8274" s="138"/>
    </row>
    <row r="8275" spans="13:16" x14ac:dyDescent="0.3">
      <c r="M8275" s="162"/>
      <c r="N8275" s="152"/>
      <c r="P8275" s="138"/>
    </row>
    <row r="8276" spans="13:16" x14ac:dyDescent="0.3">
      <c r="M8276" s="162"/>
      <c r="N8276" s="152"/>
      <c r="P8276" s="138"/>
    </row>
    <row r="8277" spans="13:16" x14ac:dyDescent="0.3">
      <c r="M8277" s="162"/>
      <c r="N8277" s="152"/>
      <c r="P8277" s="138"/>
    </row>
    <row r="8278" spans="13:16" x14ac:dyDescent="0.3">
      <c r="M8278" s="162"/>
      <c r="N8278" s="152"/>
      <c r="P8278" s="138"/>
    </row>
    <row r="8279" spans="13:16" x14ac:dyDescent="0.3">
      <c r="M8279" s="162"/>
      <c r="N8279" s="152"/>
      <c r="P8279" s="138"/>
    </row>
    <row r="8280" spans="13:16" x14ac:dyDescent="0.3">
      <c r="M8280" s="162"/>
      <c r="N8280" s="152"/>
      <c r="P8280" s="138"/>
    </row>
    <row r="8281" spans="13:16" x14ac:dyDescent="0.3">
      <c r="M8281" s="162"/>
      <c r="N8281" s="152"/>
      <c r="P8281" s="138"/>
    </row>
    <row r="8282" spans="13:16" x14ac:dyDescent="0.3">
      <c r="M8282" s="162"/>
      <c r="N8282" s="152"/>
      <c r="P8282" s="138"/>
    </row>
    <row r="8283" spans="13:16" x14ac:dyDescent="0.3">
      <c r="M8283" s="162"/>
      <c r="N8283" s="152"/>
      <c r="P8283" s="138"/>
    </row>
    <row r="8284" spans="13:16" x14ac:dyDescent="0.3">
      <c r="M8284" s="162"/>
      <c r="N8284" s="152"/>
      <c r="P8284" s="138"/>
    </row>
    <row r="8285" spans="13:16" x14ac:dyDescent="0.3">
      <c r="M8285" s="162"/>
      <c r="N8285" s="152"/>
      <c r="P8285" s="138"/>
    </row>
    <row r="8286" spans="13:16" x14ac:dyDescent="0.3">
      <c r="M8286" s="162"/>
      <c r="N8286" s="152"/>
      <c r="P8286" s="138"/>
    </row>
    <row r="8287" spans="13:16" x14ac:dyDescent="0.3">
      <c r="M8287" s="162"/>
      <c r="N8287" s="152"/>
      <c r="P8287" s="138"/>
    </row>
    <row r="8288" spans="13:16" x14ac:dyDescent="0.3">
      <c r="M8288" s="162"/>
      <c r="N8288" s="152"/>
      <c r="P8288" s="138"/>
    </row>
    <row r="8289" spans="13:16" x14ac:dyDescent="0.3">
      <c r="M8289" s="162"/>
      <c r="N8289" s="152"/>
      <c r="P8289" s="138"/>
    </row>
    <row r="8290" spans="13:16" x14ac:dyDescent="0.3">
      <c r="M8290" s="162"/>
      <c r="N8290" s="152"/>
      <c r="P8290" s="138"/>
    </row>
    <row r="8291" spans="13:16" x14ac:dyDescent="0.3">
      <c r="M8291" s="162"/>
      <c r="N8291" s="152"/>
      <c r="P8291" s="138"/>
    </row>
    <row r="8292" spans="13:16" x14ac:dyDescent="0.3">
      <c r="M8292" s="162"/>
      <c r="N8292" s="152"/>
      <c r="P8292" s="138"/>
    </row>
    <row r="8293" spans="13:16" x14ac:dyDescent="0.3">
      <c r="M8293" s="162"/>
      <c r="N8293" s="152"/>
      <c r="P8293" s="138"/>
    </row>
    <row r="8294" spans="13:16" x14ac:dyDescent="0.3">
      <c r="M8294" s="162"/>
      <c r="N8294" s="152"/>
      <c r="P8294" s="138"/>
    </row>
    <row r="8295" spans="13:16" x14ac:dyDescent="0.3">
      <c r="M8295" s="162"/>
      <c r="N8295" s="152"/>
      <c r="P8295" s="138"/>
    </row>
    <row r="8296" spans="13:16" x14ac:dyDescent="0.3">
      <c r="M8296" s="162"/>
      <c r="N8296" s="152"/>
      <c r="P8296" s="138"/>
    </row>
    <row r="8297" spans="13:16" x14ac:dyDescent="0.3">
      <c r="M8297" s="162"/>
      <c r="N8297" s="152"/>
      <c r="P8297" s="138"/>
    </row>
    <row r="8298" spans="13:16" x14ac:dyDescent="0.3">
      <c r="M8298" s="162"/>
      <c r="N8298" s="152"/>
      <c r="P8298" s="138"/>
    </row>
    <row r="8299" spans="13:16" x14ac:dyDescent="0.3">
      <c r="M8299" s="162"/>
      <c r="N8299" s="152"/>
      <c r="P8299" s="138"/>
    </row>
    <row r="8300" spans="13:16" x14ac:dyDescent="0.3">
      <c r="M8300" s="162"/>
      <c r="N8300" s="152"/>
      <c r="P8300" s="138"/>
    </row>
    <row r="8301" spans="13:16" x14ac:dyDescent="0.3">
      <c r="M8301" s="162"/>
      <c r="N8301" s="152"/>
      <c r="P8301" s="138"/>
    </row>
    <row r="8302" spans="13:16" x14ac:dyDescent="0.3">
      <c r="M8302" s="162"/>
      <c r="N8302" s="152"/>
      <c r="P8302" s="138"/>
    </row>
    <row r="8303" spans="13:16" x14ac:dyDescent="0.3">
      <c r="M8303" s="162"/>
      <c r="N8303" s="152"/>
      <c r="P8303" s="138"/>
    </row>
    <row r="8304" spans="13:16" x14ac:dyDescent="0.3">
      <c r="M8304" s="162"/>
      <c r="N8304" s="152"/>
      <c r="P8304" s="138"/>
    </row>
    <row r="8305" spans="13:16" x14ac:dyDescent="0.3">
      <c r="M8305" s="162"/>
      <c r="N8305" s="152"/>
      <c r="P8305" s="138"/>
    </row>
    <row r="8306" spans="13:16" x14ac:dyDescent="0.3">
      <c r="M8306" s="162"/>
      <c r="N8306" s="152"/>
      <c r="P8306" s="138"/>
    </row>
    <row r="8307" spans="13:16" x14ac:dyDescent="0.3">
      <c r="M8307" s="162"/>
      <c r="N8307" s="152"/>
      <c r="P8307" s="138"/>
    </row>
    <row r="8308" spans="13:16" x14ac:dyDescent="0.3">
      <c r="M8308" s="162"/>
      <c r="N8308" s="152"/>
      <c r="P8308" s="138"/>
    </row>
    <row r="8309" spans="13:16" x14ac:dyDescent="0.3">
      <c r="M8309" s="162"/>
      <c r="N8309" s="152"/>
      <c r="P8309" s="138"/>
    </row>
    <row r="8310" spans="13:16" x14ac:dyDescent="0.3">
      <c r="M8310" s="162"/>
      <c r="N8310" s="152"/>
      <c r="P8310" s="138"/>
    </row>
    <row r="8311" spans="13:16" x14ac:dyDescent="0.3">
      <c r="M8311" s="162"/>
      <c r="N8311" s="152"/>
      <c r="P8311" s="138"/>
    </row>
    <row r="8312" spans="13:16" x14ac:dyDescent="0.3">
      <c r="M8312" s="162"/>
      <c r="N8312" s="152"/>
      <c r="P8312" s="138"/>
    </row>
    <row r="8313" spans="13:16" x14ac:dyDescent="0.3">
      <c r="M8313" s="162"/>
      <c r="N8313" s="152"/>
      <c r="P8313" s="138"/>
    </row>
    <row r="8314" spans="13:16" x14ac:dyDescent="0.3">
      <c r="M8314" s="162"/>
      <c r="N8314" s="152"/>
      <c r="P8314" s="138"/>
    </row>
    <row r="8315" spans="13:16" x14ac:dyDescent="0.3">
      <c r="M8315" s="162"/>
      <c r="N8315" s="152"/>
      <c r="P8315" s="138"/>
    </row>
    <row r="8316" spans="13:16" x14ac:dyDescent="0.3">
      <c r="M8316" s="162"/>
      <c r="N8316" s="152"/>
      <c r="P8316" s="138"/>
    </row>
    <row r="8317" spans="13:16" x14ac:dyDescent="0.3">
      <c r="M8317" s="162"/>
      <c r="N8317" s="152"/>
      <c r="P8317" s="138"/>
    </row>
    <row r="8318" spans="13:16" x14ac:dyDescent="0.3">
      <c r="M8318" s="162"/>
      <c r="N8318" s="152"/>
      <c r="P8318" s="138"/>
    </row>
    <row r="8319" spans="13:16" x14ac:dyDescent="0.3">
      <c r="M8319" s="162"/>
      <c r="N8319" s="152"/>
      <c r="P8319" s="138"/>
    </row>
    <row r="8320" spans="13:16" x14ac:dyDescent="0.3">
      <c r="M8320" s="162"/>
      <c r="N8320" s="152"/>
      <c r="P8320" s="138"/>
    </row>
    <row r="8321" spans="13:16" x14ac:dyDescent="0.3">
      <c r="M8321" s="162"/>
      <c r="N8321" s="152"/>
      <c r="P8321" s="138"/>
    </row>
    <row r="8322" spans="13:16" x14ac:dyDescent="0.3">
      <c r="M8322" s="162"/>
      <c r="N8322" s="152"/>
      <c r="P8322" s="138"/>
    </row>
    <row r="8323" spans="13:16" x14ac:dyDescent="0.3">
      <c r="M8323" s="162"/>
      <c r="N8323" s="152"/>
      <c r="P8323" s="138"/>
    </row>
    <row r="8324" spans="13:16" x14ac:dyDescent="0.3">
      <c r="M8324" s="162"/>
      <c r="N8324" s="152"/>
      <c r="P8324" s="138"/>
    </row>
    <row r="8325" spans="13:16" x14ac:dyDescent="0.3">
      <c r="M8325" s="162"/>
      <c r="N8325" s="152"/>
      <c r="P8325" s="138"/>
    </row>
    <row r="8326" spans="13:16" x14ac:dyDescent="0.3">
      <c r="M8326" s="162"/>
      <c r="N8326" s="152"/>
      <c r="P8326" s="138"/>
    </row>
    <row r="8327" spans="13:16" x14ac:dyDescent="0.3">
      <c r="M8327" s="162"/>
      <c r="N8327" s="152"/>
      <c r="P8327" s="138"/>
    </row>
    <row r="8328" spans="13:16" x14ac:dyDescent="0.3">
      <c r="M8328" s="162"/>
      <c r="N8328" s="152"/>
      <c r="P8328" s="138"/>
    </row>
    <row r="8329" spans="13:16" x14ac:dyDescent="0.3">
      <c r="M8329" s="162"/>
      <c r="N8329" s="152"/>
      <c r="P8329" s="138"/>
    </row>
    <row r="8330" spans="13:16" x14ac:dyDescent="0.3">
      <c r="M8330" s="162"/>
      <c r="N8330" s="152"/>
      <c r="P8330" s="138"/>
    </row>
    <row r="8331" spans="13:16" x14ac:dyDescent="0.3">
      <c r="M8331" s="162"/>
      <c r="N8331" s="152"/>
      <c r="P8331" s="138"/>
    </row>
    <row r="8332" spans="13:16" x14ac:dyDescent="0.3">
      <c r="M8332" s="162"/>
      <c r="N8332" s="152"/>
      <c r="P8332" s="138"/>
    </row>
    <row r="8333" spans="13:16" x14ac:dyDescent="0.3">
      <c r="M8333" s="162"/>
      <c r="N8333" s="152"/>
      <c r="P8333" s="138"/>
    </row>
    <row r="8334" spans="13:16" x14ac:dyDescent="0.3">
      <c r="M8334" s="162"/>
      <c r="N8334" s="152"/>
      <c r="P8334" s="138"/>
    </row>
    <row r="8335" spans="13:16" x14ac:dyDescent="0.3">
      <c r="M8335" s="162"/>
      <c r="N8335" s="152"/>
      <c r="P8335" s="138"/>
    </row>
    <row r="8336" spans="13:16" x14ac:dyDescent="0.3">
      <c r="M8336" s="162"/>
      <c r="N8336" s="152"/>
      <c r="P8336" s="138"/>
    </row>
    <row r="8337" spans="13:16" x14ac:dyDescent="0.3">
      <c r="M8337" s="162"/>
      <c r="N8337" s="152"/>
      <c r="P8337" s="138"/>
    </row>
    <row r="8338" spans="13:16" x14ac:dyDescent="0.3">
      <c r="M8338" s="162"/>
      <c r="N8338" s="152"/>
      <c r="P8338" s="138"/>
    </row>
    <row r="8339" spans="13:16" x14ac:dyDescent="0.3">
      <c r="M8339" s="162"/>
      <c r="N8339" s="152"/>
      <c r="P8339" s="138"/>
    </row>
    <row r="8340" spans="13:16" x14ac:dyDescent="0.3">
      <c r="M8340" s="162"/>
      <c r="N8340" s="152"/>
      <c r="P8340" s="138"/>
    </row>
    <row r="8341" spans="13:16" x14ac:dyDescent="0.3">
      <c r="M8341" s="162"/>
      <c r="N8341" s="152"/>
      <c r="P8341" s="138"/>
    </row>
    <row r="8342" spans="13:16" x14ac:dyDescent="0.3">
      <c r="M8342" s="162"/>
      <c r="N8342" s="152"/>
      <c r="P8342" s="138"/>
    </row>
    <row r="8343" spans="13:16" x14ac:dyDescent="0.3">
      <c r="M8343" s="162"/>
      <c r="N8343" s="152"/>
      <c r="P8343" s="138"/>
    </row>
    <row r="8344" spans="13:16" x14ac:dyDescent="0.3">
      <c r="M8344" s="162"/>
      <c r="N8344" s="152"/>
      <c r="P8344" s="138"/>
    </row>
    <row r="8345" spans="13:16" x14ac:dyDescent="0.3">
      <c r="M8345" s="162"/>
      <c r="N8345" s="152"/>
      <c r="P8345" s="138"/>
    </row>
    <row r="8346" spans="13:16" x14ac:dyDescent="0.3">
      <c r="M8346" s="162"/>
      <c r="N8346" s="152"/>
      <c r="P8346" s="138"/>
    </row>
    <row r="8347" spans="13:16" x14ac:dyDescent="0.3">
      <c r="M8347" s="162"/>
      <c r="N8347" s="152"/>
      <c r="P8347" s="138"/>
    </row>
    <row r="8348" spans="13:16" x14ac:dyDescent="0.3">
      <c r="M8348" s="162"/>
      <c r="N8348" s="152"/>
      <c r="P8348" s="138"/>
    </row>
    <row r="8349" spans="13:16" x14ac:dyDescent="0.3">
      <c r="M8349" s="162"/>
      <c r="N8349" s="152"/>
      <c r="P8349" s="138"/>
    </row>
    <row r="8350" spans="13:16" x14ac:dyDescent="0.3">
      <c r="M8350" s="162"/>
      <c r="N8350" s="152"/>
      <c r="P8350" s="138"/>
    </row>
    <row r="8351" spans="13:16" x14ac:dyDescent="0.3">
      <c r="M8351" s="162"/>
      <c r="N8351" s="152"/>
      <c r="P8351" s="138"/>
    </row>
    <row r="8352" spans="13:16" x14ac:dyDescent="0.3">
      <c r="M8352" s="162"/>
      <c r="N8352" s="152"/>
      <c r="P8352" s="138"/>
    </row>
    <row r="8353" spans="13:16" x14ac:dyDescent="0.3">
      <c r="M8353" s="162"/>
      <c r="N8353" s="152"/>
      <c r="P8353" s="138"/>
    </row>
    <row r="8354" spans="13:16" x14ac:dyDescent="0.3">
      <c r="M8354" s="162"/>
      <c r="N8354" s="152"/>
      <c r="P8354" s="138"/>
    </row>
    <row r="8355" spans="13:16" x14ac:dyDescent="0.3">
      <c r="M8355" s="162"/>
      <c r="N8355" s="152"/>
      <c r="P8355" s="138"/>
    </row>
    <row r="8356" spans="13:16" x14ac:dyDescent="0.3">
      <c r="M8356" s="162"/>
      <c r="N8356" s="152"/>
      <c r="P8356" s="138"/>
    </row>
    <row r="8357" spans="13:16" x14ac:dyDescent="0.3">
      <c r="M8357" s="162"/>
      <c r="N8357" s="152"/>
      <c r="P8357" s="138"/>
    </row>
    <row r="8358" spans="13:16" x14ac:dyDescent="0.3">
      <c r="M8358" s="162"/>
      <c r="N8358" s="152"/>
      <c r="P8358" s="138"/>
    </row>
    <row r="8359" spans="13:16" x14ac:dyDescent="0.3">
      <c r="M8359" s="162"/>
      <c r="N8359" s="152"/>
      <c r="P8359" s="138"/>
    </row>
    <row r="8360" spans="13:16" x14ac:dyDescent="0.3">
      <c r="M8360" s="162"/>
      <c r="N8360" s="152"/>
      <c r="P8360" s="138"/>
    </row>
    <row r="8361" spans="13:16" x14ac:dyDescent="0.3">
      <c r="M8361" s="162"/>
      <c r="N8361" s="152"/>
      <c r="P8361" s="138"/>
    </row>
    <row r="8362" spans="13:16" x14ac:dyDescent="0.3">
      <c r="M8362" s="162"/>
      <c r="N8362" s="152"/>
      <c r="P8362" s="138"/>
    </row>
    <row r="8363" spans="13:16" x14ac:dyDescent="0.3">
      <c r="M8363" s="162"/>
      <c r="N8363" s="152"/>
      <c r="P8363" s="138"/>
    </row>
    <row r="8364" spans="13:16" x14ac:dyDescent="0.3">
      <c r="M8364" s="162"/>
      <c r="N8364" s="152"/>
      <c r="P8364" s="138"/>
    </row>
    <row r="8365" spans="13:16" x14ac:dyDescent="0.3">
      <c r="M8365" s="162"/>
      <c r="N8365" s="152"/>
      <c r="P8365" s="138"/>
    </row>
    <row r="8366" spans="13:16" x14ac:dyDescent="0.3">
      <c r="M8366" s="162"/>
      <c r="N8366" s="152"/>
      <c r="P8366" s="138"/>
    </row>
    <row r="8367" spans="13:16" x14ac:dyDescent="0.3">
      <c r="M8367" s="162"/>
      <c r="N8367" s="152"/>
      <c r="P8367" s="138"/>
    </row>
    <row r="8368" spans="13:16" x14ac:dyDescent="0.3">
      <c r="M8368" s="162"/>
      <c r="N8368" s="152"/>
      <c r="P8368" s="138"/>
    </row>
    <row r="8369" spans="13:16" x14ac:dyDescent="0.3">
      <c r="M8369" s="162"/>
      <c r="N8369" s="152"/>
      <c r="P8369" s="138"/>
    </row>
    <row r="8370" spans="13:16" x14ac:dyDescent="0.3">
      <c r="M8370" s="162"/>
      <c r="N8370" s="152"/>
      <c r="P8370" s="138"/>
    </row>
    <row r="8371" spans="13:16" x14ac:dyDescent="0.3">
      <c r="M8371" s="162"/>
      <c r="N8371" s="152"/>
      <c r="P8371" s="138"/>
    </row>
    <row r="8372" spans="13:16" x14ac:dyDescent="0.3">
      <c r="M8372" s="162"/>
      <c r="N8372" s="152"/>
      <c r="P8372" s="138"/>
    </row>
    <row r="8373" spans="13:16" x14ac:dyDescent="0.3">
      <c r="M8373" s="162"/>
      <c r="N8373" s="152"/>
      <c r="P8373" s="138"/>
    </row>
    <row r="8374" spans="13:16" x14ac:dyDescent="0.3">
      <c r="M8374" s="162"/>
      <c r="N8374" s="152"/>
      <c r="P8374" s="138"/>
    </row>
    <row r="8375" spans="13:16" x14ac:dyDescent="0.3">
      <c r="M8375" s="162"/>
      <c r="N8375" s="152"/>
      <c r="P8375" s="138"/>
    </row>
    <row r="8376" spans="13:16" x14ac:dyDescent="0.3">
      <c r="M8376" s="162"/>
      <c r="N8376" s="152"/>
      <c r="P8376" s="138"/>
    </row>
    <row r="8377" spans="13:16" x14ac:dyDescent="0.3">
      <c r="M8377" s="162"/>
      <c r="N8377" s="152"/>
      <c r="P8377" s="138"/>
    </row>
    <row r="8378" spans="13:16" x14ac:dyDescent="0.3">
      <c r="M8378" s="162"/>
      <c r="N8378" s="152"/>
      <c r="P8378" s="138"/>
    </row>
    <row r="8379" spans="13:16" x14ac:dyDescent="0.3">
      <c r="M8379" s="162"/>
      <c r="N8379" s="152"/>
      <c r="P8379" s="138"/>
    </row>
    <row r="8380" spans="13:16" x14ac:dyDescent="0.3">
      <c r="M8380" s="162"/>
      <c r="N8380" s="152"/>
      <c r="P8380" s="138"/>
    </row>
    <row r="8381" spans="13:16" x14ac:dyDescent="0.3">
      <c r="M8381" s="162"/>
      <c r="N8381" s="152"/>
      <c r="P8381" s="138"/>
    </row>
    <row r="8382" spans="13:16" x14ac:dyDescent="0.3">
      <c r="M8382" s="162"/>
      <c r="N8382" s="152"/>
      <c r="P8382" s="138"/>
    </row>
    <row r="8383" spans="13:16" x14ac:dyDescent="0.3">
      <c r="M8383" s="162"/>
      <c r="N8383" s="152"/>
      <c r="P8383" s="138"/>
    </row>
    <row r="8384" spans="13:16" x14ac:dyDescent="0.3">
      <c r="M8384" s="162"/>
      <c r="N8384" s="152"/>
      <c r="P8384" s="138"/>
    </row>
    <row r="8385" spans="13:16" x14ac:dyDescent="0.3">
      <c r="M8385" s="162"/>
      <c r="N8385" s="152"/>
      <c r="P8385" s="138"/>
    </row>
    <row r="8386" spans="13:16" x14ac:dyDescent="0.3">
      <c r="M8386" s="162"/>
      <c r="N8386" s="152"/>
      <c r="P8386" s="138"/>
    </row>
    <row r="8387" spans="13:16" x14ac:dyDescent="0.3">
      <c r="M8387" s="162"/>
      <c r="N8387" s="152"/>
      <c r="P8387" s="138"/>
    </row>
    <row r="8388" spans="13:16" x14ac:dyDescent="0.3">
      <c r="M8388" s="162"/>
      <c r="N8388" s="152"/>
      <c r="P8388" s="138"/>
    </row>
    <row r="8389" spans="13:16" x14ac:dyDescent="0.3">
      <c r="M8389" s="162"/>
      <c r="N8389" s="152"/>
      <c r="P8389" s="138"/>
    </row>
    <row r="8390" spans="13:16" x14ac:dyDescent="0.3">
      <c r="M8390" s="162"/>
      <c r="N8390" s="152"/>
      <c r="P8390" s="138"/>
    </row>
    <row r="8391" spans="13:16" x14ac:dyDescent="0.3">
      <c r="M8391" s="162"/>
      <c r="N8391" s="152"/>
      <c r="P8391" s="138"/>
    </row>
    <row r="8392" spans="13:16" x14ac:dyDescent="0.3">
      <c r="M8392" s="162"/>
      <c r="N8392" s="152"/>
      <c r="P8392" s="138"/>
    </row>
    <row r="8393" spans="13:16" x14ac:dyDescent="0.3">
      <c r="M8393" s="162"/>
      <c r="N8393" s="152"/>
      <c r="P8393" s="138"/>
    </row>
    <row r="8394" spans="13:16" x14ac:dyDescent="0.3">
      <c r="M8394" s="162"/>
      <c r="N8394" s="152"/>
      <c r="P8394" s="138"/>
    </row>
    <row r="8395" spans="13:16" x14ac:dyDescent="0.3">
      <c r="M8395" s="162"/>
      <c r="N8395" s="152"/>
      <c r="P8395" s="138"/>
    </row>
    <row r="8396" spans="13:16" x14ac:dyDescent="0.3">
      <c r="M8396" s="162"/>
      <c r="N8396" s="152"/>
      <c r="P8396" s="138"/>
    </row>
    <row r="8397" spans="13:16" x14ac:dyDescent="0.3">
      <c r="M8397" s="162"/>
      <c r="N8397" s="152"/>
      <c r="P8397" s="138"/>
    </row>
    <row r="8398" spans="13:16" x14ac:dyDescent="0.3">
      <c r="M8398" s="162"/>
      <c r="N8398" s="152"/>
      <c r="P8398" s="138"/>
    </row>
    <row r="8399" spans="13:16" x14ac:dyDescent="0.3">
      <c r="M8399" s="162"/>
      <c r="N8399" s="152"/>
      <c r="P8399" s="138"/>
    </row>
    <row r="8400" spans="13:16" x14ac:dyDescent="0.3">
      <c r="M8400" s="162"/>
      <c r="N8400" s="152"/>
      <c r="P8400" s="138"/>
    </row>
    <row r="8401" spans="13:16" x14ac:dyDescent="0.3">
      <c r="M8401" s="162"/>
      <c r="N8401" s="152"/>
      <c r="P8401" s="138"/>
    </row>
    <row r="8402" spans="13:16" x14ac:dyDescent="0.3">
      <c r="M8402" s="162"/>
      <c r="N8402" s="152"/>
      <c r="P8402" s="138"/>
    </row>
    <row r="8403" spans="13:16" x14ac:dyDescent="0.3">
      <c r="M8403" s="162"/>
      <c r="N8403" s="152"/>
      <c r="P8403" s="138"/>
    </row>
    <row r="8404" spans="13:16" x14ac:dyDescent="0.3">
      <c r="M8404" s="162"/>
      <c r="N8404" s="152"/>
      <c r="P8404" s="138"/>
    </row>
    <row r="8405" spans="13:16" x14ac:dyDescent="0.3">
      <c r="M8405" s="162"/>
      <c r="N8405" s="152"/>
      <c r="P8405" s="138"/>
    </row>
    <row r="8406" spans="13:16" x14ac:dyDescent="0.3">
      <c r="M8406" s="162"/>
      <c r="N8406" s="152"/>
      <c r="P8406" s="138"/>
    </row>
    <row r="8407" spans="13:16" x14ac:dyDescent="0.3">
      <c r="M8407" s="162"/>
      <c r="N8407" s="152"/>
      <c r="P8407" s="138"/>
    </row>
    <row r="8408" spans="13:16" x14ac:dyDescent="0.3">
      <c r="M8408" s="162"/>
      <c r="N8408" s="152"/>
      <c r="P8408" s="138"/>
    </row>
    <row r="8409" spans="13:16" x14ac:dyDescent="0.3">
      <c r="M8409" s="162"/>
      <c r="N8409" s="152"/>
      <c r="P8409" s="138"/>
    </row>
    <row r="8410" spans="13:16" x14ac:dyDescent="0.3">
      <c r="M8410" s="162"/>
      <c r="N8410" s="152"/>
      <c r="P8410" s="138"/>
    </row>
    <row r="8411" spans="13:16" x14ac:dyDescent="0.3">
      <c r="M8411" s="162"/>
      <c r="N8411" s="152"/>
      <c r="P8411" s="138"/>
    </row>
    <row r="8412" spans="13:16" x14ac:dyDescent="0.3">
      <c r="M8412" s="162"/>
      <c r="N8412" s="152"/>
      <c r="P8412" s="138"/>
    </row>
    <row r="8413" spans="13:16" x14ac:dyDescent="0.3">
      <c r="M8413" s="162"/>
      <c r="N8413" s="152"/>
      <c r="P8413" s="138"/>
    </row>
    <row r="8414" spans="13:16" x14ac:dyDescent="0.3">
      <c r="M8414" s="162"/>
      <c r="N8414" s="152"/>
      <c r="P8414" s="138"/>
    </row>
    <row r="8415" spans="13:16" x14ac:dyDescent="0.3">
      <c r="M8415" s="162"/>
      <c r="N8415" s="152"/>
      <c r="P8415" s="138"/>
    </row>
    <row r="8416" spans="13:16" x14ac:dyDescent="0.3">
      <c r="M8416" s="162"/>
      <c r="N8416" s="152"/>
      <c r="P8416" s="138"/>
    </row>
    <row r="8417" spans="13:16" x14ac:dyDescent="0.3">
      <c r="M8417" s="162"/>
      <c r="N8417" s="152"/>
      <c r="P8417" s="138"/>
    </row>
    <row r="8418" spans="13:16" x14ac:dyDescent="0.3">
      <c r="M8418" s="162"/>
      <c r="N8418" s="152"/>
      <c r="P8418" s="138"/>
    </row>
    <row r="8419" spans="13:16" x14ac:dyDescent="0.3">
      <c r="M8419" s="162"/>
      <c r="N8419" s="152"/>
      <c r="P8419" s="138"/>
    </row>
    <row r="8420" spans="13:16" x14ac:dyDescent="0.3">
      <c r="M8420" s="162"/>
      <c r="N8420" s="152"/>
      <c r="P8420" s="138"/>
    </row>
    <row r="8421" spans="13:16" x14ac:dyDescent="0.3">
      <c r="M8421" s="162"/>
      <c r="N8421" s="152"/>
      <c r="P8421" s="138"/>
    </row>
    <row r="8422" spans="13:16" x14ac:dyDescent="0.3">
      <c r="M8422" s="162"/>
      <c r="N8422" s="152"/>
      <c r="P8422" s="138"/>
    </row>
    <row r="8423" spans="13:16" x14ac:dyDescent="0.3">
      <c r="M8423" s="162"/>
      <c r="N8423" s="152"/>
      <c r="P8423" s="138"/>
    </row>
    <row r="8424" spans="13:16" x14ac:dyDescent="0.3">
      <c r="M8424" s="162"/>
      <c r="N8424" s="152"/>
      <c r="P8424" s="138"/>
    </row>
    <row r="8425" spans="13:16" x14ac:dyDescent="0.3">
      <c r="M8425" s="162"/>
      <c r="N8425" s="152"/>
      <c r="P8425" s="138"/>
    </row>
    <row r="8426" spans="13:16" x14ac:dyDescent="0.3">
      <c r="M8426" s="162"/>
      <c r="N8426" s="152"/>
      <c r="P8426" s="138"/>
    </row>
    <row r="8427" spans="13:16" x14ac:dyDescent="0.3">
      <c r="M8427" s="162"/>
      <c r="N8427" s="152"/>
      <c r="P8427" s="138"/>
    </row>
    <row r="8428" spans="13:16" x14ac:dyDescent="0.3">
      <c r="M8428" s="162"/>
      <c r="N8428" s="152"/>
      <c r="P8428" s="138"/>
    </row>
    <row r="8429" spans="13:16" x14ac:dyDescent="0.3">
      <c r="M8429" s="162"/>
      <c r="N8429" s="152"/>
      <c r="P8429" s="138"/>
    </row>
    <row r="8430" spans="13:16" x14ac:dyDescent="0.3">
      <c r="M8430" s="162"/>
      <c r="N8430" s="152"/>
      <c r="P8430" s="138"/>
    </row>
    <row r="8431" spans="13:16" x14ac:dyDescent="0.3">
      <c r="M8431" s="162"/>
      <c r="N8431" s="152"/>
      <c r="P8431" s="138"/>
    </row>
    <row r="8432" spans="13:16" x14ac:dyDescent="0.3">
      <c r="M8432" s="162"/>
      <c r="N8432" s="152"/>
      <c r="P8432" s="138"/>
    </row>
    <row r="8433" spans="13:16" x14ac:dyDescent="0.3">
      <c r="M8433" s="162"/>
      <c r="N8433" s="152"/>
      <c r="P8433" s="138"/>
    </row>
    <row r="8434" spans="13:16" x14ac:dyDescent="0.3">
      <c r="M8434" s="162"/>
      <c r="N8434" s="152"/>
      <c r="P8434" s="138"/>
    </row>
    <row r="8435" spans="13:16" x14ac:dyDescent="0.3">
      <c r="M8435" s="162"/>
      <c r="N8435" s="152"/>
      <c r="P8435" s="138"/>
    </row>
    <row r="8436" spans="13:16" x14ac:dyDescent="0.3">
      <c r="M8436" s="162"/>
      <c r="N8436" s="152"/>
      <c r="P8436" s="138"/>
    </row>
    <row r="8437" spans="13:16" x14ac:dyDescent="0.3">
      <c r="M8437" s="162"/>
      <c r="N8437" s="152"/>
      <c r="P8437" s="138"/>
    </row>
    <row r="8438" spans="13:16" x14ac:dyDescent="0.3">
      <c r="M8438" s="162"/>
      <c r="N8438" s="152"/>
      <c r="P8438" s="138"/>
    </row>
    <row r="8439" spans="13:16" x14ac:dyDescent="0.3">
      <c r="M8439" s="162"/>
      <c r="N8439" s="152"/>
      <c r="P8439" s="138"/>
    </row>
    <row r="8440" spans="13:16" x14ac:dyDescent="0.3">
      <c r="M8440" s="162"/>
      <c r="N8440" s="152"/>
      <c r="P8440" s="138"/>
    </row>
    <row r="8441" spans="13:16" x14ac:dyDescent="0.3">
      <c r="M8441" s="162"/>
      <c r="N8441" s="152"/>
      <c r="P8441" s="138"/>
    </row>
    <row r="8442" spans="13:16" x14ac:dyDescent="0.3">
      <c r="M8442" s="162"/>
      <c r="N8442" s="152"/>
      <c r="P8442" s="138"/>
    </row>
    <row r="8443" spans="13:16" x14ac:dyDescent="0.3">
      <c r="M8443" s="162"/>
      <c r="N8443" s="152"/>
      <c r="P8443" s="138"/>
    </row>
    <row r="8444" spans="13:16" x14ac:dyDescent="0.3">
      <c r="M8444" s="162"/>
      <c r="N8444" s="152"/>
      <c r="P8444" s="138"/>
    </row>
    <row r="8445" spans="13:16" x14ac:dyDescent="0.3">
      <c r="M8445" s="162"/>
      <c r="N8445" s="152"/>
      <c r="P8445" s="138"/>
    </row>
    <row r="8446" spans="13:16" x14ac:dyDescent="0.3">
      <c r="M8446" s="162"/>
      <c r="N8446" s="152"/>
      <c r="P8446" s="138"/>
    </row>
    <row r="8447" spans="13:16" x14ac:dyDescent="0.3">
      <c r="M8447" s="162"/>
      <c r="N8447" s="152"/>
      <c r="P8447" s="138"/>
    </row>
    <row r="8448" spans="13:16" x14ac:dyDescent="0.3">
      <c r="M8448" s="162"/>
      <c r="N8448" s="152"/>
      <c r="P8448" s="138"/>
    </row>
    <row r="8449" spans="13:16" x14ac:dyDescent="0.3">
      <c r="M8449" s="162"/>
      <c r="N8449" s="152"/>
      <c r="P8449" s="138"/>
    </row>
    <row r="8450" spans="13:16" x14ac:dyDescent="0.3">
      <c r="M8450" s="162"/>
      <c r="N8450" s="152"/>
      <c r="P8450" s="138"/>
    </row>
    <row r="8451" spans="13:16" x14ac:dyDescent="0.3">
      <c r="M8451" s="162"/>
      <c r="N8451" s="152"/>
      <c r="P8451" s="138"/>
    </row>
    <row r="8452" spans="13:16" x14ac:dyDescent="0.3">
      <c r="M8452" s="162"/>
      <c r="N8452" s="152"/>
      <c r="P8452" s="138"/>
    </row>
    <row r="8453" spans="13:16" x14ac:dyDescent="0.3">
      <c r="M8453" s="162"/>
      <c r="N8453" s="152"/>
      <c r="P8453" s="138"/>
    </row>
    <row r="8454" spans="13:16" x14ac:dyDescent="0.3">
      <c r="M8454" s="162"/>
      <c r="N8454" s="152"/>
      <c r="P8454" s="138"/>
    </row>
    <row r="8455" spans="13:16" x14ac:dyDescent="0.3">
      <c r="M8455" s="162"/>
      <c r="N8455" s="152"/>
      <c r="P8455" s="138"/>
    </row>
    <row r="8456" spans="13:16" x14ac:dyDescent="0.3">
      <c r="M8456" s="162"/>
      <c r="N8456" s="152"/>
      <c r="P8456" s="138"/>
    </row>
    <row r="8457" spans="13:16" x14ac:dyDescent="0.3">
      <c r="M8457" s="162"/>
      <c r="N8457" s="152"/>
      <c r="P8457" s="138"/>
    </row>
    <row r="8458" spans="13:16" x14ac:dyDescent="0.3">
      <c r="M8458" s="162"/>
      <c r="N8458" s="152"/>
      <c r="P8458" s="138"/>
    </row>
    <row r="8459" spans="13:16" x14ac:dyDescent="0.3">
      <c r="M8459" s="162"/>
      <c r="N8459" s="152"/>
      <c r="P8459" s="138"/>
    </row>
    <row r="8460" spans="13:16" x14ac:dyDescent="0.3">
      <c r="M8460" s="162"/>
      <c r="N8460" s="152"/>
      <c r="P8460" s="138"/>
    </row>
    <row r="8461" spans="13:16" x14ac:dyDescent="0.3">
      <c r="M8461" s="162"/>
      <c r="N8461" s="152"/>
      <c r="P8461" s="138"/>
    </row>
    <row r="8462" spans="13:16" x14ac:dyDescent="0.3">
      <c r="M8462" s="162"/>
      <c r="N8462" s="152"/>
      <c r="P8462" s="138"/>
    </row>
    <row r="8463" spans="13:16" x14ac:dyDescent="0.3">
      <c r="M8463" s="162"/>
      <c r="N8463" s="152"/>
      <c r="P8463" s="138"/>
    </row>
    <row r="8464" spans="13:16" x14ac:dyDescent="0.3">
      <c r="M8464" s="162"/>
      <c r="N8464" s="152"/>
      <c r="P8464" s="138"/>
    </row>
    <row r="8465" spans="13:16" x14ac:dyDescent="0.3">
      <c r="M8465" s="162"/>
      <c r="N8465" s="152"/>
      <c r="P8465" s="138"/>
    </row>
    <row r="8466" spans="13:16" x14ac:dyDescent="0.3">
      <c r="M8466" s="162"/>
      <c r="N8466" s="152"/>
      <c r="P8466" s="138"/>
    </row>
    <row r="8467" spans="13:16" x14ac:dyDescent="0.3">
      <c r="M8467" s="162"/>
      <c r="N8467" s="152"/>
      <c r="P8467" s="138"/>
    </row>
    <row r="8468" spans="13:16" x14ac:dyDescent="0.3">
      <c r="M8468" s="162"/>
      <c r="N8468" s="152"/>
      <c r="P8468" s="138"/>
    </row>
    <row r="8469" spans="13:16" x14ac:dyDescent="0.3">
      <c r="M8469" s="162"/>
      <c r="N8469" s="152"/>
      <c r="P8469" s="138"/>
    </row>
    <row r="8470" spans="13:16" x14ac:dyDescent="0.3">
      <c r="M8470" s="162"/>
      <c r="N8470" s="152"/>
      <c r="P8470" s="138"/>
    </row>
    <row r="8471" spans="13:16" x14ac:dyDescent="0.3">
      <c r="M8471" s="162"/>
      <c r="N8471" s="152"/>
      <c r="P8471" s="138"/>
    </row>
    <row r="8472" spans="13:16" x14ac:dyDescent="0.3">
      <c r="M8472" s="162"/>
      <c r="N8472" s="152"/>
      <c r="P8472" s="138"/>
    </row>
    <row r="8473" spans="13:16" x14ac:dyDescent="0.3">
      <c r="M8473" s="162"/>
      <c r="N8473" s="152"/>
      <c r="P8473" s="138"/>
    </row>
    <row r="8474" spans="13:16" x14ac:dyDescent="0.3">
      <c r="M8474" s="162"/>
      <c r="N8474" s="152"/>
      <c r="P8474" s="138"/>
    </row>
    <row r="8475" spans="13:16" x14ac:dyDescent="0.3">
      <c r="M8475" s="162"/>
      <c r="N8475" s="152"/>
      <c r="P8475" s="138"/>
    </row>
    <row r="8476" spans="13:16" x14ac:dyDescent="0.3">
      <c r="M8476" s="162"/>
      <c r="N8476" s="152"/>
      <c r="P8476" s="138"/>
    </row>
    <row r="8477" spans="13:16" x14ac:dyDescent="0.3">
      <c r="M8477" s="162"/>
      <c r="N8477" s="152"/>
      <c r="P8477" s="138"/>
    </row>
    <row r="8478" spans="13:16" x14ac:dyDescent="0.3">
      <c r="M8478" s="162"/>
      <c r="N8478" s="152"/>
      <c r="P8478" s="138"/>
    </row>
    <row r="8479" spans="13:16" x14ac:dyDescent="0.3">
      <c r="M8479" s="162"/>
      <c r="N8479" s="152"/>
      <c r="P8479" s="138"/>
    </row>
    <row r="8480" spans="13:16" x14ac:dyDescent="0.3">
      <c r="M8480" s="162"/>
      <c r="N8480" s="152"/>
      <c r="P8480" s="138"/>
    </row>
    <row r="8481" spans="13:16" x14ac:dyDescent="0.3">
      <c r="M8481" s="162"/>
      <c r="N8481" s="152"/>
      <c r="P8481" s="138"/>
    </row>
    <row r="8482" spans="13:16" x14ac:dyDescent="0.3">
      <c r="M8482" s="162"/>
      <c r="N8482" s="152"/>
      <c r="P8482" s="138"/>
    </row>
    <row r="8483" spans="13:16" x14ac:dyDescent="0.3">
      <c r="M8483" s="162"/>
      <c r="N8483" s="152"/>
      <c r="P8483" s="138"/>
    </row>
    <row r="8484" spans="13:16" x14ac:dyDescent="0.3">
      <c r="M8484" s="162"/>
      <c r="N8484" s="152"/>
      <c r="P8484" s="138"/>
    </row>
    <row r="8485" spans="13:16" x14ac:dyDescent="0.3">
      <c r="M8485" s="162"/>
      <c r="N8485" s="152"/>
      <c r="P8485" s="138"/>
    </row>
    <row r="8486" spans="13:16" x14ac:dyDescent="0.3">
      <c r="M8486" s="162"/>
      <c r="N8486" s="152"/>
      <c r="P8486" s="138"/>
    </row>
    <row r="8487" spans="13:16" x14ac:dyDescent="0.3">
      <c r="M8487" s="162"/>
      <c r="N8487" s="152"/>
      <c r="P8487" s="138"/>
    </row>
    <row r="8488" spans="13:16" x14ac:dyDescent="0.3">
      <c r="M8488" s="162"/>
      <c r="N8488" s="152"/>
      <c r="P8488" s="138"/>
    </row>
    <row r="8489" spans="13:16" x14ac:dyDescent="0.3">
      <c r="M8489" s="162"/>
      <c r="N8489" s="152"/>
      <c r="P8489" s="138"/>
    </row>
    <row r="8490" spans="13:16" x14ac:dyDescent="0.3">
      <c r="M8490" s="162"/>
      <c r="N8490" s="152"/>
      <c r="P8490" s="138"/>
    </row>
    <row r="8491" spans="13:16" x14ac:dyDescent="0.3">
      <c r="M8491" s="162"/>
      <c r="N8491" s="152"/>
      <c r="P8491" s="138"/>
    </row>
    <row r="8492" spans="13:16" x14ac:dyDescent="0.3">
      <c r="M8492" s="162"/>
      <c r="N8492" s="152"/>
      <c r="P8492" s="138"/>
    </row>
    <row r="8493" spans="13:16" x14ac:dyDescent="0.3">
      <c r="M8493" s="162"/>
      <c r="N8493" s="152"/>
      <c r="P8493" s="138"/>
    </row>
    <row r="8494" spans="13:16" x14ac:dyDescent="0.3">
      <c r="M8494" s="162"/>
      <c r="N8494" s="152"/>
      <c r="P8494" s="138"/>
    </row>
    <row r="8495" spans="13:16" x14ac:dyDescent="0.3">
      <c r="M8495" s="162"/>
      <c r="N8495" s="152"/>
      <c r="P8495" s="138"/>
    </row>
    <row r="8496" spans="13:16" x14ac:dyDescent="0.3">
      <c r="M8496" s="162"/>
      <c r="N8496" s="152"/>
      <c r="P8496" s="138"/>
    </row>
    <row r="8497" spans="13:16" x14ac:dyDescent="0.3">
      <c r="M8497" s="162"/>
      <c r="N8497" s="152"/>
      <c r="P8497" s="138"/>
    </row>
    <row r="8498" spans="13:16" x14ac:dyDescent="0.3">
      <c r="M8498" s="162"/>
      <c r="N8498" s="152"/>
      <c r="P8498" s="138"/>
    </row>
    <row r="8499" spans="13:16" x14ac:dyDescent="0.3">
      <c r="M8499" s="162"/>
      <c r="N8499" s="152"/>
      <c r="P8499" s="138"/>
    </row>
    <row r="8500" spans="13:16" x14ac:dyDescent="0.3">
      <c r="M8500" s="162"/>
      <c r="N8500" s="152"/>
      <c r="P8500" s="138"/>
    </row>
    <row r="8501" spans="13:16" x14ac:dyDescent="0.3">
      <c r="M8501" s="162"/>
      <c r="N8501" s="152"/>
      <c r="P8501" s="138"/>
    </row>
    <row r="8502" spans="13:16" x14ac:dyDescent="0.3">
      <c r="M8502" s="162"/>
      <c r="N8502" s="152"/>
      <c r="P8502" s="138"/>
    </row>
    <row r="8503" spans="13:16" x14ac:dyDescent="0.3">
      <c r="M8503" s="162"/>
      <c r="N8503" s="152"/>
      <c r="P8503" s="138"/>
    </row>
    <row r="8504" spans="13:16" x14ac:dyDescent="0.3">
      <c r="M8504" s="162"/>
      <c r="N8504" s="152"/>
      <c r="P8504" s="138"/>
    </row>
    <row r="8505" spans="13:16" x14ac:dyDescent="0.3">
      <c r="M8505" s="162"/>
      <c r="N8505" s="152"/>
      <c r="P8505" s="138"/>
    </row>
    <row r="8506" spans="13:16" x14ac:dyDescent="0.3">
      <c r="M8506" s="162"/>
      <c r="N8506" s="152"/>
      <c r="P8506" s="138"/>
    </row>
    <row r="8507" spans="13:16" x14ac:dyDescent="0.3">
      <c r="M8507" s="162"/>
      <c r="N8507" s="152"/>
      <c r="P8507" s="138"/>
    </row>
    <row r="8508" spans="13:16" x14ac:dyDescent="0.3">
      <c r="M8508" s="162"/>
      <c r="N8508" s="152"/>
      <c r="P8508" s="138"/>
    </row>
    <row r="8509" spans="13:16" x14ac:dyDescent="0.3">
      <c r="M8509" s="162"/>
      <c r="N8509" s="152"/>
      <c r="P8509" s="138"/>
    </row>
    <row r="8510" spans="13:16" x14ac:dyDescent="0.3">
      <c r="M8510" s="162"/>
      <c r="N8510" s="152"/>
      <c r="P8510" s="138"/>
    </row>
    <row r="8511" spans="13:16" x14ac:dyDescent="0.3">
      <c r="M8511" s="162"/>
      <c r="N8511" s="152"/>
      <c r="P8511" s="138"/>
    </row>
    <row r="8512" spans="13:16" x14ac:dyDescent="0.3">
      <c r="M8512" s="162"/>
      <c r="N8512" s="152"/>
      <c r="P8512" s="138"/>
    </row>
    <row r="8513" spans="13:16" x14ac:dyDescent="0.3">
      <c r="M8513" s="162"/>
      <c r="N8513" s="152"/>
      <c r="P8513" s="138"/>
    </row>
    <row r="8514" spans="13:16" x14ac:dyDescent="0.3">
      <c r="M8514" s="162"/>
      <c r="N8514" s="152"/>
      <c r="P8514" s="138"/>
    </row>
    <row r="8515" spans="13:16" x14ac:dyDescent="0.3">
      <c r="M8515" s="162"/>
      <c r="N8515" s="152"/>
      <c r="P8515" s="138"/>
    </row>
    <row r="8516" spans="13:16" x14ac:dyDescent="0.3">
      <c r="M8516" s="162"/>
      <c r="N8516" s="152"/>
      <c r="P8516" s="138"/>
    </row>
    <row r="8517" spans="13:16" x14ac:dyDescent="0.3">
      <c r="M8517" s="162"/>
      <c r="N8517" s="152"/>
      <c r="P8517" s="138"/>
    </row>
    <row r="8518" spans="13:16" x14ac:dyDescent="0.3">
      <c r="M8518" s="162"/>
      <c r="N8518" s="152"/>
      <c r="P8518" s="138"/>
    </row>
    <row r="8519" spans="13:16" x14ac:dyDescent="0.3">
      <c r="M8519" s="162"/>
      <c r="N8519" s="152"/>
      <c r="P8519" s="138"/>
    </row>
    <row r="8520" spans="13:16" x14ac:dyDescent="0.3">
      <c r="M8520" s="162"/>
      <c r="N8520" s="152"/>
      <c r="P8520" s="138"/>
    </row>
    <row r="8521" spans="13:16" x14ac:dyDescent="0.3">
      <c r="M8521" s="162"/>
      <c r="N8521" s="152"/>
      <c r="P8521" s="138"/>
    </row>
    <row r="8522" spans="13:16" x14ac:dyDescent="0.3">
      <c r="M8522" s="162"/>
      <c r="N8522" s="152"/>
      <c r="P8522" s="138"/>
    </row>
    <row r="8523" spans="13:16" x14ac:dyDescent="0.3">
      <c r="M8523" s="162"/>
      <c r="N8523" s="152"/>
      <c r="P8523" s="138"/>
    </row>
    <row r="8524" spans="13:16" x14ac:dyDescent="0.3">
      <c r="M8524" s="162"/>
      <c r="N8524" s="152"/>
      <c r="P8524" s="138"/>
    </row>
    <row r="8525" spans="13:16" x14ac:dyDescent="0.3">
      <c r="M8525" s="162"/>
      <c r="N8525" s="152"/>
      <c r="P8525" s="138"/>
    </row>
    <row r="8526" spans="13:16" x14ac:dyDescent="0.3">
      <c r="M8526" s="162"/>
      <c r="N8526" s="152"/>
      <c r="P8526" s="138"/>
    </row>
    <row r="8527" spans="13:16" x14ac:dyDescent="0.3">
      <c r="M8527" s="162"/>
      <c r="N8527" s="152"/>
      <c r="P8527" s="138"/>
    </row>
    <row r="8528" spans="13:16" x14ac:dyDescent="0.3">
      <c r="M8528" s="162"/>
      <c r="N8528" s="152"/>
      <c r="P8528" s="138"/>
    </row>
    <row r="8529" spans="13:16" x14ac:dyDescent="0.3">
      <c r="M8529" s="162"/>
      <c r="N8529" s="152"/>
      <c r="P8529" s="138"/>
    </row>
    <row r="8530" spans="13:16" x14ac:dyDescent="0.3">
      <c r="M8530" s="162"/>
      <c r="N8530" s="152"/>
      <c r="P8530" s="138"/>
    </row>
    <row r="8531" spans="13:16" x14ac:dyDescent="0.3">
      <c r="M8531" s="162"/>
      <c r="N8531" s="152"/>
      <c r="P8531" s="138"/>
    </row>
    <row r="8532" spans="13:16" x14ac:dyDescent="0.3">
      <c r="M8532" s="162"/>
      <c r="N8532" s="152"/>
      <c r="P8532" s="138"/>
    </row>
    <row r="8533" spans="13:16" x14ac:dyDescent="0.3">
      <c r="M8533" s="162"/>
      <c r="N8533" s="152"/>
      <c r="P8533" s="138"/>
    </row>
    <row r="8534" spans="13:16" x14ac:dyDescent="0.3">
      <c r="M8534" s="162"/>
      <c r="N8534" s="152"/>
      <c r="P8534" s="138"/>
    </row>
    <row r="8535" spans="13:16" x14ac:dyDescent="0.3">
      <c r="M8535" s="162"/>
      <c r="N8535" s="152"/>
      <c r="P8535" s="138"/>
    </row>
    <row r="8536" spans="13:16" x14ac:dyDescent="0.3">
      <c r="M8536" s="162"/>
      <c r="N8536" s="152"/>
      <c r="P8536" s="138"/>
    </row>
    <row r="8537" spans="13:16" x14ac:dyDescent="0.3">
      <c r="M8537" s="162"/>
      <c r="N8537" s="152"/>
      <c r="P8537" s="138"/>
    </row>
    <row r="8538" spans="13:16" x14ac:dyDescent="0.3">
      <c r="M8538" s="162"/>
      <c r="N8538" s="152"/>
      <c r="P8538" s="138"/>
    </row>
    <row r="8539" spans="13:16" x14ac:dyDescent="0.3">
      <c r="M8539" s="162"/>
      <c r="N8539" s="152"/>
      <c r="P8539" s="138"/>
    </row>
    <row r="8540" spans="13:16" x14ac:dyDescent="0.3">
      <c r="M8540" s="162"/>
      <c r="N8540" s="152"/>
      <c r="P8540" s="138"/>
    </row>
    <row r="8541" spans="13:16" x14ac:dyDescent="0.3">
      <c r="M8541" s="162"/>
      <c r="N8541" s="152"/>
      <c r="P8541" s="138"/>
    </row>
    <row r="8542" spans="13:16" x14ac:dyDescent="0.3">
      <c r="M8542" s="162"/>
      <c r="N8542" s="152"/>
      <c r="P8542" s="138"/>
    </row>
    <row r="8543" spans="13:16" x14ac:dyDescent="0.3">
      <c r="M8543" s="162"/>
      <c r="N8543" s="152"/>
      <c r="P8543" s="138"/>
    </row>
    <row r="8544" spans="13:16" x14ac:dyDescent="0.3">
      <c r="M8544" s="162"/>
      <c r="N8544" s="152"/>
      <c r="P8544" s="138"/>
    </row>
    <row r="8545" spans="13:16" x14ac:dyDescent="0.3">
      <c r="M8545" s="162"/>
      <c r="N8545" s="152"/>
      <c r="P8545" s="138"/>
    </row>
    <row r="8546" spans="13:16" x14ac:dyDescent="0.3">
      <c r="M8546" s="162"/>
      <c r="N8546" s="152"/>
      <c r="P8546" s="138"/>
    </row>
    <row r="8547" spans="13:16" x14ac:dyDescent="0.3">
      <c r="M8547" s="162"/>
      <c r="N8547" s="152"/>
      <c r="P8547" s="138"/>
    </row>
    <row r="8548" spans="13:16" x14ac:dyDescent="0.3">
      <c r="M8548" s="162"/>
      <c r="N8548" s="152"/>
      <c r="P8548" s="138"/>
    </row>
    <row r="8549" spans="13:16" x14ac:dyDescent="0.3">
      <c r="M8549" s="162"/>
      <c r="N8549" s="152"/>
      <c r="P8549" s="138"/>
    </row>
    <row r="8550" spans="13:16" x14ac:dyDescent="0.3">
      <c r="M8550" s="162"/>
      <c r="N8550" s="152"/>
      <c r="P8550" s="138"/>
    </row>
    <row r="8551" spans="13:16" x14ac:dyDescent="0.3">
      <c r="M8551" s="162"/>
      <c r="N8551" s="152"/>
      <c r="P8551" s="138"/>
    </row>
    <row r="8552" spans="13:16" x14ac:dyDescent="0.3">
      <c r="M8552" s="162"/>
      <c r="N8552" s="152"/>
      <c r="P8552" s="138"/>
    </row>
    <row r="8553" spans="13:16" x14ac:dyDescent="0.3">
      <c r="M8553" s="162"/>
      <c r="N8553" s="152"/>
      <c r="P8553" s="138"/>
    </row>
    <row r="8554" spans="13:16" x14ac:dyDescent="0.3">
      <c r="M8554" s="162"/>
      <c r="N8554" s="152"/>
      <c r="P8554" s="138"/>
    </row>
    <row r="8555" spans="13:16" x14ac:dyDescent="0.3">
      <c r="M8555" s="162"/>
      <c r="N8555" s="152"/>
      <c r="P8555" s="138"/>
    </row>
    <row r="8556" spans="13:16" x14ac:dyDescent="0.3">
      <c r="M8556" s="162"/>
      <c r="N8556" s="152"/>
      <c r="P8556" s="138"/>
    </row>
    <row r="8557" spans="13:16" x14ac:dyDescent="0.3">
      <c r="M8557" s="162"/>
      <c r="N8557" s="152"/>
      <c r="P8557" s="138"/>
    </row>
    <row r="8558" spans="13:16" x14ac:dyDescent="0.3">
      <c r="M8558" s="162"/>
      <c r="N8558" s="152"/>
      <c r="P8558" s="138"/>
    </row>
    <row r="8559" spans="13:16" x14ac:dyDescent="0.3">
      <c r="M8559" s="162"/>
      <c r="N8559" s="152"/>
      <c r="P8559" s="138"/>
    </row>
    <row r="8560" spans="13:16" x14ac:dyDescent="0.3">
      <c r="M8560" s="162"/>
      <c r="N8560" s="152"/>
      <c r="P8560" s="138"/>
    </row>
    <row r="8561" spans="13:16" x14ac:dyDescent="0.3">
      <c r="M8561" s="162"/>
      <c r="N8561" s="152"/>
      <c r="P8561" s="138"/>
    </row>
    <row r="8562" spans="13:16" x14ac:dyDescent="0.3">
      <c r="M8562" s="162"/>
      <c r="N8562" s="152"/>
      <c r="P8562" s="138"/>
    </row>
    <row r="8563" spans="13:16" x14ac:dyDescent="0.3">
      <c r="M8563" s="162"/>
      <c r="N8563" s="152"/>
      <c r="P8563" s="138"/>
    </row>
    <row r="8564" spans="13:16" x14ac:dyDescent="0.3">
      <c r="M8564" s="162"/>
      <c r="N8564" s="152"/>
      <c r="P8564" s="138"/>
    </row>
    <row r="8565" spans="13:16" x14ac:dyDescent="0.3">
      <c r="M8565" s="162"/>
      <c r="N8565" s="152"/>
      <c r="P8565" s="138"/>
    </row>
    <row r="8566" spans="13:16" x14ac:dyDescent="0.3">
      <c r="M8566" s="162"/>
      <c r="N8566" s="152"/>
      <c r="P8566" s="138"/>
    </row>
    <row r="8567" spans="13:16" x14ac:dyDescent="0.3">
      <c r="M8567" s="162"/>
      <c r="N8567" s="152"/>
      <c r="P8567" s="138"/>
    </row>
    <row r="8568" spans="13:16" x14ac:dyDescent="0.3">
      <c r="M8568" s="162"/>
      <c r="N8568" s="152"/>
      <c r="P8568" s="138"/>
    </row>
    <row r="8569" spans="13:16" x14ac:dyDescent="0.3">
      <c r="M8569" s="162"/>
      <c r="N8569" s="152"/>
      <c r="P8569" s="138"/>
    </row>
    <row r="8570" spans="13:16" x14ac:dyDescent="0.3">
      <c r="M8570" s="162"/>
      <c r="N8570" s="152"/>
      <c r="P8570" s="138"/>
    </row>
    <row r="8571" spans="13:16" x14ac:dyDescent="0.3">
      <c r="M8571" s="162"/>
      <c r="N8571" s="152"/>
      <c r="P8571" s="138"/>
    </row>
    <row r="8572" spans="13:16" x14ac:dyDescent="0.3">
      <c r="M8572" s="162"/>
      <c r="N8572" s="152"/>
      <c r="P8572" s="138"/>
    </row>
    <row r="8573" spans="13:16" x14ac:dyDescent="0.3">
      <c r="M8573" s="162"/>
      <c r="N8573" s="152"/>
      <c r="P8573" s="138"/>
    </row>
    <row r="8574" spans="13:16" x14ac:dyDescent="0.3">
      <c r="M8574" s="162"/>
      <c r="N8574" s="152"/>
      <c r="P8574" s="138"/>
    </row>
    <row r="8575" spans="13:16" x14ac:dyDescent="0.3">
      <c r="M8575" s="162"/>
      <c r="N8575" s="152"/>
      <c r="P8575" s="138"/>
    </row>
    <row r="8576" spans="13:16" x14ac:dyDescent="0.3">
      <c r="M8576" s="162"/>
      <c r="N8576" s="152"/>
      <c r="P8576" s="138"/>
    </row>
    <row r="8577" spans="13:16" x14ac:dyDescent="0.3">
      <c r="M8577" s="162"/>
      <c r="N8577" s="152"/>
      <c r="P8577" s="138"/>
    </row>
    <row r="8578" spans="13:16" x14ac:dyDescent="0.3">
      <c r="M8578" s="162"/>
      <c r="N8578" s="152"/>
      <c r="P8578" s="138"/>
    </row>
    <row r="8579" spans="13:16" x14ac:dyDescent="0.3">
      <c r="M8579" s="162"/>
      <c r="N8579" s="152"/>
      <c r="P8579" s="138"/>
    </row>
    <row r="8580" spans="13:16" x14ac:dyDescent="0.3">
      <c r="M8580" s="162"/>
      <c r="N8580" s="152"/>
      <c r="P8580" s="138"/>
    </row>
    <row r="8581" spans="13:16" x14ac:dyDescent="0.3">
      <c r="M8581" s="162"/>
      <c r="N8581" s="152"/>
      <c r="P8581" s="138"/>
    </row>
    <row r="8582" spans="13:16" x14ac:dyDescent="0.3">
      <c r="M8582" s="162"/>
      <c r="N8582" s="152"/>
      <c r="P8582" s="138"/>
    </row>
    <row r="8583" spans="13:16" x14ac:dyDescent="0.3">
      <c r="M8583" s="162"/>
      <c r="N8583" s="152"/>
      <c r="P8583" s="138"/>
    </row>
    <row r="8584" spans="13:16" x14ac:dyDescent="0.3">
      <c r="M8584" s="162"/>
      <c r="N8584" s="152"/>
      <c r="P8584" s="138"/>
    </row>
    <row r="8585" spans="13:16" x14ac:dyDescent="0.3">
      <c r="M8585" s="162"/>
      <c r="N8585" s="152"/>
      <c r="P8585" s="138"/>
    </row>
    <row r="8586" spans="13:16" x14ac:dyDescent="0.3">
      <c r="M8586" s="162"/>
      <c r="N8586" s="152"/>
      <c r="P8586" s="138"/>
    </row>
    <row r="8587" spans="13:16" x14ac:dyDescent="0.3">
      <c r="M8587" s="162"/>
      <c r="N8587" s="152"/>
      <c r="P8587" s="138"/>
    </row>
    <row r="8588" spans="13:16" x14ac:dyDescent="0.3">
      <c r="M8588" s="162"/>
      <c r="N8588" s="152"/>
      <c r="P8588" s="138"/>
    </row>
    <row r="8589" spans="13:16" x14ac:dyDescent="0.3">
      <c r="M8589" s="162"/>
      <c r="N8589" s="152"/>
      <c r="P8589" s="138"/>
    </row>
    <row r="8590" spans="13:16" x14ac:dyDescent="0.3">
      <c r="M8590" s="162"/>
      <c r="N8590" s="152"/>
      <c r="P8590" s="138"/>
    </row>
    <row r="8591" spans="13:16" x14ac:dyDescent="0.3">
      <c r="M8591" s="162"/>
      <c r="N8591" s="152"/>
      <c r="P8591" s="138"/>
    </row>
    <row r="8592" spans="13:16" x14ac:dyDescent="0.3">
      <c r="M8592" s="162"/>
      <c r="N8592" s="152"/>
      <c r="P8592" s="138"/>
    </row>
    <row r="8593" spans="13:16" x14ac:dyDescent="0.3">
      <c r="M8593" s="162"/>
      <c r="N8593" s="152"/>
      <c r="P8593" s="138"/>
    </row>
    <row r="8594" spans="13:16" x14ac:dyDescent="0.3">
      <c r="M8594" s="162"/>
      <c r="N8594" s="152"/>
      <c r="P8594" s="138"/>
    </row>
    <row r="8595" spans="13:16" x14ac:dyDescent="0.3">
      <c r="M8595" s="162"/>
      <c r="N8595" s="152"/>
      <c r="P8595" s="138"/>
    </row>
    <row r="8596" spans="13:16" x14ac:dyDescent="0.3">
      <c r="M8596" s="162"/>
      <c r="N8596" s="152"/>
      <c r="P8596" s="138"/>
    </row>
    <row r="8597" spans="13:16" x14ac:dyDescent="0.3">
      <c r="M8597" s="162"/>
      <c r="N8597" s="152"/>
      <c r="P8597" s="138"/>
    </row>
    <row r="8598" spans="13:16" x14ac:dyDescent="0.3">
      <c r="M8598" s="162"/>
      <c r="N8598" s="152"/>
      <c r="P8598" s="138"/>
    </row>
    <row r="8599" spans="13:16" x14ac:dyDescent="0.3">
      <c r="M8599" s="162"/>
      <c r="N8599" s="152"/>
      <c r="P8599" s="138"/>
    </row>
    <row r="8600" spans="13:16" x14ac:dyDescent="0.3">
      <c r="M8600" s="162"/>
      <c r="N8600" s="152"/>
      <c r="P8600" s="138"/>
    </row>
    <row r="8601" spans="13:16" x14ac:dyDescent="0.3">
      <c r="M8601" s="162"/>
      <c r="N8601" s="152"/>
      <c r="P8601" s="138"/>
    </row>
    <row r="8602" spans="13:16" x14ac:dyDescent="0.3">
      <c r="M8602" s="162"/>
      <c r="N8602" s="152"/>
      <c r="P8602" s="138"/>
    </row>
    <row r="8603" spans="13:16" x14ac:dyDescent="0.3">
      <c r="M8603" s="162"/>
      <c r="N8603" s="152"/>
      <c r="P8603" s="138"/>
    </row>
    <row r="8604" spans="13:16" x14ac:dyDescent="0.3">
      <c r="M8604" s="162"/>
      <c r="N8604" s="152"/>
      <c r="P8604" s="138"/>
    </row>
    <row r="8605" spans="13:16" x14ac:dyDescent="0.3">
      <c r="M8605" s="162"/>
      <c r="N8605" s="152"/>
      <c r="P8605" s="138"/>
    </row>
    <row r="8606" spans="13:16" x14ac:dyDescent="0.3">
      <c r="M8606" s="162"/>
      <c r="N8606" s="152"/>
      <c r="P8606" s="138"/>
    </row>
    <row r="8607" spans="13:16" x14ac:dyDescent="0.3">
      <c r="M8607" s="162"/>
      <c r="N8607" s="152"/>
      <c r="P8607" s="138"/>
    </row>
    <row r="8608" spans="13:16" x14ac:dyDescent="0.3">
      <c r="M8608" s="162"/>
      <c r="N8608" s="152"/>
      <c r="P8608" s="138"/>
    </row>
    <row r="8609" spans="13:16" x14ac:dyDescent="0.3">
      <c r="M8609" s="162"/>
      <c r="N8609" s="152"/>
      <c r="P8609" s="138"/>
    </row>
    <row r="8610" spans="13:16" x14ac:dyDescent="0.3">
      <c r="M8610" s="162"/>
      <c r="N8610" s="152"/>
      <c r="P8610" s="138"/>
    </row>
    <row r="8611" spans="13:16" x14ac:dyDescent="0.3">
      <c r="M8611" s="162"/>
      <c r="N8611" s="152"/>
      <c r="P8611" s="138"/>
    </row>
    <row r="8612" spans="13:16" x14ac:dyDescent="0.3">
      <c r="M8612" s="162"/>
      <c r="N8612" s="152"/>
      <c r="P8612" s="138"/>
    </row>
    <row r="8613" spans="13:16" x14ac:dyDescent="0.3">
      <c r="M8613" s="162"/>
      <c r="N8613" s="152"/>
      <c r="P8613" s="138"/>
    </row>
    <row r="8614" spans="13:16" x14ac:dyDescent="0.3">
      <c r="M8614" s="162"/>
      <c r="N8614" s="152"/>
      <c r="P8614" s="138"/>
    </row>
    <row r="8615" spans="13:16" x14ac:dyDescent="0.3">
      <c r="M8615" s="162"/>
      <c r="N8615" s="152"/>
      <c r="P8615" s="138"/>
    </row>
    <row r="8616" spans="13:16" x14ac:dyDescent="0.3">
      <c r="M8616" s="162"/>
      <c r="N8616" s="152"/>
      <c r="P8616" s="138"/>
    </row>
    <row r="8617" spans="13:16" x14ac:dyDescent="0.3">
      <c r="M8617" s="162"/>
      <c r="N8617" s="152"/>
      <c r="P8617" s="138"/>
    </row>
    <row r="8618" spans="13:16" x14ac:dyDescent="0.3">
      <c r="M8618" s="162"/>
      <c r="N8618" s="152"/>
      <c r="P8618" s="138"/>
    </row>
    <row r="8619" spans="13:16" x14ac:dyDescent="0.3">
      <c r="M8619" s="162"/>
      <c r="N8619" s="152"/>
      <c r="P8619" s="138"/>
    </row>
    <row r="8620" spans="13:16" x14ac:dyDescent="0.3">
      <c r="M8620" s="162"/>
      <c r="N8620" s="152"/>
      <c r="P8620" s="138"/>
    </row>
    <row r="8621" spans="13:16" x14ac:dyDescent="0.3">
      <c r="M8621" s="162"/>
      <c r="N8621" s="152"/>
      <c r="P8621" s="138"/>
    </row>
    <row r="8622" spans="13:16" x14ac:dyDescent="0.3">
      <c r="M8622" s="162"/>
      <c r="N8622" s="152"/>
      <c r="P8622" s="138"/>
    </row>
    <row r="8623" spans="13:16" x14ac:dyDescent="0.3">
      <c r="M8623" s="162"/>
      <c r="N8623" s="152"/>
      <c r="P8623" s="138"/>
    </row>
    <row r="8624" spans="13:16" x14ac:dyDescent="0.3">
      <c r="M8624" s="162"/>
      <c r="N8624" s="152"/>
      <c r="P8624" s="138"/>
    </row>
    <row r="8625" spans="13:16" x14ac:dyDescent="0.3">
      <c r="M8625" s="162"/>
      <c r="N8625" s="152"/>
      <c r="P8625" s="138"/>
    </row>
    <row r="8626" spans="13:16" x14ac:dyDescent="0.3">
      <c r="M8626" s="162"/>
      <c r="N8626" s="152"/>
      <c r="P8626" s="138"/>
    </row>
    <row r="8627" spans="13:16" x14ac:dyDescent="0.3">
      <c r="M8627" s="162"/>
      <c r="N8627" s="152"/>
      <c r="P8627" s="138"/>
    </row>
    <row r="8628" spans="13:16" x14ac:dyDescent="0.3">
      <c r="M8628" s="162"/>
      <c r="N8628" s="152"/>
      <c r="P8628" s="138"/>
    </row>
    <row r="8629" spans="13:16" x14ac:dyDescent="0.3">
      <c r="M8629" s="162"/>
      <c r="N8629" s="152"/>
      <c r="P8629" s="138"/>
    </row>
    <row r="8630" spans="13:16" x14ac:dyDescent="0.3">
      <c r="M8630" s="162"/>
      <c r="N8630" s="152"/>
      <c r="P8630" s="138"/>
    </row>
    <row r="8631" spans="13:16" x14ac:dyDescent="0.3">
      <c r="M8631" s="162"/>
      <c r="N8631" s="152"/>
      <c r="P8631" s="138"/>
    </row>
    <row r="8632" spans="13:16" x14ac:dyDescent="0.3">
      <c r="M8632" s="162"/>
      <c r="N8632" s="152"/>
      <c r="P8632" s="138"/>
    </row>
    <row r="8633" spans="13:16" x14ac:dyDescent="0.3">
      <c r="M8633" s="162"/>
      <c r="N8633" s="152"/>
      <c r="P8633" s="138"/>
    </row>
    <row r="8634" spans="13:16" x14ac:dyDescent="0.3">
      <c r="M8634" s="162"/>
      <c r="N8634" s="152"/>
      <c r="P8634" s="138"/>
    </row>
    <row r="8635" spans="13:16" x14ac:dyDescent="0.3">
      <c r="M8635" s="162"/>
      <c r="N8635" s="152"/>
      <c r="P8635" s="138"/>
    </row>
    <row r="8636" spans="13:16" x14ac:dyDescent="0.3">
      <c r="M8636" s="162"/>
      <c r="N8636" s="152"/>
      <c r="P8636" s="138"/>
    </row>
    <row r="8637" spans="13:16" x14ac:dyDescent="0.3">
      <c r="M8637" s="162"/>
      <c r="N8637" s="152"/>
      <c r="P8637" s="138"/>
    </row>
    <row r="8638" spans="13:16" x14ac:dyDescent="0.3">
      <c r="M8638" s="162"/>
      <c r="N8638" s="152"/>
      <c r="P8638" s="138"/>
    </row>
    <row r="8639" spans="13:16" x14ac:dyDescent="0.3">
      <c r="M8639" s="162"/>
      <c r="N8639" s="152"/>
      <c r="P8639" s="138"/>
    </row>
    <row r="8640" spans="13:16" x14ac:dyDescent="0.3">
      <c r="M8640" s="162"/>
      <c r="N8640" s="152"/>
      <c r="P8640" s="138"/>
    </row>
    <row r="8641" spans="13:16" x14ac:dyDescent="0.3">
      <c r="M8641" s="162"/>
      <c r="N8641" s="152"/>
      <c r="P8641" s="138"/>
    </row>
    <row r="8642" spans="13:16" x14ac:dyDescent="0.3">
      <c r="M8642" s="162"/>
      <c r="N8642" s="152"/>
      <c r="P8642" s="138"/>
    </row>
    <row r="8643" spans="13:16" x14ac:dyDescent="0.3">
      <c r="M8643" s="162"/>
      <c r="N8643" s="152"/>
      <c r="P8643" s="138"/>
    </row>
    <row r="8644" spans="13:16" x14ac:dyDescent="0.3">
      <c r="M8644" s="162"/>
      <c r="N8644" s="152"/>
      <c r="P8644" s="138"/>
    </row>
    <row r="8645" spans="13:16" x14ac:dyDescent="0.3">
      <c r="M8645" s="162"/>
      <c r="N8645" s="152"/>
      <c r="P8645" s="138"/>
    </row>
    <row r="8646" spans="13:16" x14ac:dyDescent="0.3">
      <c r="M8646" s="162"/>
      <c r="N8646" s="152"/>
      <c r="P8646" s="138"/>
    </row>
    <row r="8647" spans="13:16" x14ac:dyDescent="0.3">
      <c r="M8647" s="162"/>
      <c r="N8647" s="152"/>
      <c r="P8647" s="138"/>
    </row>
    <row r="8648" spans="13:16" x14ac:dyDescent="0.3">
      <c r="M8648" s="162"/>
      <c r="N8648" s="152"/>
      <c r="P8648" s="138"/>
    </row>
    <row r="8649" spans="13:16" x14ac:dyDescent="0.3">
      <c r="M8649" s="162"/>
      <c r="N8649" s="152"/>
      <c r="P8649" s="138"/>
    </row>
    <row r="8650" spans="13:16" x14ac:dyDescent="0.3">
      <c r="M8650" s="162"/>
      <c r="N8650" s="152"/>
      <c r="P8650" s="138"/>
    </row>
    <row r="8651" spans="13:16" x14ac:dyDescent="0.3">
      <c r="M8651" s="162"/>
      <c r="N8651" s="152"/>
      <c r="P8651" s="138"/>
    </row>
    <row r="8652" spans="13:16" x14ac:dyDescent="0.3">
      <c r="M8652" s="162"/>
      <c r="N8652" s="152"/>
      <c r="P8652" s="138"/>
    </row>
    <row r="8653" spans="13:16" x14ac:dyDescent="0.3">
      <c r="M8653" s="162"/>
      <c r="N8653" s="152"/>
      <c r="P8653" s="138"/>
    </row>
    <row r="8654" spans="13:16" x14ac:dyDescent="0.3">
      <c r="M8654" s="162"/>
      <c r="N8654" s="152"/>
      <c r="P8654" s="138"/>
    </row>
    <row r="8655" spans="13:16" x14ac:dyDescent="0.3">
      <c r="M8655" s="162"/>
      <c r="N8655" s="152"/>
      <c r="P8655" s="138"/>
    </row>
    <row r="8656" spans="13:16" x14ac:dyDescent="0.3">
      <c r="M8656" s="162"/>
      <c r="N8656" s="152"/>
      <c r="P8656" s="138"/>
    </row>
    <row r="8657" spans="13:16" x14ac:dyDescent="0.3">
      <c r="M8657" s="162"/>
      <c r="N8657" s="152"/>
      <c r="P8657" s="138"/>
    </row>
    <row r="8658" spans="13:16" x14ac:dyDescent="0.3">
      <c r="M8658" s="162"/>
      <c r="N8658" s="152"/>
      <c r="P8658" s="138"/>
    </row>
    <row r="8659" spans="13:16" x14ac:dyDescent="0.3">
      <c r="M8659" s="162"/>
      <c r="N8659" s="152"/>
      <c r="P8659" s="138"/>
    </row>
    <row r="8660" spans="13:16" x14ac:dyDescent="0.3">
      <c r="M8660" s="162"/>
      <c r="N8660" s="152"/>
      <c r="P8660" s="138"/>
    </row>
    <row r="8661" spans="13:16" x14ac:dyDescent="0.3">
      <c r="M8661" s="162"/>
      <c r="N8661" s="152"/>
      <c r="P8661" s="138"/>
    </row>
    <row r="8662" spans="13:16" x14ac:dyDescent="0.3">
      <c r="M8662" s="162"/>
      <c r="N8662" s="152"/>
      <c r="P8662" s="138"/>
    </row>
    <row r="8663" spans="13:16" x14ac:dyDescent="0.3">
      <c r="M8663" s="162"/>
      <c r="N8663" s="152"/>
      <c r="P8663" s="138"/>
    </row>
    <row r="8664" spans="13:16" x14ac:dyDescent="0.3">
      <c r="M8664" s="162"/>
      <c r="N8664" s="152"/>
      <c r="P8664" s="138"/>
    </row>
    <row r="8665" spans="13:16" x14ac:dyDescent="0.3">
      <c r="M8665" s="162"/>
      <c r="N8665" s="152"/>
      <c r="P8665" s="138"/>
    </row>
    <row r="8666" spans="13:16" x14ac:dyDescent="0.3">
      <c r="M8666" s="162"/>
      <c r="N8666" s="152"/>
      <c r="P8666" s="138"/>
    </row>
    <row r="8667" spans="13:16" x14ac:dyDescent="0.3">
      <c r="M8667" s="162"/>
      <c r="N8667" s="152"/>
      <c r="P8667" s="138"/>
    </row>
    <row r="8668" spans="13:16" x14ac:dyDescent="0.3">
      <c r="M8668" s="162"/>
      <c r="N8668" s="152"/>
      <c r="P8668" s="138"/>
    </row>
    <row r="8669" spans="13:16" x14ac:dyDescent="0.3">
      <c r="M8669" s="162"/>
      <c r="N8669" s="152"/>
      <c r="P8669" s="138"/>
    </row>
    <row r="8670" spans="13:16" x14ac:dyDescent="0.3">
      <c r="M8670" s="162"/>
      <c r="N8670" s="152"/>
      <c r="P8670" s="138"/>
    </row>
    <row r="8671" spans="13:16" x14ac:dyDescent="0.3">
      <c r="M8671" s="162"/>
      <c r="N8671" s="152"/>
      <c r="P8671" s="138"/>
    </row>
    <row r="8672" spans="13:16" x14ac:dyDescent="0.3">
      <c r="M8672" s="162"/>
      <c r="N8672" s="152"/>
      <c r="P8672" s="138"/>
    </row>
    <row r="8673" spans="13:16" x14ac:dyDescent="0.3">
      <c r="M8673" s="162"/>
      <c r="N8673" s="152"/>
      <c r="P8673" s="138"/>
    </row>
    <row r="8674" spans="13:16" x14ac:dyDescent="0.3">
      <c r="M8674" s="162"/>
      <c r="N8674" s="152"/>
      <c r="P8674" s="138"/>
    </row>
    <row r="8675" spans="13:16" x14ac:dyDescent="0.3">
      <c r="M8675" s="162"/>
      <c r="N8675" s="152"/>
      <c r="P8675" s="138"/>
    </row>
    <row r="8676" spans="13:16" x14ac:dyDescent="0.3">
      <c r="M8676" s="162"/>
      <c r="N8676" s="152"/>
      <c r="P8676" s="138"/>
    </row>
    <row r="8677" spans="13:16" x14ac:dyDescent="0.3">
      <c r="M8677" s="162"/>
      <c r="N8677" s="152"/>
      <c r="P8677" s="138"/>
    </row>
    <row r="8678" spans="13:16" x14ac:dyDescent="0.3">
      <c r="M8678" s="162"/>
      <c r="N8678" s="152"/>
      <c r="P8678" s="138"/>
    </row>
    <row r="8679" spans="13:16" x14ac:dyDescent="0.3">
      <c r="M8679" s="162"/>
      <c r="N8679" s="152"/>
      <c r="P8679" s="138"/>
    </row>
    <row r="8680" spans="13:16" x14ac:dyDescent="0.3">
      <c r="M8680" s="162"/>
      <c r="N8680" s="152"/>
      <c r="P8680" s="138"/>
    </row>
    <row r="8681" spans="13:16" x14ac:dyDescent="0.3">
      <c r="M8681" s="162"/>
      <c r="N8681" s="152"/>
      <c r="P8681" s="138"/>
    </row>
    <row r="8682" spans="13:16" x14ac:dyDescent="0.3">
      <c r="M8682" s="162"/>
      <c r="N8682" s="152"/>
      <c r="P8682" s="138"/>
    </row>
    <row r="8683" spans="13:16" x14ac:dyDescent="0.3">
      <c r="M8683" s="162"/>
      <c r="N8683" s="152"/>
      <c r="P8683" s="138"/>
    </row>
    <row r="8684" spans="13:16" x14ac:dyDescent="0.3">
      <c r="M8684" s="162"/>
      <c r="N8684" s="152"/>
      <c r="P8684" s="138"/>
    </row>
    <row r="8685" spans="13:16" x14ac:dyDescent="0.3">
      <c r="M8685" s="162"/>
      <c r="N8685" s="152"/>
      <c r="P8685" s="138"/>
    </row>
    <row r="8686" spans="13:16" x14ac:dyDescent="0.3">
      <c r="M8686" s="162"/>
      <c r="N8686" s="152"/>
      <c r="P8686" s="138"/>
    </row>
    <row r="8687" spans="13:16" x14ac:dyDescent="0.3">
      <c r="M8687" s="162"/>
      <c r="N8687" s="152"/>
      <c r="P8687" s="138"/>
    </row>
    <row r="8688" spans="13:16" x14ac:dyDescent="0.3">
      <c r="M8688" s="162"/>
      <c r="N8688" s="152"/>
      <c r="P8688" s="138"/>
    </row>
    <row r="8689" spans="13:16" x14ac:dyDescent="0.3">
      <c r="M8689" s="162"/>
      <c r="N8689" s="152"/>
      <c r="P8689" s="138"/>
    </row>
    <row r="8690" spans="13:16" x14ac:dyDescent="0.3">
      <c r="M8690" s="162"/>
      <c r="N8690" s="152"/>
      <c r="P8690" s="138"/>
    </row>
    <row r="8691" spans="13:16" x14ac:dyDescent="0.3">
      <c r="M8691" s="162"/>
      <c r="N8691" s="152"/>
      <c r="P8691" s="138"/>
    </row>
    <row r="8692" spans="13:16" x14ac:dyDescent="0.3">
      <c r="M8692" s="162"/>
      <c r="N8692" s="152"/>
      <c r="P8692" s="138"/>
    </row>
    <row r="8693" spans="13:16" x14ac:dyDescent="0.3">
      <c r="M8693" s="162"/>
      <c r="N8693" s="152"/>
      <c r="P8693" s="138"/>
    </row>
    <row r="8694" spans="13:16" x14ac:dyDescent="0.3">
      <c r="M8694" s="162"/>
      <c r="N8694" s="152"/>
      <c r="P8694" s="138"/>
    </row>
    <row r="8695" spans="13:16" x14ac:dyDescent="0.3">
      <c r="M8695" s="162"/>
      <c r="N8695" s="152"/>
      <c r="P8695" s="138"/>
    </row>
    <row r="8696" spans="13:16" x14ac:dyDescent="0.3">
      <c r="M8696" s="162"/>
      <c r="N8696" s="152"/>
      <c r="P8696" s="138"/>
    </row>
    <row r="8697" spans="13:16" x14ac:dyDescent="0.3">
      <c r="M8697" s="162"/>
      <c r="N8697" s="152"/>
      <c r="P8697" s="138"/>
    </row>
    <row r="8698" spans="13:16" x14ac:dyDescent="0.3">
      <c r="M8698" s="162"/>
      <c r="N8698" s="152"/>
      <c r="P8698" s="138"/>
    </row>
    <row r="8699" spans="13:16" x14ac:dyDescent="0.3">
      <c r="M8699" s="162"/>
      <c r="N8699" s="152"/>
      <c r="P8699" s="138"/>
    </row>
    <row r="8700" spans="13:16" x14ac:dyDescent="0.3">
      <c r="M8700" s="162"/>
      <c r="N8700" s="152"/>
      <c r="P8700" s="138"/>
    </row>
    <row r="8701" spans="13:16" x14ac:dyDescent="0.3">
      <c r="M8701" s="162"/>
      <c r="N8701" s="152"/>
      <c r="P8701" s="138"/>
    </row>
    <row r="8702" spans="13:16" x14ac:dyDescent="0.3">
      <c r="M8702" s="162"/>
      <c r="N8702" s="152"/>
      <c r="P8702" s="138"/>
    </row>
    <row r="8703" spans="13:16" x14ac:dyDescent="0.3">
      <c r="M8703" s="162"/>
      <c r="N8703" s="152"/>
      <c r="P8703" s="138"/>
    </row>
    <row r="8704" spans="13:16" x14ac:dyDescent="0.3">
      <c r="M8704" s="162"/>
      <c r="N8704" s="152"/>
      <c r="P8704" s="138"/>
    </row>
    <row r="8705" spans="13:16" x14ac:dyDescent="0.3">
      <c r="M8705" s="162"/>
      <c r="N8705" s="152"/>
      <c r="P8705" s="138"/>
    </row>
    <row r="8706" spans="13:16" x14ac:dyDescent="0.3">
      <c r="M8706" s="162"/>
      <c r="N8706" s="152"/>
      <c r="P8706" s="138"/>
    </row>
    <row r="8707" spans="13:16" x14ac:dyDescent="0.3">
      <c r="M8707" s="162"/>
      <c r="N8707" s="152"/>
      <c r="P8707" s="138"/>
    </row>
    <row r="8708" spans="13:16" x14ac:dyDescent="0.3">
      <c r="M8708" s="162"/>
      <c r="N8708" s="152"/>
      <c r="P8708" s="138"/>
    </row>
    <row r="8709" spans="13:16" x14ac:dyDescent="0.3">
      <c r="M8709" s="162"/>
      <c r="N8709" s="152"/>
      <c r="P8709" s="138"/>
    </row>
    <row r="8710" spans="13:16" x14ac:dyDescent="0.3">
      <c r="M8710" s="162"/>
      <c r="N8710" s="152"/>
      <c r="P8710" s="138"/>
    </row>
    <row r="8711" spans="13:16" x14ac:dyDescent="0.3">
      <c r="M8711" s="162"/>
      <c r="N8711" s="152"/>
      <c r="P8711" s="138"/>
    </row>
    <row r="8712" spans="13:16" x14ac:dyDescent="0.3">
      <c r="M8712" s="162"/>
      <c r="N8712" s="152"/>
      <c r="P8712" s="138"/>
    </row>
    <row r="8713" spans="13:16" x14ac:dyDescent="0.3">
      <c r="M8713" s="162"/>
      <c r="N8713" s="152"/>
      <c r="P8713" s="138"/>
    </row>
    <row r="8714" spans="13:16" x14ac:dyDescent="0.3">
      <c r="M8714" s="162"/>
      <c r="N8714" s="152"/>
      <c r="P8714" s="138"/>
    </row>
    <row r="8715" spans="13:16" x14ac:dyDescent="0.3">
      <c r="M8715" s="162"/>
      <c r="N8715" s="152"/>
      <c r="P8715" s="138"/>
    </row>
    <row r="8716" spans="13:16" x14ac:dyDescent="0.3">
      <c r="M8716" s="162"/>
      <c r="N8716" s="152"/>
      <c r="P8716" s="138"/>
    </row>
    <row r="8717" spans="13:16" x14ac:dyDescent="0.3">
      <c r="M8717" s="162"/>
      <c r="N8717" s="152"/>
      <c r="P8717" s="138"/>
    </row>
    <row r="8718" spans="13:16" x14ac:dyDescent="0.3">
      <c r="M8718" s="162"/>
      <c r="N8718" s="152"/>
      <c r="P8718" s="138"/>
    </row>
    <row r="8719" spans="13:16" x14ac:dyDescent="0.3">
      <c r="M8719" s="162"/>
      <c r="N8719" s="152"/>
      <c r="P8719" s="138"/>
    </row>
    <row r="8720" spans="13:16" x14ac:dyDescent="0.3">
      <c r="M8720" s="162"/>
      <c r="N8720" s="152"/>
      <c r="P8720" s="138"/>
    </row>
    <row r="8721" spans="13:16" x14ac:dyDescent="0.3">
      <c r="M8721" s="162"/>
      <c r="N8721" s="152"/>
      <c r="P8721" s="138"/>
    </row>
    <row r="8722" spans="13:16" x14ac:dyDescent="0.3">
      <c r="M8722" s="162"/>
      <c r="N8722" s="152"/>
      <c r="P8722" s="138"/>
    </row>
    <row r="8723" spans="13:16" x14ac:dyDescent="0.3">
      <c r="M8723" s="162"/>
      <c r="N8723" s="152"/>
      <c r="P8723" s="138"/>
    </row>
    <row r="8724" spans="13:16" x14ac:dyDescent="0.3">
      <c r="M8724" s="162"/>
      <c r="N8724" s="152"/>
      <c r="P8724" s="138"/>
    </row>
    <row r="8725" spans="13:16" x14ac:dyDescent="0.3">
      <c r="M8725" s="162"/>
      <c r="N8725" s="152"/>
      <c r="P8725" s="138"/>
    </row>
    <row r="8726" spans="13:16" x14ac:dyDescent="0.3">
      <c r="M8726" s="162"/>
      <c r="N8726" s="152"/>
      <c r="P8726" s="138"/>
    </row>
    <row r="8727" spans="13:16" x14ac:dyDescent="0.3">
      <c r="M8727" s="162"/>
      <c r="N8727" s="152"/>
      <c r="P8727" s="138"/>
    </row>
    <row r="8728" spans="13:16" x14ac:dyDescent="0.3">
      <c r="M8728" s="162"/>
      <c r="N8728" s="152"/>
      <c r="P8728" s="138"/>
    </row>
    <row r="8729" spans="13:16" x14ac:dyDescent="0.3">
      <c r="M8729" s="162"/>
      <c r="N8729" s="152"/>
      <c r="P8729" s="138"/>
    </row>
    <row r="8730" spans="13:16" x14ac:dyDescent="0.3">
      <c r="M8730" s="162"/>
      <c r="N8730" s="152"/>
      <c r="P8730" s="138"/>
    </row>
    <row r="8731" spans="13:16" x14ac:dyDescent="0.3">
      <c r="M8731" s="162"/>
      <c r="N8731" s="152"/>
      <c r="P8731" s="138"/>
    </row>
    <row r="8732" spans="13:16" x14ac:dyDescent="0.3">
      <c r="M8732" s="162"/>
      <c r="N8732" s="152"/>
      <c r="P8732" s="138"/>
    </row>
    <row r="8733" spans="13:16" x14ac:dyDescent="0.3">
      <c r="M8733" s="162"/>
      <c r="N8733" s="152"/>
      <c r="P8733" s="138"/>
    </row>
    <row r="8734" spans="13:16" x14ac:dyDescent="0.3">
      <c r="M8734" s="162"/>
      <c r="N8734" s="152"/>
      <c r="P8734" s="138"/>
    </row>
    <row r="8735" spans="13:16" x14ac:dyDescent="0.3">
      <c r="M8735" s="162"/>
      <c r="N8735" s="152"/>
      <c r="P8735" s="138"/>
    </row>
    <row r="8736" spans="13:16" x14ac:dyDescent="0.3">
      <c r="M8736" s="162"/>
      <c r="N8736" s="152"/>
      <c r="P8736" s="138"/>
    </row>
    <row r="8737" spans="13:16" x14ac:dyDescent="0.3">
      <c r="M8737" s="162"/>
      <c r="N8737" s="152"/>
      <c r="P8737" s="138"/>
    </row>
    <row r="8738" spans="13:16" x14ac:dyDescent="0.3">
      <c r="M8738" s="162"/>
      <c r="N8738" s="152"/>
      <c r="P8738" s="138"/>
    </row>
    <row r="8739" spans="13:16" x14ac:dyDescent="0.3">
      <c r="M8739" s="162"/>
      <c r="N8739" s="152"/>
      <c r="P8739" s="138"/>
    </row>
    <row r="8740" spans="13:16" x14ac:dyDescent="0.3">
      <c r="M8740" s="162"/>
      <c r="N8740" s="152"/>
      <c r="P8740" s="138"/>
    </row>
    <row r="8741" spans="13:16" x14ac:dyDescent="0.3">
      <c r="M8741" s="162"/>
      <c r="N8741" s="152"/>
      <c r="P8741" s="138"/>
    </row>
    <row r="8742" spans="13:16" x14ac:dyDescent="0.3">
      <c r="M8742" s="162"/>
      <c r="N8742" s="152"/>
      <c r="P8742" s="138"/>
    </row>
    <row r="8743" spans="13:16" x14ac:dyDescent="0.3">
      <c r="M8743" s="162"/>
      <c r="N8743" s="152"/>
      <c r="P8743" s="138"/>
    </row>
    <row r="8744" spans="13:16" x14ac:dyDescent="0.3">
      <c r="M8744" s="162"/>
      <c r="N8744" s="152"/>
      <c r="P8744" s="138"/>
    </row>
    <row r="8745" spans="13:16" x14ac:dyDescent="0.3">
      <c r="M8745" s="162"/>
      <c r="N8745" s="152"/>
      <c r="P8745" s="138"/>
    </row>
    <row r="8746" spans="13:16" x14ac:dyDescent="0.3">
      <c r="M8746" s="162"/>
      <c r="N8746" s="152"/>
      <c r="P8746" s="138"/>
    </row>
    <row r="8747" spans="13:16" x14ac:dyDescent="0.3">
      <c r="M8747" s="162"/>
      <c r="N8747" s="152"/>
      <c r="P8747" s="138"/>
    </row>
    <row r="8748" spans="13:16" x14ac:dyDescent="0.3">
      <c r="M8748" s="162"/>
      <c r="N8748" s="152"/>
      <c r="P8748" s="138"/>
    </row>
    <row r="8749" spans="13:16" x14ac:dyDescent="0.3">
      <c r="M8749" s="162"/>
      <c r="N8749" s="152"/>
      <c r="P8749" s="138"/>
    </row>
    <row r="8750" spans="13:16" x14ac:dyDescent="0.3">
      <c r="M8750" s="162"/>
      <c r="N8750" s="152"/>
      <c r="P8750" s="138"/>
    </row>
    <row r="8751" spans="13:16" x14ac:dyDescent="0.3">
      <c r="M8751" s="162"/>
      <c r="N8751" s="152"/>
      <c r="P8751" s="138"/>
    </row>
    <row r="8752" spans="13:16" x14ac:dyDescent="0.3">
      <c r="M8752" s="162"/>
      <c r="N8752" s="152"/>
      <c r="P8752" s="138"/>
    </row>
    <row r="8753" spans="13:16" x14ac:dyDescent="0.3">
      <c r="M8753" s="162"/>
      <c r="N8753" s="152"/>
      <c r="P8753" s="138"/>
    </row>
    <row r="8754" spans="13:16" x14ac:dyDescent="0.3">
      <c r="M8754" s="162"/>
      <c r="N8754" s="152"/>
      <c r="P8754" s="138"/>
    </row>
    <row r="8755" spans="13:16" x14ac:dyDescent="0.3">
      <c r="M8755" s="162"/>
      <c r="N8755" s="152"/>
      <c r="P8755" s="138"/>
    </row>
    <row r="8756" spans="13:16" x14ac:dyDescent="0.3">
      <c r="M8756" s="162"/>
      <c r="N8756" s="152"/>
      <c r="P8756" s="138"/>
    </row>
    <row r="8757" spans="13:16" x14ac:dyDescent="0.3">
      <c r="M8757" s="162"/>
      <c r="N8757" s="152"/>
      <c r="P8757" s="138"/>
    </row>
    <row r="8758" spans="13:16" x14ac:dyDescent="0.3">
      <c r="M8758" s="162"/>
      <c r="N8758" s="152"/>
      <c r="P8758" s="138"/>
    </row>
    <row r="8759" spans="13:16" x14ac:dyDescent="0.3">
      <c r="M8759" s="162"/>
      <c r="N8759" s="152"/>
      <c r="P8759" s="138"/>
    </row>
    <row r="8760" spans="13:16" x14ac:dyDescent="0.3">
      <c r="M8760" s="162"/>
      <c r="N8760" s="152"/>
      <c r="P8760" s="138"/>
    </row>
    <row r="8761" spans="13:16" x14ac:dyDescent="0.3">
      <c r="M8761" s="162"/>
      <c r="N8761" s="152"/>
      <c r="P8761" s="138"/>
    </row>
    <row r="8762" spans="13:16" x14ac:dyDescent="0.3">
      <c r="M8762" s="162"/>
      <c r="N8762" s="152"/>
      <c r="P8762" s="138"/>
    </row>
    <row r="8763" spans="13:16" x14ac:dyDescent="0.3">
      <c r="M8763" s="162"/>
      <c r="N8763" s="152"/>
      <c r="P8763" s="138"/>
    </row>
    <row r="8764" spans="13:16" x14ac:dyDescent="0.3">
      <c r="M8764" s="162"/>
      <c r="N8764" s="152"/>
      <c r="P8764" s="138"/>
    </row>
    <row r="8765" spans="13:16" x14ac:dyDescent="0.3">
      <c r="M8765" s="162"/>
      <c r="N8765" s="152"/>
      <c r="P8765" s="138"/>
    </row>
    <row r="8766" spans="13:16" x14ac:dyDescent="0.3">
      <c r="M8766" s="162"/>
      <c r="N8766" s="152"/>
      <c r="P8766" s="138"/>
    </row>
    <row r="8767" spans="13:16" x14ac:dyDescent="0.3">
      <c r="M8767" s="162"/>
      <c r="N8767" s="152"/>
      <c r="P8767" s="138"/>
    </row>
    <row r="8768" spans="13:16" x14ac:dyDescent="0.3">
      <c r="M8768" s="162"/>
      <c r="N8768" s="152"/>
      <c r="P8768" s="138"/>
    </row>
    <row r="8769" spans="13:16" x14ac:dyDescent="0.3">
      <c r="M8769" s="162"/>
      <c r="N8769" s="152"/>
      <c r="P8769" s="138"/>
    </row>
    <row r="8770" spans="13:16" x14ac:dyDescent="0.3">
      <c r="M8770" s="162"/>
      <c r="N8770" s="152"/>
      <c r="P8770" s="138"/>
    </row>
    <row r="8771" spans="13:16" x14ac:dyDescent="0.3">
      <c r="M8771" s="162"/>
      <c r="N8771" s="152"/>
      <c r="P8771" s="138"/>
    </row>
    <row r="8772" spans="13:16" x14ac:dyDescent="0.3">
      <c r="M8772" s="162"/>
      <c r="N8772" s="152"/>
      <c r="P8772" s="138"/>
    </row>
    <row r="8773" spans="13:16" x14ac:dyDescent="0.3">
      <c r="M8773" s="162"/>
      <c r="N8773" s="152"/>
      <c r="P8773" s="138"/>
    </row>
    <row r="8774" spans="13:16" x14ac:dyDescent="0.3">
      <c r="M8774" s="162"/>
      <c r="N8774" s="152"/>
      <c r="P8774" s="138"/>
    </row>
    <row r="8775" spans="13:16" x14ac:dyDescent="0.3">
      <c r="M8775" s="162"/>
      <c r="N8775" s="152"/>
      <c r="P8775" s="138"/>
    </row>
    <row r="8776" spans="13:16" x14ac:dyDescent="0.3">
      <c r="M8776" s="162"/>
      <c r="N8776" s="152"/>
      <c r="P8776" s="138"/>
    </row>
    <row r="8777" spans="13:16" x14ac:dyDescent="0.3">
      <c r="M8777" s="162"/>
      <c r="N8777" s="152"/>
      <c r="P8777" s="138"/>
    </row>
    <row r="8778" spans="13:16" x14ac:dyDescent="0.3">
      <c r="M8778" s="162"/>
      <c r="N8778" s="152"/>
      <c r="P8778" s="138"/>
    </row>
    <row r="8779" spans="13:16" x14ac:dyDescent="0.3">
      <c r="M8779" s="162"/>
      <c r="N8779" s="152"/>
      <c r="P8779" s="138"/>
    </row>
    <row r="8780" spans="13:16" x14ac:dyDescent="0.3">
      <c r="M8780" s="162"/>
      <c r="N8780" s="152"/>
      <c r="P8780" s="138"/>
    </row>
    <row r="8781" spans="13:16" x14ac:dyDescent="0.3">
      <c r="M8781" s="162"/>
      <c r="N8781" s="152"/>
      <c r="P8781" s="138"/>
    </row>
    <row r="8782" spans="13:16" x14ac:dyDescent="0.3">
      <c r="M8782" s="162"/>
      <c r="N8782" s="152"/>
      <c r="P8782" s="138"/>
    </row>
    <row r="8783" spans="13:16" x14ac:dyDescent="0.3">
      <c r="M8783" s="162"/>
      <c r="N8783" s="152"/>
      <c r="P8783" s="138"/>
    </row>
    <row r="8784" spans="13:16" x14ac:dyDescent="0.3">
      <c r="M8784" s="162"/>
      <c r="N8784" s="152"/>
      <c r="P8784" s="138"/>
    </row>
    <row r="8785" spans="13:16" x14ac:dyDescent="0.3">
      <c r="M8785" s="162"/>
      <c r="N8785" s="152"/>
      <c r="P8785" s="138"/>
    </row>
    <row r="8786" spans="13:16" x14ac:dyDescent="0.3">
      <c r="M8786" s="162"/>
      <c r="N8786" s="152"/>
      <c r="P8786" s="138"/>
    </row>
    <row r="8787" spans="13:16" x14ac:dyDescent="0.3">
      <c r="M8787" s="162"/>
      <c r="N8787" s="152"/>
      <c r="P8787" s="138"/>
    </row>
    <row r="8788" spans="13:16" x14ac:dyDescent="0.3">
      <c r="M8788" s="162"/>
      <c r="N8788" s="152"/>
      <c r="P8788" s="138"/>
    </row>
    <row r="8789" spans="13:16" x14ac:dyDescent="0.3">
      <c r="M8789" s="162"/>
      <c r="N8789" s="152"/>
      <c r="P8789" s="138"/>
    </row>
    <row r="8790" spans="13:16" x14ac:dyDescent="0.3">
      <c r="M8790" s="162"/>
      <c r="N8790" s="152"/>
      <c r="P8790" s="138"/>
    </row>
    <row r="8791" spans="13:16" x14ac:dyDescent="0.3">
      <c r="M8791" s="162"/>
      <c r="N8791" s="152"/>
      <c r="P8791" s="138"/>
    </row>
    <row r="8792" spans="13:16" x14ac:dyDescent="0.3">
      <c r="M8792" s="162"/>
      <c r="N8792" s="152"/>
      <c r="P8792" s="138"/>
    </row>
    <row r="8793" spans="13:16" x14ac:dyDescent="0.3">
      <c r="M8793" s="162"/>
      <c r="N8793" s="152"/>
      <c r="P8793" s="138"/>
    </row>
    <row r="8794" spans="13:16" x14ac:dyDescent="0.3">
      <c r="M8794" s="162"/>
      <c r="N8794" s="152"/>
      <c r="P8794" s="138"/>
    </row>
    <row r="8795" spans="13:16" x14ac:dyDescent="0.3">
      <c r="M8795" s="162"/>
      <c r="N8795" s="152"/>
      <c r="P8795" s="138"/>
    </row>
    <row r="8796" spans="13:16" x14ac:dyDescent="0.3">
      <c r="M8796" s="162"/>
      <c r="N8796" s="152"/>
      <c r="P8796" s="138"/>
    </row>
    <row r="8797" spans="13:16" x14ac:dyDescent="0.3">
      <c r="M8797" s="162"/>
      <c r="N8797" s="152"/>
      <c r="P8797" s="138"/>
    </row>
    <row r="8798" spans="13:16" x14ac:dyDescent="0.3">
      <c r="M8798" s="162"/>
      <c r="N8798" s="152"/>
      <c r="P8798" s="138"/>
    </row>
    <row r="8799" spans="13:16" x14ac:dyDescent="0.3">
      <c r="M8799" s="162"/>
      <c r="N8799" s="152"/>
      <c r="P8799" s="138"/>
    </row>
    <row r="8800" spans="13:16" x14ac:dyDescent="0.3">
      <c r="M8800" s="162"/>
      <c r="N8800" s="152"/>
      <c r="P8800" s="138"/>
    </row>
    <row r="8801" spans="13:16" x14ac:dyDescent="0.3">
      <c r="M8801" s="162"/>
      <c r="N8801" s="152"/>
      <c r="P8801" s="138"/>
    </row>
    <row r="8802" spans="13:16" x14ac:dyDescent="0.3">
      <c r="M8802" s="162"/>
      <c r="N8802" s="152"/>
      <c r="P8802" s="138"/>
    </row>
    <row r="8803" spans="13:16" x14ac:dyDescent="0.3">
      <c r="M8803" s="162"/>
      <c r="N8803" s="152"/>
      <c r="P8803" s="138"/>
    </row>
    <row r="8804" spans="13:16" x14ac:dyDescent="0.3">
      <c r="M8804" s="162"/>
      <c r="N8804" s="152"/>
      <c r="P8804" s="138"/>
    </row>
    <row r="8805" spans="13:16" x14ac:dyDescent="0.3">
      <c r="M8805" s="162"/>
      <c r="N8805" s="152"/>
      <c r="P8805" s="138"/>
    </row>
    <row r="8806" spans="13:16" x14ac:dyDescent="0.3">
      <c r="M8806" s="162"/>
      <c r="N8806" s="152"/>
      <c r="P8806" s="138"/>
    </row>
    <row r="8807" spans="13:16" x14ac:dyDescent="0.3">
      <c r="M8807" s="162"/>
      <c r="N8807" s="152"/>
      <c r="P8807" s="138"/>
    </row>
    <row r="8808" spans="13:16" x14ac:dyDescent="0.3">
      <c r="M8808" s="162"/>
      <c r="N8808" s="152"/>
      <c r="P8808" s="138"/>
    </row>
    <row r="8809" spans="13:16" x14ac:dyDescent="0.3">
      <c r="M8809" s="162"/>
      <c r="N8809" s="152"/>
      <c r="P8809" s="138"/>
    </row>
    <row r="8810" spans="13:16" x14ac:dyDescent="0.3">
      <c r="M8810" s="162"/>
      <c r="N8810" s="152"/>
      <c r="P8810" s="138"/>
    </row>
    <row r="8811" spans="13:16" x14ac:dyDescent="0.3">
      <c r="M8811" s="162"/>
      <c r="N8811" s="152"/>
      <c r="P8811" s="138"/>
    </row>
    <row r="8812" spans="13:16" x14ac:dyDescent="0.3">
      <c r="M8812" s="162"/>
      <c r="N8812" s="152"/>
      <c r="P8812" s="138"/>
    </row>
    <row r="8813" spans="13:16" x14ac:dyDescent="0.3">
      <c r="M8813" s="162"/>
      <c r="N8813" s="152"/>
      <c r="P8813" s="138"/>
    </row>
    <row r="8814" spans="13:16" x14ac:dyDescent="0.3">
      <c r="M8814" s="162"/>
      <c r="N8814" s="152"/>
      <c r="P8814" s="138"/>
    </row>
    <row r="8815" spans="13:16" x14ac:dyDescent="0.3">
      <c r="M8815" s="162"/>
      <c r="N8815" s="152"/>
      <c r="P8815" s="138"/>
    </row>
    <row r="8816" spans="13:16" x14ac:dyDescent="0.3">
      <c r="M8816" s="162"/>
      <c r="N8816" s="152"/>
      <c r="P8816" s="138"/>
    </row>
    <row r="8817" spans="13:16" x14ac:dyDescent="0.3">
      <c r="M8817" s="162"/>
      <c r="N8817" s="152"/>
      <c r="P8817" s="138"/>
    </row>
    <row r="8818" spans="13:16" x14ac:dyDescent="0.3">
      <c r="M8818" s="162"/>
      <c r="N8818" s="152"/>
      <c r="P8818" s="138"/>
    </row>
    <row r="8819" spans="13:16" x14ac:dyDescent="0.3">
      <c r="M8819" s="162"/>
      <c r="N8819" s="152"/>
      <c r="P8819" s="138"/>
    </row>
    <row r="8820" spans="13:16" x14ac:dyDescent="0.3">
      <c r="M8820" s="162"/>
      <c r="N8820" s="152"/>
      <c r="P8820" s="138"/>
    </row>
    <row r="8821" spans="13:16" x14ac:dyDescent="0.3">
      <c r="M8821" s="162"/>
      <c r="N8821" s="152"/>
      <c r="P8821" s="138"/>
    </row>
    <row r="8822" spans="13:16" x14ac:dyDescent="0.3">
      <c r="M8822" s="162"/>
      <c r="N8822" s="152"/>
      <c r="P8822" s="138"/>
    </row>
    <row r="8823" spans="13:16" x14ac:dyDescent="0.3">
      <c r="M8823" s="162"/>
      <c r="N8823" s="152"/>
      <c r="P8823" s="138"/>
    </row>
    <row r="8824" spans="13:16" x14ac:dyDescent="0.3">
      <c r="M8824" s="162"/>
      <c r="N8824" s="152"/>
      <c r="P8824" s="138"/>
    </row>
    <row r="8825" spans="13:16" x14ac:dyDescent="0.3">
      <c r="M8825" s="162"/>
      <c r="N8825" s="152"/>
      <c r="P8825" s="138"/>
    </row>
    <row r="8826" spans="13:16" x14ac:dyDescent="0.3">
      <c r="M8826" s="162"/>
      <c r="N8826" s="152"/>
      <c r="P8826" s="138"/>
    </row>
    <row r="8827" spans="13:16" x14ac:dyDescent="0.3">
      <c r="M8827" s="162"/>
      <c r="N8827" s="152"/>
      <c r="P8827" s="138"/>
    </row>
    <row r="8828" spans="13:16" x14ac:dyDescent="0.3">
      <c r="M8828" s="162"/>
      <c r="N8828" s="152"/>
      <c r="P8828" s="138"/>
    </row>
    <row r="8829" spans="13:16" x14ac:dyDescent="0.3">
      <c r="M8829" s="162"/>
      <c r="N8829" s="152"/>
      <c r="P8829" s="138"/>
    </row>
    <row r="8830" spans="13:16" x14ac:dyDescent="0.3">
      <c r="M8830" s="162"/>
      <c r="N8830" s="152"/>
      <c r="P8830" s="138"/>
    </row>
    <row r="8831" spans="13:16" x14ac:dyDescent="0.3">
      <c r="M8831" s="162"/>
      <c r="N8831" s="152"/>
      <c r="P8831" s="138"/>
    </row>
    <row r="8832" spans="13:16" x14ac:dyDescent="0.3">
      <c r="M8832" s="162"/>
      <c r="N8832" s="152"/>
      <c r="P8832" s="138"/>
    </row>
    <row r="8833" spans="13:16" x14ac:dyDescent="0.3">
      <c r="M8833" s="162"/>
      <c r="N8833" s="152"/>
      <c r="P8833" s="138"/>
    </row>
    <row r="8834" spans="13:16" x14ac:dyDescent="0.3">
      <c r="M8834" s="162"/>
      <c r="N8834" s="152"/>
      <c r="P8834" s="138"/>
    </row>
    <row r="8835" spans="13:16" x14ac:dyDescent="0.3">
      <c r="M8835" s="162"/>
      <c r="N8835" s="152"/>
      <c r="P8835" s="138"/>
    </row>
    <row r="8836" spans="13:16" x14ac:dyDescent="0.3">
      <c r="M8836" s="162"/>
      <c r="N8836" s="152"/>
      <c r="P8836" s="138"/>
    </row>
    <row r="8837" spans="13:16" x14ac:dyDescent="0.3">
      <c r="M8837" s="162"/>
      <c r="N8837" s="152"/>
      <c r="P8837" s="138"/>
    </row>
    <row r="8838" spans="13:16" x14ac:dyDescent="0.3">
      <c r="M8838" s="162"/>
      <c r="N8838" s="152"/>
      <c r="P8838" s="138"/>
    </row>
    <row r="8839" spans="13:16" x14ac:dyDescent="0.3">
      <c r="M8839" s="162"/>
      <c r="N8839" s="152"/>
      <c r="P8839" s="138"/>
    </row>
    <row r="8840" spans="13:16" x14ac:dyDescent="0.3">
      <c r="M8840" s="162"/>
      <c r="N8840" s="152"/>
      <c r="P8840" s="138"/>
    </row>
    <row r="8841" spans="13:16" x14ac:dyDescent="0.3">
      <c r="M8841" s="162"/>
      <c r="N8841" s="152"/>
      <c r="P8841" s="138"/>
    </row>
    <row r="8842" spans="13:16" x14ac:dyDescent="0.3">
      <c r="M8842" s="162"/>
      <c r="N8842" s="152"/>
      <c r="P8842" s="138"/>
    </row>
    <row r="8843" spans="13:16" x14ac:dyDescent="0.3">
      <c r="M8843" s="162"/>
      <c r="N8843" s="152"/>
      <c r="P8843" s="138"/>
    </row>
    <row r="8844" spans="13:16" x14ac:dyDescent="0.3">
      <c r="M8844" s="162"/>
      <c r="N8844" s="152"/>
      <c r="P8844" s="138"/>
    </row>
    <row r="8845" spans="13:16" x14ac:dyDescent="0.3">
      <c r="M8845" s="162"/>
      <c r="N8845" s="152"/>
      <c r="P8845" s="138"/>
    </row>
    <row r="8846" spans="13:16" x14ac:dyDescent="0.3">
      <c r="M8846" s="162"/>
      <c r="N8846" s="152"/>
      <c r="P8846" s="138"/>
    </row>
    <row r="8847" spans="13:16" x14ac:dyDescent="0.3">
      <c r="M8847" s="162"/>
      <c r="N8847" s="152"/>
      <c r="P8847" s="138"/>
    </row>
    <row r="8848" spans="13:16" x14ac:dyDescent="0.3">
      <c r="M8848" s="162"/>
      <c r="N8848" s="152"/>
      <c r="P8848" s="138"/>
    </row>
    <row r="8849" spans="13:16" x14ac:dyDescent="0.3">
      <c r="M8849" s="162"/>
      <c r="N8849" s="152"/>
      <c r="P8849" s="138"/>
    </row>
    <row r="8850" spans="13:16" x14ac:dyDescent="0.3">
      <c r="M8850" s="162"/>
      <c r="N8850" s="152"/>
      <c r="P8850" s="138"/>
    </row>
    <row r="8851" spans="13:16" x14ac:dyDescent="0.3">
      <c r="M8851" s="162"/>
      <c r="N8851" s="152"/>
      <c r="P8851" s="138"/>
    </row>
    <row r="8852" spans="13:16" x14ac:dyDescent="0.3">
      <c r="M8852" s="162"/>
      <c r="N8852" s="152"/>
      <c r="P8852" s="138"/>
    </row>
    <row r="8853" spans="13:16" x14ac:dyDescent="0.3">
      <c r="M8853" s="162"/>
      <c r="N8853" s="152"/>
      <c r="P8853" s="138"/>
    </row>
    <row r="8854" spans="13:16" x14ac:dyDescent="0.3">
      <c r="M8854" s="162"/>
      <c r="N8854" s="152"/>
      <c r="P8854" s="138"/>
    </row>
    <row r="8855" spans="13:16" x14ac:dyDescent="0.3">
      <c r="M8855" s="162"/>
      <c r="N8855" s="152"/>
      <c r="P8855" s="138"/>
    </row>
    <row r="8856" spans="13:16" x14ac:dyDescent="0.3">
      <c r="M8856" s="162"/>
      <c r="N8856" s="152"/>
      <c r="P8856" s="138"/>
    </row>
    <row r="8857" spans="13:16" x14ac:dyDescent="0.3">
      <c r="M8857" s="162"/>
      <c r="N8857" s="152"/>
      <c r="P8857" s="138"/>
    </row>
    <row r="8858" spans="13:16" x14ac:dyDescent="0.3">
      <c r="M8858" s="162"/>
      <c r="N8858" s="152"/>
      <c r="P8858" s="138"/>
    </row>
    <row r="8859" spans="13:16" x14ac:dyDescent="0.3">
      <c r="M8859" s="162"/>
      <c r="N8859" s="152"/>
      <c r="P8859" s="138"/>
    </row>
    <row r="8860" spans="13:16" x14ac:dyDescent="0.3">
      <c r="M8860" s="162"/>
      <c r="N8860" s="152"/>
      <c r="P8860" s="138"/>
    </row>
    <row r="8861" spans="13:16" x14ac:dyDescent="0.3">
      <c r="M8861" s="162"/>
      <c r="N8861" s="152"/>
      <c r="P8861" s="138"/>
    </row>
    <row r="8862" spans="13:16" x14ac:dyDescent="0.3">
      <c r="M8862" s="162"/>
      <c r="N8862" s="152"/>
      <c r="P8862" s="138"/>
    </row>
    <row r="8863" spans="13:16" x14ac:dyDescent="0.3">
      <c r="M8863" s="162"/>
      <c r="N8863" s="152"/>
      <c r="P8863" s="138"/>
    </row>
    <row r="8864" spans="13:16" x14ac:dyDescent="0.3">
      <c r="M8864" s="162"/>
      <c r="N8864" s="152"/>
      <c r="P8864" s="138"/>
    </row>
    <row r="8865" spans="13:16" x14ac:dyDescent="0.3">
      <c r="M8865" s="162"/>
      <c r="N8865" s="152"/>
      <c r="P8865" s="138"/>
    </row>
    <row r="8866" spans="13:16" x14ac:dyDescent="0.3">
      <c r="M8866" s="162"/>
      <c r="N8866" s="152"/>
      <c r="P8866" s="138"/>
    </row>
    <row r="8867" spans="13:16" x14ac:dyDescent="0.3">
      <c r="M8867" s="162"/>
      <c r="N8867" s="152"/>
      <c r="P8867" s="138"/>
    </row>
    <row r="8868" spans="13:16" x14ac:dyDescent="0.3">
      <c r="M8868" s="162"/>
      <c r="N8868" s="152"/>
      <c r="P8868" s="138"/>
    </row>
    <row r="8869" spans="13:16" x14ac:dyDescent="0.3">
      <c r="M8869" s="162"/>
      <c r="N8869" s="152"/>
      <c r="P8869" s="138"/>
    </row>
    <row r="8870" spans="13:16" x14ac:dyDescent="0.3">
      <c r="M8870" s="162"/>
      <c r="N8870" s="152"/>
      <c r="P8870" s="138"/>
    </row>
    <row r="8871" spans="13:16" x14ac:dyDescent="0.3">
      <c r="M8871" s="162"/>
      <c r="N8871" s="152"/>
      <c r="P8871" s="138"/>
    </row>
    <row r="8872" spans="13:16" x14ac:dyDescent="0.3">
      <c r="M8872" s="162"/>
      <c r="N8872" s="152"/>
      <c r="P8872" s="138"/>
    </row>
    <row r="8873" spans="13:16" x14ac:dyDescent="0.3">
      <c r="M8873" s="162"/>
      <c r="N8873" s="152"/>
      <c r="P8873" s="138"/>
    </row>
    <row r="8874" spans="13:16" x14ac:dyDescent="0.3">
      <c r="M8874" s="162"/>
      <c r="N8874" s="152"/>
      <c r="P8874" s="138"/>
    </row>
    <row r="8875" spans="13:16" x14ac:dyDescent="0.3">
      <c r="M8875" s="162"/>
      <c r="N8875" s="152"/>
      <c r="P8875" s="138"/>
    </row>
    <row r="8876" spans="13:16" x14ac:dyDescent="0.3">
      <c r="M8876" s="162"/>
      <c r="N8876" s="152"/>
      <c r="P8876" s="138"/>
    </row>
    <row r="8877" spans="13:16" x14ac:dyDescent="0.3">
      <c r="M8877" s="162"/>
      <c r="N8877" s="152"/>
      <c r="P8877" s="138"/>
    </row>
    <row r="8878" spans="13:16" x14ac:dyDescent="0.3">
      <c r="M8878" s="162"/>
      <c r="N8878" s="152"/>
      <c r="P8878" s="138"/>
    </row>
    <row r="8879" spans="13:16" x14ac:dyDescent="0.3">
      <c r="M8879" s="162"/>
      <c r="N8879" s="152"/>
      <c r="P8879" s="138"/>
    </row>
    <row r="8880" spans="13:16" x14ac:dyDescent="0.3">
      <c r="M8880" s="162"/>
      <c r="N8880" s="152"/>
      <c r="P8880" s="138"/>
    </row>
    <row r="8881" spans="13:16" x14ac:dyDescent="0.3">
      <c r="M8881" s="162"/>
      <c r="N8881" s="152"/>
      <c r="P8881" s="138"/>
    </row>
    <row r="8882" spans="13:16" x14ac:dyDescent="0.3">
      <c r="M8882" s="162"/>
      <c r="N8882" s="152"/>
      <c r="P8882" s="138"/>
    </row>
    <row r="8883" spans="13:16" x14ac:dyDescent="0.3">
      <c r="M8883" s="162"/>
      <c r="N8883" s="152"/>
      <c r="P8883" s="138"/>
    </row>
    <row r="8884" spans="13:16" x14ac:dyDescent="0.3">
      <c r="M8884" s="162"/>
      <c r="N8884" s="152"/>
      <c r="P8884" s="138"/>
    </row>
    <row r="8885" spans="13:16" x14ac:dyDescent="0.3">
      <c r="M8885" s="162"/>
      <c r="N8885" s="152"/>
      <c r="P8885" s="138"/>
    </row>
    <row r="8886" spans="13:16" x14ac:dyDescent="0.3">
      <c r="M8886" s="162"/>
      <c r="N8886" s="152"/>
      <c r="P8886" s="138"/>
    </row>
    <row r="8887" spans="13:16" x14ac:dyDescent="0.3">
      <c r="M8887" s="162"/>
      <c r="N8887" s="152"/>
      <c r="P8887" s="138"/>
    </row>
    <row r="8888" spans="13:16" x14ac:dyDescent="0.3">
      <c r="M8888" s="162"/>
      <c r="N8888" s="152"/>
      <c r="P8888" s="138"/>
    </row>
    <row r="8889" spans="13:16" x14ac:dyDescent="0.3">
      <c r="M8889" s="162"/>
      <c r="N8889" s="152"/>
      <c r="P8889" s="138"/>
    </row>
    <row r="8890" spans="13:16" x14ac:dyDescent="0.3">
      <c r="M8890" s="162"/>
      <c r="N8890" s="152"/>
      <c r="P8890" s="138"/>
    </row>
    <row r="8891" spans="13:16" x14ac:dyDescent="0.3">
      <c r="M8891" s="162"/>
      <c r="N8891" s="152"/>
      <c r="P8891" s="138"/>
    </row>
    <row r="8892" spans="13:16" x14ac:dyDescent="0.3">
      <c r="M8892" s="162"/>
      <c r="N8892" s="152"/>
      <c r="P8892" s="138"/>
    </row>
    <row r="8893" spans="13:16" x14ac:dyDescent="0.3">
      <c r="M8893" s="162"/>
      <c r="N8893" s="152"/>
      <c r="P8893" s="138"/>
    </row>
    <row r="8894" spans="13:16" x14ac:dyDescent="0.3">
      <c r="M8894" s="162"/>
      <c r="N8894" s="152"/>
      <c r="P8894" s="138"/>
    </row>
    <row r="8895" spans="13:16" x14ac:dyDescent="0.3">
      <c r="M8895" s="162"/>
      <c r="N8895" s="152"/>
      <c r="P8895" s="138"/>
    </row>
    <row r="8896" spans="13:16" x14ac:dyDescent="0.3">
      <c r="M8896" s="162"/>
      <c r="N8896" s="152"/>
      <c r="P8896" s="138"/>
    </row>
    <row r="8897" spans="13:16" x14ac:dyDescent="0.3">
      <c r="M8897" s="162"/>
      <c r="N8897" s="152"/>
      <c r="P8897" s="138"/>
    </row>
    <row r="8898" spans="13:16" x14ac:dyDescent="0.3">
      <c r="M8898" s="162"/>
      <c r="N8898" s="152"/>
      <c r="P8898" s="138"/>
    </row>
    <row r="8899" spans="13:16" x14ac:dyDescent="0.3">
      <c r="M8899" s="162"/>
      <c r="N8899" s="152"/>
      <c r="P8899" s="138"/>
    </row>
    <row r="8900" spans="13:16" x14ac:dyDescent="0.3">
      <c r="M8900" s="162"/>
      <c r="N8900" s="152"/>
      <c r="P8900" s="138"/>
    </row>
    <row r="8901" spans="13:16" x14ac:dyDescent="0.3">
      <c r="M8901" s="162"/>
      <c r="N8901" s="152"/>
      <c r="P8901" s="138"/>
    </row>
    <row r="8902" spans="13:16" x14ac:dyDescent="0.3">
      <c r="M8902" s="162"/>
      <c r="N8902" s="152"/>
      <c r="P8902" s="138"/>
    </row>
    <row r="8903" spans="13:16" x14ac:dyDescent="0.3">
      <c r="M8903" s="162"/>
      <c r="N8903" s="152"/>
      <c r="P8903" s="138"/>
    </row>
    <row r="8904" spans="13:16" x14ac:dyDescent="0.3">
      <c r="M8904" s="162"/>
      <c r="N8904" s="152"/>
      <c r="P8904" s="138"/>
    </row>
    <row r="8905" spans="13:16" x14ac:dyDescent="0.3">
      <c r="M8905" s="162"/>
      <c r="N8905" s="152"/>
      <c r="P8905" s="138"/>
    </row>
    <row r="8906" spans="13:16" x14ac:dyDescent="0.3">
      <c r="M8906" s="162"/>
      <c r="N8906" s="152"/>
      <c r="P8906" s="138"/>
    </row>
    <row r="8907" spans="13:16" x14ac:dyDescent="0.3">
      <c r="M8907" s="162"/>
      <c r="N8907" s="152"/>
      <c r="P8907" s="138"/>
    </row>
    <row r="8908" spans="13:16" x14ac:dyDescent="0.3">
      <c r="M8908" s="162"/>
      <c r="N8908" s="152"/>
      <c r="P8908" s="138"/>
    </row>
    <row r="8909" spans="13:16" x14ac:dyDescent="0.3">
      <c r="M8909" s="162"/>
      <c r="N8909" s="152"/>
      <c r="P8909" s="138"/>
    </row>
    <row r="8910" spans="13:16" x14ac:dyDescent="0.3">
      <c r="M8910" s="162"/>
      <c r="N8910" s="152"/>
      <c r="P8910" s="138"/>
    </row>
    <row r="8911" spans="13:16" x14ac:dyDescent="0.3">
      <c r="M8911" s="162"/>
      <c r="N8911" s="152"/>
      <c r="P8911" s="138"/>
    </row>
    <row r="8912" spans="13:16" x14ac:dyDescent="0.3">
      <c r="M8912" s="162"/>
      <c r="N8912" s="152"/>
      <c r="P8912" s="138"/>
    </row>
    <row r="8913" spans="13:16" x14ac:dyDescent="0.3">
      <c r="M8913" s="162"/>
      <c r="N8913" s="152"/>
      <c r="P8913" s="138"/>
    </row>
    <row r="8914" spans="13:16" x14ac:dyDescent="0.3">
      <c r="M8914" s="162"/>
      <c r="N8914" s="152"/>
      <c r="P8914" s="138"/>
    </row>
    <row r="8915" spans="13:16" x14ac:dyDescent="0.3">
      <c r="M8915" s="162"/>
      <c r="N8915" s="152"/>
      <c r="P8915" s="138"/>
    </row>
    <row r="8916" spans="13:16" x14ac:dyDescent="0.3">
      <c r="M8916" s="162"/>
      <c r="N8916" s="152"/>
      <c r="P8916" s="138"/>
    </row>
    <row r="8917" spans="13:16" x14ac:dyDescent="0.3">
      <c r="M8917" s="162"/>
      <c r="N8917" s="152"/>
      <c r="P8917" s="138"/>
    </row>
    <row r="8918" spans="13:16" x14ac:dyDescent="0.3">
      <c r="M8918" s="162"/>
      <c r="N8918" s="152"/>
      <c r="P8918" s="138"/>
    </row>
    <row r="8919" spans="13:16" x14ac:dyDescent="0.3">
      <c r="M8919" s="162"/>
      <c r="N8919" s="152"/>
      <c r="P8919" s="138"/>
    </row>
    <row r="8920" spans="13:16" x14ac:dyDescent="0.3">
      <c r="M8920" s="162"/>
      <c r="N8920" s="152"/>
      <c r="P8920" s="138"/>
    </row>
    <row r="8921" spans="13:16" x14ac:dyDescent="0.3">
      <c r="M8921" s="162"/>
      <c r="N8921" s="152"/>
      <c r="P8921" s="138"/>
    </row>
    <row r="8922" spans="13:16" x14ac:dyDescent="0.3">
      <c r="M8922" s="162"/>
      <c r="N8922" s="152"/>
      <c r="P8922" s="138"/>
    </row>
    <row r="8923" spans="13:16" x14ac:dyDescent="0.3">
      <c r="M8923" s="162"/>
      <c r="N8923" s="152"/>
      <c r="P8923" s="138"/>
    </row>
    <row r="8924" spans="13:16" x14ac:dyDescent="0.3">
      <c r="M8924" s="162"/>
      <c r="N8924" s="152"/>
      <c r="P8924" s="138"/>
    </row>
    <row r="8925" spans="13:16" x14ac:dyDescent="0.3">
      <c r="M8925" s="162"/>
      <c r="N8925" s="152"/>
      <c r="P8925" s="138"/>
    </row>
    <row r="8926" spans="13:16" x14ac:dyDescent="0.3">
      <c r="M8926" s="162"/>
      <c r="N8926" s="152"/>
      <c r="P8926" s="138"/>
    </row>
    <row r="8927" spans="13:16" x14ac:dyDescent="0.3">
      <c r="M8927" s="162"/>
      <c r="N8927" s="152"/>
      <c r="P8927" s="138"/>
    </row>
    <row r="8928" spans="13:16" x14ac:dyDescent="0.3">
      <c r="M8928" s="162"/>
      <c r="N8928" s="152"/>
      <c r="P8928" s="138"/>
    </row>
    <row r="8929" spans="13:16" x14ac:dyDescent="0.3">
      <c r="M8929" s="162"/>
      <c r="N8929" s="152"/>
      <c r="P8929" s="138"/>
    </row>
    <row r="8930" spans="13:16" x14ac:dyDescent="0.3">
      <c r="M8930" s="162"/>
      <c r="N8930" s="152"/>
      <c r="P8930" s="138"/>
    </row>
    <row r="8931" spans="13:16" x14ac:dyDescent="0.3">
      <c r="M8931" s="162"/>
      <c r="N8931" s="152"/>
      <c r="P8931" s="138"/>
    </row>
    <row r="8932" spans="13:16" x14ac:dyDescent="0.3">
      <c r="M8932" s="162"/>
      <c r="N8932" s="152"/>
      <c r="P8932" s="138"/>
    </row>
    <row r="8933" spans="13:16" x14ac:dyDescent="0.3">
      <c r="M8933" s="162"/>
      <c r="N8933" s="152"/>
      <c r="P8933" s="138"/>
    </row>
    <row r="8934" spans="13:16" x14ac:dyDescent="0.3">
      <c r="M8934" s="162"/>
      <c r="N8934" s="152"/>
      <c r="P8934" s="138"/>
    </row>
    <row r="8935" spans="13:16" x14ac:dyDescent="0.3">
      <c r="M8935" s="162"/>
      <c r="N8935" s="152"/>
      <c r="P8935" s="138"/>
    </row>
    <row r="8936" spans="13:16" x14ac:dyDescent="0.3">
      <c r="M8936" s="162"/>
      <c r="N8936" s="152"/>
      <c r="P8936" s="138"/>
    </row>
    <row r="8937" spans="13:16" x14ac:dyDescent="0.3">
      <c r="M8937" s="162"/>
      <c r="N8937" s="152"/>
      <c r="P8937" s="138"/>
    </row>
    <row r="8938" spans="13:16" x14ac:dyDescent="0.3">
      <c r="M8938" s="162"/>
      <c r="N8938" s="152"/>
      <c r="P8938" s="138"/>
    </row>
    <row r="8939" spans="13:16" x14ac:dyDescent="0.3">
      <c r="M8939" s="162"/>
      <c r="N8939" s="152"/>
      <c r="P8939" s="138"/>
    </row>
    <row r="8940" spans="13:16" x14ac:dyDescent="0.3">
      <c r="M8940" s="162"/>
      <c r="N8940" s="152"/>
      <c r="P8940" s="138"/>
    </row>
    <row r="8941" spans="13:16" x14ac:dyDescent="0.3">
      <c r="M8941" s="162"/>
      <c r="N8941" s="152"/>
      <c r="P8941" s="138"/>
    </row>
    <row r="8942" spans="13:16" x14ac:dyDescent="0.3">
      <c r="M8942" s="162"/>
      <c r="N8942" s="152"/>
      <c r="P8942" s="138"/>
    </row>
    <row r="8943" spans="13:16" x14ac:dyDescent="0.3">
      <c r="M8943" s="162"/>
      <c r="N8943" s="152"/>
      <c r="P8943" s="138"/>
    </row>
    <row r="8944" spans="13:16" x14ac:dyDescent="0.3">
      <c r="M8944" s="162"/>
      <c r="N8944" s="152"/>
      <c r="P8944" s="138"/>
    </row>
    <row r="8945" spans="13:16" x14ac:dyDescent="0.3">
      <c r="M8945" s="162"/>
      <c r="N8945" s="152"/>
      <c r="P8945" s="138"/>
    </row>
    <row r="8946" spans="13:16" x14ac:dyDescent="0.3">
      <c r="M8946" s="162"/>
      <c r="N8946" s="152"/>
      <c r="P8946" s="138"/>
    </row>
    <row r="8947" spans="13:16" x14ac:dyDescent="0.3">
      <c r="M8947" s="162"/>
      <c r="N8947" s="152"/>
      <c r="P8947" s="138"/>
    </row>
    <row r="8948" spans="13:16" x14ac:dyDescent="0.3">
      <c r="M8948" s="162"/>
      <c r="N8948" s="152"/>
      <c r="P8948" s="138"/>
    </row>
    <row r="8949" spans="13:16" x14ac:dyDescent="0.3">
      <c r="M8949" s="162"/>
      <c r="N8949" s="152"/>
      <c r="P8949" s="138"/>
    </row>
    <row r="8950" spans="13:16" x14ac:dyDescent="0.3">
      <c r="M8950" s="162"/>
      <c r="N8950" s="152"/>
      <c r="P8950" s="138"/>
    </row>
    <row r="8951" spans="13:16" x14ac:dyDescent="0.3">
      <c r="M8951" s="162"/>
      <c r="N8951" s="152"/>
      <c r="P8951" s="138"/>
    </row>
    <row r="8952" spans="13:16" x14ac:dyDescent="0.3">
      <c r="M8952" s="162"/>
      <c r="N8952" s="152"/>
      <c r="P8952" s="138"/>
    </row>
    <row r="8953" spans="13:16" x14ac:dyDescent="0.3">
      <c r="M8953" s="162"/>
      <c r="N8953" s="152"/>
      <c r="P8953" s="138"/>
    </row>
    <row r="8954" spans="13:16" x14ac:dyDescent="0.3">
      <c r="M8954" s="162"/>
      <c r="N8954" s="152"/>
      <c r="P8954" s="138"/>
    </row>
    <row r="8955" spans="13:16" x14ac:dyDescent="0.3">
      <c r="M8955" s="162"/>
      <c r="N8955" s="152"/>
      <c r="P8955" s="138"/>
    </row>
    <row r="8956" spans="13:16" x14ac:dyDescent="0.3">
      <c r="M8956" s="162"/>
      <c r="N8956" s="152"/>
      <c r="P8956" s="138"/>
    </row>
    <row r="8957" spans="13:16" x14ac:dyDescent="0.3">
      <c r="M8957" s="162"/>
      <c r="N8957" s="152"/>
      <c r="P8957" s="138"/>
    </row>
    <row r="8958" spans="13:16" x14ac:dyDescent="0.3">
      <c r="M8958" s="162"/>
      <c r="N8958" s="152"/>
      <c r="P8958" s="138"/>
    </row>
    <row r="8959" spans="13:16" x14ac:dyDescent="0.3">
      <c r="M8959" s="162"/>
      <c r="N8959" s="152"/>
      <c r="P8959" s="138"/>
    </row>
    <row r="8960" spans="13:16" x14ac:dyDescent="0.3">
      <c r="M8960" s="162"/>
      <c r="N8960" s="152"/>
      <c r="P8960" s="138"/>
    </row>
    <row r="8961" spans="13:16" x14ac:dyDescent="0.3">
      <c r="M8961" s="162"/>
      <c r="N8961" s="152"/>
      <c r="P8961" s="138"/>
    </row>
    <row r="8962" spans="13:16" x14ac:dyDescent="0.3">
      <c r="M8962" s="162"/>
      <c r="N8962" s="152"/>
      <c r="P8962" s="138"/>
    </row>
    <row r="8963" spans="13:16" x14ac:dyDescent="0.3">
      <c r="M8963" s="162"/>
      <c r="N8963" s="152"/>
      <c r="P8963" s="138"/>
    </row>
    <row r="8964" spans="13:16" x14ac:dyDescent="0.3">
      <c r="M8964" s="162"/>
      <c r="N8964" s="152"/>
      <c r="P8964" s="138"/>
    </row>
    <row r="8965" spans="13:16" x14ac:dyDescent="0.3">
      <c r="M8965" s="162"/>
      <c r="N8965" s="152"/>
      <c r="P8965" s="138"/>
    </row>
    <row r="8966" spans="13:16" x14ac:dyDescent="0.3">
      <c r="M8966" s="162"/>
      <c r="N8966" s="152"/>
      <c r="P8966" s="138"/>
    </row>
    <row r="8967" spans="13:16" x14ac:dyDescent="0.3">
      <c r="M8967" s="162"/>
      <c r="N8967" s="152"/>
      <c r="P8967" s="138"/>
    </row>
    <row r="8968" spans="13:16" x14ac:dyDescent="0.3">
      <c r="M8968" s="162"/>
      <c r="N8968" s="152"/>
      <c r="P8968" s="138"/>
    </row>
    <row r="8969" spans="13:16" x14ac:dyDescent="0.3">
      <c r="M8969" s="162"/>
      <c r="N8969" s="152"/>
      <c r="P8969" s="138"/>
    </row>
    <row r="8970" spans="13:16" x14ac:dyDescent="0.3">
      <c r="M8970" s="162"/>
      <c r="N8970" s="152"/>
      <c r="P8970" s="138"/>
    </row>
    <row r="8971" spans="13:16" x14ac:dyDescent="0.3">
      <c r="M8971" s="162"/>
      <c r="N8971" s="152"/>
      <c r="P8971" s="138"/>
    </row>
    <row r="8972" spans="13:16" x14ac:dyDescent="0.3">
      <c r="M8972" s="162"/>
      <c r="N8972" s="152"/>
      <c r="P8972" s="138"/>
    </row>
    <row r="8973" spans="13:16" x14ac:dyDescent="0.3">
      <c r="M8973" s="162"/>
      <c r="N8973" s="152"/>
      <c r="P8973" s="138"/>
    </row>
    <row r="8974" spans="13:16" x14ac:dyDescent="0.3">
      <c r="M8974" s="162"/>
      <c r="N8974" s="152"/>
      <c r="P8974" s="138"/>
    </row>
    <row r="8975" spans="13:16" x14ac:dyDescent="0.3">
      <c r="M8975" s="162"/>
      <c r="N8975" s="152"/>
      <c r="P8975" s="138"/>
    </row>
    <row r="8976" spans="13:16" x14ac:dyDescent="0.3">
      <c r="M8976" s="162"/>
      <c r="N8976" s="152"/>
      <c r="P8976" s="138"/>
    </row>
    <row r="8977" spans="13:16" x14ac:dyDescent="0.3">
      <c r="M8977" s="162"/>
      <c r="N8977" s="152"/>
      <c r="P8977" s="138"/>
    </row>
    <row r="8978" spans="13:16" x14ac:dyDescent="0.3">
      <c r="M8978" s="162"/>
      <c r="N8978" s="152"/>
      <c r="P8978" s="138"/>
    </row>
    <row r="8979" spans="13:16" x14ac:dyDescent="0.3">
      <c r="M8979" s="162"/>
      <c r="N8979" s="152"/>
      <c r="P8979" s="138"/>
    </row>
    <row r="8980" spans="13:16" x14ac:dyDescent="0.3">
      <c r="M8980" s="162"/>
      <c r="N8980" s="152"/>
      <c r="P8980" s="138"/>
    </row>
    <row r="8981" spans="13:16" x14ac:dyDescent="0.3">
      <c r="M8981" s="162"/>
      <c r="N8981" s="152"/>
      <c r="P8981" s="138"/>
    </row>
    <row r="8982" spans="13:16" x14ac:dyDescent="0.3">
      <c r="M8982" s="162"/>
      <c r="N8982" s="152"/>
      <c r="P8982" s="138"/>
    </row>
    <row r="8983" spans="13:16" x14ac:dyDescent="0.3">
      <c r="M8983" s="162"/>
      <c r="N8983" s="152"/>
      <c r="P8983" s="138"/>
    </row>
    <row r="8984" spans="13:16" x14ac:dyDescent="0.3">
      <c r="M8984" s="162"/>
      <c r="N8984" s="152"/>
      <c r="P8984" s="138"/>
    </row>
    <row r="8985" spans="13:16" x14ac:dyDescent="0.3">
      <c r="M8985" s="162"/>
      <c r="N8985" s="152"/>
      <c r="P8985" s="138"/>
    </row>
    <row r="8986" spans="13:16" x14ac:dyDescent="0.3">
      <c r="M8986" s="162"/>
      <c r="N8986" s="152"/>
      <c r="P8986" s="138"/>
    </row>
    <row r="8987" spans="13:16" x14ac:dyDescent="0.3">
      <c r="M8987" s="162"/>
      <c r="N8987" s="152"/>
      <c r="P8987" s="138"/>
    </row>
    <row r="8988" spans="13:16" x14ac:dyDescent="0.3">
      <c r="M8988" s="162"/>
      <c r="N8988" s="152"/>
      <c r="P8988" s="138"/>
    </row>
    <row r="8989" spans="13:16" x14ac:dyDescent="0.3">
      <c r="M8989" s="162"/>
      <c r="N8989" s="152"/>
      <c r="P8989" s="138"/>
    </row>
    <row r="8990" spans="13:16" x14ac:dyDescent="0.3">
      <c r="M8990" s="162"/>
      <c r="N8990" s="152"/>
      <c r="P8990" s="138"/>
    </row>
    <row r="8991" spans="13:16" x14ac:dyDescent="0.3">
      <c r="M8991" s="162"/>
      <c r="N8991" s="152"/>
      <c r="P8991" s="138"/>
    </row>
    <row r="8992" spans="13:16" x14ac:dyDescent="0.3">
      <c r="M8992" s="162"/>
      <c r="N8992" s="152"/>
      <c r="P8992" s="138"/>
    </row>
    <row r="8993" spans="13:16" x14ac:dyDescent="0.3">
      <c r="M8993" s="162"/>
      <c r="N8993" s="152"/>
      <c r="P8993" s="138"/>
    </row>
    <row r="8994" spans="13:16" x14ac:dyDescent="0.3">
      <c r="M8994" s="162"/>
      <c r="N8994" s="152"/>
      <c r="P8994" s="138"/>
    </row>
    <row r="8995" spans="13:16" x14ac:dyDescent="0.3">
      <c r="M8995" s="162"/>
      <c r="N8995" s="152"/>
      <c r="P8995" s="138"/>
    </row>
    <row r="8996" spans="13:16" x14ac:dyDescent="0.3">
      <c r="M8996" s="162"/>
      <c r="N8996" s="152"/>
      <c r="P8996" s="138"/>
    </row>
    <row r="8997" spans="13:16" x14ac:dyDescent="0.3">
      <c r="M8997" s="162"/>
      <c r="N8997" s="152"/>
      <c r="P8997" s="138"/>
    </row>
    <row r="8998" spans="13:16" x14ac:dyDescent="0.3">
      <c r="M8998" s="162"/>
      <c r="N8998" s="152"/>
      <c r="P8998" s="138"/>
    </row>
    <row r="8999" spans="13:16" x14ac:dyDescent="0.3">
      <c r="M8999" s="162"/>
      <c r="N8999" s="152"/>
      <c r="P8999" s="138"/>
    </row>
    <row r="9000" spans="13:16" x14ac:dyDescent="0.3">
      <c r="M9000" s="162"/>
      <c r="N9000" s="152"/>
      <c r="P9000" s="138"/>
    </row>
    <row r="9001" spans="13:16" x14ac:dyDescent="0.3">
      <c r="M9001" s="162"/>
      <c r="N9001" s="152"/>
      <c r="P9001" s="138"/>
    </row>
    <row r="9002" spans="13:16" x14ac:dyDescent="0.3">
      <c r="M9002" s="162"/>
      <c r="N9002" s="152"/>
      <c r="P9002" s="138"/>
    </row>
    <row r="9003" spans="13:16" x14ac:dyDescent="0.3">
      <c r="M9003" s="162"/>
      <c r="N9003" s="152"/>
      <c r="P9003" s="138"/>
    </row>
    <row r="9004" spans="13:16" x14ac:dyDescent="0.3">
      <c r="M9004" s="162"/>
      <c r="N9004" s="152"/>
      <c r="P9004" s="138"/>
    </row>
    <row r="9005" spans="13:16" x14ac:dyDescent="0.3">
      <c r="M9005" s="162"/>
      <c r="N9005" s="152"/>
      <c r="P9005" s="138"/>
    </row>
    <row r="9006" spans="13:16" x14ac:dyDescent="0.3">
      <c r="M9006" s="162"/>
      <c r="N9006" s="152"/>
      <c r="P9006" s="138"/>
    </row>
    <row r="9007" spans="13:16" x14ac:dyDescent="0.3">
      <c r="M9007" s="162"/>
      <c r="N9007" s="152"/>
      <c r="P9007" s="138"/>
    </row>
    <row r="9008" spans="13:16" x14ac:dyDescent="0.3">
      <c r="M9008" s="162"/>
      <c r="N9008" s="152"/>
      <c r="P9008" s="138"/>
    </row>
    <row r="9009" spans="13:16" x14ac:dyDescent="0.3">
      <c r="M9009" s="162"/>
      <c r="N9009" s="152"/>
      <c r="P9009" s="138"/>
    </row>
    <row r="9010" spans="13:16" x14ac:dyDescent="0.3">
      <c r="M9010" s="162"/>
      <c r="N9010" s="152"/>
      <c r="P9010" s="138"/>
    </row>
    <row r="9011" spans="13:16" x14ac:dyDescent="0.3">
      <c r="M9011" s="162"/>
      <c r="N9011" s="152"/>
      <c r="P9011" s="138"/>
    </row>
    <row r="9012" spans="13:16" x14ac:dyDescent="0.3">
      <c r="M9012" s="162"/>
      <c r="N9012" s="152"/>
      <c r="P9012" s="138"/>
    </row>
    <row r="9013" spans="13:16" x14ac:dyDescent="0.3">
      <c r="M9013" s="162"/>
      <c r="N9013" s="152"/>
      <c r="P9013" s="138"/>
    </row>
    <row r="9014" spans="13:16" x14ac:dyDescent="0.3">
      <c r="M9014" s="162"/>
      <c r="N9014" s="152"/>
      <c r="P9014" s="138"/>
    </row>
    <row r="9015" spans="13:16" x14ac:dyDescent="0.3">
      <c r="M9015" s="162"/>
      <c r="N9015" s="152"/>
      <c r="P9015" s="138"/>
    </row>
    <row r="9016" spans="13:16" x14ac:dyDescent="0.3">
      <c r="M9016" s="162"/>
      <c r="N9016" s="152"/>
      <c r="P9016" s="138"/>
    </row>
    <row r="9017" spans="13:16" x14ac:dyDescent="0.3">
      <c r="M9017" s="162"/>
      <c r="N9017" s="152"/>
      <c r="P9017" s="138"/>
    </row>
    <row r="9018" spans="13:16" x14ac:dyDescent="0.3">
      <c r="M9018" s="162"/>
      <c r="N9018" s="152"/>
      <c r="P9018" s="138"/>
    </row>
    <row r="9019" spans="13:16" x14ac:dyDescent="0.3">
      <c r="M9019" s="162"/>
      <c r="N9019" s="152"/>
      <c r="P9019" s="138"/>
    </row>
    <row r="9020" spans="13:16" x14ac:dyDescent="0.3">
      <c r="M9020" s="162"/>
      <c r="N9020" s="152"/>
      <c r="P9020" s="138"/>
    </row>
    <row r="9021" spans="13:16" x14ac:dyDescent="0.3">
      <c r="M9021" s="162"/>
      <c r="N9021" s="152"/>
      <c r="P9021" s="138"/>
    </row>
    <row r="9022" spans="13:16" x14ac:dyDescent="0.3">
      <c r="M9022" s="162"/>
      <c r="N9022" s="152"/>
      <c r="P9022" s="138"/>
    </row>
    <row r="9023" spans="13:16" x14ac:dyDescent="0.3">
      <c r="M9023" s="162"/>
      <c r="N9023" s="152"/>
      <c r="P9023" s="138"/>
    </row>
    <row r="9024" spans="13:16" x14ac:dyDescent="0.3">
      <c r="M9024" s="162"/>
      <c r="N9024" s="152"/>
      <c r="P9024" s="138"/>
    </row>
    <row r="9025" spans="13:16" x14ac:dyDescent="0.3">
      <c r="M9025" s="162"/>
      <c r="N9025" s="152"/>
      <c r="P9025" s="138"/>
    </row>
    <row r="9026" spans="13:16" x14ac:dyDescent="0.3">
      <c r="M9026" s="162"/>
      <c r="N9026" s="152"/>
      <c r="P9026" s="138"/>
    </row>
    <row r="9027" spans="13:16" x14ac:dyDescent="0.3">
      <c r="M9027" s="162"/>
      <c r="N9027" s="152"/>
      <c r="P9027" s="138"/>
    </row>
    <row r="9028" spans="13:16" x14ac:dyDescent="0.3">
      <c r="M9028" s="162"/>
      <c r="N9028" s="152"/>
      <c r="P9028" s="138"/>
    </row>
    <row r="9029" spans="13:16" x14ac:dyDescent="0.3">
      <c r="M9029" s="162"/>
      <c r="N9029" s="152"/>
      <c r="P9029" s="138"/>
    </row>
    <row r="9030" spans="13:16" x14ac:dyDescent="0.3">
      <c r="M9030" s="162"/>
      <c r="N9030" s="152"/>
      <c r="P9030" s="138"/>
    </row>
    <row r="9031" spans="13:16" x14ac:dyDescent="0.3">
      <c r="M9031" s="162"/>
      <c r="N9031" s="152"/>
      <c r="P9031" s="138"/>
    </row>
    <row r="9032" spans="13:16" x14ac:dyDescent="0.3">
      <c r="M9032" s="162"/>
      <c r="N9032" s="152"/>
      <c r="P9032" s="138"/>
    </row>
    <row r="9033" spans="13:16" x14ac:dyDescent="0.3">
      <c r="M9033" s="162"/>
      <c r="N9033" s="152"/>
      <c r="P9033" s="138"/>
    </row>
    <row r="9034" spans="13:16" x14ac:dyDescent="0.3">
      <c r="M9034" s="162"/>
      <c r="N9034" s="152"/>
      <c r="P9034" s="138"/>
    </row>
    <row r="9035" spans="13:16" x14ac:dyDescent="0.3">
      <c r="M9035" s="162"/>
      <c r="N9035" s="152"/>
      <c r="P9035" s="138"/>
    </row>
    <row r="9036" spans="13:16" x14ac:dyDescent="0.3">
      <c r="M9036" s="162"/>
      <c r="N9036" s="152"/>
      <c r="P9036" s="138"/>
    </row>
    <row r="9037" spans="13:16" x14ac:dyDescent="0.3">
      <c r="M9037" s="162"/>
      <c r="N9037" s="152"/>
      <c r="P9037" s="138"/>
    </row>
    <row r="9038" spans="13:16" x14ac:dyDescent="0.3">
      <c r="M9038" s="162"/>
      <c r="N9038" s="152"/>
      <c r="P9038" s="138"/>
    </row>
    <row r="9039" spans="13:16" x14ac:dyDescent="0.3">
      <c r="M9039" s="162"/>
      <c r="N9039" s="152"/>
      <c r="P9039" s="138"/>
    </row>
    <row r="9040" spans="13:16" x14ac:dyDescent="0.3">
      <c r="M9040" s="162"/>
      <c r="N9040" s="152"/>
      <c r="P9040" s="138"/>
    </row>
    <row r="9041" spans="13:16" x14ac:dyDescent="0.3">
      <c r="M9041" s="162"/>
      <c r="N9041" s="152"/>
      <c r="P9041" s="138"/>
    </row>
    <row r="9042" spans="13:16" x14ac:dyDescent="0.3">
      <c r="M9042" s="162"/>
      <c r="N9042" s="152"/>
      <c r="P9042" s="138"/>
    </row>
    <row r="9043" spans="13:16" x14ac:dyDescent="0.3">
      <c r="M9043" s="162"/>
      <c r="N9043" s="152"/>
      <c r="P9043" s="138"/>
    </row>
    <row r="9044" spans="13:16" x14ac:dyDescent="0.3">
      <c r="M9044" s="162"/>
      <c r="N9044" s="152"/>
      <c r="P9044" s="138"/>
    </row>
    <row r="9045" spans="13:16" x14ac:dyDescent="0.3">
      <c r="M9045" s="162"/>
      <c r="N9045" s="152"/>
      <c r="P9045" s="138"/>
    </row>
    <row r="9046" spans="13:16" x14ac:dyDescent="0.3">
      <c r="M9046" s="162"/>
      <c r="N9046" s="152"/>
      <c r="P9046" s="138"/>
    </row>
    <row r="9047" spans="13:16" x14ac:dyDescent="0.3">
      <c r="M9047" s="162"/>
      <c r="N9047" s="152"/>
      <c r="P9047" s="138"/>
    </row>
    <row r="9048" spans="13:16" x14ac:dyDescent="0.3">
      <c r="M9048" s="162"/>
      <c r="N9048" s="152"/>
      <c r="P9048" s="138"/>
    </row>
    <row r="9049" spans="13:16" x14ac:dyDescent="0.3">
      <c r="M9049" s="162"/>
      <c r="N9049" s="152"/>
      <c r="P9049" s="138"/>
    </row>
    <row r="9050" spans="13:16" x14ac:dyDescent="0.3">
      <c r="M9050" s="162"/>
      <c r="N9050" s="152"/>
      <c r="P9050" s="138"/>
    </row>
    <row r="9051" spans="13:16" x14ac:dyDescent="0.3">
      <c r="M9051" s="162"/>
      <c r="N9051" s="152"/>
      <c r="P9051" s="138"/>
    </row>
    <row r="9052" spans="13:16" x14ac:dyDescent="0.3">
      <c r="M9052" s="162"/>
      <c r="N9052" s="152"/>
      <c r="P9052" s="138"/>
    </row>
    <row r="9053" spans="13:16" x14ac:dyDescent="0.3">
      <c r="M9053" s="162"/>
      <c r="N9053" s="152"/>
      <c r="P9053" s="138"/>
    </row>
    <row r="9054" spans="13:16" x14ac:dyDescent="0.3">
      <c r="M9054" s="162"/>
      <c r="N9054" s="152"/>
      <c r="P9054" s="138"/>
    </row>
    <row r="9055" spans="13:16" x14ac:dyDescent="0.3">
      <c r="M9055" s="162"/>
      <c r="N9055" s="152"/>
      <c r="P9055" s="138"/>
    </row>
    <row r="9056" spans="13:16" x14ac:dyDescent="0.3">
      <c r="M9056" s="162"/>
      <c r="N9056" s="152"/>
      <c r="P9056" s="138"/>
    </row>
    <row r="9057" spans="13:16" x14ac:dyDescent="0.3">
      <c r="M9057" s="162"/>
      <c r="N9057" s="152"/>
      <c r="P9057" s="138"/>
    </row>
    <row r="9058" spans="13:16" x14ac:dyDescent="0.3">
      <c r="M9058" s="162"/>
      <c r="N9058" s="152"/>
      <c r="P9058" s="138"/>
    </row>
    <row r="9059" spans="13:16" x14ac:dyDescent="0.3">
      <c r="M9059" s="162"/>
      <c r="N9059" s="152"/>
      <c r="P9059" s="138"/>
    </row>
    <row r="9060" spans="13:16" x14ac:dyDescent="0.3">
      <c r="M9060" s="162"/>
      <c r="N9060" s="152"/>
      <c r="P9060" s="138"/>
    </row>
    <row r="9061" spans="13:16" x14ac:dyDescent="0.3">
      <c r="M9061" s="162"/>
      <c r="N9061" s="152"/>
      <c r="P9061" s="138"/>
    </row>
    <row r="9062" spans="13:16" x14ac:dyDescent="0.3">
      <c r="M9062" s="162"/>
      <c r="N9062" s="152"/>
      <c r="P9062" s="138"/>
    </row>
    <row r="9063" spans="13:16" x14ac:dyDescent="0.3">
      <c r="M9063" s="162"/>
      <c r="N9063" s="152"/>
      <c r="P9063" s="138"/>
    </row>
    <row r="9064" spans="13:16" x14ac:dyDescent="0.3">
      <c r="M9064" s="162"/>
      <c r="N9064" s="152"/>
      <c r="P9064" s="138"/>
    </row>
    <row r="9065" spans="13:16" x14ac:dyDescent="0.3">
      <c r="M9065" s="162"/>
      <c r="N9065" s="152"/>
      <c r="P9065" s="138"/>
    </row>
    <row r="9066" spans="13:16" x14ac:dyDescent="0.3">
      <c r="M9066" s="162"/>
      <c r="N9066" s="152"/>
      <c r="P9066" s="138"/>
    </row>
    <row r="9067" spans="13:16" x14ac:dyDescent="0.3">
      <c r="M9067" s="162"/>
      <c r="N9067" s="152"/>
      <c r="P9067" s="138"/>
    </row>
    <row r="9068" spans="13:16" x14ac:dyDescent="0.3">
      <c r="M9068" s="162"/>
      <c r="N9068" s="152"/>
      <c r="P9068" s="138"/>
    </row>
    <row r="9069" spans="13:16" x14ac:dyDescent="0.3">
      <c r="M9069" s="162"/>
      <c r="N9069" s="152"/>
      <c r="P9069" s="138"/>
    </row>
    <row r="9070" spans="13:16" x14ac:dyDescent="0.3">
      <c r="M9070" s="162"/>
      <c r="N9070" s="152"/>
      <c r="P9070" s="138"/>
    </row>
    <row r="9071" spans="13:16" x14ac:dyDescent="0.3">
      <c r="M9071" s="162"/>
      <c r="N9071" s="152"/>
      <c r="P9071" s="138"/>
    </row>
    <row r="9072" spans="13:16" x14ac:dyDescent="0.3">
      <c r="M9072" s="162"/>
      <c r="N9072" s="152"/>
      <c r="P9072" s="138"/>
    </row>
    <row r="9073" spans="13:16" x14ac:dyDescent="0.3">
      <c r="M9073" s="162"/>
      <c r="N9073" s="152"/>
      <c r="P9073" s="138"/>
    </row>
    <row r="9074" spans="13:16" x14ac:dyDescent="0.3">
      <c r="M9074" s="162"/>
      <c r="N9074" s="152"/>
      <c r="P9074" s="138"/>
    </row>
    <row r="9075" spans="13:16" x14ac:dyDescent="0.3">
      <c r="M9075" s="162"/>
      <c r="N9075" s="152"/>
      <c r="P9075" s="138"/>
    </row>
    <row r="9076" spans="13:16" x14ac:dyDescent="0.3">
      <c r="M9076" s="162"/>
      <c r="N9076" s="152"/>
      <c r="P9076" s="138"/>
    </row>
    <row r="9077" spans="13:16" x14ac:dyDescent="0.3">
      <c r="M9077" s="162"/>
      <c r="N9077" s="152"/>
      <c r="P9077" s="138"/>
    </row>
    <row r="9078" spans="13:16" x14ac:dyDescent="0.3">
      <c r="M9078" s="162"/>
      <c r="N9078" s="152"/>
      <c r="P9078" s="138"/>
    </row>
    <row r="9079" spans="13:16" x14ac:dyDescent="0.3">
      <c r="M9079" s="162"/>
      <c r="N9079" s="152"/>
      <c r="P9079" s="138"/>
    </row>
    <row r="9080" spans="13:16" x14ac:dyDescent="0.3">
      <c r="M9080" s="162"/>
      <c r="N9080" s="152"/>
      <c r="P9080" s="138"/>
    </row>
    <row r="9081" spans="13:16" x14ac:dyDescent="0.3">
      <c r="M9081" s="162"/>
      <c r="N9081" s="152"/>
      <c r="P9081" s="138"/>
    </row>
    <row r="9082" spans="13:16" x14ac:dyDescent="0.3">
      <c r="M9082" s="162"/>
      <c r="N9082" s="152"/>
      <c r="P9082" s="138"/>
    </row>
    <row r="9083" spans="13:16" x14ac:dyDescent="0.3">
      <c r="M9083" s="162"/>
      <c r="N9083" s="152"/>
      <c r="P9083" s="138"/>
    </row>
    <row r="9084" spans="13:16" x14ac:dyDescent="0.3">
      <c r="M9084" s="162"/>
      <c r="N9084" s="152"/>
      <c r="P9084" s="138"/>
    </row>
    <row r="9085" spans="13:16" x14ac:dyDescent="0.3">
      <c r="M9085" s="162"/>
      <c r="N9085" s="152"/>
      <c r="P9085" s="138"/>
    </row>
    <row r="9086" spans="13:16" x14ac:dyDescent="0.3">
      <c r="M9086" s="162"/>
      <c r="N9086" s="152"/>
      <c r="P9086" s="138"/>
    </row>
    <row r="9087" spans="13:16" x14ac:dyDescent="0.3">
      <c r="M9087" s="162"/>
      <c r="N9087" s="152"/>
      <c r="P9087" s="138"/>
    </row>
    <row r="9088" spans="13:16" x14ac:dyDescent="0.3">
      <c r="M9088" s="162"/>
      <c r="N9088" s="152"/>
      <c r="P9088" s="138"/>
    </row>
    <row r="9089" spans="13:16" x14ac:dyDescent="0.3">
      <c r="M9089" s="162"/>
      <c r="N9089" s="152"/>
      <c r="P9089" s="138"/>
    </row>
    <row r="9090" spans="13:16" x14ac:dyDescent="0.3">
      <c r="M9090" s="162"/>
      <c r="N9090" s="152"/>
      <c r="P9090" s="138"/>
    </row>
    <row r="9091" spans="13:16" x14ac:dyDescent="0.3">
      <c r="M9091" s="162"/>
      <c r="N9091" s="152"/>
      <c r="P9091" s="138"/>
    </row>
    <row r="9092" spans="13:16" x14ac:dyDescent="0.3">
      <c r="M9092" s="162"/>
      <c r="N9092" s="152"/>
      <c r="P9092" s="138"/>
    </row>
    <row r="9093" spans="13:16" x14ac:dyDescent="0.3">
      <c r="M9093" s="162"/>
      <c r="N9093" s="152"/>
      <c r="P9093" s="138"/>
    </row>
    <row r="9094" spans="13:16" x14ac:dyDescent="0.3">
      <c r="M9094" s="162"/>
      <c r="N9094" s="152"/>
      <c r="P9094" s="138"/>
    </row>
    <row r="9095" spans="13:16" x14ac:dyDescent="0.3">
      <c r="M9095" s="162"/>
      <c r="N9095" s="152"/>
      <c r="P9095" s="138"/>
    </row>
    <row r="9096" spans="13:16" x14ac:dyDescent="0.3">
      <c r="M9096" s="162"/>
      <c r="N9096" s="152"/>
      <c r="P9096" s="138"/>
    </row>
    <row r="9097" spans="13:16" x14ac:dyDescent="0.3">
      <c r="M9097" s="162"/>
      <c r="N9097" s="152"/>
      <c r="P9097" s="138"/>
    </row>
    <row r="9098" spans="13:16" x14ac:dyDescent="0.3">
      <c r="M9098" s="162"/>
      <c r="N9098" s="152"/>
      <c r="P9098" s="138"/>
    </row>
    <row r="9099" spans="13:16" x14ac:dyDescent="0.3">
      <c r="M9099" s="162"/>
      <c r="N9099" s="152"/>
      <c r="P9099" s="138"/>
    </row>
    <row r="9100" spans="13:16" x14ac:dyDescent="0.3">
      <c r="M9100" s="162"/>
      <c r="N9100" s="152"/>
      <c r="P9100" s="138"/>
    </row>
    <row r="9101" spans="13:16" x14ac:dyDescent="0.3">
      <c r="M9101" s="162"/>
      <c r="N9101" s="152"/>
      <c r="P9101" s="138"/>
    </row>
    <row r="9102" spans="13:16" x14ac:dyDescent="0.3">
      <c r="M9102" s="162"/>
      <c r="N9102" s="152"/>
      <c r="P9102" s="138"/>
    </row>
    <row r="9103" spans="13:16" x14ac:dyDescent="0.3">
      <c r="M9103" s="162"/>
      <c r="N9103" s="152"/>
      <c r="P9103" s="138"/>
    </row>
    <row r="9104" spans="13:16" x14ac:dyDescent="0.3">
      <c r="M9104" s="162"/>
      <c r="N9104" s="152"/>
      <c r="P9104" s="138"/>
    </row>
    <row r="9105" spans="13:16" x14ac:dyDescent="0.3">
      <c r="M9105" s="162"/>
      <c r="N9105" s="152"/>
      <c r="P9105" s="138"/>
    </row>
    <row r="9106" spans="13:16" x14ac:dyDescent="0.3">
      <c r="M9106" s="162"/>
      <c r="N9106" s="152"/>
      <c r="P9106" s="138"/>
    </row>
    <row r="9107" spans="13:16" x14ac:dyDescent="0.3">
      <c r="M9107" s="162"/>
      <c r="N9107" s="152"/>
      <c r="P9107" s="138"/>
    </row>
    <row r="9108" spans="13:16" x14ac:dyDescent="0.3">
      <c r="M9108" s="162"/>
      <c r="N9108" s="152"/>
      <c r="P9108" s="138"/>
    </row>
    <row r="9109" spans="13:16" x14ac:dyDescent="0.3">
      <c r="M9109" s="162"/>
      <c r="N9109" s="152"/>
      <c r="P9109" s="138"/>
    </row>
    <row r="9110" spans="13:16" x14ac:dyDescent="0.3">
      <c r="M9110" s="162"/>
      <c r="N9110" s="152"/>
      <c r="P9110" s="138"/>
    </row>
    <row r="9111" spans="13:16" x14ac:dyDescent="0.3">
      <c r="M9111" s="162"/>
      <c r="N9111" s="152"/>
      <c r="P9111" s="138"/>
    </row>
    <row r="9112" spans="13:16" x14ac:dyDescent="0.3">
      <c r="M9112" s="162"/>
      <c r="N9112" s="152"/>
      <c r="P9112" s="138"/>
    </row>
    <row r="9113" spans="13:16" x14ac:dyDescent="0.3">
      <c r="M9113" s="162"/>
      <c r="N9113" s="152"/>
      <c r="P9113" s="138"/>
    </row>
    <row r="9114" spans="13:16" x14ac:dyDescent="0.3">
      <c r="M9114" s="162"/>
      <c r="N9114" s="152"/>
      <c r="P9114" s="138"/>
    </row>
    <row r="9115" spans="13:16" x14ac:dyDescent="0.3">
      <c r="M9115" s="162"/>
      <c r="N9115" s="152"/>
      <c r="P9115" s="138"/>
    </row>
    <row r="9116" spans="13:16" x14ac:dyDescent="0.3">
      <c r="M9116" s="162"/>
      <c r="N9116" s="152"/>
      <c r="P9116" s="138"/>
    </row>
    <row r="9117" spans="13:16" x14ac:dyDescent="0.3">
      <c r="M9117" s="162"/>
      <c r="N9117" s="152"/>
      <c r="P9117" s="138"/>
    </row>
    <row r="9118" spans="13:16" x14ac:dyDescent="0.3">
      <c r="M9118" s="162"/>
      <c r="N9118" s="152"/>
      <c r="P9118" s="138"/>
    </row>
    <row r="9119" spans="13:16" x14ac:dyDescent="0.3">
      <c r="M9119" s="162"/>
      <c r="N9119" s="152"/>
      <c r="P9119" s="138"/>
    </row>
    <row r="9120" spans="13:16" x14ac:dyDescent="0.3">
      <c r="M9120" s="162"/>
      <c r="N9120" s="152"/>
      <c r="P9120" s="138"/>
    </row>
    <row r="9121" spans="13:16" x14ac:dyDescent="0.3">
      <c r="M9121" s="162"/>
      <c r="N9121" s="152"/>
      <c r="P9121" s="138"/>
    </row>
    <row r="9122" spans="13:16" x14ac:dyDescent="0.3">
      <c r="M9122" s="162"/>
      <c r="N9122" s="152"/>
      <c r="P9122" s="138"/>
    </row>
    <row r="9123" spans="13:16" x14ac:dyDescent="0.3">
      <c r="M9123" s="162"/>
      <c r="N9123" s="152"/>
      <c r="P9123" s="138"/>
    </row>
    <row r="9124" spans="13:16" x14ac:dyDescent="0.3">
      <c r="M9124" s="162"/>
      <c r="N9124" s="152"/>
      <c r="P9124" s="138"/>
    </row>
    <row r="9125" spans="13:16" x14ac:dyDescent="0.3">
      <c r="M9125" s="162"/>
      <c r="N9125" s="152"/>
      <c r="P9125" s="138"/>
    </row>
    <row r="9126" spans="13:16" x14ac:dyDescent="0.3">
      <c r="M9126" s="162"/>
      <c r="N9126" s="152"/>
      <c r="P9126" s="138"/>
    </row>
    <row r="9127" spans="13:16" x14ac:dyDescent="0.3">
      <c r="M9127" s="162"/>
      <c r="N9127" s="152"/>
      <c r="P9127" s="138"/>
    </row>
    <row r="9128" spans="13:16" x14ac:dyDescent="0.3">
      <c r="M9128" s="162"/>
      <c r="N9128" s="152"/>
      <c r="P9128" s="138"/>
    </row>
    <row r="9129" spans="13:16" x14ac:dyDescent="0.3">
      <c r="M9129" s="162"/>
      <c r="N9129" s="152"/>
      <c r="P9129" s="138"/>
    </row>
    <row r="9130" spans="13:16" x14ac:dyDescent="0.3">
      <c r="M9130" s="162"/>
      <c r="N9130" s="152"/>
      <c r="P9130" s="138"/>
    </row>
    <row r="9131" spans="13:16" x14ac:dyDescent="0.3">
      <c r="M9131" s="162"/>
      <c r="N9131" s="152"/>
      <c r="P9131" s="138"/>
    </row>
    <row r="9132" spans="13:16" x14ac:dyDescent="0.3">
      <c r="M9132" s="162"/>
      <c r="N9132" s="152"/>
      <c r="P9132" s="138"/>
    </row>
    <row r="9133" spans="13:16" x14ac:dyDescent="0.3">
      <c r="M9133" s="162"/>
      <c r="N9133" s="152"/>
      <c r="P9133" s="138"/>
    </row>
    <row r="9134" spans="13:16" x14ac:dyDescent="0.3">
      <c r="M9134" s="162"/>
      <c r="N9134" s="152"/>
      <c r="P9134" s="138"/>
    </row>
    <row r="9135" spans="13:16" x14ac:dyDescent="0.3">
      <c r="M9135" s="162"/>
      <c r="N9135" s="152"/>
      <c r="P9135" s="138"/>
    </row>
    <row r="9136" spans="13:16" x14ac:dyDescent="0.3">
      <c r="M9136" s="162"/>
      <c r="N9136" s="152"/>
      <c r="P9136" s="138"/>
    </row>
    <row r="9137" spans="13:16" x14ac:dyDescent="0.3">
      <c r="M9137" s="162"/>
      <c r="N9137" s="152"/>
      <c r="P9137" s="138"/>
    </row>
    <row r="9138" spans="13:16" x14ac:dyDescent="0.3">
      <c r="M9138" s="162"/>
      <c r="N9138" s="152"/>
      <c r="P9138" s="138"/>
    </row>
    <row r="9139" spans="13:16" x14ac:dyDescent="0.3">
      <c r="M9139" s="162"/>
      <c r="N9139" s="152"/>
      <c r="P9139" s="138"/>
    </row>
    <row r="9140" spans="13:16" x14ac:dyDescent="0.3">
      <c r="M9140" s="162"/>
      <c r="N9140" s="152"/>
      <c r="P9140" s="138"/>
    </row>
    <row r="9141" spans="13:16" x14ac:dyDescent="0.3">
      <c r="M9141" s="162"/>
      <c r="N9141" s="152"/>
      <c r="P9141" s="138"/>
    </row>
    <row r="9142" spans="13:16" x14ac:dyDescent="0.3">
      <c r="M9142" s="162"/>
      <c r="N9142" s="152"/>
      <c r="P9142" s="138"/>
    </row>
    <row r="9143" spans="13:16" x14ac:dyDescent="0.3">
      <c r="M9143" s="162"/>
      <c r="N9143" s="152"/>
      <c r="P9143" s="138"/>
    </row>
    <row r="9144" spans="13:16" x14ac:dyDescent="0.3">
      <c r="M9144" s="162"/>
      <c r="N9144" s="152"/>
      <c r="P9144" s="138"/>
    </row>
    <row r="9145" spans="13:16" x14ac:dyDescent="0.3">
      <c r="M9145" s="162"/>
      <c r="N9145" s="152"/>
      <c r="P9145" s="138"/>
    </row>
    <row r="9146" spans="13:16" x14ac:dyDescent="0.3">
      <c r="M9146" s="162"/>
      <c r="N9146" s="152"/>
      <c r="P9146" s="138"/>
    </row>
    <row r="9147" spans="13:16" x14ac:dyDescent="0.3">
      <c r="M9147" s="162"/>
      <c r="N9147" s="152"/>
      <c r="P9147" s="138"/>
    </row>
    <row r="9148" spans="13:16" x14ac:dyDescent="0.3">
      <c r="M9148" s="162"/>
      <c r="N9148" s="152"/>
      <c r="P9148" s="138"/>
    </row>
    <row r="9149" spans="13:16" x14ac:dyDescent="0.3">
      <c r="M9149" s="162"/>
      <c r="N9149" s="152"/>
      <c r="P9149" s="138"/>
    </row>
    <row r="9150" spans="13:16" x14ac:dyDescent="0.3">
      <c r="M9150" s="162"/>
      <c r="N9150" s="152"/>
      <c r="P9150" s="138"/>
    </row>
    <row r="9151" spans="13:16" x14ac:dyDescent="0.3">
      <c r="M9151" s="162"/>
      <c r="N9151" s="152"/>
      <c r="P9151" s="138"/>
    </row>
    <row r="9152" spans="13:16" x14ac:dyDescent="0.3">
      <c r="M9152" s="162"/>
      <c r="N9152" s="152"/>
      <c r="P9152" s="138"/>
    </row>
    <row r="9153" spans="13:16" x14ac:dyDescent="0.3">
      <c r="M9153" s="162"/>
      <c r="N9153" s="152"/>
      <c r="P9153" s="138"/>
    </row>
    <row r="9154" spans="13:16" x14ac:dyDescent="0.3">
      <c r="M9154" s="162"/>
      <c r="N9154" s="152"/>
      <c r="P9154" s="138"/>
    </row>
    <row r="9155" spans="13:16" x14ac:dyDescent="0.3">
      <c r="M9155" s="162"/>
      <c r="N9155" s="152"/>
      <c r="P9155" s="138"/>
    </row>
    <row r="9156" spans="13:16" x14ac:dyDescent="0.3">
      <c r="M9156" s="162"/>
      <c r="N9156" s="152"/>
      <c r="P9156" s="138"/>
    </row>
    <row r="9157" spans="13:16" x14ac:dyDescent="0.3">
      <c r="M9157" s="162"/>
      <c r="N9157" s="152"/>
      <c r="P9157" s="138"/>
    </row>
    <row r="9158" spans="13:16" x14ac:dyDescent="0.3">
      <c r="M9158" s="162"/>
      <c r="N9158" s="152"/>
      <c r="P9158" s="138"/>
    </row>
    <row r="9159" spans="13:16" x14ac:dyDescent="0.3">
      <c r="M9159" s="162"/>
      <c r="N9159" s="152"/>
      <c r="P9159" s="138"/>
    </row>
    <row r="9160" spans="13:16" x14ac:dyDescent="0.3">
      <c r="M9160" s="162"/>
      <c r="N9160" s="152"/>
      <c r="P9160" s="138"/>
    </row>
    <row r="9161" spans="13:16" x14ac:dyDescent="0.3">
      <c r="M9161" s="162"/>
      <c r="N9161" s="152"/>
      <c r="P9161" s="138"/>
    </row>
    <row r="9162" spans="13:16" x14ac:dyDescent="0.3">
      <c r="M9162" s="162"/>
      <c r="N9162" s="152"/>
      <c r="P9162" s="138"/>
    </row>
    <row r="9163" spans="13:16" x14ac:dyDescent="0.3">
      <c r="M9163" s="162"/>
      <c r="N9163" s="152"/>
      <c r="P9163" s="138"/>
    </row>
    <row r="9164" spans="13:16" x14ac:dyDescent="0.3">
      <c r="M9164" s="162"/>
      <c r="N9164" s="152"/>
      <c r="P9164" s="138"/>
    </row>
    <row r="9165" spans="13:16" x14ac:dyDescent="0.3">
      <c r="M9165" s="162"/>
      <c r="N9165" s="152"/>
      <c r="P9165" s="138"/>
    </row>
    <row r="9166" spans="13:16" x14ac:dyDescent="0.3">
      <c r="M9166" s="162"/>
      <c r="N9166" s="152"/>
      <c r="P9166" s="138"/>
    </row>
    <row r="9167" spans="13:16" x14ac:dyDescent="0.3">
      <c r="M9167" s="162"/>
      <c r="N9167" s="152"/>
      <c r="P9167" s="138"/>
    </row>
    <row r="9168" spans="13:16" x14ac:dyDescent="0.3">
      <c r="M9168" s="162"/>
      <c r="N9168" s="152"/>
      <c r="P9168" s="138"/>
    </row>
    <row r="9169" spans="13:16" x14ac:dyDescent="0.3">
      <c r="M9169" s="162"/>
      <c r="N9169" s="152"/>
      <c r="P9169" s="138"/>
    </row>
    <row r="9170" spans="13:16" x14ac:dyDescent="0.3">
      <c r="M9170" s="162"/>
      <c r="N9170" s="152"/>
      <c r="P9170" s="138"/>
    </row>
    <row r="9171" spans="13:16" x14ac:dyDescent="0.3">
      <c r="M9171" s="162"/>
      <c r="N9171" s="152"/>
      <c r="P9171" s="138"/>
    </row>
    <row r="9172" spans="13:16" x14ac:dyDescent="0.3">
      <c r="M9172" s="162"/>
      <c r="N9172" s="152"/>
      <c r="P9172" s="138"/>
    </row>
    <row r="9173" spans="13:16" x14ac:dyDescent="0.3">
      <c r="M9173" s="162"/>
      <c r="N9173" s="152"/>
      <c r="P9173" s="138"/>
    </row>
    <row r="9174" spans="13:16" x14ac:dyDescent="0.3">
      <c r="M9174" s="162"/>
      <c r="N9174" s="152"/>
      <c r="P9174" s="138"/>
    </row>
    <row r="9175" spans="13:16" x14ac:dyDescent="0.3">
      <c r="M9175" s="162"/>
      <c r="N9175" s="152"/>
      <c r="P9175" s="138"/>
    </row>
    <row r="9176" spans="13:16" x14ac:dyDescent="0.3">
      <c r="M9176" s="162"/>
      <c r="N9176" s="152"/>
      <c r="P9176" s="138"/>
    </row>
    <row r="9177" spans="13:16" x14ac:dyDescent="0.3">
      <c r="M9177" s="162"/>
      <c r="N9177" s="152"/>
      <c r="P9177" s="138"/>
    </row>
    <row r="9178" spans="13:16" x14ac:dyDescent="0.3">
      <c r="M9178" s="162"/>
      <c r="N9178" s="152"/>
      <c r="P9178" s="138"/>
    </row>
    <row r="9179" spans="13:16" x14ac:dyDescent="0.3">
      <c r="M9179" s="162"/>
      <c r="N9179" s="152"/>
      <c r="P9179" s="138"/>
    </row>
    <row r="9180" spans="13:16" x14ac:dyDescent="0.3">
      <c r="M9180" s="162"/>
      <c r="N9180" s="152"/>
      <c r="P9180" s="138"/>
    </row>
    <row r="9181" spans="13:16" x14ac:dyDescent="0.3">
      <c r="M9181" s="162"/>
      <c r="N9181" s="152"/>
      <c r="P9181" s="138"/>
    </row>
    <row r="9182" spans="13:16" x14ac:dyDescent="0.3">
      <c r="M9182" s="162"/>
      <c r="N9182" s="152"/>
      <c r="P9182" s="138"/>
    </row>
    <row r="9183" spans="13:16" x14ac:dyDescent="0.3">
      <c r="M9183" s="162"/>
      <c r="N9183" s="152"/>
      <c r="P9183" s="138"/>
    </row>
    <row r="9184" spans="13:16" x14ac:dyDescent="0.3">
      <c r="M9184" s="162"/>
      <c r="N9184" s="152"/>
      <c r="P9184" s="138"/>
    </row>
    <row r="9185" spans="13:16" x14ac:dyDescent="0.3">
      <c r="M9185" s="162"/>
      <c r="N9185" s="152"/>
      <c r="P9185" s="138"/>
    </row>
    <row r="9186" spans="13:16" x14ac:dyDescent="0.3">
      <c r="M9186" s="162"/>
      <c r="N9186" s="152"/>
      <c r="P9186" s="138"/>
    </row>
    <row r="9187" spans="13:16" x14ac:dyDescent="0.3">
      <c r="M9187" s="162"/>
      <c r="N9187" s="152"/>
      <c r="P9187" s="138"/>
    </row>
    <row r="9188" spans="13:16" x14ac:dyDescent="0.3">
      <c r="M9188" s="162"/>
      <c r="N9188" s="152"/>
      <c r="P9188" s="138"/>
    </row>
    <row r="9189" spans="13:16" x14ac:dyDescent="0.3">
      <c r="M9189" s="162"/>
      <c r="N9189" s="152"/>
      <c r="P9189" s="138"/>
    </row>
    <row r="9190" spans="13:16" x14ac:dyDescent="0.3">
      <c r="M9190" s="162"/>
      <c r="N9190" s="152"/>
      <c r="P9190" s="138"/>
    </row>
    <row r="9191" spans="13:16" x14ac:dyDescent="0.3">
      <c r="M9191" s="162"/>
      <c r="N9191" s="152"/>
      <c r="P9191" s="138"/>
    </row>
    <row r="9192" spans="13:16" x14ac:dyDescent="0.3">
      <c r="M9192" s="162"/>
      <c r="N9192" s="152"/>
      <c r="P9192" s="138"/>
    </row>
    <row r="9193" spans="13:16" x14ac:dyDescent="0.3">
      <c r="M9193" s="162"/>
      <c r="N9193" s="152"/>
      <c r="P9193" s="138"/>
    </row>
    <row r="9194" spans="13:16" x14ac:dyDescent="0.3">
      <c r="M9194" s="162"/>
      <c r="N9194" s="152"/>
      <c r="P9194" s="138"/>
    </row>
    <row r="9195" spans="13:16" x14ac:dyDescent="0.3">
      <c r="M9195" s="162"/>
      <c r="N9195" s="152"/>
      <c r="P9195" s="138"/>
    </row>
    <row r="9196" spans="13:16" x14ac:dyDescent="0.3">
      <c r="M9196" s="162"/>
      <c r="N9196" s="152"/>
      <c r="P9196" s="138"/>
    </row>
    <row r="9197" spans="13:16" x14ac:dyDescent="0.3">
      <c r="M9197" s="162"/>
      <c r="N9197" s="152"/>
      <c r="P9197" s="138"/>
    </row>
    <row r="9198" spans="13:16" x14ac:dyDescent="0.3">
      <c r="M9198" s="162"/>
      <c r="N9198" s="152"/>
      <c r="P9198" s="138"/>
    </row>
    <row r="9199" spans="13:16" x14ac:dyDescent="0.3">
      <c r="M9199" s="162"/>
      <c r="N9199" s="152"/>
      <c r="P9199" s="138"/>
    </row>
    <row r="9200" spans="13:16" x14ac:dyDescent="0.3">
      <c r="M9200" s="162"/>
      <c r="N9200" s="152"/>
      <c r="P9200" s="138"/>
    </row>
    <row r="9201" spans="13:16" x14ac:dyDescent="0.3">
      <c r="M9201" s="162"/>
      <c r="N9201" s="152"/>
      <c r="P9201" s="138"/>
    </row>
    <row r="9202" spans="13:16" x14ac:dyDescent="0.3">
      <c r="M9202" s="162"/>
      <c r="N9202" s="152"/>
      <c r="P9202" s="138"/>
    </row>
    <row r="9203" spans="13:16" x14ac:dyDescent="0.3">
      <c r="M9203" s="162"/>
      <c r="N9203" s="152"/>
      <c r="P9203" s="138"/>
    </row>
    <row r="9204" spans="13:16" x14ac:dyDescent="0.3">
      <c r="M9204" s="162"/>
      <c r="N9204" s="152"/>
      <c r="P9204" s="138"/>
    </row>
    <row r="9205" spans="13:16" x14ac:dyDescent="0.3">
      <c r="M9205" s="162"/>
      <c r="N9205" s="152"/>
      <c r="P9205" s="138"/>
    </row>
    <row r="9206" spans="13:16" x14ac:dyDescent="0.3">
      <c r="M9206" s="162"/>
      <c r="N9206" s="152"/>
      <c r="P9206" s="138"/>
    </row>
    <row r="9207" spans="13:16" x14ac:dyDescent="0.3">
      <c r="M9207" s="162"/>
      <c r="N9207" s="152"/>
      <c r="P9207" s="138"/>
    </row>
    <row r="9208" spans="13:16" x14ac:dyDescent="0.3">
      <c r="M9208" s="162"/>
      <c r="N9208" s="152"/>
      <c r="P9208" s="138"/>
    </row>
    <row r="9209" spans="13:16" x14ac:dyDescent="0.3">
      <c r="M9209" s="162"/>
      <c r="N9209" s="152"/>
      <c r="P9209" s="138"/>
    </row>
    <row r="9210" spans="13:16" x14ac:dyDescent="0.3">
      <c r="M9210" s="162"/>
      <c r="N9210" s="152"/>
      <c r="P9210" s="138"/>
    </row>
    <row r="9211" spans="13:16" x14ac:dyDescent="0.3">
      <c r="M9211" s="162"/>
      <c r="N9211" s="152"/>
      <c r="P9211" s="138"/>
    </row>
    <row r="9212" spans="13:16" x14ac:dyDescent="0.3">
      <c r="M9212" s="162"/>
      <c r="N9212" s="152"/>
      <c r="P9212" s="138"/>
    </row>
    <row r="9213" spans="13:16" x14ac:dyDescent="0.3">
      <c r="M9213" s="162"/>
      <c r="N9213" s="152"/>
      <c r="P9213" s="138"/>
    </row>
    <row r="9214" spans="13:16" x14ac:dyDescent="0.3">
      <c r="M9214" s="162"/>
      <c r="N9214" s="152"/>
      <c r="P9214" s="138"/>
    </row>
    <row r="9215" spans="13:16" x14ac:dyDescent="0.3">
      <c r="M9215" s="162"/>
      <c r="N9215" s="152"/>
      <c r="P9215" s="138"/>
    </row>
    <row r="9216" spans="13:16" x14ac:dyDescent="0.3">
      <c r="M9216" s="162"/>
      <c r="N9216" s="152"/>
      <c r="P9216" s="138"/>
    </row>
    <row r="9217" spans="13:16" x14ac:dyDescent="0.3">
      <c r="M9217" s="162"/>
      <c r="N9217" s="152"/>
      <c r="P9217" s="138"/>
    </row>
    <row r="9218" spans="13:16" x14ac:dyDescent="0.3">
      <c r="M9218" s="162"/>
      <c r="N9218" s="152"/>
      <c r="P9218" s="138"/>
    </row>
    <row r="9219" spans="13:16" x14ac:dyDescent="0.3">
      <c r="M9219" s="162"/>
      <c r="N9219" s="152"/>
      <c r="P9219" s="138"/>
    </row>
    <row r="9220" spans="13:16" x14ac:dyDescent="0.3">
      <c r="M9220" s="162"/>
      <c r="N9220" s="152"/>
      <c r="P9220" s="138"/>
    </row>
    <row r="9221" spans="13:16" x14ac:dyDescent="0.3">
      <c r="M9221" s="162"/>
      <c r="N9221" s="152"/>
      <c r="P9221" s="138"/>
    </row>
    <row r="9222" spans="13:16" x14ac:dyDescent="0.3">
      <c r="M9222" s="162"/>
      <c r="N9222" s="152"/>
      <c r="P9222" s="138"/>
    </row>
    <row r="9223" spans="13:16" x14ac:dyDescent="0.3">
      <c r="M9223" s="162"/>
      <c r="N9223" s="152"/>
      <c r="P9223" s="138"/>
    </row>
    <row r="9224" spans="13:16" x14ac:dyDescent="0.3">
      <c r="M9224" s="162"/>
      <c r="N9224" s="152"/>
      <c r="P9224" s="138"/>
    </row>
    <row r="9225" spans="13:16" x14ac:dyDescent="0.3">
      <c r="M9225" s="162"/>
      <c r="N9225" s="152"/>
      <c r="P9225" s="138"/>
    </row>
    <row r="9226" spans="13:16" x14ac:dyDescent="0.3">
      <c r="M9226" s="162"/>
      <c r="N9226" s="152"/>
      <c r="P9226" s="138"/>
    </row>
    <row r="9227" spans="13:16" x14ac:dyDescent="0.3">
      <c r="M9227" s="162"/>
      <c r="N9227" s="152"/>
      <c r="P9227" s="138"/>
    </row>
    <row r="9228" spans="13:16" x14ac:dyDescent="0.3">
      <c r="M9228" s="162"/>
      <c r="N9228" s="152"/>
      <c r="P9228" s="138"/>
    </row>
    <row r="9229" spans="13:16" x14ac:dyDescent="0.3">
      <c r="M9229" s="162"/>
      <c r="N9229" s="152"/>
      <c r="P9229" s="138"/>
    </row>
    <row r="9230" spans="13:16" x14ac:dyDescent="0.3">
      <c r="M9230" s="162"/>
      <c r="N9230" s="152"/>
      <c r="P9230" s="138"/>
    </row>
    <row r="9231" spans="13:16" x14ac:dyDescent="0.3">
      <c r="M9231" s="162"/>
      <c r="N9231" s="152"/>
      <c r="P9231" s="138"/>
    </row>
    <row r="9232" spans="13:16" x14ac:dyDescent="0.3">
      <c r="M9232" s="162"/>
      <c r="N9232" s="152"/>
      <c r="P9232" s="138"/>
    </row>
    <row r="9233" spans="13:16" x14ac:dyDescent="0.3">
      <c r="M9233" s="162"/>
      <c r="N9233" s="152"/>
      <c r="P9233" s="138"/>
    </row>
    <row r="9234" spans="13:16" x14ac:dyDescent="0.3">
      <c r="M9234" s="162"/>
      <c r="N9234" s="152"/>
      <c r="P9234" s="138"/>
    </row>
    <row r="9235" spans="13:16" x14ac:dyDescent="0.3">
      <c r="M9235" s="162"/>
      <c r="N9235" s="152"/>
      <c r="P9235" s="138"/>
    </row>
    <row r="9236" spans="13:16" x14ac:dyDescent="0.3">
      <c r="M9236" s="162"/>
      <c r="N9236" s="152"/>
      <c r="P9236" s="138"/>
    </row>
    <row r="9237" spans="13:16" x14ac:dyDescent="0.3">
      <c r="M9237" s="162"/>
      <c r="N9237" s="152"/>
      <c r="P9237" s="138"/>
    </row>
    <row r="9238" spans="13:16" x14ac:dyDescent="0.3">
      <c r="M9238" s="162"/>
      <c r="N9238" s="152"/>
      <c r="P9238" s="138"/>
    </row>
    <row r="9239" spans="13:16" x14ac:dyDescent="0.3">
      <c r="M9239" s="162"/>
      <c r="N9239" s="152"/>
      <c r="P9239" s="138"/>
    </row>
    <row r="9240" spans="13:16" x14ac:dyDescent="0.3">
      <c r="M9240" s="162"/>
      <c r="N9240" s="152"/>
      <c r="P9240" s="138"/>
    </row>
    <row r="9241" spans="13:16" x14ac:dyDescent="0.3">
      <c r="M9241" s="162"/>
      <c r="N9241" s="152"/>
      <c r="P9241" s="138"/>
    </row>
    <row r="9242" spans="13:16" x14ac:dyDescent="0.3">
      <c r="M9242" s="162"/>
      <c r="N9242" s="152"/>
      <c r="P9242" s="138"/>
    </row>
    <row r="9243" spans="13:16" x14ac:dyDescent="0.3">
      <c r="M9243" s="162"/>
      <c r="N9243" s="152"/>
      <c r="P9243" s="138"/>
    </row>
    <row r="9244" spans="13:16" x14ac:dyDescent="0.3">
      <c r="M9244" s="162"/>
      <c r="N9244" s="152"/>
      <c r="P9244" s="138"/>
    </row>
    <row r="9245" spans="13:16" x14ac:dyDescent="0.3">
      <c r="M9245" s="162"/>
      <c r="N9245" s="152"/>
      <c r="P9245" s="138"/>
    </row>
    <row r="9246" spans="13:16" x14ac:dyDescent="0.3">
      <c r="M9246" s="162"/>
      <c r="N9246" s="152"/>
      <c r="P9246" s="138"/>
    </row>
    <row r="9247" spans="13:16" x14ac:dyDescent="0.3">
      <c r="M9247" s="162"/>
      <c r="N9247" s="152"/>
      <c r="P9247" s="138"/>
    </row>
    <row r="9248" spans="13:16" x14ac:dyDescent="0.3">
      <c r="M9248" s="162"/>
      <c r="N9248" s="152"/>
      <c r="P9248" s="138"/>
    </row>
    <row r="9249" spans="13:16" x14ac:dyDescent="0.3">
      <c r="M9249" s="162"/>
      <c r="N9249" s="152"/>
      <c r="P9249" s="138"/>
    </row>
    <row r="9250" spans="13:16" x14ac:dyDescent="0.3">
      <c r="M9250" s="162"/>
      <c r="N9250" s="152"/>
      <c r="P9250" s="138"/>
    </row>
    <row r="9251" spans="13:16" x14ac:dyDescent="0.3">
      <c r="M9251" s="162"/>
      <c r="N9251" s="152"/>
      <c r="P9251" s="138"/>
    </row>
    <row r="9252" spans="13:16" x14ac:dyDescent="0.3">
      <c r="M9252" s="162"/>
      <c r="N9252" s="152"/>
      <c r="P9252" s="138"/>
    </row>
    <row r="9253" spans="13:16" x14ac:dyDescent="0.3">
      <c r="M9253" s="162"/>
      <c r="N9253" s="152"/>
      <c r="P9253" s="138"/>
    </row>
    <row r="9254" spans="13:16" x14ac:dyDescent="0.3">
      <c r="M9254" s="162"/>
      <c r="N9254" s="152"/>
      <c r="P9254" s="138"/>
    </row>
    <row r="9255" spans="13:16" x14ac:dyDescent="0.3">
      <c r="M9255" s="162"/>
      <c r="N9255" s="152"/>
      <c r="P9255" s="138"/>
    </row>
    <row r="9256" spans="13:16" x14ac:dyDescent="0.3">
      <c r="M9256" s="162"/>
      <c r="N9256" s="152"/>
      <c r="P9256" s="138"/>
    </row>
    <row r="9257" spans="13:16" x14ac:dyDescent="0.3">
      <c r="M9257" s="162"/>
      <c r="N9257" s="152"/>
      <c r="P9257" s="138"/>
    </row>
    <row r="9258" spans="13:16" x14ac:dyDescent="0.3">
      <c r="M9258" s="162"/>
      <c r="N9258" s="152"/>
      <c r="P9258" s="138"/>
    </row>
    <row r="9259" spans="13:16" x14ac:dyDescent="0.3">
      <c r="M9259" s="162"/>
      <c r="N9259" s="152"/>
      <c r="P9259" s="138"/>
    </row>
    <row r="9260" spans="13:16" x14ac:dyDescent="0.3">
      <c r="M9260" s="162"/>
      <c r="N9260" s="152"/>
      <c r="P9260" s="138"/>
    </row>
    <row r="9261" spans="13:16" x14ac:dyDescent="0.3">
      <c r="M9261" s="162"/>
      <c r="N9261" s="152"/>
      <c r="P9261" s="138"/>
    </row>
    <row r="9262" spans="13:16" x14ac:dyDescent="0.3">
      <c r="M9262" s="162"/>
      <c r="N9262" s="152"/>
      <c r="P9262" s="138"/>
    </row>
    <row r="9263" spans="13:16" x14ac:dyDescent="0.3">
      <c r="M9263" s="162"/>
      <c r="N9263" s="152"/>
      <c r="P9263" s="138"/>
    </row>
    <row r="9264" spans="13:16" x14ac:dyDescent="0.3">
      <c r="M9264" s="162"/>
      <c r="N9264" s="152"/>
      <c r="P9264" s="138"/>
    </row>
    <row r="9265" spans="13:16" x14ac:dyDescent="0.3">
      <c r="M9265" s="162"/>
      <c r="N9265" s="152"/>
      <c r="P9265" s="138"/>
    </row>
    <row r="9266" spans="13:16" x14ac:dyDescent="0.3">
      <c r="M9266" s="162"/>
      <c r="N9266" s="152"/>
      <c r="P9266" s="138"/>
    </row>
    <row r="9267" spans="13:16" x14ac:dyDescent="0.3">
      <c r="M9267" s="162"/>
      <c r="N9267" s="152"/>
      <c r="P9267" s="138"/>
    </row>
    <row r="9268" spans="13:16" x14ac:dyDescent="0.3">
      <c r="M9268" s="162"/>
      <c r="N9268" s="152"/>
      <c r="P9268" s="138"/>
    </row>
    <row r="9269" spans="13:16" x14ac:dyDescent="0.3">
      <c r="M9269" s="162"/>
      <c r="N9269" s="152"/>
      <c r="P9269" s="138"/>
    </row>
    <row r="9270" spans="13:16" x14ac:dyDescent="0.3">
      <c r="M9270" s="162"/>
      <c r="N9270" s="152"/>
      <c r="P9270" s="138"/>
    </row>
    <row r="9271" spans="13:16" x14ac:dyDescent="0.3">
      <c r="M9271" s="162"/>
      <c r="N9271" s="152"/>
      <c r="P9271" s="138"/>
    </row>
    <row r="9272" spans="13:16" x14ac:dyDescent="0.3">
      <c r="M9272" s="162"/>
      <c r="N9272" s="152"/>
      <c r="P9272" s="138"/>
    </row>
    <row r="9273" spans="13:16" x14ac:dyDescent="0.3">
      <c r="M9273" s="162"/>
      <c r="N9273" s="152"/>
      <c r="P9273" s="138"/>
    </row>
    <row r="9274" spans="13:16" x14ac:dyDescent="0.3">
      <c r="M9274" s="162"/>
      <c r="N9274" s="152"/>
      <c r="P9274" s="138"/>
    </row>
    <row r="9275" spans="13:16" x14ac:dyDescent="0.3">
      <c r="M9275" s="162"/>
      <c r="N9275" s="152"/>
      <c r="P9275" s="138"/>
    </row>
    <row r="9276" spans="13:16" x14ac:dyDescent="0.3">
      <c r="M9276" s="162"/>
      <c r="N9276" s="152"/>
      <c r="P9276" s="138"/>
    </row>
    <row r="9277" spans="13:16" x14ac:dyDescent="0.3">
      <c r="M9277" s="162"/>
      <c r="N9277" s="152"/>
      <c r="P9277" s="138"/>
    </row>
    <row r="9278" spans="13:16" x14ac:dyDescent="0.3">
      <c r="M9278" s="162"/>
      <c r="N9278" s="152"/>
      <c r="P9278" s="138"/>
    </row>
    <row r="9279" spans="13:16" x14ac:dyDescent="0.3">
      <c r="M9279" s="162"/>
      <c r="N9279" s="152"/>
      <c r="P9279" s="138"/>
    </row>
    <row r="9280" spans="13:16" x14ac:dyDescent="0.3">
      <c r="M9280" s="162"/>
      <c r="N9280" s="152"/>
      <c r="P9280" s="138"/>
    </row>
    <row r="9281" spans="13:16" x14ac:dyDescent="0.3">
      <c r="M9281" s="162"/>
      <c r="N9281" s="152"/>
      <c r="P9281" s="138"/>
    </row>
    <row r="9282" spans="13:16" x14ac:dyDescent="0.3">
      <c r="M9282" s="162"/>
      <c r="N9282" s="152"/>
      <c r="P9282" s="138"/>
    </row>
    <row r="9283" spans="13:16" x14ac:dyDescent="0.3">
      <c r="M9283" s="162"/>
      <c r="N9283" s="152"/>
      <c r="P9283" s="138"/>
    </row>
    <row r="9284" spans="13:16" x14ac:dyDescent="0.3">
      <c r="M9284" s="162"/>
      <c r="N9284" s="152"/>
      <c r="P9284" s="138"/>
    </row>
    <row r="9285" spans="13:16" x14ac:dyDescent="0.3">
      <c r="M9285" s="162"/>
      <c r="N9285" s="152"/>
      <c r="P9285" s="138"/>
    </row>
    <row r="9286" spans="13:16" x14ac:dyDescent="0.3">
      <c r="M9286" s="162"/>
      <c r="N9286" s="152"/>
      <c r="P9286" s="138"/>
    </row>
    <row r="9287" spans="13:16" x14ac:dyDescent="0.3">
      <c r="M9287" s="162"/>
      <c r="N9287" s="152"/>
      <c r="P9287" s="138"/>
    </row>
    <row r="9288" spans="13:16" x14ac:dyDescent="0.3">
      <c r="M9288" s="162"/>
      <c r="N9288" s="152"/>
      <c r="P9288" s="138"/>
    </row>
    <row r="9289" spans="13:16" x14ac:dyDescent="0.3">
      <c r="M9289" s="162"/>
      <c r="N9289" s="152"/>
      <c r="P9289" s="138"/>
    </row>
    <row r="9290" spans="13:16" x14ac:dyDescent="0.3">
      <c r="M9290" s="162"/>
      <c r="N9290" s="152"/>
      <c r="P9290" s="138"/>
    </row>
    <row r="9291" spans="13:16" x14ac:dyDescent="0.3">
      <c r="M9291" s="162"/>
      <c r="N9291" s="152"/>
      <c r="P9291" s="138"/>
    </row>
    <row r="9292" spans="13:16" x14ac:dyDescent="0.3">
      <c r="M9292" s="162"/>
      <c r="N9292" s="152"/>
      <c r="P9292" s="138"/>
    </row>
    <row r="9293" spans="13:16" x14ac:dyDescent="0.3">
      <c r="M9293" s="162"/>
      <c r="N9293" s="152"/>
      <c r="P9293" s="138"/>
    </row>
    <row r="9294" spans="13:16" x14ac:dyDescent="0.3">
      <c r="M9294" s="162"/>
      <c r="N9294" s="152"/>
      <c r="P9294" s="138"/>
    </row>
    <row r="9295" spans="13:16" x14ac:dyDescent="0.3">
      <c r="M9295" s="162"/>
      <c r="N9295" s="152"/>
      <c r="P9295" s="138"/>
    </row>
    <row r="9296" spans="13:16" x14ac:dyDescent="0.3">
      <c r="M9296" s="162"/>
      <c r="N9296" s="152"/>
      <c r="P9296" s="138"/>
    </row>
    <row r="9297" spans="13:16" x14ac:dyDescent="0.3">
      <c r="M9297" s="162"/>
      <c r="N9297" s="152"/>
      <c r="P9297" s="138"/>
    </row>
    <row r="9298" spans="13:16" x14ac:dyDescent="0.3">
      <c r="M9298" s="162"/>
      <c r="N9298" s="152"/>
      <c r="P9298" s="138"/>
    </row>
    <row r="9299" spans="13:16" x14ac:dyDescent="0.3">
      <c r="M9299" s="162"/>
      <c r="N9299" s="152"/>
      <c r="P9299" s="138"/>
    </row>
    <row r="9300" spans="13:16" x14ac:dyDescent="0.3">
      <c r="M9300" s="162"/>
      <c r="N9300" s="152"/>
      <c r="P9300" s="138"/>
    </row>
    <row r="9301" spans="13:16" x14ac:dyDescent="0.3">
      <c r="M9301" s="162"/>
      <c r="N9301" s="152"/>
      <c r="P9301" s="138"/>
    </row>
    <row r="9302" spans="13:16" x14ac:dyDescent="0.3">
      <c r="M9302" s="162"/>
      <c r="N9302" s="152"/>
      <c r="P9302" s="138"/>
    </row>
    <row r="9303" spans="13:16" x14ac:dyDescent="0.3">
      <c r="M9303" s="162"/>
      <c r="N9303" s="152"/>
      <c r="P9303" s="138"/>
    </row>
    <row r="9304" spans="13:16" x14ac:dyDescent="0.3">
      <c r="M9304" s="162"/>
      <c r="N9304" s="152"/>
      <c r="P9304" s="138"/>
    </row>
    <row r="9305" spans="13:16" x14ac:dyDescent="0.3">
      <c r="M9305" s="162"/>
      <c r="N9305" s="152"/>
      <c r="P9305" s="138"/>
    </row>
    <row r="9306" spans="13:16" x14ac:dyDescent="0.3">
      <c r="M9306" s="162"/>
      <c r="N9306" s="152"/>
      <c r="P9306" s="138"/>
    </row>
    <row r="9307" spans="13:16" x14ac:dyDescent="0.3">
      <c r="M9307" s="162"/>
      <c r="N9307" s="152"/>
      <c r="P9307" s="138"/>
    </row>
    <row r="9308" spans="13:16" x14ac:dyDescent="0.3">
      <c r="M9308" s="162"/>
      <c r="N9308" s="152"/>
      <c r="P9308" s="138"/>
    </row>
    <row r="9309" spans="13:16" x14ac:dyDescent="0.3">
      <c r="M9309" s="162"/>
      <c r="N9309" s="152"/>
      <c r="P9309" s="138"/>
    </row>
    <row r="9310" spans="13:16" x14ac:dyDescent="0.3">
      <c r="M9310" s="162"/>
      <c r="N9310" s="152"/>
      <c r="P9310" s="138"/>
    </row>
    <row r="9311" spans="13:16" x14ac:dyDescent="0.3">
      <c r="M9311" s="162"/>
      <c r="N9311" s="152"/>
      <c r="P9311" s="138"/>
    </row>
    <row r="9312" spans="13:16" x14ac:dyDescent="0.3">
      <c r="M9312" s="162"/>
      <c r="N9312" s="152"/>
      <c r="P9312" s="138"/>
    </row>
    <row r="9313" spans="13:16" x14ac:dyDescent="0.3">
      <c r="M9313" s="162"/>
      <c r="N9313" s="152"/>
      <c r="P9313" s="138"/>
    </row>
    <row r="9314" spans="13:16" x14ac:dyDescent="0.3">
      <c r="M9314" s="162"/>
      <c r="N9314" s="152"/>
      <c r="P9314" s="138"/>
    </row>
    <row r="9315" spans="13:16" x14ac:dyDescent="0.3">
      <c r="M9315" s="162"/>
      <c r="N9315" s="152"/>
      <c r="P9315" s="138"/>
    </row>
    <row r="9316" spans="13:16" x14ac:dyDescent="0.3">
      <c r="M9316" s="162"/>
      <c r="N9316" s="152"/>
      <c r="P9316" s="138"/>
    </row>
    <row r="9317" spans="13:16" x14ac:dyDescent="0.3">
      <c r="M9317" s="162"/>
      <c r="N9317" s="152"/>
      <c r="P9317" s="138"/>
    </row>
    <row r="9318" spans="13:16" x14ac:dyDescent="0.3">
      <c r="M9318" s="162"/>
      <c r="N9318" s="152"/>
      <c r="P9318" s="138"/>
    </row>
    <row r="9319" spans="13:16" x14ac:dyDescent="0.3">
      <c r="M9319" s="162"/>
      <c r="N9319" s="152"/>
      <c r="P9319" s="138"/>
    </row>
    <row r="9320" spans="13:16" x14ac:dyDescent="0.3">
      <c r="M9320" s="162"/>
      <c r="N9320" s="152"/>
      <c r="P9320" s="138"/>
    </row>
    <row r="9321" spans="13:16" x14ac:dyDescent="0.3">
      <c r="M9321" s="162"/>
      <c r="N9321" s="152"/>
      <c r="P9321" s="138"/>
    </row>
    <row r="9322" spans="13:16" x14ac:dyDescent="0.3">
      <c r="M9322" s="162"/>
      <c r="N9322" s="152"/>
      <c r="P9322" s="138"/>
    </row>
    <row r="9323" spans="13:16" x14ac:dyDescent="0.3">
      <c r="M9323" s="162"/>
      <c r="N9323" s="152"/>
      <c r="P9323" s="138"/>
    </row>
    <row r="9324" spans="13:16" x14ac:dyDescent="0.3">
      <c r="M9324" s="162"/>
      <c r="N9324" s="152"/>
      <c r="P9324" s="138"/>
    </row>
    <row r="9325" spans="13:16" x14ac:dyDescent="0.3">
      <c r="M9325" s="162"/>
      <c r="N9325" s="152"/>
      <c r="P9325" s="138"/>
    </row>
    <row r="9326" spans="13:16" x14ac:dyDescent="0.3">
      <c r="M9326" s="162"/>
      <c r="N9326" s="152"/>
      <c r="P9326" s="138"/>
    </row>
    <row r="9327" spans="13:16" x14ac:dyDescent="0.3">
      <c r="M9327" s="162"/>
      <c r="N9327" s="152"/>
      <c r="P9327" s="138"/>
    </row>
    <row r="9328" spans="13:16" x14ac:dyDescent="0.3">
      <c r="M9328" s="162"/>
      <c r="N9328" s="152"/>
      <c r="P9328" s="138"/>
    </row>
    <row r="9329" spans="13:16" x14ac:dyDescent="0.3">
      <c r="M9329" s="162"/>
      <c r="N9329" s="152"/>
      <c r="P9329" s="138"/>
    </row>
    <row r="9330" spans="13:16" x14ac:dyDescent="0.3">
      <c r="M9330" s="162"/>
      <c r="N9330" s="152"/>
      <c r="P9330" s="138"/>
    </row>
    <row r="9331" spans="13:16" x14ac:dyDescent="0.3">
      <c r="M9331" s="162"/>
      <c r="N9331" s="152"/>
      <c r="P9331" s="138"/>
    </row>
    <row r="9332" spans="13:16" x14ac:dyDescent="0.3">
      <c r="M9332" s="162"/>
      <c r="N9332" s="152"/>
      <c r="P9332" s="138"/>
    </row>
    <row r="9333" spans="13:16" x14ac:dyDescent="0.3">
      <c r="M9333" s="162"/>
      <c r="N9333" s="152"/>
      <c r="P9333" s="138"/>
    </row>
    <row r="9334" spans="13:16" x14ac:dyDescent="0.3">
      <c r="M9334" s="162"/>
      <c r="N9334" s="152"/>
      <c r="P9334" s="138"/>
    </row>
    <row r="9335" spans="13:16" x14ac:dyDescent="0.3">
      <c r="M9335" s="162"/>
      <c r="N9335" s="152"/>
      <c r="P9335" s="138"/>
    </row>
    <row r="9336" spans="13:16" x14ac:dyDescent="0.3">
      <c r="M9336" s="162"/>
      <c r="N9336" s="152"/>
      <c r="P9336" s="138"/>
    </row>
    <row r="9337" spans="13:16" x14ac:dyDescent="0.3">
      <c r="M9337" s="162"/>
      <c r="N9337" s="152"/>
      <c r="P9337" s="138"/>
    </row>
    <row r="9338" spans="13:16" x14ac:dyDescent="0.3">
      <c r="M9338" s="162"/>
      <c r="N9338" s="152"/>
      <c r="P9338" s="138"/>
    </row>
    <row r="9339" spans="13:16" x14ac:dyDescent="0.3">
      <c r="M9339" s="162"/>
      <c r="N9339" s="152"/>
      <c r="P9339" s="138"/>
    </row>
    <row r="9340" spans="13:16" x14ac:dyDescent="0.3">
      <c r="M9340" s="162"/>
      <c r="N9340" s="152"/>
      <c r="P9340" s="138"/>
    </row>
    <row r="9341" spans="13:16" x14ac:dyDescent="0.3">
      <c r="M9341" s="162"/>
      <c r="N9341" s="152"/>
      <c r="P9341" s="138"/>
    </row>
    <row r="9342" spans="13:16" x14ac:dyDescent="0.3">
      <c r="M9342" s="162"/>
      <c r="N9342" s="152"/>
      <c r="P9342" s="138"/>
    </row>
    <row r="9343" spans="13:16" x14ac:dyDescent="0.3">
      <c r="M9343" s="162"/>
      <c r="N9343" s="152"/>
      <c r="P9343" s="138"/>
    </row>
    <row r="9344" spans="13:16" x14ac:dyDescent="0.3">
      <c r="M9344" s="162"/>
      <c r="N9344" s="152"/>
      <c r="P9344" s="138"/>
    </row>
    <row r="9345" spans="13:16" x14ac:dyDescent="0.3">
      <c r="M9345" s="162"/>
      <c r="N9345" s="152"/>
      <c r="P9345" s="138"/>
    </row>
    <row r="9346" spans="13:16" x14ac:dyDescent="0.3">
      <c r="M9346" s="162"/>
      <c r="N9346" s="152"/>
      <c r="P9346" s="138"/>
    </row>
    <row r="9347" spans="13:16" x14ac:dyDescent="0.3">
      <c r="M9347" s="162"/>
      <c r="N9347" s="152"/>
      <c r="P9347" s="138"/>
    </row>
    <row r="9348" spans="13:16" x14ac:dyDescent="0.3">
      <c r="M9348" s="162"/>
      <c r="N9348" s="152"/>
      <c r="P9348" s="138"/>
    </row>
    <row r="9349" spans="13:16" x14ac:dyDescent="0.3">
      <c r="M9349" s="162"/>
      <c r="N9349" s="152"/>
      <c r="P9349" s="138"/>
    </row>
    <row r="9350" spans="13:16" x14ac:dyDescent="0.3">
      <c r="M9350" s="162"/>
      <c r="N9350" s="152"/>
      <c r="P9350" s="138"/>
    </row>
    <row r="9351" spans="13:16" x14ac:dyDescent="0.3">
      <c r="M9351" s="162"/>
      <c r="N9351" s="152"/>
      <c r="P9351" s="138"/>
    </row>
    <row r="9352" spans="13:16" x14ac:dyDescent="0.3">
      <c r="M9352" s="162"/>
      <c r="N9352" s="152"/>
      <c r="P9352" s="138"/>
    </row>
    <row r="9353" spans="13:16" x14ac:dyDescent="0.3">
      <c r="M9353" s="162"/>
      <c r="N9353" s="152"/>
      <c r="P9353" s="138"/>
    </row>
    <row r="9354" spans="13:16" x14ac:dyDescent="0.3">
      <c r="M9354" s="162"/>
      <c r="N9354" s="152"/>
      <c r="P9354" s="138"/>
    </row>
    <row r="9355" spans="13:16" x14ac:dyDescent="0.3">
      <c r="M9355" s="162"/>
      <c r="N9355" s="152"/>
      <c r="P9355" s="138"/>
    </row>
    <row r="9356" spans="13:16" x14ac:dyDescent="0.3">
      <c r="M9356" s="162"/>
      <c r="N9356" s="152"/>
      <c r="P9356" s="138"/>
    </row>
    <row r="9357" spans="13:16" x14ac:dyDescent="0.3">
      <c r="M9357" s="162"/>
      <c r="N9357" s="152"/>
      <c r="P9357" s="138"/>
    </row>
    <row r="9358" spans="13:16" x14ac:dyDescent="0.3">
      <c r="M9358" s="162"/>
      <c r="N9358" s="152"/>
      <c r="P9358" s="138"/>
    </row>
    <row r="9359" spans="13:16" x14ac:dyDescent="0.3">
      <c r="M9359" s="162"/>
      <c r="N9359" s="152"/>
      <c r="P9359" s="138"/>
    </row>
    <row r="9360" spans="13:16" x14ac:dyDescent="0.3">
      <c r="M9360" s="162"/>
      <c r="N9360" s="152"/>
      <c r="P9360" s="138"/>
    </row>
    <row r="9361" spans="13:16" x14ac:dyDescent="0.3">
      <c r="M9361" s="162"/>
      <c r="N9361" s="152"/>
      <c r="P9361" s="138"/>
    </row>
    <row r="9362" spans="13:16" x14ac:dyDescent="0.3">
      <c r="M9362" s="162"/>
      <c r="N9362" s="152"/>
      <c r="P9362" s="138"/>
    </row>
    <row r="9363" spans="13:16" x14ac:dyDescent="0.3">
      <c r="M9363" s="162"/>
      <c r="N9363" s="152"/>
      <c r="P9363" s="138"/>
    </row>
    <row r="9364" spans="13:16" x14ac:dyDescent="0.3">
      <c r="M9364" s="162"/>
      <c r="N9364" s="152"/>
      <c r="P9364" s="138"/>
    </row>
    <row r="9365" spans="13:16" x14ac:dyDescent="0.3">
      <c r="M9365" s="162"/>
      <c r="N9365" s="152"/>
      <c r="P9365" s="138"/>
    </row>
    <row r="9366" spans="13:16" x14ac:dyDescent="0.3">
      <c r="M9366" s="162"/>
      <c r="N9366" s="152"/>
      <c r="P9366" s="138"/>
    </row>
    <row r="9367" spans="13:16" x14ac:dyDescent="0.3">
      <c r="M9367" s="162"/>
      <c r="N9367" s="152"/>
      <c r="P9367" s="138"/>
    </row>
    <row r="9368" spans="13:16" x14ac:dyDescent="0.3">
      <c r="M9368" s="162"/>
      <c r="N9368" s="152"/>
      <c r="P9368" s="138"/>
    </row>
    <row r="9369" spans="13:16" x14ac:dyDescent="0.3">
      <c r="M9369" s="162"/>
      <c r="N9369" s="152"/>
      <c r="P9369" s="138"/>
    </row>
    <row r="9370" spans="13:16" x14ac:dyDescent="0.3">
      <c r="M9370" s="162"/>
      <c r="N9370" s="152"/>
      <c r="P9370" s="138"/>
    </row>
    <row r="9371" spans="13:16" x14ac:dyDescent="0.3">
      <c r="M9371" s="162"/>
      <c r="N9371" s="152"/>
      <c r="P9371" s="138"/>
    </row>
    <row r="9372" spans="13:16" x14ac:dyDescent="0.3">
      <c r="M9372" s="162"/>
      <c r="N9372" s="152"/>
      <c r="P9372" s="138"/>
    </row>
    <row r="9373" spans="13:16" x14ac:dyDescent="0.3">
      <c r="M9373" s="162"/>
      <c r="N9373" s="152"/>
      <c r="P9373" s="138"/>
    </row>
    <row r="9374" spans="13:16" x14ac:dyDescent="0.3">
      <c r="M9374" s="162"/>
      <c r="N9374" s="152"/>
      <c r="P9374" s="138"/>
    </row>
    <row r="9375" spans="13:16" x14ac:dyDescent="0.3">
      <c r="M9375" s="162"/>
      <c r="N9375" s="152"/>
      <c r="P9375" s="138"/>
    </row>
    <row r="9376" spans="13:16" x14ac:dyDescent="0.3">
      <c r="M9376" s="162"/>
      <c r="N9376" s="152"/>
      <c r="P9376" s="138"/>
    </row>
    <row r="9377" spans="13:16" x14ac:dyDescent="0.3">
      <c r="M9377" s="162"/>
      <c r="N9377" s="152"/>
      <c r="P9377" s="138"/>
    </row>
    <row r="9378" spans="13:16" x14ac:dyDescent="0.3">
      <c r="M9378" s="162"/>
      <c r="N9378" s="152"/>
      <c r="P9378" s="138"/>
    </row>
    <row r="9379" spans="13:16" x14ac:dyDescent="0.3">
      <c r="M9379" s="162"/>
      <c r="N9379" s="152"/>
      <c r="P9379" s="138"/>
    </row>
    <row r="9380" spans="13:16" x14ac:dyDescent="0.3">
      <c r="M9380" s="162"/>
      <c r="N9380" s="152"/>
      <c r="P9380" s="138"/>
    </row>
    <row r="9381" spans="13:16" x14ac:dyDescent="0.3">
      <c r="M9381" s="162"/>
      <c r="N9381" s="152"/>
      <c r="P9381" s="138"/>
    </row>
    <row r="9382" spans="13:16" x14ac:dyDescent="0.3">
      <c r="M9382" s="162"/>
      <c r="N9382" s="152"/>
      <c r="P9382" s="138"/>
    </row>
    <row r="9383" spans="13:16" x14ac:dyDescent="0.3">
      <c r="M9383" s="162"/>
      <c r="N9383" s="152"/>
      <c r="P9383" s="138"/>
    </row>
    <row r="9384" spans="13:16" x14ac:dyDescent="0.3">
      <c r="M9384" s="162"/>
      <c r="N9384" s="152"/>
      <c r="P9384" s="138"/>
    </row>
    <row r="9385" spans="13:16" x14ac:dyDescent="0.3">
      <c r="M9385" s="162"/>
      <c r="N9385" s="152"/>
      <c r="P9385" s="138"/>
    </row>
    <row r="9386" spans="13:16" x14ac:dyDescent="0.3">
      <c r="M9386" s="162"/>
      <c r="N9386" s="152"/>
      <c r="P9386" s="138"/>
    </row>
    <row r="9387" spans="13:16" x14ac:dyDescent="0.3">
      <c r="M9387" s="162"/>
      <c r="N9387" s="152"/>
      <c r="P9387" s="138"/>
    </row>
    <row r="9388" spans="13:16" x14ac:dyDescent="0.3">
      <c r="M9388" s="162"/>
      <c r="N9388" s="152"/>
      <c r="P9388" s="138"/>
    </row>
    <row r="9389" spans="13:16" x14ac:dyDescent="0.3">
      <c r="M9389" s="162"/>
      <c r="N9389" s="152"/>
      <c r="P9389" s="138"/>
    </row>
    <row r="9390" spans="13:16" x14ac:dyDescent="0.3">
      <c r="M9390" s="162"/>
      <c r="N9390" s="152"/>
      <c r="P9390" s="138"/>
    </row>
    <row r="9391" spans="13:16" x14ac:dyDescent="0.3">
      <c r="M9391" s="162"/>
      <c r="N9391" s="152"/>
      <c r="P9391" s="138"/>
    </row>
    <row r="9392" spans="13:16" x14ac:dyDescent="0.3">
      <c r="M9392" s="162"/>
      <c r="N9392" s="152"/>
      <c r="P9392" s="138"/>
    </row>
    <row r="9393" spans="13:16" x14ac:dyDescent="0.3">
      <c r="M9393" s="162"/>
      <c r="N9393" s="152"/>
      <c r="P9393" s="138"/>
    </row>
    <row r="9394" spans="13:16" x14ac:dyDescent="0.3">
      <c r="M9394" s="162"/>
      <c r="N9394" s="152"/>
      <c r="P9394" s="138"/>
    </row>
    <row r="9395" spans="13:16" x14ac:dyDescent="0.3">
      <c r="M9395" s="162"/>
      <c r="N9395" s="152"/>
      <c r="P9395" s="138"/>
    </row>
    <row r="9396" spans="13:16" x14ac:dyDescent="0.3">
      <c r="M9396" s="162"/>
      <c r="N9396" s="152"/>
      <c r="P9396" s="138"/>
    </row>
    <row r="9397" spans="13:16" x14ac:dyDescent="0.3">
      <c r="M9397" s="162"/>
      <c r="N9397" s="152"/>
      <c r="P9397" s="138"/>
    </row>
    <row r="9398" spans="13:16" x14ac:dyDescent="0.3">
      <c r="M9398" s="162"/>
      <c r="N9398" s="152"/>
      <c r="P9398" s="138"/>
    </row>
    <row r="9399" spans="13:16" x14ac:dyDescent="0.3">
      <c r="M9399" s="162"/>
      <c r="N9399" s="152"/>
      <c r="P9399" s="138"/>
    </row>
    <row r="9400" spans="13:16" x14ac:dyDescent="0.3">
      <c r="M9400" s="162"/>
      <c r="N9400" s="152"/>
      <c r="P9400" s="138"/>
    </row>
    <row r="9401" spans="13:16" x14ac:dyDescent="0.3">
      <c r="M9401" s="162"/>
      <c r="N9401" s="152"/>
      <c r="P9401" s="138"/>
    </row>
    <row r="9402" spans="13:16" x14ac:dyDescent="0.3">
      <c r="M9402" s="162"/>
      <c r="N9402" s="152"/>
      <c r="P9402" s="138"/>
    </row>
    <row r="9403" spans="13:16" x14ac:dyDescent="0.3">
      <c r="M9403" s="162"/>
      <c r="N9403" s="152"/>
      <c r="P9403" s="138"/>
    </row>
    <row r="9404" spans="13:16" x14ac:dyDescent="0.3">
      <c r="M9404" s="162"/>
      <c r="N9404" s="152"/>
      <c r="P9404" s="138"/>
    </row>
    <row r="9405" spans="13:16" x14ac:dyDescent="0.3">
      <c r="M9405" s="162"/>
      <c r="N9405" s="152"/>
      <c r="P9405" s="138"/>
    </row>
    <row r="9406" spans="13:16" x14ac:dyDescent="0.3">
      <c r="M9406" s="162"/>
      <c r="N9406" s="152"/>
      <c r="P9406" s="138"/>
    </row>
    <row r="9407" spans="13:16" x14ac:dyDescent="0.3">
      <c r="M9407" s="162"/>
      <c r="N9407" s="152"/>
      <c r="P9407" s="138"/>
    </row>
    <row r="9408" spans="13:16" x14ac:dyDescent="0.3">
      <c r="M9408" s="162"/>
      <c r="N9408" s="152"/>
      <c r="P9408" s="138"/>
    </row>
    <row r="9409" spans="13:16" x14ac:dyDescent="0.3">
      <c r="M9409" s="162"/>
      <c r="N9409" s="152"/>
      <c r="P9409" s="138"/>
    </row>
    <row r="9410" spans="13:16" x14ac:dyDescent="0.3">
      <c r="M9410" s="162"/>
      <c r="N9410" s="152"/>
      <c r="P9410" s="138"/>
    </row>
    <row r="9411" spans="13:16" x14ac:dyDescent="0.3">
      <c r="M9411" s="162"/>
      <c r="N9411" s="152"/>
      <c r="P9411" s="138"/>
    </row>
    <row r="9412" spans="13:16" x14ac:dyDescent="0.3">
      <c r="M9412" s="162"/>
      <c r="N9412" s="152"/>
      <c r="P9412" s="138"/>
    </row>
    <row r="9413" spans="13:16" x14ac:dyDescent="0.3">
      <c r="M9413" s="162"/>
      <c r="N9413" s="152"/>
      <c r="P9413" s="138"/>
    </row>
    <row r="9414" spans="13:16" x14ac:dyDescent="0.3">
      <c r="M9414" s="162"/>
      <c r="N9414" s="152"/>
      <c r="P9414" s="138"/>
    </row>
    <row r="9415" spans="13:16" x14ac:dyDescent="0.3">
      <c r="M9415" s="162"/>
      <c r="N9415" s="152"/>
      <c r="P9415" s="138"/>
    </row>
    <row r="9416" spans="13:16" x14ac:dyDescent="0.3">
      <c r="M9416" s="162"/>
      <c r="N9416" s="152"/>
      <c r="P9416" s="138"/>
    </row>
    <row r="9417" spans="13:16" x14ac:dyDescent="0.3">
      <c r="M9417" s="162"/>
      <c r="N9417" s="152"/>
      <c r="P9417" s="138"/>
    </row>
    <row r="9418" spans="13:16" x14ac:dyDescent="0.3">
      <c r="M9418" s="162"/>
      <c r="N9418" s="152"/>
      <c r="P9418" s="138"/>
    </row>
    <row r="9419" spans="13:16" x14ac:dyDescent="0.3">
      <c r="M9419" s="162"/>
      <c r="N9419" s="152"/>
      <c r="P9419" s="138"/>
    </row>
    <row r="9420" spans="13:16" x14ac:dyDescent="0.3">
      <c r="M9420" s="162"/>
      <c r="N9420" s="152"/>
      <c r="P9420" s="138"/>
    </row>
    <row r="9421" spans="13:16" x14ac:dyDescent="0.3">
      <c r="M9421" s="162"/>
      <c r="N9421" s="152"/>
      <c r="P9421" s="138"/>
    </row>
    <row r="9422" spans="13:16" x14ac:dyDescent="0.3">
      <c r="M9422" s="162"/>
      <c r="N9422" s="152"/>
      <c r="P9422" s="138"/>
    </row>
    <row r="9423" spans="13:16" x14ac:dyDescent="0.3">
      <c r="M9423" s="162"/>
      <c r="N9423" s="152"/>
      <c r="P9423" s="138"/>
    </row>
    <row r="9424" spans="13:16" x14ac:dyDescent="0.3">
      <c r="M9424" s="162"/>
      <c r="N9424" s="152"/>
      <c r="P9424" s="138"/>
    </row>
    <row r="9425" spans="13:16" x14ac:dyDescent="0.3">
      <c r="M9425" s="162"/>
      <c r="N9425" s="152"/>
      <c r="P9425" s="138"/>
    </row>
    <row r="9426" spans="13:16" x14ac:dyDescent="0.3">
      <c r="M9426" s="162"/>
      <c r="N9426" s="152"/>
      <c r="P9426" s="138"/>
    </row>
    <row r="9427" spans="13:16" x14ac:dyDescent="0.3">
      <c r="M9427" s="162"/>
      <c r="N9427" s="152"/>
      <c r="P9427" s="138"/>
    </row>
    <row r="9428" spans="13:16" x14ac:dyDescent="0.3">
      <c r="M9428" s="162"/>
      <c r="N9428" s="152"/>
      <c r="P9428" s="138"/>
    </row>
    <row r="9429" spans="13:16" x14ac:dyDescent="0.3">
      <c r="M9429" s="162"/>
      <c r="N9429" s="152"/>
      <c r="P9429" s="138"/>
    </row>
    <row r="9430" spans="13:16" x14ac:dyDescent="0.3">
      <c r="M9430" s="162"/>
      <c r="N9430" s="152"/>
      <c r="P9430" s="138"/>
    </row>
    <row r="9431" spans="13:16" x14ac:dyDescent="0.3">
      <c r="M9431" s="162"/>
      <c r="N9431" s="152"/>
      <c r="P9431" s="138"/>
    </row>
    <row r="9432" spans="13:16" x14ac:dyDescent="0.3">
      <c r="M9432" s="162"/>
      <c r="N9432" s="152"/>
      <c r="P9432" s="138"/>
    </row>
    <row r="9433" spans="13:16" x14ac:dyDescent="0.3">
      <c r="M9433" s="162"/>
      <c r="N9433" s="152"/>
      <c r="P9433" s="138"/>
    </row>
    <row r="9434" spans="13:16" x14ac:dyDescent="0.3">
      <c r="M9434" s="162"/>
      <c r="N9434" s="152"/>
      <c r="P9434" s="138"/>
    </row>
    <row r="9435" spans="13:16" x14ac:dyDescent="0.3">
      <c r="M9435" s="162"/>
      <c r="N9435" s="152"/>
      <c r="P9435" s="138"/>
    </row>
    <row r="9436" spans="13:16" x14ac:dyDescent="0.3">
      <c r="M9436" s="162"/>
      <c r="N9436" s="152"/>
      <c r="P9436" s="138"/>
    </row>
    <row r="9437" spans="13:16" x14ac:dyDescent="0.3">
      <c r="M9437" s="162"/>
      <c r="N9437" s="152"/>
      <c r="P9437" s="138"/>
    </row>
    <row r="9438" spans="13:16" x14ac:dyDescent="0.3">
      <c r="M9438" s="162"/>
      <c r="N9438" s="152"/>
      <c r="P9438" s="138"/>
    </row>
    <row r="9439" spans="13:16" x14ac:dyDescent="0.3">
      <c r="M9439" s="162"/>
      <c r="N9439" s="152"/>
      <c r="P9439" s="138"/>
    </row>
    <row r="9440" spans="13:16" x14ac:dyDescent="0.3">
      <c r="M9440" s="162"/>
      <c r="N9440" s="152"/>
      <c r="P9440" s="138"/>
    </row>
    <row r="9441" spans="13:16" x14ac:dyDescent="0.3">
      <c r="M9441" s="162"/>
      <c r="N9441" s="152"/>
      <c r="P9441" s="138"/>
    </row>
    <row r="9442" spans="13:16" x14ac:dyDescent="0.3">
      <c r="M9442" s="162"/>
      <c r="N9442" s="152"/>
      <c r="P9442" s="138"/>
    </row>
    <row r="9443" spans="13:16" x14ac:dyDescent="0.3">
      <c r="M9443" s="162"/>
      <c r="N9443" s="152"/>
      <c r="P9443" s="138"/>
    </row>
    <row r="9444" spans="13:16" x14ac:dyDescent="0.3">
      <c r="M9444" s="162"/>
      <c r="N9444" s="152"/>
      <c r="P9444" s="138"/>
    </row>
    <row r="9445" spans="13:16" x14ac:dyDescent="0.3">
      <c r="M9445" s="162"/>
      <c r="N9445" s="152"/>
      <c r="P9445" s="138"/>
    </row>
    <row r="9446" spans="13:16" x14ac:dyDescent="0.3">
      <c r="M9446" s="162"/>
      <c r="N9446" s="152"/>
      <c r="P9446" s="138"/>
    </row>
    <row r="9447" spans="13:16" x14ac:dyDescent="0.3">
      <c r="M9447" s="162"/>
      <c r="N9447" s="152"/>
      <c r="P9447" s="138"/>
    </row>
    <row r="9448" spans="13:16" x14ac:dyDescent="0.3">
      <c r="M9448" s="162"/>
      <c r="N9448" s="152"/>
      <c r="P9448" s="138"/>
    </row>
    <row r="9449" spans="13:16" x14ac:dyDescent="0.3">
      <c r="M9449" s="162"/>
      <c r="N9449" s="152"/>
      <c r="P9449" s="138"/>
    </row>
    <row r="9450" spans="13:16" x14ac:dyDescent="0.3">
      <c r="M9450" s="162"/>
      <c r="N9450" s="152"/>
      <c r="P9450" s="138"/>
    </row>
    <row r="9451" spans="13:16" x14ac:dyDescent="0.3">
      <c r="M9451" s="162"/>
      <c r="N9451" s="152"/>
      <c r="P9451" s="138"/>
    </row>
    <row r="9452" spans="13:16" x14ac:dyDescent="0.3">
      <c r="M9452" s="162"/>
      <c r="N9452" s="152"/>
      <c r="P9452" s="138"/>
    </row>
    <row r="9453" spans="13:16" x14ac:dyDescent="0.3">
      <c r="M9453" s="162"/>
      <c r="N9453" s="152"/>
      <c r="P9453" s="138"/>
    </row>
    <row r="9454" spans="13:16" x14ac:dyDescent="0.3">
      <c r="M9454" s="162"/>
      <c r="N9454" s="152"/>
      <c r="P9454" s="138"/>
    </row>
    <row r="9455" spans="13:16" x14ac:dyDescent="0.3">
      <c r="M9455" s="162"/>
      <c r="N9455" s="152"/>
      <c r="P9455" s="138"/>
    </row>
    <row r="9456" spans="13:16" x14ac:dyDescent="0.3">
      <c r="M9456" s="162"/>
      <c r="N9456" s="152"/>
      <c r="P9456" s="138"/>
    </row>
    <row r="9457" spans="13:16" x14ac:dyDescent="0.3">
      <c r="M9457" s="162"/>
      <c r="N9457" s="152"/>
      <c r="P9457" s="138"/>
    </row>
    <row r="9458" spans="13:16" x14ac:dyDescent="0.3">
      <c r="M9458" s="162"/>
      <c r="N9458" s="152"/>
      <c r="P9458" s="138"/>
    </row>
    <row r="9459" spans="13:16" x14ac:dyDescent="0.3">
      <c r="M9459" s="162"/>
      <c r="N9459" s="152"/>
      <c r="P9459" s="138"/>
    </row>
    <row r="9460" spans="13:16" x14ac:dyDescent="0.3">
      <c r="M9460" s="162"/>
      <c r="N9460" s="152"/>
      <c r="P9460" s="138"/>
    </row>
    <row r="9461" spans="13:16" x14ac:dyDescent="0.3">
      <c r="M9461" s="162"/>
      <c r="N9461" s="152"/>
      <c r="P9461" s="138"/>
    </row>
    <row r="9462" spans="13:16" x14ac:dyDescent="0.3">
      <c r="M9462" s="162"/>
      <c r="N9462" s="152"/>
      <c r="P9462" s="138"/>
    </row>
    <row r="9463" spans="13:16" x14ac:dyDescent="0.3">
      <c r="M9463" s="162"/>
      <c r="N9463" s="152"/>
      <c r="P9463" s="138"/>
    </row>
    <row r="9464" spans="13:16" x14ac:dyDescent="0.3">
      <c r="M9464" s="162"/>
      <c r="N9464" s="152"/>
      <c r="P9464" s="138"/>
    </row>
    <row r="9465" spans="13:16" x14ac:dyDescent="0.3">
      <c r="M9465" s="162"/>
      <c r="N9465" s="152"/>
      <c r="P9465" s="138"/>
    </row>
    <row r="9466" spans="13:16" x14ac:dyDescent="0.3">
      <c r="M9466" s="162"/>
      <c r="N9466" s="152"/>
      <c r="P9466" s="138"/>
    </row>
    <row r="9467" spans="13:16" x14ac:dyDescent="0.3">
      <c r="M9467" s="162"/>
      <c r="N9467" s="152"/>
      <c r="P9467" s="138"/>
    </row>
    <row r="9468" spans="13:16" x14ac:dyDescent="0.3">
      <c r="M9468" s="162"/>
      <c r="N9468" s="152"/>
      <c r="P9468" s="138"/>
    </row>
    <row r="9469" spans="13:16" x14ac:dyDescent="0.3">
      <c r="M9469" s="162"/>
      <c r="N9469" s="152"/>
      <c r="P9469" s="138"/>
    </row>
    <row r="9470" spans="13:16" x14ac:dyDescent="0.3">
      <c r="M9470" s="162"/>
      <c r="N9470" s="152"/>
      <c r="P9470" s="138"/>
    </row>
    <row r="9471" spans="13:16" x14ac:dyDescent="0.3">
      <c r="M9471" s="162"/>
      <c r="N9471" s="152"/>
      <c r="P9471" s="138"/>
    </row>
    <row r="9472" spans="13:16" x14ac:dyDescent="0.3">
      <c r="M9472" s="162"/>
      <c r="N9472" s="152"/>
      <c r="P9472" s="138"/>
    </row>
    <row r="9473" spans="13:16" x14ac:dyDescent="0.3">
      <c r="M9473" s="162"/>
      <c r="N9473" s="152"/>
      <c r="P9473" s="138"/>
    </row>
    <row r="9474" spans="13:16" x14ac:dyDescent="0.3">
      <c r="M9474" s="162"/>
      <c r="N9474" s="152"/>
      <c r="P9474" s="138"/>
    </row>
    <row r="9475" spans="13:16" x14ac:dyDescent="0.3">
      <c r="M9475" s="162"/>
      <c r="N9475" s="152"/>
      <c r="P9475" s="138"/>
    </row>
    <row r="9476" spans="13:16" x14ac:dyDescent="0.3">
      <c r="M9476" s="162"/>
      <c r="N9476" s="152"/>
      <c r="P9476" s="138"/>
    </row>
    <row r="9477" spans="13:16" x14ac:dyDescent="0.3">
      <c r="M9477" s="162"/>
      <c r="N9477" s="152"/>
      <c r="P9477" s="138"/>
    </row>
    <row r="9478" spans="13:16" x14ac:dyDescent="0.3">
      <c r="M9478" s="162"/>
      <c r="N9478" s="152"/>
      <c r="P9478" s="138"/>
    </row>
    <row r="9479" spans="13:16" x14ac:dyDescent="0.3">
      <c r="M9479" s="162"/>
      <c r="N9479" s="152"/>
      <c r="P9479" s="138"/>
    </row>
    <row r="9480" spans="13:16" x14ac:dyDescent="0.3">
      <c r="M9480" s="162"/>
      <c r="N9480" s="152"/>
      <c r="P9480" s="138"/>
    </row>
    <row r="9481" spans="13:16" x14ac:dyDescent="0.3">
      <c r="M9481" s="162"/>
      <c r="N9481" s="152"/>
      <c r="P9481" s="138"/>
    </row>
    <row r="9482" spans="13:16" x14ac:dyDescent="0.3">
      <c r="M9482" s="162"/>
      <c r="N9482" s="152"/>
      <c r="P9482" s="138"/>
    </row>
    <row r="9483" spans="13:16" x14ac:dyDescent="0.3">
      <c r="M9483" s="162"/>
      <c r="N9483" s="152"/>
      <c r="P9483" s="138"/>
    </row>
    <row r="9484" spans="13:16" x14ac:dyDescent="0.3">
      <c r="M9484" s="162"/>
      <c r="N9484" s="152"/>
      <c r="P9484" s="138"/>
    </row>
    <row r="9485" spans="13:16" x14ac:dyDescent="0.3">
      <c r="M9485" s="162"/>
      <c r="N9485" s="152"/>
      <c r="P9485" s="138"/>
    </row>
    <row r="9486" spans="13:16" x14ac:dyDescent="0.3">
      <c r="M9486" s="162"/>
      <c r="N9486" s="152"/>
      <c r="P9486" s="138"/>
    </row>
    <row r="9487" spans="13:16" x14ac:dyDescent="0.3">
      <c r="M9487" s="162"/>
      <c r="N9487" s="152"/>
      <c r="P9487" s="138"/>
    </row>
    <row r="9488" spans="13:16" x14ac:dyDescent="0.3">
      <c r="M9488" s="162"/>
      <c r="N9488" s="152"/>
      <c r="P9488" s="138"/>
    </row>
    <row r="9489" spans="13:16" x14ac:dyDescent="0.3">
      <c r="M9489" s="162"/>
      <c r="N9489" s="152"/>
      <c r="P9489" s="138"/>
    </row>
    <row r="9490" spans="13:16" x14ac:dyDescent="0.3">
      <c r="M9490" s="162"/>
      <c r="N9490" s="152"/>
      <c r="P9490" s="138"/>
    </row>
    <row r="9491" spans="13:16" x14ac:dyDescent="0.3">
      <c r="M9491" s="162"/>
      <c r="N9491" s="152"/>
      <c r="P9491" s="138"/>
    </row>
    <row r="9492" spans="13:16" x14ac:dyDescent="0.3">
      <c r="M9492" s="162"/>
      <c r="N9492" s="152"/>
      <c r="P9492" s="138"/>
    </row>
    <row r="9493" spans="13:16" x14ac:dyDescent="0.3">
      <c r="M9493" s="162"/>
      <c r="N9493" s="152"/>
      <c r="P9493" s="138"/>
    </row>
    <row r="9494" spans="13:16" x14ac:dyDescent="0.3">
      <c r="M9494" s="162"/>
      <c r="N9494" s="152"/>
      <c r="P9494" s="138"/>
    </row>
    <row r="9495" spans="13:16" x14ac:dyDescent="0.3">
      <c r="M9495" s="162"/>
      <c r="N9495" s="152"/>
      <c r="P9495" s="138"/>
    </row>
    <row r="9496" spans="13:16" x14ac:dyDescent="0.3">
      <c r="M9496" s="162"/>
      <c r="N9496" s="152"/>
      <c r="P9496" s="138"/>
    </row>
    <row r="9497" spans="13:16" x14ac:dyDescent="0.3">
      <c r="M9497" s="162"/>
      <c r="N9497" s="152"/>
      <c r="P9497" s="138"/>
    </row>
    <row r="9498" spans="13:16" x14ac:dyDescent="0.3">
      <c r="M9498" s="162"/>
      <c r="N9498" s="152"/>
      <c r="P9498" s="138"/>
    </row>
    <row r="9499" spans="13:16" x14ac:dyDescent="0.3">
      <c r="M9499" s="162"/>
      <c r="N9499" s="152"/>
      <c r="P9499" s="138"/>
    </row>
    <row r="9500" spans="13:16" x14ac:dyDescent="0.3">
      <c r="M9500" s="162"/>
      <c r="N9500" s="152"/>
      <c r="P9500" s="138"/>
    </row>
    <row r="9501" spans="13:16" x14ac:dyDescent="0.3">
      <c r="M9501" s="162"/>
      <c r="N9501" s="152"/>
      <c r="P9501" s="138"/>
    </row>
    <row r="9502" spans="13:16" x14ac:dyDescent="0.3">
      <c r="M9502" s="162"/>
      <c r="N9502" s="152"/>
      <c r="P9502" s="138"/>
    </row>
    <row r="9503" spans="13:16" x14ac:dyDescent="0.3">
      <c r="M9503" s="162"/>
      <c r="N9503" s="152"/>
      <c r="P9503" s="138"/>
    </row>
    <row r="9504" spans="13:16" x14ac:dyDescent="0.3">
      <c r="M9504" s="162"/>
      <c r="N9504" s="152"/>
      <c r="P9504" s="138"/>
    </row>
    <row r="9505" spans="13:16" x14ac:dyDescent="0.3">
      <c r="M9505" s="162"/>
      <c r="N9505" s="152"/>
      <c r="P9505" s="138"/>
    </row>
    <row r="9506" spans="13:16" x14ac:dyDescent="0.3">
      <c r="M9506" s="162"/>
      <c r="N9506" s="152"/>
      <c r="P9506" s="138"/>
    </row>
    <row r="9507" spans="13:16" x14ac:dyDescent="0.3">
      <c r="M9507" s="162"/>
      <c r="N9507" s="152"/>
      <c r="P9507" s="138"/>
    </row>
    <row r="9508" spans="13:16" x14ac:dyDescent="0.3">
      <c r="M9508" s="162"/>
      <c r="N9508" s="152"/>
      <c r="P9508" s="138"/>
    </row>
    <row r="9509" spans="13:16" x14ac:dyDescent="0.3">
      <c r="M9509" s="162"/>
      <c r="N9509" s="152"/>
      <c r="P9509" s="138"/>
    </row>
    <row r="9510" spans="13:16" x14ac:dyDescent="0.3">
      <c r="M9510" s="162"/>
      <c r="N9510" s="152"/>
      <c r="P9510" s="138"/>
    </row>
    <row r="9511" spans="13:16" x14ac:dyDescent="0.3">
      <c r="M9511" s="162"/>
      <c r="N9511" s="152"/>
      <c r="P9511" s="138"/>
    </row>
    <row r="9512" spans="13:16" x14ac:dyDescent="0.3">
      <c r="M9512" s="162"/>
      <c r="N9512" s="152"/>
      <c r="P9512" s="138"/>
    </row>
    <row r="9513" spans="13:16" x14ac:dyDescent="0.3">
      <c r="M9513" s="162"/>
      <c r="N9513" s="152"/>
      <c r="P9513" s="138"/>
    </row>
    <row r="9514" spans="13:16" x14ac:dyDescent="0.3">
      <c r="M9514" s="162"/>
      <c r="N9514" s="152"/>
      <c r="P9514" s="138"/>
    </row>
    <row r="9515" spans="13:16" x14ac:dyDescent="0.3">
      <c r="M9515" s="162"/>
      <c r="N9515" s="152"/>
      <c r="P9515" s="138"/>
    </row>
    <row r="9516" spans="13:16" x14ac:dyDescent="0.3">
      <c r="M9516" s="162"/>
      <c r="N9516" s="152"/>
      <c r="P9516" s="138"/>
    </row>
    <row r="9517" spans="13:16" x14ac:dyDescent="0.3">
      <c r="M9517" s="162"/>
      <c r="N9517" s="152"/>
      <c r="P9517" s="138"/>
    </row>
    <row r="9518" spans="13:16" x14ac:dyDescent="0.3">
      <c r="M9518" s="162"/>
      <c r="N9518" s="152"/>
      <c r="P9518" s="138"/>
    </row>
    <row r="9519" spans="13:16" x14ac:dyDescent="0.3">
      <c r="M9519" s="162"/>
      <c r="N9519" s="152"/>
      <c r="P9519" s="138"/>
    </row>
    <row r="9520" spans="13:16" x14ac:dyDescent="0.3">
      <c r="M9520" s="162"/>
      <c r="N9520" s="152"/>
      <c r="P9520" s="138"/>
    </row>
    <row r="9521" spans="13:16" x14ac:dyDescent="0.3">
      <c r="M9521" s="162"/>
      <c r="N9521" s="152"/>
      <c r="P9521" s="138"/>
    </row>
    <row r="9522" spans="13:16" x14ac:dyDescent="0.3">
      <c r="M9522" s="162"/>
      <c r="N9522" s="152"/>
      <c r="P9522" s="138"/>
    </row>
    <row r="9523" spans="13:16" x14ac:dyDescent="0.3">
      <c r="M9523" s="162"/>
      <c r="N9523" s="152"/>
      <c r="P9523" s="138"/>
    </row>
    <row r="9524" spans="13:16" x14ac:dyDescent="0.3">
      <c r="M9524" s="162"/>
      <c r="N9524" s="152"/>
      <c r="P9524" s="138"/>
    </row>
    <row r="9525" spans="13:16" x14ac:dyDescent="0.3">
      <c r="M9525" s="162"/>
      <c r="N9525" s="152"/>
      <c r="P9525" s="138"/>
    </row>
    <row r="9526" spans="13:16" x14ac:dyDescent="0.3">
      <c r="M9526" s="162"/>
      <c r="N9526" s="152"/>
      <c r="P9526" s="138"/>
    </row>
    <row r="9527" spans="13:16" x14ac:dyDescent="0.3">
      <c r="M9527" s="162"/>
      <c r="N9527" s="152"/>
      <c r="P9527" s="138"/>
    </row>
    <row r="9528" spans="13:16" x14ac:dyDescent="0.3">
      <c r="M9528" s="162"/>
      <c r="N9528" s="152"/>
      <c r="P9528" s="138"/>
    </row>
    <row r="9529" spans="13:16" x14ac:dyDescent="0.3">
      <c r="M9529" s="162"/>
      <c r="N9529" s="152"/>
      <c r="P9529" s="138"/>
    </row>
    <row r="9530" spans="13:16" x14ac:dyDescent="0.3">
      <c r="M9530" s="162"/>
      <c r="N9530" s="152"/>
      <c r="P9530" s="138"/>
    </row>
    <row r="9531" spans="13:16" x14ac:dyDescent="0.3">
      <c r="M9531" s="162"/>
      <c r="N9531" s="152"/>
      <c r="P9531" s="138"/>
    </row>
    <row r="9532" spans="13:16" x14ac:dyDescent="0.3">
      <c r="M9532" s="162"/>
      <c r="N9532" s="152"/>
      <c r="P9532" s="138"/>
    </row>
    <row r="9533" spans="13:16" x14ac:dyDescent="0.3">
      <c r="M9533" s="162"/>
      <c r="N9533" s="152"/>
      <c r="P9533" s="138"/>
    </row>
    <row r="9534" spans="13:16" x14ac:dyDescent="0.3">
      <c r="M9534" s="162"/>
      <c r="N9534" s="152"/>
      <c r="P9534" s="138"/>
    </row>
    <row r="9535" spans="13:16" x14ac:dyDescent="0.3">
      <c r="M9535" s="162"/>
      <c r="N9535" s="152"/>
      <c r="P9535" s="138"/>
    </row>
    <row r="9536" spans="13:16" x14ac:dyDescent="0.3">
      <c r="M9536" s="162"/>
      <c r="N9536" s="152"/>
      <c r="P9536" s="138"/>
    </row>
    <row r="9537" spans="13:16" x14ac:dyDescent="0.3">
      <c r="M9537" s="162"/>
      <c r="N9537" s="152"/>
      <c r="P9537" s="138"/>
    </row>
    <row r="9538" spans="13:16" x14ac:dyDescent="0.3">
      <c r="M9538" s="162"/>
      <c r="N9538" s="152"/>
      <c r="P9538" s="138"/>
    </row>
    <row r="9539" spans="13:16" x14ac:dyDescent="0.3">
      <c r="M9539" s="162"/>
      <c r="N9539" s="152"/>
      <c r="P9539" s="138"/>
    </row>
    <row r="9540" spans="13:16" x14ac:dyDescent="0.3">
      <c r="M9540" s="162"/>
      <c r="N9540" s="152"/>
      <c r="P9540" s="138"/>
    </row>
    <row r="9541" spans="13:16" x14ac:dyDescent="0.3">
      <c r="M9541" s="162"/>
      <c r="N9541" s="152"/>
      <c r="P9541" s="138"/>
    </row>
    <row r="9542" spans="13:16" x14ac:dyDescent="0.3">
      <c r="M9542" s="162"/>
      <c r="N9542" s="152"/>
      <c r="P9542" s="138"/>
    </row>
    <row r="9543" spans="13:16" x14ac:dyDescent="0.3">
      <c r="M9543" s="162"/>
      <c r="N9543" s="152"/>
      <c r="P9543" s="138"/>
    </row>
    <row r="9544" spans="13:16" x14ac:dyDescent="0.3">
      <c r="M9544" s="162"/>
      <c r="N9544" s="152"/>
      <c r="P9544" s="138"/>
    </row>
    <row r="9545" spans="13:16" x14ac:dyDescent="0.3">
      <c r="M9545" s="162"/>
      <c r="N9545" s="152"/>
      <c r="P9545" s="138"/>
    </row>
    <row r="9546" spans="13:16" x14ac:dyDescent="0.3">
      <c r="M9546" s="162"/>
      <c r="N9546" s="152"/>
      <c r="P9546" s="138"/>
    </row>
    <row r="9547" spans="13:16" x14ac:dyDescent="0.3">
      <c r="M9547" s="162"/>
      <c r="N9547" s="152"/>
      <c r="P9547" s="138"/>
    </row>
    <row r="9548" spans="13:16" x14ac:dyDescent="0.3">
      <c r="M9548" s="162"/>
      <c r="N9548" s="152"/>
      <c r="P9548" s="138"/>
    </row>
    <row r="9549" spans="13:16" x14ac:dyDescent="0.3">
      <c r="M9549" s="162"/>
      <c r="N9549" s="152"/>
      <c r="P9549" s="138"/>
    </row>
    <row r="9550" spans="13:16" x14ac:dyDescent="0.3">
      <c r="M9550" s="162"/>
      <c r="N9550" s="152"/>
      <c r="P9550" s="138"/>
    </row>
    <row r="9551" spans="13:16" x14ac:dyDescent="0.3">
      <c r="M9551" s="162"/>
      <c r="N9551" s="152"/>
      <c r="P9551" s="138"/>
    </row>
    <row r="9552" spans="13:16" x14ac:dyDescent="0.3">
      <c r="M9552" s="162"/>
      <c r="N9552" s="152"/>
      <c r="P9552" s="138"/>
    </row>
    <row r="9553" spans="13:16" x14ac:dyDescent="0.3">
      <c r="M9553" s="162"/>
      <c r="N9553" s="152"/>
      <c r="P9553" s="138"/>
    </row>
    <row r="9554" spans="13:16" x14ac:dyDescent="0.3">
      <c r="M9554" s="162"/>
      <c r="N9554" s="152"/>
      <c r="P9554" s="138"/>
    </row>
    <row r="9555" spans="13:16" x14ac:dyDescent="0.3">
      <c r="M9555" s="162"/>
      <c r="N9555" s="152"/>
      <c r="P9555" s="138"/>
    </row>
    <row r="9556" spans="13:16" x14ac:dyDescent="0.3">
      <c r="M9556" s="162"/>
      <c r="N9556" s="152"/>
      <c r="P9556" s="138"/>
    </row>
    <row r="9557" spans="13:16" x14ac:dyDescent="0.3">
      <c r="M9557" s="162"/>
      <c r="N9557" s="152"/>
      <c r="P9557" s="138"/>
    </row>
    <row r="9558" spans="13:16" x14ac:dyDescent="0.3">
      <c r="M9558" s="162"/>
      <c r="N9558" s="152"/>
      <c r="P9558" s="138"/>
    </row>
    <row r="9559" spans="13:16" x14ac:dyDescent="0.3">
      <c r="M9559" s="162"/>
      <c r="N9559" s="152"/>
      <c r="P9559" s="138"/>
    </row>
    <row r="9560" spans="13:16" x14ac:dyDescent="0.3">
      <c r="M9560" s="162"/>
      <c r="N9560" s="152"/>
      <c r="P9560" s="138"/>
    </row>
    <row r="9561" spans="13:16" x14ac:dyDescent="0.3">
      <c r="M9561" s="162"/>
      <c r="N9561" s="152"/>
      <c r="P9561" s="138"/>
    </row>
    <row r="9562" spans="13:16" x14ac:dyDescent="0.3">
      <c r="M9562" s="162"/>
      <c r="N9562" s="152"/>
      <c r="P9562" s="138"/>
    </row>
    <row r="9563" spans="13:16" x14ac:dyDescent="0.3">
      <c r="M9563" s="162"/>
      <c r="N9563" s="152"/>
      <c r="P9563" s="138"/>
    </row>
    <row r="9564" spans="13:16" x14ac:dyDescent="0.3">
      <c r="M9564" s="162"/>
      <c r="N9564" s="152"/>
      <c r="P9564" s="138"/>
    </row>
    <row r="9565" spans="13:16" x14ac:dyDescent="0.3">
      <c r="M9565" s="162"/>
      <c r="N9565" s="152"/>
      <c r="P9565" s="138"/>
    </row>
    <row r="9566" spans="13:16" x14ac:dyDescent="0.3">
      <c r="M9566" s="162"/>
      <c r="N9566" s="152"/>
      <c r="P9566" s="138"/>
    </row>
    <row r="9567" spans="13:16" x14ac:dyDescent="0.3">
      <c r="M9567" s="162"/>
      <c r="N9567" s="152"/>
      <c r="P9567" s="138"/>
    </row>
    <row r="9568" spans="13:16" x14ac:dyDescent="0.3">
      <c r="M9568" s="162"/>
      <c r="N9568" s="152"/>
      <c r="P9568" s="138"/>
    </row>
    <row r="9569" spans="13:16" x14ac:dyDescent="0.3">
      <c r="M9569" s="162"/>
      <c r="N9569" s="152"/>
      <c r="P9569" s="138"/>
    </row>
    <row r="9570" spans="13:16" x14ac:dyDescent="0.3">
      <c r="M9570" s="162"/>
      <c r="N9570" s="152"/>
      <c r="P9570" s="138"/>
    </row>
    <row r="9571" spans="13:16" x14ac:dyDescent="0.3">
      <c r="M9571" s="162"/>
      <c r="N9571" s="152"/>
      <c r="P9571" s="138"/>
    </row>
    <row r="9572" spans="13:16" x14ac:dyDescent="0.3">
      <c r="M9572" s="162"/>
      <c r="N9572" s="152"/>
      <c r="P9572" s="138"/>
    </row>
    <row r="9573" spans="13:16" x14ac:dyDescent="0.3">
      <c r="M9573" s="162"/>
      <c r="N9573" s="152"/>
      <c r="P9573" s="138"/>
    </row>
    <row r="9574" spans="13:16" x14ac:dyDescent="0.3">
      <c r="M9574" s="162"/>
      <c r="N9574" s="152"/>
      <c r="P9574" s="138"/>
    </row>
    <row r="9575" spans="13:16" x14ac:dyDescent="0.3">
      <c r="M9575" s="162"/>
      <c r="N9575" s="152"/>
      <c r="P9575" s="138"/>
    </row>
    <row r="9576" spans="13:16" x14ac:dyDescent="0.3">
      <c r="M9576" s="162"/>
      <c r="N9576" s="152"/>
      <c r="P9576" s="138"/>
    </row>
    <row r="9577" spans="13:16" x14ac:dyDescent="0.3">
      <c r="M9577" s="162"/>
      <c r="N9577" s="152"/>
      <c r="P9577" s="138"/>
    </row>
    <row r="9578" spans="13:16" x14ac:dyDescent="0.3">
      <c r="M9578" s="162"/>
      <c r="N9578" s="152"/>
      <c r="P9578" s="138"/>
    </row>
    <row r="9579" spans="13:16" x14ac:dyDescent="0.3">
      <c r="M9579" s="162"/>
      <c r="N9579" s="152"/>
      <c r="P9579" s="138"/>
    </row>
    <row r="9580" spans="13:16" x14ac:dyDescent="0.3">
      <c r="M9580" s="162"/>
      <c r="N9580" s="152"/>
      <c r="P9580" s="138"/>
    </row>
    <row r="9581" spans="13:16" x14ac:dyDescent="0.3">
      <c r="M9581" s="162"/>
      <c r="N9581" s="152"/>
      <c r="P9581" s="138"/>
    </row>
    <row r="9582" spans="13:16" x14ac:dyDescent="0.3">
      <c r="M9582" s="162"/>
      <c r="N9582" s="152"/>
      <c r="P9582" s="138"/>
    </row>
    <row r="9583" spans="13:16" x14ac:dyDescent="0.3">
      <c r="M9583" s="162"/>
      <c r="N9583" s="152"/>
      <c r="P9583" s="138"/>
    </row>
    <row r="9584" spans="13:16" x14ac:dyDescent="0.3">
      <c r="M9584" s="162"/>
      <c r="N9584" s="152"/>
      <c r="P9584" s="138"/>
    </row>
    <row r="9585" spans="13:16" x14ac:dyDescent="0.3">
      <c r="M9585" s="162"/>
      <c r="N9585" s="152"/>
      <c r="P9585" s="138"/>
    </row>
    <row r="9586" spans="13:16" x14ac:dyDescent="0.3">
      <c r="M9586" s="162"/>
      <c r="N9586" s="152"/>
      <c r="P9586" s="138"/>
    </row>
    <row r="9587" spans="13:16" x14ac:dyDescent="0.3">
      <c r="M9587" s="162"/>
      <c r="N9587" s="152"/>
      <c r="P9587" s="138"/>
    </row>
    <row r="9588" spans="13:16" x14ac:dyDescent="0.3">
      <c r="M9588" s="162"/>
      <c r="N9588" s="152"/>
      <c r="P9588" s="138"/>
    </row>
    <row r="9589" spans="13:16" x14ac:dyDescent="0.3">
      <c r="M9589" s="162"/>
      <c r="N9589" s="152"/>
      <c r="P9589" s="138"/>
    </row>
    <row r="9590" spans="13:16" x14ac:dyDescent="0.3">
      <c r="M9590" s="162"/>
      <c r="N9590" s="152"/>
      <c r="P9590" s="138"/>
    </row>
    <row r="9591" spans="13:16" x14ac:dyDescent="0.3">
      <c r="M9591" s="162"/>
      <c r="N9591" s="152"/>
      <c r="P9591" s="138"/>
    </row>
    <row r="9592" spans="13:16" x14ac:dyDescent="0.3">
      <c r="M9592" s="162"/>
      <c r="N9592" s="152"/>
      <c r="P9592" s="138"/>
    </row>
    <row r="9593" spans="13:16" x14ac:dyDescent="0.3">
      <c r="M9593" s="162"/>
      <c r="N9593" s="152"/>
      <c r="P9593" s="138"/>
    </row>
    <row r="9594" spans="13:16" x14ac:dyDescent="0.3">
      <c r="M9594" s="162"/>
      <c r="N9594" s="152"/>
      <c r="P9594" s="138"/>
    </row>
    <row r="9595" spans="13:16" x14ac:dyDescent="0.3">
      <c r="M9595" s="162"/>
      <c r="N9595" s="152"/>
      <c r="P9595" s="138"/>
    </row>
    <row r="9596" spans="13:16" x14ac:dyDescent="0.3">
      <c r="M9596" s="162"/>
      <c r="N9596" s="152"/>
      <c r="P9596" s="138"/>
    </row>
    <row r="9597" spans="13:16" x14ac:dyDescent="0.3">
      <c r="M9597" s="162"/>
      <c r="N9597" s="152"/>
      <c r="P9597" s="138"/>
    </row>
    <row r="9598" spans="13:16" x14ac:dyDescent="0.3">
      <c r="M9598" s="162"/>
      <c r="N9598" s="152"/>
      <c r="P9598" s="138"/>
    </row>
    <row r="9599" spans="13:16" x14ac:dyDescent="0.3">
      <c r="M9599" s="162"/>
      <c r="N9599" s="152"/>
      <c r="P9599" s="138"/>
    </row>
    <row r="9600" spans="13:16" x14ac:dyDescent="0.3">
      <c r="M9600" s="162"/>
      <c r="N9600" s="152"/>
      <c r="P9600" s="138"/>
    </row>
    <row r="9601" spans="13:16" x14ac:dyDescent="0.3">
      <c r="M9601" s="162"/>
      <c r="N9601" s="152"/>
      <c r="P9601" s="138"/>
    </row>
    <row r="9602" spans="13:16" x14ac:dyDescent="0.3">
      <c r="M9602" s="162"/>
      <c r="N9602" s="152"/>
      <c r="P9602" s="138"/>
    </row>
    <row r="9603" spans="13:16" x14ac:dyDescent="0.3">
      <c r="M9603" s="162"/>
      <c r="N9603" s="152"/>
      <c r="P9603" s="138"/>
    </row>
    <row r="9604" spans="13:16" x14ac:dyDescent="0.3">
      <c r="M9604" s="162"/>
      <c r="N9604" s="152"/>
      <c r="P9604" s="138"/>
    </row>
    <row r="9605" spans="13:16" x14ac:dyDescent="0.3">
      <c r="M9605" s="162"/>
      <c r="N9605" s="152"/>
      <c r="P9605" s="138"/>
    </row>
    <row r="9606" spans="13:16" x14ac:dyDescent="0.3">
      <c r="M9606" s="162"/>
      <c r="N9606" s="152"/>
      <c r="P9606" s="138"/>
    </row>
    <row r="9607" spans="13:16" x14ac:dyDescent="0.3">
      <c r="M9607" s="162"/>
      <c r="N9607" s="152"/>
      <c r="P9607" s="138"/>
    </row>
    <row r="9608" spans="13:16" x14ac:dyDescent="0.3">
      <c r="M9608" s="162"/>
      <c r="N9608" s="152"/>
      <c r="P9608" s="138"/>
    </row>
    <row r="9609" spans="13:16" x14ac:dyDescent="0.3">
      <c r="M9609" s="162"/>
      <c r="N9609" s="152"/>
      <c r="P9609" s="138"/>
    </row>
    <row r="9610" spans="13:16" x14ac:dyDescent="0.3">
      <c r="M9610" s="162"/>
      <c r="N9610" s="152"/>
      <c r="P9610" s="138"/>
    </row>
    <row r="9611" spans="13:16" x14ac:dyDescent="0.3">
      <c r="M9611" s="162"/>
      <c r="N9611" s="152"/>
      <c r="P9611" s="138"/>
    </row>
    <row r="9612" spans="13:16" x14ac:dyDescent="0.3">
      <c r="M9612" s="162"/>
      <c r="N9612" s="152"/>
      <c r="P9612" s="138"/>
    </row>
    <row r="9613" spans="13:16" x14ac:dyDescent="0.3">
      <c r="M9613" s="162"/>
      <c r="N9613" s="152"/>
      <c r="P9613" s="138"/>
    </row>
    <row r="9614" spans="13:16" x14ac:dyDescent="0.3">
      <c r="M9614" s="162"/>
      <c r="N9614" s="152"/>
      <c r="P9614" s="138"/>
    </row>
    <row r="9615" spans="13:16" x14ac:dyDescent="0.3">
      <c r="M9615" s="162"/>
      <c r="N9615" s="152"/>
      <c r="P9615" s="138"/>
    </row>
    <row r="9616" spans="13:16" x14ac:dyDescent="0.3">
      <c r="M9616" s="162"/>
      <c r="N9616" s="152"/>
      <c r="P9616" s="138"/>
    </row>
    <row r="9617" spans="13:16" x14ac:dyDescent="0.3">
      <c r="M9617" s="162"/>
      <c r="N9617" s="152"/>
      <c r="P9617" s="138"/>
    </row>
    <row r="9618" spans="13:16" x14ac:dyDescent="0.3">
      <c r="M9618" s="162"/>
      <c r="N9618" s="152"/>
      <c r="P9618" s="138"/>
    </row>
    <row r="9619" spans="13:16" x14ac:dyDescent="0.3">
      <c r="M9619" s="162"/>
      <c r="N9619" s="152"/>
      <c r="P9619" s="138"/>
    </row>
    <row r="9620" spans="13:16" x14ac:dyDescent="0.3">
      <c r="M9620" s="162"/>
      <c r="N9620" s="152"/>
      <c r="P9620" s="138"/>
    </row>
    <row r="9621" spans="13:16" x14ac:dyDescent="0.3">
      <c r="M9621" s="162"/>
      <c r="N9621" s="152"/>
      <c r="P9621" s="138"/>
    </row>
    <row r="9622" spans="13:16" x14ac:dyDescent="0.3">
      <c r="M9622" s="162"/>
      <c r="N9622" s="152"/>
      <c r="P9622" s="138"/>
    </row>
    <row r="9623" spans="13:16" x14ac:dyDescent="0.3">
      <c r="M9623" s="162"/>
      <c r="N9623" s="152"/>
      <c r="P9623" s="138"/>
    </row>
    <row r="9624" spans="13:16" x14ac:dyDescent="0.3">
      <c r="M9624" s="162"/>
      <c r="N9624" s="152"/>
      <c r="P9624" s="138"/>
    </row>
    <row r="9625" spans="13:16" x14ac:dyDescent="0.3">
      <c r="M9625" s="162"/>
      <c r="N9625" s="152"/>
      <c r="P9625" s="138"/>
    </row>
    <row r="9626" spans="13:16" x14ac:dyDescent="0.3">
      <c r="M9626" s="162"/>
      <c r="N9626" s="152"/>
      <c r="P9626" s="138"/>
    </row>
    <row r="9627" spans="13:16" x14ac:dyDescent="0.3">
      <c r="M9627" s="162"/>
      <c r="N9627" s="152"/>
      <c r="P9627" s="138"/>
    </row>
    <row r="9628" spans="13:16" x14ac:dyDescent="0.3">
      <c r="M9628" s="162"/>
      <c r="N9628" s="152"/>
      <c r="P9628" s="138"/>
    </row>
    <row r="9629" spans="13:16" x14ac:dyDescent="0.3">
      <c r="M9629" s="162"/>
      <c r="N9629" s="152"/>
      <c r="P9629" s="138"/>
    </row>
    <row r="9630" spans="13:16" x14ac:dyDescent="0.3">
      <c r="M9630" s="162"/>
      <c r="N9630" s="152"/>
      <c r="P9630" s="138"/>
    </row>
    <row r="9631" spans="13:16" x14ac:dyDescent="0.3">
      <c r="M9631" s="162"/>
      <c r="N9631" s="152"/>
      <c r="P9631" s="138"/>
    </row>
    <row r="9632" spans="13:16" x14ac:dyDescent="0.3">
      <c r="M9632" s="162"/>
      <c r="N9632" s="152"/>
      <c r="P9632" s="138"/>
    </row>
    <row r="9633" spans="13:16" x14ac:dyDescent="0.3">
      <c r="M9633" s="162"/>
      <c r="N9633" s="152"/>
      <c r="P9633" s="138"/>
    </row>
    <row r="9634" spans="13:16" x14ac:dyDescent="0.3">
      <c r="M9634" s="162"/>
      <c r="N9634" s="152"/>
      <c r="P9634" s="138"/>
    </row>
    <row r="9635" spans="13:16" x14ac:dyDescent="0.3">
      <c r="M9635" s="162"/>
      <c r="N9635" s="152"/>
      <c r="P9635" s="138"/>
    </row>
    <row r="9636" spans="13:16" x14ac:dyDescent="0.3">
      <c r="M9636" s="162"/>
      <c r="N9636" s="152"/>
      <c r="P9636" s="138"/>
    </row>
    <row r="9637" spans="13:16" x14ac:dyDescent="0.3">
      <c r="M9637" s="162"/>
      <c r="N9637" s="152"/>
      <c r="P9637" s="138"/>
    </row>
    <row r="9638" spans="13:16" x14ac:dyDescent="0.3">
      <c r="M9638" s="162"/>
      <c r="N9638" s="152"/>
      <c r="P9638" s="138"/>
    </row>
    <row r="9639" spans="13:16" x14ac:dyDescent="0.3">
      <c r="M9639" s="162"/>
      <c r="N9639" s="152"/>
      <c r="P9639" s="138"/>
    </row>
    <row r="9640" spans="13:16" x14ac:dyDescent="0.3">
      <c r="M9640" s="162"/>
      <c r="N9640" s="152"/>
      <c r="P9640" s="138"/>
    </row>
    <row r="9641" spans="13:16" x14ac:dyDescent="0.3">
      <c r="M9641" s="162"/>
      <c r="N9641" s="152"/>
      <c r="P9641" s="138"/>
    </row>
    <row r="9642" spans="13:16" x14ac:dyDescent="0.3">
      <c r="M9642" s="162"/>
      <c r="N9642" s="152"/>
      <c r="P9642" s="138"/>
    </row>
    <row r="9643" spans="13:16" x14ac:dyDescent="0.3">
      <c r="M9643" s="162"/>
      <c r="N9643" s="152"/>
      <c r="P9643" s="138"/>
    </row>
    <row r="9644" spans="13:16" x14ac:dyDescent="0.3">
      <c r="M9644" s="162"/>
      <c r="N9644" s="152"/>
      <c r="P9644" s="138"/>
    </row>
    <row r="9645" spans="13:16" x14ac:dyDescent="0.3">
      <c r="M9645" s="162"/>
      <c r="N9645" s="152"/>
      <c r="P9645" s="138"/>
    </row>
    <row r="9646" spans="13:16" x14ac:dyDescent="0.3">
      <c r="M9646" s="162"/>
      <c r="N9646" s="152"/>
      <c r="P9646" s="138"/>
    </row>
    <row r="9647" spans="13:16" x14ac:dyDescent="0.3">
      <c r="M9647" s="162"/>
      <c r="N9647" s="152"/>
      <c r="P9647" s="138"/>
    </row>
    <row r="9648" spans="13:16" x14ac:dyDescent="0.3">
      <c r="M9648" s="162"/>
      <c r="N9648" s="152"/>
      <c r="P9648" s="138"/>
    </row>
    <row r="9649" spans="13:16" x14ac:dyDescent="0.3">
      <c r="M9649" s="162"/>
      <c r="N9649" s="152"/>
      <c r="P9649" s="138"/>
    </row>
    <row r="9650" spans="13:16" x14ac:dyDescent="0.3">
      <c r="M9650" s="162"/>
      <c r="N9650" s="152"/>
      <c r="P9650" s="138"/>
    </row>
    <row r="9651" spans="13:16" x14ac:dyDescent="0.3">
      <c r="M9651" s="162"/>
      <c r="N9651" s="152"/>
      <c r="P9651" s="138"/>
    </row>
    <row r="9652" spans="13:16" x14ac:dyDescent="0.3">
      <c r="M9652" s="162"/>
      <c r="N9652" s="152"/>
      <c r="P9652" s="138"/>
    </row>
    <row r="9653" spans="13:16" x14ac:dyDescent="0.3">
      <c r="M9653" s="162"/>
      <c r="N9653" s="152"/>
      <c r="P9653" s="138"/>
    </row>
    <row r="9654" spans="13:16" x14ac:dyDescent="0.3">
      <c r="M9654" s="162"/>
      <c r="N9654" s="152"/>
      <c r="P9654" s="138"/>
    </row>
    <row r="9655" spans="13:16" x14ac:dyDescent="0.3">
      <c r="M9655" s="162"/>
      <c r="N9655" s="152"/>
      <c r="P9655" s="138"/>
    </row>
    <row r="9656" spans="13:16" x14ac:dyDescent="0.3">
      <c r="M9656" s="162"/>
      <c r="N9656" s="152"/>
      <c r="P9656" s="138"/>
    </row>
    <row r="9657" spans="13:16" x14ac:dyDescent="0.3">
      <c r="M9657" s="162"/>
      <c r="N9657" s="152"/>
      <c r="P9657" s="138"/>
    </row>
    <row r="9658" spans="13:16" x14ac:dyDescent="0.3">
      <c r="M9658" s="162"/>
      <c r="N9658" s="152"/>
      <c r="P9658" s="138"/>
    </row>
    <row r="9659" spans="13:16" x14ac:dyDescent="0.3">
      <c r="M9659" s="162"/>
      <c r="N9659" s="152"/>
      <c r="P9659" s="138"/>
    </row>
    <row r="9660" spans="13:16" x14ac:dyDescent="0.3">
      <c r="M9660" s="162"/>
      <c r="N9660" s="152"/>
      <c r="P9660" s="138"/>
    </row>
    <row r="9661" spans="13:16" x14ac:dyDescent="0.3">
      <c r="M9661" s="162"/>
      <c r="N9661" s="152"/>
      <c r="P9661" s="138"/>
    </row>
    <row r="9662" spans="13:16" x14ac:dyDescent="0.3">
      <c r="M9662" s="162"/>
      <c r="N9662" s="152"/>
      <c r="P9662" s="138"/>
    </row>
    <row r="9663" spans="13:16" x14ac:dyDescent="0.3">
      <c r="M9663" s="162"/>
      <c r="N9663" s="152"/>
      <c r="P9663" s="138"/>
    </row>
    <row r="9664" spans="13:16" x14ac:dyDescent="0.3">
      <c r="M9664" s="162"/>
      <c r="N9664" s="152"/>
      <c r="P9664" s="138"/>
    </row>
    <row r="9665" spans="13:16" x14ac:dyDescent="0.3">
      <c r="M9665" s="162"/>
      <c r="N9665" s="152"/>
      <c r="P9665" s="138"/>
    </row>
    <row r="9666" spans="13:16" x14ac:dyDescent="0.3">
      <c r="M9666" s="162"/>
      <c r="N9666" s="152"/>
      <c r="P9666" s="138"/>
    </row>
    <row r="9667" spans="13:16" x14ac:dyDescent="0.3">
      <c r="M9667" s="162"/>
      <c r="N9667" s="152"/>
      <c r="P9667" s="138"/>
    </row>
    <row r="9668" spans="13:16" x14ac:dyDescent="0.3">
      <c r="M9668" s="162"/>
      <c r="N9668" s="152"/>
      <c r="P9668" s="138"/>
    </row>
    <row r="9669" spans="13:16" x14ac:dyDescent="0.3">
      <c r="M9669" s="162"/>
      <c r="N9669" s="152"/>
      <c r="P9669" s="138"/>
    </row>
    <row r="9670" spans="13:16" x14ac:dyDescent="0.3">
      <c r="M9670" s="162"/>
      <c r="N9670" s="152"/>
      <c r="P9670" s="138"/>
    </row>
    <row r="9671" spans="13:16" x14ac:dyDescent="0.3">
      <c r="M9671" s="162"/>
      <c r="N9671" s="152"/>
      <c r="P9671" s="138"/>
    </row>
    <row r="9672" spans="13:16" x14ac:dyDescent="0.3">
      <c r="M9672" s="162"/>
      <c r="N9672" s="152"/>
      <c r="P9672" s="138"/>
    </row>
    <row r="9673" spans="13:16" x14ac:dyDescent="0.3">
      <c r="M9673" s="162"/>
      <c r="N9673" s="152"/>
      <c r="P9673" s="138"/>
    </row>
    <row r="9674" spans="13:16" x14ac:dyDescent="0.3">
      <c r="M9674" s="162"/>
      <c r="N9674" s="152"/>
      <c r="P9674" s="138"/>
    </row>
    <row r="9675" spans="13:16" x14ac:dyDescent="0.3">
      <c r="M9675" s="162"/>
      <c r="N9675" s="152"/>
      <c r="P9675" s="138"/>
    </row>
    <row r="9676" spans="13:16" x14ac:dyDescent="0.3">
      <c r="M9676" s="162"/>
      <c r="N9676" s="152"/>
      <c r="P9676" s="138"/>
    </row>
    <row r="9677" spans="13:16" x14ac:dyDescent="0.3">
      <c r="M9677" s="162"/>
      <c r="N9677" s="152"/>
      <c r="P9677" s="138"/>
    </row>
    <row r="9678" spans="13:16" x14ac:dyDescent="0.3">
      <c r="M9678" s="162"/>
      <c r="N9678" s="152"/>
      <c r="P9678" s="138"/>
    </row>
    <row r="9679" spans="13:16" x14ac:dyDescent="0.3">
      <c r="M9679" s="162"/>
      <c r="N9679" s="152"/>
      <c r="P9679" s="138"/>
    </row>
    <row r="9680" spans="13:16" x14ac:dyDescent="0.3">
      <c r="M9680" s="162"/>
      <c r="N9680" s="152"/>
      <c r="P9680" s="138"/>
    </row>
    <row r="9681" spans="13:16" x14ac:dyDescent="0.3">
      <c r="M9681" s="162"/>
      <c r="N9681" s="152"/>
      <c r="P9681" s="138"/>
    </row>
    <row r="9682" spans="13:16" x14ac:dyDescent="0.3">
      <c r="M9682" s="162"/>
      <c r="N9682" s="152"/>
      <c r="P9682" s="138"/>
    </row>
    <row r="9683" spans="13:16" x14ac:dyDescent="0.3">
      <c r="M9683" s="162"/>
      <c r="N9683" s="152"/>
      <c r="P9683" s="138"/>
    </row>
    <row r="9684" spans="13:16" x14ac:dyDescent="0.3">
      <c r="M9684" s="162"/>
      <c r="N9684" s="152"/>
      <c r="P9684" s="138"/>
    </row>
    <row r="9685" spans="13:16" x14ac:dyDescent="0.3">
      <c r="M9685" s="162"/>
      <c r="N9685" s="152"/>
      <c r="P9685" s="138"/>
    </row>
    <row r="9686" spans="13:16" x14ac:dyDescent="0.3">
      <c r="M9686" s="162"/>
      <c r="N9686" s="152"/>
      <c r="P9686" s="138"/>
    </row>
    <row r="9687" spans="13:16" x14ac:dyDescent="0.3">
      <c r="M9687" s="162"/>
      <c r="N9687" s="152"/>
      <c r="P9687" s="138"/>
    </row>
    <row r="9688" spans="13:16" x14ac:dyDescent="0.3">
      <c r="M9688" s="162"/>
      <c r="N9688" s="152"/>
      <c r="P9688" s="138"/>
    </row>
    <row r="9689" spans="13:16" x14ac:dyDescent="0.3">
      <c r="M9689" s="162"/>
      <c r="N9689" s="152"/>
      <c r="P9689" s="138"/>
    </row>
    <row r="9690" spans="13:16" x14ac:dyDescent="0.3">
      <c r="M9690" s="162"/>
      <c r="N9690" s="152"/>
      <c r="P9690" s="138"/>
    </row>
    <row r="9691" spans="13:16" x14ac:dyDescent="0.3">
      <c r="M9691" s="162"/>
      <c r="N9691" s="152"/>
      <c r="P9691" s="138"/>
    </row>
    <row r="9692" spans="13:16" x14ac:dyDescent="0.3">
      <c r="M9692" s="162"/>
      <c r="N9692" s="152"/>
      <c r="P9692" s="138"/>
    </row>
    <row r="9693" spans="13:16" x14ac:dyDescent="0.3">
      <c r="M9693" s="162"/>
      <c r="N9693" s="152"/>
      <c r="P9693" s="138"/>
    </row>
    <row r="9694" spans="13:16" x14ac:dyDescent="0.3">
      <c r="M9694" s="162"/>
      <c r="N9694" s="152"/>
      <c r="P9694" s="138"/>
    </row>
    <row r="9695" spans="13:16" x14ac:dyDescent="0.3">
      <c r="M9695" s="162"/>
      <c r="N9695" s="152"/>
      <c r="P9695" s="138"/>
    </row>
    <row r="9696" spans="13:16" x14ac:dyDescent="0.3">
      <c r="M9696" s="162"/>
      <c r="N9696" s="152"/>
      <c r="P9696" s="138"/>
    </row>
    <row r="9697" spans="13:16" x14ac:dyDescent="0.3">
      <c r="M9697" s="162"/>
      <c r="N9697" s="152"/>
      <c r="P9697" s="138"/>
    </row>
    <row r="9698" spans="13:16" x14ac:dyDescent="0.3">
      <c r="M9698" s="162"/>
      <c r="N9698" s="152"/>
      <c r="P9698" s="138"/>
    </row>
    <row r="9699" spans="13:16" x14ac:dyDescent="0.3">
      <c r="M9699" s="162"/>
      <c r="N9699" s="152"/>
      <c r="P9699" s="138"/>
    </row>
    <row r="9700" spans="13:16" x14ac:dyDescent="0.3">
      <c r="M9700" s="162"/>
      <c r="N9700" s="152"/>
      <c r="P9700" s="138"/>
    </row>
    <row r="9701" spans="13:16" x14ac:dyDescent="0.3">
      <c r="M9701" s="162"/>
      <c r="N9701" s="152"/>
      <c r="P9701" s="138"/>
    </row>
    <row r="9702" spans="13:16" x14ac:dyDescent="0.3">
      <c r="M9702" s="162"/>
      <c r="N9702" s="152"/>
      <c r="P9702" s="138"/>
    </row>
    <row r="9703" spans="13:16" x14ac:dyDescent="0.3">
      <c r="M9703" s="162"/>
      <c r="N9703" s="152"/>
      <c r="P9703" s="138"/>
    </row>
    <row r="9704" spans="13:16" x14ac:dyDescent="0.3">
      <c r="M9704" s="162"/>
      <c r="N9704" s="152"/>
      <c r="P9704" s="138"/>
    </row>
    <row r="9705" spans="13:16" x14ac:dyDescent="0.3">
      <c r="M9705" s="162"/>
      <c r="N9705" s="152"/>
      <c r="P9705" s="138"/>
    </row>
    <row r="9706" spans="13:16" x14ac:dyDescent="0.3">
      <c r="M9706" s="162"/>
      <c r="N9706" s="152"/>
      <c r="P9706" s="138"/>
    </row>
    <row r="9707" spans="13:16" x14ac:dyDescent="0.3">
      <c r="M9707" s="162"/>
      <c r="N9707" s="152"/>
      <c r="P9707" s="138"/>
    </row>
    <row r="9708" spans="13:16" x14ac:dyDescent="0.3">
      <c r="M9708" s="162"/>
      <c r="N9708" s="152"/>
      <c r="P9708" s="138"/>
    </row>
    <row r="9709" spans="13:16" x14ac:dyDescent="0.3">
      <c r="M9709" s="162"/>
      <c r="N9709" s="152"/>
      <c r="P9709" s="138"/>
    </row>
    <row r="9710" spans="13:16" x14ac:dyDescent="0.3">
      <c r="M9710" s="162"/>
      <c r="N9710" s="152"/>
      <c r="P9710" s="138"/>
    </row>
    <row r="9711" spans="13:16" x14ac:dyDescent="0.3">
      <c r="M9711" s="162"/>
      <c r="N9711" s="152"/>
      <c r="P9711" s="138"/>
    </row>
    <row r="9712" spans="13:16" x14ac:dyDescent="0.3">
      <c r="M9712" s="162"/>
      <c r="N9712" s="152"/>
      <c r="P9712" s="138"/>
    </row>
    <row r="9713" spans="13:16" x14ac:dyDescent="0.3">
      <c r="M9713" s="162"/>
      <c r="N9713" s="152"/>
      <c r="P9713" s="138"/>
    </row>
    <row r="9714" spans="13:16" x14ac:dyDescent="0.3">
      <c r="M9714" s="162"/>
      <c r="N9714" s="152"/>
      <c r="P9714" s="138"/>
    </row>
    <row r="9715" spans="13:16" x14ac:dyDescent="0.3">
      <c r="M9715" s="162"/>
      <c r="N9715" s="152"/>
      <c r="P9715" s="138"/>
    </row>
    <row r="9716" spans="13:16" x14ac:dyDescent="0.3">
      <c r="M9716" s="162"/>
      <c r="N9716" s="152"/>
      <c r="P9716" s="138"/>
    </row>
    <row r="9717" spans="13:16" x14ac:dyDescent="0.3">
      <c r="M9717" s="162"/>
      <c r="N9717" s="152"/>
      <c r="P9717" s="138"/>
    </row>
    <row r="9718" spans="13:16" x14ac:dyDescent="0.3">
      <c r="M9718" s="162"/>
      <c r="N9718" s="152"/>
      <c r="P9718" s="138"/>
    </row>
    <row r="9719" spans="13:16" x14ac:dyDescent="0.3">
      <c r="M9719" s="162"/>
      <c r="N9719" s="152"/>
      <c r="P9719" s="138"/>
    </row>
    <row r="9720" spans="13:16" x14ac:dyDescent="0.3">
      <c r="M9720" s="162"/>
      <c r="N9720" s="152"/>
      <c r="P9720" s="138"/>
    </row>
    <row r="9721" spans="13:16" x14ac:dyDescent="0.3">
      <c r="M9721" s="162"/>
      <c r="N9721" s="152"/>
      <c r="P9721" s="138"/>
    </row>
    <row r="9722" spans="13:16" x14ac:dyDescent="0.3">
      <c r="M9722" s="162"/>
      <c r="N9722" s="152"/>
      <c r="P9722" s="138"/>
    </row>
    <row r="9723" spans="13:16" x14ac:dyDescent="0.3">
      <c r="M9723" s="162"/>
      <c r="N9723" s="152"/>
      <c r="P9723" s="138"/>
    </row>
    <row r="9724" spans="13:16" x14ac:dyDescent="0.3">
      <c r="M9724" s="162"/>
      <c r="N9724" s="152"/>
      <c r="P9724" s="138"/>
    </row>
    <row r="9725" spans="13:16" x14ac:dyDescent="0.3">
      <c r="M9725" s="162"/>
      <c r="N9725" s="152"/>
      <c r="P9725" s="138"/>
    </row>
    <row r="9726" spans="13:16" x14ac:dyDescent="0.3">
      <c r="M9726" s="162"/>
      <c r="N9726" s="152"/>
      <c r="P9726" s="138"/>
    </row>
    <row r="9727" spans="13:16" x14ac:dyDescent="0.3">
      <c r="M9727" s="162"/>
      <c r="N9727" s="152"/>
      <c r="P9727" s="138"/>
    </row>
    <row r="9728" spans="13:16" x14ac:dyDescent="0.3">
      <c r="M9728" s="162"/>
      <c r="N9728" s="152"/>
      <c r="P9728" s="138"/>
    </row>
    <row r="9729" spans="13:16" x14ac:dyDescent="0.3">
      <c r="M9729" s="162"/>
      <c r="N9729" s="152"/>
      <c r="P9729" s="138"/>
    </row>
    <row r="9730" spans="13:16" x14ac:dyDescent="0.3">
      <c r="M9730" s="162"/>
      <c r="N9730" s="152"/>
      <c r="P9730" s="138"/>
    </row>
    <row r="9731" spans="13:16" x14ac:dyDescent="0.3">
      <c r="M9731" s="162"/>
      <c r="N9731" s="152"/>
      <c r="P9731" s="138"/>
    </row>
    <row r="9732" spans="13:16" x14ac:dyDescent="0.3">
      <c r="M9732" s="162"/>
      <c r="N9732" s="152"/>
      <c r="P9732" s="138"/>
    </row>
    <row r="9733" spans="13:16" x14ac:dyDescent="0.3">
      <c r="M9733" s="162"/>
      <c r="N9733" s="152"/>
      <c r="P9733" s="138"/>
    </row>
    <row r="9734" spans="13:16" x14ac:dyDescent="0.3">
      <c r="M9734" s="162"/>
      <c r="N9734" s="152"/>
      <c r="P9734" s="138"/>
    </row>
    <row r="9735" spans="13:16" x14ac:dyDescent="0.3">
      <c r="M9735" s="162"/>
      <c r="N9735" s="152"/>
      <c r="P9735" s="138"/>
    </row>
    <row r="9736" spans="13:16" x14ac:dyDescent="0.3">
      <c r="M9736" s="162"/>
      <c r="N9736" s="152"/>
      <c r="P9736" s="138"/>
    </row>
    <row r="9737" spans="13:16" x14ac:dyDescent="0.3">
      <c r="M9737" s="162"/>
      <c r="N9737" s="152"/>
      <c r="P9737" s="138"/>
    </row>
    <row r="9738" spans="13:16" x14ac:dyDescent="0.3">
      <c r="M9738" s="162"/>
      <c r="N9738" s="152"/>
      <c r="P9738" s="138"/>
    </row>
    <row r="9739" spans="13:16" x14ac:dyDescent="0.3">
      <c r="M9739" s="162"/>
      <c r="N9739" s="152"/>
      <c r="P9739" s="138"/>
    </row>
    <row r="9740" spans="13:16" x14ac:dyDescent="0.3">
      <c r="M9740" s="162"/>
      <c r="N9740" s="152"/>
      <c r="P9740" s="138"/>
    </row>
    <row r="9741" spans="13:16" x14ac:dyDescent="0.3">
      <c r="M9741" s="162"/>
      <c r="N9741" s="152"/>
      <c r="P9741" s="138"/>
    </row>
    <row r="9742" spans="13:16" x14ac:dyDescent="0.3">
      <c r="M9742" s="162"/>
      <c r="N9742" s="152"/>
      <c r="P9742" s="138"/>
    </row>
    <row r="9743" spans="13:16" x14ac:dyDescent="0.3">
      <c r="M9743" s="162"/>
      <c r="N9743" s="152"/>
      <c r="P9743" s="138"/>
    </row>
    <row r="9744" spans="13:16" x14ac:dyDescent="0.3">
      <c r="M9744" s="162"/>
      <c r="N9744" s="152"/>
      <c r="P9744" s="138"/>
    </row>
    <row r="9745" spans="13:16" x14ac:dyDescent="0.3">
      <c r="M9745" s="162"/>
      <c r="N9745" s="152"/>
      <c r="P9745" s="138"/>
    </row>
    <row r="9746" spans="13:16" x14ac:dyDescent="0.3">
      <c r="M9746" s="162"/>
      <c r="N9746" s="152"/>
      <c r="P9746" s="138"/>
    </row>
    <row r="9747" spans="13:16" x14ac:dyDescent="0.3">
      <c r="M9747" s="162"/>
      <c r="N9747" s="152"/>
      <c r="P9747" s="138"/>
    </row>
    <row r="9748" spans="13:16" x14ac:dyDescent="0.3">
      <c r="M9748" s="162"/>
      <c r="N9748" s="152"/>
      <c r="P9748" s="138"/>
    </row>
    <row r="9749" spans="13:16" x14ac:dyDescent="0.3">
      <c r="M9749" s="162"/>
      <c r="N9749" s="152"/>
      <c r="P9749" s="138"/>
    </row>
    <row r="9750" spans="13:16" x14ac:dyDescent="0.3">
      <c r="M9750" s="162"/>
      <c r="N9750" s="152"/>
      <c r="P9750" s="138"/>
    </row>
    <row r="9751" spans="13:16" x14ac:dyDescent="0.3">
      <c r="M9751" s="162"/>
      <c r="N9751" s="152"/>
      <c r="P9751" s="138"/>
    </row>
    <row r="9752" spans="13:16" x14ac:dyDescent="0.3">
      <c r="M9752" s="162"/>
      <c r="N9752" s="152"/>
      <c r="P9752" s="138"/>
    </row>
    <row r="9753" spans="13:16" x14ac:dyDescent="0.3">
      <c r="M9753" s="162"/>
      <c r="N9753" s="152"/>
      <c r="P9753" s="138"/>
    </row>
    <row r="9754" spans="13:16" x14ac:dyDescent="0.3">
      <c r="M9754" s="162"/>
      <c r="N9754" s="152"/>
      <c r="P9754" s="138"/>
    </row>
    <row r="9755" spans="13:16" x14ac:dyDescent="0.3">
      <c r="M9755" s="162"/>
      <c r="N9755" s="152"/>
      <c r="P9755" s="138"/>
    </row>
    <row r="9756" spans="13:16" x14ac:dyDescent="0.3">
      <c r="M9756" s="162"/>
      <c r="N9756" s="152"/>
      <c r="P9756" s="138"/>
    </row>
    <row r="9757" spans="13:16" x14ac:dyDescent="0.3">
      <c r="M9757" s="162"/>
      <c r="N9757" s="152"/>
      <c r="P9757" s="138"/>
    </row>
    <row r="9758" spans="13:16" x14ac:dyDescent="0.3">
      <c r="M9758" s="162"/>
      <c r="N9758" s="152"/>
      <c r="P9758" s="138"/>
    </row>
    <row r="9759" spans="13:16" x14ac:dyDescent="0.3">
      <c r="M9759" s="162"/>
      <c r="N9759" s="152"/>
      <c r="P9759" s="138"/>
    </row>
    <row r="9760" spans="13:16" x14ac:dyDescent="0.3">
      <c r="M9760" s="162"/>
      <c r="N9760" s="152"/>
      <c r="P9760" s="138"/>
    </row>
    <row r="9761" spans="13:16" x14ac:dyDescent="0.3">
      <c r="M9761" s="162"/>
      <c r="N9761" s="152"/>
      <c r="P9761" s="138"/>
    </row>
    <row r="9762" spans="13:16" x14ac:dyDescent="0.3">
      <c r="M9762" s="162"/>
      <c r="N9762" s="152"/>
      <c r="P9762" s="138"/>
    </row>
    <row r="9763" spans="13:16" x14ac:dyDescent="0.3">
      <c r="M9763" s="162"/>
      <c r="N9763" s="152"/>
      <c r="P9763" s="138"/>
    </row>
    <row r="9764" spans="13:16" x14ac:dyDescent="0.3">
      <c r="M9764" s="162"/>
      <c r="N9764" s="152"/>
      <c r="P9764" s="138"/>
    </row>
    <row r="9765" spans="13:16" x14ac:dyDescent="0.3">
      <c r="M9765" s="162"/>
      <c r="N9765" s="152"/>
      <c r="P9765" s="138"/>
    </row>
    <row r="9766" spans="13:16" x14ac:dyDescent="0.3">
      <c r="M9766" s="162"/>
      <c r="N9766" s="152"/>
      <c r="P9766" s="138"/>
    </row>
    <row r="9767" spans="13:16" x14ac:dyDescent="0.3">
      <c r="M9767" s="162"/>
      <c r="N9767" s="152"/>
      <c r="P9767" s="138"/>
    </row>
    <row r="9768" spans="13:16" x14ac:dyDescent="0.3">
      <c r="M9768" s="162"/>
      <c r="N9768" s="152"/>
      <c r="P9768" s="138"/>
    </row>
    <row r="9769" spans="13:16" x14ac:dyDescent="0.3">
      <c r="M9769" s="162"/>
      <c r="N9769" s="152"/>
      <c r="P9769" s="138"/>
    </row>
    <row r="9770" spans="13:16" x14ac:dyDescent="0.3">
      <c r="M9770" s="162"/>
      <c r="N9770" s="152"/>
      <c r="P9770" s="138"/>
    </row>
    <row r="9771" spans="13:16" x14ac:dyDescent="0.3">
      <c r="M9771" s="162"/>
      <c r="N9771" s="152"/>
      <c r="P9771" s="138"/>
    </row>
    <row r="9772" spans="13:16" x14ac:dyDescent="0.3">
      <c r="M9772" s="162"/>
      <c r="N9772" s="152"/>
      <c r="P9772" s="138"/>
    </row>
    <row r="9773" spans="13:16" x14ac:dyDescent="0.3">
      <c r="M9773" s="162"/>
      <c r="N9773" s="152"/>
      <c r="P9773" s="138"/>
    </row>
    <row r="9774" spans="13:16" x14ac:dyDescent="0.3">
      <c r="M9774" s="162"/>
      <c r="N9774" s="152"/>
      <c r="P9774" s="138"/>
    </row>
    <row r="9775" spans="13:16" x14ac:dyDescent="0.3">
      <c r="M9775" s="162"/>
      <c r="N9775" s="152"/>
      <c r="P9775" s="138"/>
    </row>
    <row r="9776" spans="13:16" x14ac:dyDescent="0.3">
      <c r="M9776" s="162"/>
      <c r="N9776" s="152"/>
      <c r="P9776" s="138"/>
    </row>
    <row r="9777" spans="13:16" x14ac:dyDescent="0.3">
      <c r="M9777" s="162"/>
      <c r="N9777" s="152"/>
      <c r="P9777" s="138"/>
    </row>
    <row r="9778" spans="13:16" x14ac:dyDescent="0.3">
      <c r="M9778" s="162"/>
      <c r="N9778" s="152"/>
      <c r="P9778" s="138"/>
    </row>
    <row r="9779" spans="13:16" x14ac:dyDescent="0.3">
      <c r="M9779" s="162"/>
      <c r="N9779" s="152"/>
      <c r="P9779" s="138"/>
    </row>
    <row r="9780" spans="13:16" x14ac:dyDescent="0.3">
      <c r="M9780" s="162"/>
      <c r="N9780" s="152"/>
      <c r="P9780" s="138"/>
    </row>
    <row r="9781" spans="13:16" x14ac:dyDescent="0.3">
      <c r="M9781" s="162"/>
      <c r="N9781" s="152"/>
      <c r="P9781" s="138"/>
    </row>
    <row r="9782" spans="13:16" x14ac:dyDescent="0.3">
      <c r="M9782" s="162"/>
      <c r="N9782" s="152"/>
      <c r="P9782" s="138"/>
    </row>
    <row r="9783" spans="13:16" x14ac:dyDescent="0.3">
      <c r="M9783" s="162"/>
      <c r="N9783" s="152"/>
      <c r="P9783" s="138"/>
    </row>
    <row r="9784" spans="13:16" x14ac:dyDescent="0.3">
      <c r="M9784" s="162"/>
      <c r="N9784" s="152"/>
      <c r="P9784" s="138"/>
    </row>
    <row r="9785" spans="13:16" x14ac:dyDescent="0.3">
      <c r="M9785" s="162"/>
      <c r="N9785" s="152"/>
      <c r="P9785" s="138"/>
    </row>
    <row r="9786" spans="13:16" x14ac:dyDescent="0.3">
      <c r="M9786" s="162"/>
      <c r="N9786" s="152"/>
      <c r="P9786" s="138"/>
    </row>
    <row r="9787" spans="13:16" x14ac:dyDescent="0.3">
      <c r="M9787" s="162"/>
      <c r="N9787" s="152"/>
      <c r="P9787" s="138"/>
    </row>
    <row r="9788" spans="13:16" x14ac:dyDescent="0.3">
      <c r="M9788" s="162"/>
      <c r="N9788" s="152"/>
      <c r="P9788" s="138"/>
    </row>
    <row r="9789" spans="13:16" x14ac:dyDescent="0.3">
      <c r="M9789" s="162"/>
      <c r="N9789" s="152"/>
      <c r="P9789" s="138"/>
    </row>
    <row r="9790" spans="13:16" x14ac:dyDescent="0.3">
      <c r="M9790" s="162"/>
      <c r="N9790" s="152"/>
      <c r="P9790" s="138"/>
    </row>
    <row r="9791" spans="13:16" x14ac:dyDescent="0.3">
      <c r="M9791" s="162"/>
      <c r="N9791" s="152"/>
      <c r="P9791" s="138"/>
    </row>
    <row r="9792" spans="13:16" x14ac:dyDescent="0.3">
      <c r="M9792" s="162"/>
      <c r="N9792" s="152"/>
      <c r="P9792" s="138"/>
    </row>
    <row r="9793" spans="13:16" x14ac:dyDescent="0.3">
      <c r="M9793" s="162"/>
      <c r="N9793" s="152"/>
      <c r="P9793" s="138"/>
    </row>
    <row r="9794" spans="13:16" x14ac:dyDescent="0.3">
      <c r="M9794" s="162"/>
      <c r="N9794" s="152"/>
      <c r="P9794" s="138"/>
    </row>
    <row r="9795" spans="13:16" x14ac:dyDescent="0.3">
      <c r="M9795" s="162"/>
      <c r="N9795" s="152"/>
      <c r="P9795" s="138"/>
    </row>
    <row r="9796" spans="13:16" x14ac:dyDescent="0.3">
      <c r="M9796" s="162"/>
      <c r="N9796" s="152"/>
      <c r="P9796" s="138"/>
    </row>
    <row r="9797" spans="13:16" x14ac:dyDescent="0.3">
      <c r="M9797" s="162"/>
      <c r="N9797" s="152"/>
      <c r="P9797" s="138"/>
    </row>
    <row r="9798" spans="13:16" x14ac:dyDescent="0.3">
      <c r="M9798" s="162"/>
      <c r="N9798" s="152"/>
      <c r="P9798" s="138"/>
    </row>
    <row r="9799" spans="13:16" x14ac:dyDescent="0.3">
      <c r="M9799" s="162"/>
      <c r="N9799" s="152"/>
      <c r="P9799" s="138"/>
    </row>
    <row r="9800" spans="13:16" x14ac:dyDescent="0.3">
      <c r="M9800" s="162"/>
      <c r="N9800" s="152"/>
      <c r="P9800" s="138"/>
    </row>
    <row r="9801" spans="13:16" x14ac:dyDescent="0.3">
      <c r="M9801" s="162"/>
      <c r="N9801" s="152"/>
      <c r="P9801" s="138"/>
    </row>
    <row r="9802" spans="13:16" x14ac:dyDescent="0.3">
      <c r="M9802" s="162"/>
      <c r="N9802" s="152"/>
      <c r="P9802" s="138"/>
    </row>
    <row r="9803" spans="13:16" x14ac:dyDescent="0.3">
      <c r="M9803" s="162"/>
      <c r="N9803" s="152"/>
      <c r="P9803" s="138"/>
    </row>
    <row r="9804" spans="13:16" x14ac:dyDescent="0.3">
      <c r="M9804" s="162"/>
      <c r="N9804" s="152"/>
      <c r="P9804" s="138"/>
    </row>
    <row r="9805" spans="13:16" x14ac:dyDescent="0.3">
      <c r="M9805" s="162"/>
      <c r="N9805" s="152"/>
      <c r="P9805" s="138"/>
    </row>
    <row r="9806" spans="13:16" x14ac:dyDescent="0.3">
      <c r="M9806" s="162"/>
      <c r="N9806" s="152"/>
      <c r="P9806" s="138"/>
    </row>
    <row r="9807" spans="13:16" x14ac:dyDescent="0.3">
      <c r="M9807" s="162"/>
      <c r="N9807" s="152"/>
      <c r="P9807" s="138"/>
    </row>
    <row r="9808" spans="13:16" x14ac:dyDescent="0.3">
      <c r="M9808" s="162"/>
      <c r="N9808" s="152"/>
      <c r="P9808" s="138"/>
    </row>
    <row r="9809" spans="13:16" x14ac:dyDescent="0.3">
      <c r="M9809" s="162"/>
      <c r="N9809" s="152"/>
      <c r="P9809" s="138"/>
    </row>
    <row r="9810" spans="13:16" x14ac:dyDescent="0.3">
      <c r="M9810" s="162"/>
      <c r="N9810" s="152"/>
      <c r="P9810" s="138"/>
    </row>
    <row r="9811" spans="13:16" x14ac:dyDescent="0.3">
      <c r="M9811" s="162"/>
      <c r="N9811" s="152"/>
      <c r="P9811" s="138"/>
    </row>
    <row r="9812" spans="13:16" x14ac:dyDescent="0.3">
      <c r="M9812" s="162"/>
      <c r="N9812" s="152"/>
      <c r="P9812" s="138"/>
    </row>
    <row r="9813" spans="13:16" x14ac:dyDescent="0.3">
      <c r="M9813" s="162"/>
      <c r="N9813" s="152"/>
      <c r="P9813" s="138"/>
    </row>
    <row r="9814" spans="13:16" x14ac:dyDescent="0.3">
      <c r="M9814" s="162"/>
      <c r="N9814" s="152"/>
      <c r="P9814" s="138"/>
    </row>
    <row r="9815" spans="13:16" x14ac:dyDescent="0.3">
      <c r="M9815" s="162"/>
      <c r="N9815" s="152"/>
      <c r="P9815" s="138"/>
    </row>
    <row r="9816" spans="13:16" x14ac:dyDescent="0.3">
      <c r="M9816" s="162"/>
      <c r="N9816" s="152"/>
      <c r="P9816" s="138"/>
    </row>
    <row r="9817" spans="13:16" x14ac:dyDescent="0.3">
      <c r="M9817" s="162"/>
      <c r="N9817" s="152"/>
      <c r="P9817" s="138"/>
    </row>
    <row r="9818" spans="13:16" x14ac:dyDescent="0.3">
      <c r="M9818" s="162"/>
      <c r="N9818" s="152"/>
      <c r="P9818" s="138"/>
    </row>
    <row r="9819" spans="13:16" x14ac:dyDescent="0.3">
      <c r="M9819" s="162"/>
      <c r="N9819" s="152"/>
      <c r="P9819" s="138"/>
    </row>
    <row r="9820" spans="13:16" x14ac:dyDescent="0.3">
      <c r="M9820" s="162"/>
      <c r="N9820" s="152"/>
      <c r="P9820" s="138"/>
    </row>
    <row r="9821" spans="13:16" x14ac:dyDescent="0.3">
      <c r="M9821" s="162"/>
      <c r="N9821" s="152"/>
      <c r="P9821" s="138"/>
    </row>
    <row r="9822" spans="13:16" x14ac:dyDescent="0.3">
      <c r="M9822" s="162"/>
      <c r="N9822" s="152"/>
      <c r="P9822" s="138"/>
    </row>
    <row r="9823" spans="13:16" x14ac:dyDescent="0.3">
      <c r="M9823" s="162"/>
      <c r="N9823" s="152"/>
      <c r="P9823" s="138"/>
    </row>
    <row r="9824" spans="13:16" x14ac:dyDescent="0.3">
      <c r="M9824" s="162"/>
      <c r="N9824" s="152"/>
      <c r="P9824" s="138"/>
    </row>
    <row r="9825" spans="13:16" x14ac:dyDescent="0.3">
      <c r="M9825" s="162"/>
      <c r="N9825" s="152"/>
      <c r="P9825" s="138"/>
    </row>
    <row r="9826" spans="13:16" x14ac:dyDescent="0.3">
      <c r="M9826" s="162"/>
      <c r="N9826" s="152"/>
      <c r="P9826" s="138"/>
    </row>
    <row r="9827" spans="13:16" x14ac:dyDescent="0.3">
      <c r="M9827" s="162"/>
      <c r="N9827" s="152"/>
      <c r="P9827" s="138"/>
    </row>
    <row r="9828" spans="13:16" x14ac:dyDescent="0.3">
      <c r="M9828" s="162"/>
      <c r="N9828" s="152"/>
      <c r="P9828" s="138"/>
    </row>
    <row r="9829" spans="13:16" x14ac:dyDescent="0.3">
      <c r="M9829" s="162"/>
      <c r="N9829" s="152"/>
      <c r="P9829" s="138"/>
    </row>
    <row r="9830" spans="13:16" x14ac:dyDescent="0.3">
      <c r="M9830" s="162"/>
      <c r="N9830" s="152"/>
      <c r="P9830" s="138"/>
    </row>
    <row r="9831" spans="13:16" x14ac:dyDescent="0.3">
      <c r="M9831" s="162"/>
      <c r="N9831" s="152"/>
      <c r="P9831" s="138"/>
    </row>
    <row r="9832" spans="13:16" x14ac:dyDescent="0.3">
      <c r="M9832" s="162"/>
      <c r="N9832" s="152"/>
      <c r="P9832" s="138"/>
    </row>
    <row r="9833" spans="13:16" x14ac:dyDescent="0.3">
      <c r="M9833" s="162"/>
      <c r="N9833" s="152"/>
      <c r="P9833" s="138"/>
    </row>
    <row r="9834" spans="13:16" x14ac:dyDescent="0.3">
      <c r="M9834" s="162"/>
      <c r="N9834" s="152"/>
      <c r="P9834" s="138"/>
    </row>
    <row r="9835" spans="13:16" x14ac:dyDescent="0.3">
      <c r="M9835" s="162"/>
      <c r="N9835" s="152"/>
      <c r="P9835" s="138"/>
    </row>
    <row r="9836" spans="13:16" x14ac:dyDescent="0.3">
      <c r="M9836" s="162"/>
      <c r="N9836" s="152"/>
      <c r="P9836" s="138"/>
    </row>
    <row r="9837" spans="13:16" x14ac:dyDescent="0.3">
      <c r="M9837" s="162"/>
      <c r="N9837" s="152"/>
      <c r="P9837" s="138"/>
    </row>
    <row r="9838" spans="13:16" x14ac:dyDescent="0.3">
      <c r="M9838" s="162"/>
      <c r="N9838" s="152"/>
      <c r="P9838" s="138"/>
    </row>
    <row r="9839" spans="13:16" x14ac:dyDescent="0.3">
      <c r="M9839" s="162"/>
      <c r="N9839" s="152"/>
      <c r="P9839" s="138"/>
    </row>
    <row r="9840" spans="13:16" x14ac:dyDescent="0.3">
      <c r="M9840" s="162"/>
      <c r="N9840" s="152"/>
      <c r="P9840" s="138"/>
    </row>
    <row r="9841" spans="13:16" x14ac:dyDescent="0.3">
      <c r="M9841" s="162"/>
      <c r="N9841" s="152"/>
      <c r="P9841" s="138"/>
    </row>
    <row r="9842" spans="13:16" x14ac:dyDescent="0.3">
      <c r="M9842" s="162"/>
      <c r="N9842" s="152"/>
      <c r="P9842" s="138"/>
    </row>
    <row r="9843" spans="13:16" x14ac:dyDescent="0.3">
      <c r="M9843" s="162"/>
      <c r="N9843" s="152"/>
      <c r="P9843" s="138"/>
    </row>
    <row r="9844" spans="13:16" x14ac:dyDescent="0.3">
      <c r="M9844" s="162"/>
      <c r="N9844" s="152"/>
      <c r="P9844" s="138"/>
    </row>
    <row r="9845" spans="13:16" x14ac:dyDescent="0.3">
      <c r="M9845" s="162"/>
      <c r="N9845" s="152"/>
      <c r="P9845" s="138"/>
    </row>
    <row r="9846" spans="13:16" x14ac:dyDescent="0.3">
      <c r="M9846" s="162"/>
      <c r="N9846" s="152"/>
      <c r="P9846" s="138"/>
    </row>
    <row r="9847" spans="13:16" x14ac:dyDescent="0.3">
      <c r="M9847" s="162"/>
      <c r="N9847" s="152"/>
      <c r="P9847" s="138"/>
    </row>
    <row r="9848" spans="13:16" x14ac:dyDescent="0.3">
      <c r="M9848" s="162"/>
      <c r="N9848" s="152"/>
      <c r="P9848" s="138"/>
    </row>
    <row r="9849" spans="13:16" x14ac:dyDescent="0.3">
      <c r="M9849" s="162"/>
      <c r="N9849" s="152"/>
      <c r="P9849" s="138"/>
    </row>
    <row r="9850" spans="13:16" x14ac:dyDescent="0.3">
      <c r="M9850" s="162"/>
      <c r="N9850" s="152"/>
      <c r="P9850" s="138"/>
    </row>
    <row r="9851" spans="13:16" x14ac:dyDescent="0.3">
      <c r="M9851" s="162"/>
      <c r="N9851" s="152"/>
      <c r="P9851" s="138"/>
    </row>
    <row r="9852" spans="13:16" x14ac:dyDescent="0.3">
      <c r="M9852" s="162"/>
      <c r="N9852" s="152"/>
      <c r="P9852" s="138"/>
    </row>
    <row r="9853" spans="13:16" x14ac:dyDescent="0.3">
      <c r="M9853" s="162"/>
      <c r="N9853" s="152"/>
      <c r="P9853" s="138"/>
    </row>
    <row r="9854" spans="13:16" x14ac:dyDescent="0.3">
      <c r="M9854" s="162"/>
      <c r="N9854" s="152"/>
      <c r="P9854" s="138"/>
    </row>
    <row r="9855" spans="13:16" x14ac:dyDescent="0.3">
      <c r="M9855" s="162"/>
      <c r="N9855" s="152"/>
      <c r="P9855" s="138"/>
    </row>
    <row r="9856" spans="13:16" x14ac:dyDescent="0.3">
      <c r="M9856" s="162"/>
      <c r="N9856" s="152"/>
      <c r="P9856" s="138"/>
    </row>
    <row r="9857" spans="13:16" x14ac:dyDescent="0.3">
      <c r="M9857" s="162"/>
      <c r="N9857" s="152"/>
      <c r="P9857" s="138"/>
    </row>
    <row r="9858" spans="13:16" x14ac:dyDescent="0.3">
      <c r="M9858" s="162"/>
      <c r="N9858" s="152"/>
      <c r="P9858" s="138"/>
    </row>
    <row r="9859" spans="13:16" x14ac:dyDescent="0.3">
      <c r="M9859" s="162"/>
      <c r="N9859" s="152"/>
      <c r="P9859" s="138"/>
    </row>
    <row r="9860" spans="13:16" x14ac:dyDescent="0.3">
      <c r="M9860" s="162"/>
      <c r="N9860" s="152"/>
      <c r="P9860" s="138"/>
    </row>
    <row r="9861" spans="13:16" x14ac:dyDescent="0.3">
      <c r="M9861" s="162"/>
      <c r="N9861" s="152"/>
      <c r="P9861" s="138"/>
    </row>
    <row r="9862" spans="13:16" x14ac:dyDescent="0.3">
      <c r="M9862" s="162"/>
      <c r="N9862" s="152"/>
      <c r="P9862" s="138"/>
    </row>
    <row r="9863" spans="13:16" x14ac:dyDescent="0.3">
      <c r="M9863" s="162"/>
      <c r="N9863" s="152"/>
      <c r="P9863" s="138"/>
    </row>
    <row r="9864" spans="13:16" x14ac:dyDescent="0.3">
      <c r="M9864" s="162"/>
      <c r="N9864" s="152"/>
      <c r="P9864" s="138"/>
    </row>
    <row r="9865" spans="13:16" x14ac:dyDescent="0.3">
      <c r="M9865" s="162"/>
      <c r="N9865" s="152"/>
      <c r="P9865" s="138"/>
    </row>
    <row r="9866" spans="13:16" x14ac:dyDescent="0.3">
      <c r="M9866" s="162"/>
      <c r="N9866" s="152"/>
      <c r="P9866" s="138"/>
    </row>
    <row r="9867" spans="13:16" x14ac:dyDescent="0.3">
      <c r="M9867" s="162"/>
      <c r="N9867" s="152"/>
      <c r="P9867" s="138"/>
    </row>
    <row r="9868" spans="13:16" x14ac:dyDescent="0.3">
      <c r="M9868" s="162"/>
      <c r="N9868" s="152"/>
      <c r="P9868" s="138"/>
    </row>
    <row r="9869" spans="13:16" x14ac:dyDescent="0.3">
      <c r="M9869" s="162"/>
      <c r="N9869" s="152"/>
      <c r="P9869" s="138"/>
    </row>
    <row r="9870" spans="13:16" x14ac:dyDescent="0.3">
      <c r="M9870" s="162"/>
      <c r="N9870" s="152"/>
      <c r="P9870" s="138"/>
    </row>
    <row r="9871" spans="13:16" x14ac:dyDescent="0.3">
      <c r="M9871" s="162"/>
      <c r="N9871" s="152"/>
      <c r="P9871" s="138"/>
    </row>
    <row r="9872" spans="13:16" x14ac:dyDescent="0.3">
      <c r="M9872" s="162"/>
      <c r="N9872" s="152"/>
      <c r="P9872" s="138"/>
    </row>
    <row r="9873" spans="13:16" x14ac:dyDescent="0.3">
      <c r="M9873" s="162"/>
      <c r="N9873" s="152"/>
      <c r="P9873" s="138"/>
    </row>
    <row r="9874" spans="13:16" x14ac:dyDescent="0.3">
      <c r="M9874" s="162"/>
      <c r="N9874" s="152"/>
      <c r="P9874" s="138"/>
    </row>
    <row r="9875" spans="13:16" x14ac:dyDescent="0.3">
      <c r="M9875" s="162"/>
      <c r="N9875" s="152"/>
      <c r="P9875" s="138"/>
    </row>
    <row r="9876" spans="13:16" x14ac:dyDescent="0.3">
      <c r="M9876" s="162"/>
      <c r="N9876" s="152"/>
      <c r="P9876" s="138"/>
    </row>
    <row r="9877" spans="13:16" x14ac:dyDescent="0.3">
      <c r="M9877" s="162"/>
      <c r="N9877" s="152"/>
      <c r="P9877" s="138"/>
    </row>
    <row r="9878" spans="13:16" x14ac:dyDescent="0.3">
      <c r="M9878" s="162"/>
      <c r="N9878" s="152"/>
      <c r="P9878" s="138"/>
    </row>
    <row r="9879" spans="13:16" x14ac:dyDescent="0.3">
      <c r="M9879" s="162"/>
      <c r="N9879" s="152"/>
      <c r="P9879" s="138"/>
    </row>
    <row r="9880" spans="13:16" x14ac:dyDescent="0.3">
      <c r="M9880" s="162"/>
      <c r="N9880" s="152"/>
      <c r="P9880" s="138"/>
    </row>
    <row r="9881" spans="13:16" x14ac:dyDescent="0.3">
      <c r="M9881" s="162"/>
      <c r="N9881" s="152"/>
      <c r="P9881" s="138"/>
    </row>
    <row r="9882" spans="13:16" x14ac:dyDescent="0.3">
      <c r="M9882" s="162"/>
      <c r="N9882" s="152"/>
      <c r="P9882" s="138"/>
    </row>
    <row r="9883" spans="13:16" x14ac:dyDescent="0.3">
      <c r="M9883" s="162"/>
      <c r="N9883" s="152"/>
      <c r="P9883" s="138"/>
    </row>
    <row r="9884" spans="13:16" x14ac:dyDescent="0.3">
      <c r="M9884" s="162"/>
      <c r="N9884" s="152"/>
      <c r="P9884" s="138"/>
    </row>
    <row r="9885" spans="13:16" x14ac:dyDescent="0.3">
      <c r="M9885" s="162"/>
      <c r="N9885" s="152"/>
      <c r="P9885" s="138"/>
    </row>
    <row r="9886" spans="13:16" x14ac:dyDescent="0.3">
      <c r="M9886" s="162"/>
      <c r="N9886" s="152"/>
      <c r="P9886" s="138"/>
    </row>
    <row r="9887" spans="13:16" x14ac:dyDescent="0.3">
      <c r="M9887" s="162"/>
      <c r="N9887" s="152"/>
      <c r="P9887" s="138"/>
    </row>
    <row r="9888" spans="13:16" x14ac:dyDescent="0.3">
      <c r="M9888" s="162"/>
      <c r="N9888" s="152"/>
      <c r="P9888" s="138"/>
    </row>
    <row r="9889" spans="13:16" x14ac:dyDescent="0.3">
      <c r="M9889" s="162"/>
      <c r="N9889" s="152"/>
      <c r="P9889" s="138"/>
    </row>
    <row r="9890" spans="13:16" x14ac:dyDescent="0.3">
      <c r="M9890" s="162"/>
      <c r="N9890" s="152"/>
      <c r="P9890" s="138"/>
    </row>
    <row r="9891" spans="13:16" x14ac:dyDescent="0.3">
      <c r="M9891" s="162"/>
      <c r="N9891" s="152"/>
      <c r="P9891" s="138"/>
    </row>
    <row r="9892" spans="13:16" x14ac:dyDescent="0.3">
      <c r="M9892" s="162"/>
      <c r="N9892" s="152"/>
      <c r="P9892" s="138"/>
    </row>
    <row r="9893" spans="13:16" x14ac:dyDescent="0.3">
      <c r="M9893" s="162"/>
      <c r="N9893" s="152"/>
      <c r="P9893" s="138"/>
    </row>
    <row r="9894" spans="13:16" x14ac:dyDescent="0.3">
      <c r="M9894" s="162"/>
      <c r="N9894" s="152"/>
      <c r="P9894" s="138"/>
    </row>
    <row r="9895" spans="13:16" x14ac:dyDescent="0.3">
      <c r="M9895" s="162"/>
      <c r="N9895" s="152"/>
      <c r="P9895" s="138"/>
    </row>
    <row r="9896" spans="13:16" x14ac:dyDescent="0.3">
      <c r="M9896" s="162"/>
      <c r="N9896" s="152"/>
      <c r="P9896" s="138"/>
    </row>
    <row r="9897" spans="13:16" x14ac:dyDescent="0.3">
      <c r="M9897" s="162"/>
      <c r="N9897" s="152"/>
      <c r="P9897" s="138"/>
    </row>
    <row r="9898" spans="13:16" x14ac:dyDescent="0.3">
      <c r="M9898" s="162"/>
      <c r="N9898" s="152"/>
      <c r="P9898" s="138"/>
    </row>
    <row r="9899" spans="13:16" x14ac:dyDescent="0.3">
      <c r="M9899" s="162"/>
      <c r="N9899" s="152"/>
      <c r="P9899" s="138"/>
    </row>
    <row r="9900" spans="13:16" x14ac:dyDescent="0.3">
      <c r="M9900" s="162"/>
      <c r="N9900" s="152"/>
      <c r="P9900" s="138"/>
    </row>
    <row r="9901" spans="13:16" x14ac:dyDescent="0.3">
      <c r="M9901" s="162"/>
      <c r="N9901" s="152"/>
      <c r="P9901" s="138"/>
    </row>
    <row r="9902" spans="13:16" x14ac:dyDescent="0.3">
      <c r="M9902" s="162"/>
      <c r="N9902" s="152"/>
      <c r="P9902" s="138"/>
    </row>
    <row r="9903" spans="13:16" x14ac:dyDescent="0.3">
      <c r="M9903" s="162"/>
      <c r="N9903" s="152"/>
      <c r="P9903" s="138"/>
    </row>
    <row r="9904" spans="13:16" x14ac:dyDescent="0.3">
      <c r="M9904" s="162"/>
      <c r="N9904" s="152"/>
      <c r="P9904" s="138"/>
    </row>
    <row r="9905" spans="13:16" x14ac:dyDescent="0.3">
      <c r="M9905" s="162"/>
      <c r="N9905" s="152"/>
      <c r="P9905" s="138"/>
    </row>
    <row r="9906" spans="13:16" x14ac:dyDescent="0.3">
      <c r="M9906" s="162"/>
      <c r="N9906" s="152"/>
      <c r="P9906" s="138"/>
    </row>
    <row r="9907" spans="13:16" x14ac:dyDescent="0.3">
      <c r="M9907" s="162"/>
      <c r="N9907" s="152"/>
      <c r="P9907" s="138"/>
    </row>
    <row r="9908" spans="13:16" x14ac:dyDescent="0.3">
      <c r="M9908" s="162"/>
      <c r="N9908" s="152"/>
      <c r="P9908" s="138"/>
    </row>
    <row r="9909" spans="13:16" x14ac:dyDescent="0.3">
      <c r="M9909" s="162"/>
      <c r="N9909" s="152"/>
      <c r="P9909" s="138"/>
    </row>
    <row r="9910" spans="13:16" x14ac:dyDescent="0.3">
      <c r="M9910" s="162"/>
      <c r="N9910" s="152"/>
      <c r="P9910" s="138"/>
    </row>
    <row r="9911" spans="13:16" x14ac:dyDescent="0.3">
      <c r="M9911" s="162"/>
      <c r="N9911" s="152"/>
      <c r="P9911" s="138"/>
    </row>
    <row r="9912" spans="13:16" x14ac:dyDescent="0.3">
      <c r="M9912" s="162"/>
      <c r="N9912" s="152"/>
      <c r="P9912" s="138"/>
    </row>
    <row r="9913" spans="13:16" x14ac:dyDescent="0.3">
      <c r="M9913" s="162"/>
      <c r="N9913" s="152"/>
      <c r="P9913" s="138"/>
    </row>
    <row r="9914" spans="13:16" x14ac:dyDescent="0.3">
      <c r="M9914" s="162"/>
      <c r="N9914" s="152"/>
      <c r="P9914" s="138"/>
    </row>
    <row r="9915" spans="13:16" x14ac:dyDescent="0.3">
      <c r="M9915" s="162"/>
      <c r="N9915" s="152"/>
      <c r="P9915" s="138"/>
    </row>
    <row r="9916" spans="13:16" x14ac:dyDescent="0.3">
      <c r="M9916" s="162"/>
      <c r="N9916" s="152"/>
      <c r="P9916" s="138"/>
    </row>
    <row r="9917" spans="13:16" x14ac:dyDescent="0.3">
      <c r="M9917" s="162"/>
      <c r="N9917" s="152"/>
      <c r="P9917" s="138"/>
    </row>
    <row r="9918" spans="13:16" x14ac:dyDescent="0.3">
      <c r="M9918" s="162"/>
      <c r="N9918" s="152"/>
      <c r="P9918" s="138"/>
    </row>
    <row r="9919" spans="13:16" x14ac:dyDescent="0.3">
      <c r="M9919" s="162"/>
      <c r="N9919" s="152"/>
      <c r="P9919" s="138"/>
    </row>
    <row r="9920" spans="13:16" x14ac:dyDescent="0.3">
      <c r="M9920" s="162"/>
      <c r="N9920" s="152"/>
      <c r="P9920" s="138"/>
    </row>
    <row r="9921" spans="13:16" x14ac:dyDescent="0.3">
      <c r="M9921" s="162"/>
      <c r="N9921" s="152"/>
      <c r="P9921" s="138"/>
    </row>
    <row r="9922" spans="13:16" x14ac:dyDescent="0.3">
      <c r="M9922" s="162"/>
      <c r="N9922" s="152"/>
      <c r="P9922" s="138"/>
    </row>
    <row r="9923" spans="13:16" x14ac:dyDescent="0.3">
      <c r="M9923" s="162"/>
      <c r="N9923" s="152"/>
      <c r="P9923" s="138"/>
    </row>
    <row r="9924" spans="13:16" x14ac:dyDescent="0.3">
      <c r="M9924" s="162"/>
      <c r="N9924" s="152"/>
      <c r="P9924" s="138"/>
    </row>
    <row r="9925" spans="13:16" x14ac:dyDescent="0.3">
      <c r="M9925" s="162"/>
      <c r="N9925" s="152"/>
      <c r="P9925" s="138"/>
    </row>
    <row r="9926" spans="13:16" x14ac:dyDescent="0.3">
      <c r="M9926" s="162"/>
      <c r="N9926" s="152"/>
      <c r="P9926" s="138"/>
    </row>
    <row r="9927" spans="13:16" x14ac:dyDescent="0.3">
      <c r="M9927" s="162"/>
      <c r="N9927" s="152"/>
      <c r="P9927" s="138"/>
    </row>
    <row r="9928" spans="13:16" x14ac:dyDescent="0.3">
      <c r="M9928" s="162"/>
      <c r="N9928" s="152"/>
      <c r="P9928" s="138"/>
    </row>
    <row r="9929" spans="13:16" x14ac:dyDescent="0.3">
      <c r="M9929" s="162"/>
      <c r="N9929" s="152"/>
      <c r="P9929" s="138"/>
    </row>
    <row r="9930" spans="13:16" x14ac:dyDescent="0.3">
      <c r="M9930" s="162"/>
      <c r="N9930" s="152"/>
      <c r="P9930" s="138"/>
    </row>
    <row r="9931" spans="13:16" x14ac:dyDescent="0.3">
      <c r="M9931" s="162"/>
      <c r="N9931" s="152"/>
      <c r="P9931" s="138"/>
    </row>
    <row r="9932" spans="13:16" x14ac:dyDescent="0.3">
      <c r="M9932" s="162"/>
      <c r="N9932" s="152"/>
      <c r="P9932" s="138"/>
    </row>
    <row r="9933" spans="13:16" x14ac:dyDescent="0.3">
      <c r="M9933" s="162"/>
      <c r="N9933" s="152"/>
      <c r="P9933" s="138"/>
    </row>
    <row r="9934" spans="13:16" x14ac:dyDescent="0.3">
      <c r="M9934" s="162"/>
      <c r="N9934" s="152"/>
      <c r="P9934" s="138"/>
    </row>
    <row r="9935" spans="13:16" x14ac:dyDescent="0.3">
      <c r="M9935" s="162"/>
      <c r="N9935" s="152"/>
      <c r="P9935" s="138"/>
    </row>
    <row r="9936" spans="13:16" x14ac:dyDescent="0.3">
      <c r="M9936" s="162"/>
      <c r="N9936" s="152"/>
      <c r="P9936" s="138"/>
    </row>
    <row r="9937" spans="13:16" x14ac:dyDescent="0.3">
      <c r="M9937" s="162"/>
      <c r="N9937" s="152"/>
      <c r="P9937" s="138"/>
    </row>
    <row r="9938" spans="13:16" x14ac:dyDescent="0.3">
      <c r="M9938" s="162"/>
      <c r="N9938" s="152"/>
      <c r="P9938" s="138"/>
    </row>
    <row r="9939" spans="13:16" x14ac:dyDescent="0.3">
      <c r="M9939" s="162"/>
      <c r="N9939" s="152"/>
      <c r="P9939" s="138"/>
    </row>
    <row r="9940" spans="13:16" x14ac:dyDescent="0.3">
      <c r="M9940" s="162"/>
      <c r="N9940" s="152"/>
      <c r="P9940" s="138"/>
    </row>
    <row r="9941" spans="13:16" x14ac:dyDescent="0.3">
      <c r="M9941" s="162"/>
      <c r="N9941" s="152"/>
      <c r="P9941" s="138"/>
    </row>
    <row r="9942" spans="13:16" x14ac:dyDescent="0.3">
      <c r="M9942" s="162"/>
      <c r="N9942" s="152"/>
      <c r="P9942" s="138"/>
    </row>
    <row r="9943" spans="13:16" x14ac:dyDescent="0.3">
      <c r="M9943" s="162"/>
      <c r="N9943" s="152"/>
      <c r="P9943" s="138"/>
    </row>
    <row r="9944" spans="13:16" x14ac:dyDescent="0.3">
      <c r="M9944" s="162"/>
      <c r="N9944" s="152"/>
      <c r="P9944" s="138"/>
    </row>
    <row r="9945" spans="13:16" x14ac:dyDescent="0.3">
      <c r="M9945" s="162"/>
      <c r="N9945" s="152"/>
      <c r="P9945" s="138"/>
    </row>
    <row r="9946" spans="13:16" x14ac:dyDescent="0.3">
      <c r="M9946" s="162"/>
      <c r="N9946" s="152"/>
      <c r="P9946" s="138"/>
    </row>
    <row r="9947" spans="13:16" x14ac:dyDescent="0.3">
      <c r="M9947" s="162"/>
      <c r="N9947" s="152"/>
      <c r="P9947" s="138"/>
    </row>
    <row r="9948" spans="13:16" x14ac:dyDescent="0.3">
      <c r="M9948" s="162"/>
      <c r="N9948" s="152"/>
      <c r="P9948" s="138"/>
    </row>
    <row r="9949" spans="13:16" x14ac:dyDescent="0.3">
      <c r="M9949" s="162"/>
      <c r="N9949" s="152"/>
      <c r="P9949" s="138"/>
    </row>
    <row r="9950" spans="13:16" x14ac:dyDescent="0.3">
      <c r="M9950" s="162"/>
      <c r="N9950" s="152"/>
      <c r="P9950" s="138"/>
    </row>
    <row r="9951" spans="13:16" x14ac:dyDescent="0.3">
      <c r="M9951" s="162"/>
      <c r="N9951" s="152"/>
      <c r="P9951" s="138"/>
    </row>
    <row r="9952" spans="13:16" x14ac:dyDescent="0.3">
      <c r="M9952" s="162"/>
      <c r="N9952" s="152"/>
      <c r="P9952" s="138"/>
    </row>
    <row r="9953" spans="13:16" x14ac:dyDescent="0.3">
      <c r="M9953" s="162"/>
      <c r="N9953" s="152"/>
      <c r="P9953" s="138"/>
    </row>
    <row r="9954" spans="13:16" x14ac:dyDescent="0.3">
      <c r="M9954" s="162"/>
      <c r="N9954" s="152"/>
      <c r="P9954" s="138"/>
    </row>
    <row r="9955" spans="13:16" x14ac:dyDescent="0.3">
      <c r="M9955" s="162"/>
      <c r="N9955" s="152"/>
      <c r="P9955" s="138"/>
    </row>
    <row r="9956" spans="13:16" x14ac:dyDescent="0.3">
      <c r="M9956" s="162"/>
      <c r="N9956" s="152"/>
      <c r="P9956" s="138"/>
    </row>
    <row r="9957" spans="13:16" x14ac:dyDescent="0.3">
      <c r="M9957" s="162"/>
      <c r="N9957" s="152"/>
      <c r="P9957" s="138"/>
    </row>
    <row r="9958" spans="13:16" x14ac:dyDescent="0.3">
      <c r="M9958" s="162"/>
      <c r="N9958" s="152"/>
      <c r="P9958" s="138"/>
    </row>
    <row r="9959" spans="13:16" x14ac:dyDescent="0.3">
      <c r="M9959" s="162"/>
      <c r="N9959" s="152"/>
      <c r="P9959" s="138"/>
    </row>
    <row r="9960" spans="13:16" x14ac:dyDescent="0.3">
      <c r="M9960" s="162"/>
      <c r="N9960" s="152"/>
      <c r="P9960" s="138"/>
    </row>
    <row r="9961" spans="13:16" x14ac:dyDescent="0.3">
      <c r="M9961" s="162"/>
      <c r="N9961" s="152"/>
      <c r="P9961" s="138"/>
    </row>
    <row r="9962" spans="13:16" x14ac:dyDescent="0.3">
      <c r="M9962" s="162"/>
      <c r="N9962" s="152"/>
      <c r="P9962" s="138"/>
    </row>
    <row r="9963" spans="13:16" x14ac:dyDescent="0.3">
      <c r="M9963" s="162"/>
      <c r="N9963" s="152"/>
      <c r="P9963" s="138"/>
    </row>
    <row r="9964" spans="13:16" x14ac:dyDescent="0.3">
      <c r="M9964" s="162"/>
      <c r="N9964" s="152"/>
      <c r="P9964" s="138"/>
    </row>
    <row r="9965" spans="13:16" x14ac:dyDescent="0.3">
      <c r="M9965" s="162"/>
      <c r="N9965" s="152"/>
      <c r="P9965" s="138"/>
    </row>
    <row r="9966" spans="13:16" x14ac:dyDescent="0.3">
      <c r="M9966" s="162"/>
      <c r="N9966" s="152"/>
      <c r="P9966" s="138"/>
    </row>
    <row r="9967" spans="13:16" x14ac:dyDescent="0.3">
      <c r="M9967" s="162"/>
      <c r="N9967" s="152"/>
      <c r="P9967" s="138"/>
    </row>
    <row r="9968" spans="13:16" x14ac:dyDescent="0.3">
      <c r="M9968" s="162"/>
      <c r="N9968" s="152"/>
      <c r="P9968" s="138"/>
    </row>
    <row r="9969" spans="13:16" x14ac:dyDescent="0.3">
      <c r="M9969" s="162"/>
      <c r="N9969" s="152"/>
      <c r="P9969" s="138"/>
    </row>
    <row r="9970" spans="13:16" x14ac:dyDescent="0.3">
      <c r="M9970" s="162"/>
      <c r="N9970" s="152"/>
      <c r="P9970" s="138"/>
    </row>
    <row r="9971" spans="13:16" x14ac:dyDescent="0.3">
      <c r="M9971" s="162"/>
      <c r="N9971" s="152"/>
      <c r="P9971" s="138"/>
    </row>
    <row r="9972" spans="13:16" x14ac:dyDescent="0.3">
      <c r="M9972" s="162"/>
      <c r="N9972" s="152"/>
      <c r="P9972" s="138"/>
    </row>
    <row r="9973" spans="13:16" x14ac:dyDescent="0.3">
      <c r="M9973" s="162"/>
      <c r="N9973" s="152"/>
      <c r="P9973" s="138"/>
    </row>
    <row r="9974" spans="13:16" x14ac:dyDescent="0.3">
      <c r="M9974" s="162"/>
      <c r="N9974" s="152"/>
      <c r="P9974" s="138"/>
    </row>
    <row r="9975" spans="13:16" x14ac:dyDescent="0.3">
      <c r="M9975" s="162"/>
      <c r="N9975" s="152"/>
      <c r="P9975" s="138"/>
    </row>
    <row r="9976" spans="13:16" x14ac:dyDescent="0.3">
      <c r="M9976" s="162"/>
      <c r="N9976" s="152"/>
      <c r="P9976" s="138"/>
    </row>
    <row r="9977" spans="13:16" x14ac:dyDescent="0.3">
      <c r="M9977" s="162"/>
      <c r="N9977" s="152"/>
      <c r="P9977" s="138"/>
    </row>
    <row r="9978" spans="13:16" x14ac:dyDescent="0.3">
      <c r="M9978" s="162"/>
      <c r="N9978" s="152"/>
      <c r="P9978" s="138"/>
    </row>
    <row r="9979" spans="13:16" x14ac:dyDescent="0.3">
      <c r="M9979" s="162"/>
      <c r="N9979" s="152"/>
      <c r="P9979" s="138"/>
    </row>
    <row r="9980" spans="13:16" x14ac:dyDescent="0.3">
      <c r="M9980" s="162"/>
      <c r="N9980" s="152"/>
      <c r="P9980" s="138"/>
    </row>
    <row r="9981" spans="13:16" x14ac:dyDescent="0.3">
      <c r="M9981" s="162"/>
      <c r="N9981" s="152"/>
      <c r="P9981" s="138"/>
    </row>
    <row r="9982" spans="13:16" x14ac:dyDescent="0.3">
      <c r="M9982" s="162"/>
      <c r="N9982" s="152"/>
      <c r="P9982" s="138"/>
    </row>
    <row r="9983" spans="13:16" x14ac:dyDescent="0.3">
      <c r="M9983" s="162"/>
      <c r="N9983" s="152"/>
      <c r="P9983" s="138"/>
    </row>
    <row r="9984" spans="13:16" x14ac:dyDescent="0.3">
      <c r="M9984" s="162"/>
      <c r="N9984" s="152"/>
      <c r="P9984" s="138"/>
    </row>
    <row r="9985" spans="13:16" x14ac:dyDescent="0.3">
      <c r="M9985" s="162"/>
      <c r="N9985" s="152"/>
      <c r="P9985" s="138"/>
    </row>
    <row r="9986" spans="13:16" x14ac:dyDescent="0.3">
      <c r="M9986" s="162"/>
      <c r="N9986" s="152"/>
      <c r="P9986" s="138"/>
    </row>
    <row r="9987" spans="13:16" x14ac:dyDescent="0.3">
      <c r="M9987" s="162"/>
      <c r="N9987" s="152"/>
      <c r="P9987" s="138"/>
    </row>
    <row r="9988" spans="13:16" x14ac:dyDescent="0.3">
      <c r="M9988" s="162"/>
      <c r="N9988" s="152"/>
      <c r="P9988" s="138"/>
    </row>
    <row r="9989" spans="13:16" x14ac:dyDescent="0.3">
      <c r="M9989" s="162"/>
      <c r="N9989" s="152"/>
      <c r="P9989" s="138"/>
    </row>
    <row r="9990" spans="13:16" x14ac:dyDescent="0.3">
      <c r="M9990" s="162"/>
      <c r="N9990" s="152"/>
      <c r="P9990" s="138"/>
    </row>
    <row r="9991" spans="13:16" x14ac:dyDescent="0.3">
      <c r="M9991" s="162"/>
      <c r="N9991" s="152"/>
      <c r="P9991" s="138"/>
    </row>
    <row r="9992" spans="13:16" x14ac:dyDescent="0.3">
      <c r="M9992" s="162"/>
      <c r="N9992" s="152"/>
      <c r="P9992" s="138"/>
    </row>
    <row r="9993" spans="13:16" x14ac:dyDescent="0.3">
      <c r="M9993" s="162"/>
      <c r="N9993" s="152"/>
      <c r="P9993" s="138"/>
    </row>
    <row r="9994" spans="13:16" x14ac:dyDescent="0.3">
      <c r="M9994" s="162"/>
      <c r="N9994" s="152"/>
      <c r="P9994" s="138"/>
    </row>
    <row r="9995" spans="13:16" x14ac:dyDescent="0.3">
      <c r="M9995" s="162"/>
      <c r="N9995" s="152"/>
      <c r="P9995" s="138"/>
    </row>
    <row r="9996" spans="13:16" x14ac:dyDescent="0.3">
      <c r="M9996" s="162"/>
      <c r="N9996" s="152"/>
      <c r="P9996" s="138"/>
    </row>
    <row r="9997" spans="13:16" x14ac:dyDescent="0.3">
      <c r="M9997" s="162"/>
      <c r="N9997" s="152"/>
      <c r="P9997" s="138"/>
    </row>
    <row r="9998" spans="13:16" x14ac:dyDescent="0.3">
      <c r="M9998" s="162"/>
      <c r="N9998" s="152"/>
      <c r="P9998" s="138"/>
    </row>
    <row r="9999" spans="13:16" x14ac:dyDescent="0.3">
      <c r="M9999" s="162"/>
      <c r="N9999" s="152"/>
      <c r="P9999" s="138"/>
    </row>
    <row r="10000" spans="13:16" x14ac:dyDescent="0.3">
      <c r="M10000" s="162"/>
      <c r="N10000" s="152"/>
      <c r="P10000" s="138"/>
    </row>
    <row r="10001" spans="13:16" x14ac:dyDescent="0.3">
      <c r="M10001" s="162"/>
      <c r="N10001" s="152"/>
      <c r="P10001" s="138"/>
    </row>
    <row r="10002" spans="13:16" x14ac:dyDescent="0.3">
      <c r="M10002" s="162"/>
      <c r="N10002" s="152"/>
      <c r="P10002" s="138"/>
    </row>
    <row r="10003" spans="13:16" x14ac:dyDescent="0.3">
      <c r="M10003" s="162"/>
      <c r="N10003" s="152"/>
      <c r="P10003" s="138"/>
    </row>
    <row r="10004" spans="13:16" x14ac:dyDescent="0.3">
      <c r="M10004" s="162"/>
      <c r="N10004" s="152"/>
      <c r="P10004" s="138"/>
    </row>
    <row r="10005" spans="13:16" x14ac:dyDescent="0.3">
      <c r="M10005" s="162"/>
      <c r="N10005" s="152"/>
      <c r="P10005" s="138"/>
    </row>
    <row r="10006" spans="13:16" x14ac:dyDescent="0.3">
      <c r="M10006" s="162"/>
      <c r="N10006" s="152"/>
      <c r="P10006" s="138"/>
    </row>
    <row r="10007" spans="13:16" x14ac:dyDescent="0.3">
      <c r="M10007" s="162"/>
      <c r="N10007" s="152"/>
      <c r="P10007" s="138"/>
    </row>
    <row r="10008" spans="13:16" x14ac:dyDescent="0.3">
      <c r="M10008" s="162"/>
      <c r="N10008" s="152"/>
      <c r="P10008" s="138"/>
    </row>
    <row r="10009" spans="13:16" x14ac:dyDescent="0.3">
      <c r="M10009" s="162"/>
      <c r="N10009" s="152"/>
      <c r="P10009" s="138"/>
    </row>
    <row r="10010" spans="13:16" x14ac:dyDescent="0.3">
      <c r="M10010" s="162"/>
      <c r="N10010" s="152"/>
      <c r="P10010" s="138"/>
    </row>
    <row r="10011" spans="13:16" x14ac:dyDescent="0.3">
      <c r="M10011" s="162"/>
      <c r="N10011" s="152"/>
      <c r="P10011" s="138"/>
    </row>
    <row r="10012" spans="13:16" x14ac:dyDescent="0.3">
      <c r="M10012" s="162"/>
      <c r="N10012" s="152"/>
      <c r="P10012" s="138"/>
    </row>
    <row r="10013" spans="13:16" x14ac:dyDescent="0.3">
      <c r="M10013" s="162"/>
      <c r="N10013" s="152"/>
      <c r="P10013" s="138"/>
    </row>
    <row r="10014" spans="13:16" x14ac:dyDescent="0.3">
      <c r="M10014" s="162"/>
      <c r="N10014" s="152"/>
      <c r="P10014" s="138"/>
    </row>
    <row r="10015" spans="13:16" x14ac:dyDescent="0.3">
      <c r="M10015" s="162"/>
      <c r="N10015" s="152"/>
      <c r="P10015" s="138"/>
    </row>
    <row r="10016" spans="13:16" x14ac:dyDescent="0.3">
      <c r="M10016" s="162"/>
      <c r="N10016" s="152"/>
      <c r="P10016" s="138"/>
    </row>
    <row r="10017" spans="13:16" x14ac:dyDescent="0.3">
      <c r="M10017" s="162"/>
      <c r="N10017" s="152"/>
      <c r="P10017" s="138"/>
    </row>
    <row r="10018" spans="13:16" x14ac:dyDescent="0.3">
      <c r="M10018" s="162"/>
      <c r="N10018" s="152"/>
      <c r="P10018" s="138"/>
    </row>
    <row r="10019" spans="13:16" x14ac:dyDescent="0.3">
      <c r="M10019" s="162"/>
      <c r="N10019" s="152"/>
      <c r="P10019" s="138"/>
    </row>
    <row r="10020" spans="13:16" x14ac:dyDescent="0.3">
      <c r="M10020" s="162"/>
      <c r="N10020" s="152"/>
      <c r="P10020" s="138"/>
    </row>
    <row r="10021" spans="13:16" x14ac:dyDescent="0.3">
      <c r="M10021" s="162"/>
      <c r="N10021" s="152"/>
      <c r="P10021" s="138"/>
    </row>
    <row r="10022" spans="13:16" x14ac:dyDescent="0.3">
      <c r="M10022" s="162"/>
      <c r="N10022" s="152"/>
      <c r="P10022" s="138"/>
    </row>
    <row r="10023" spans="13:16" x14ac:dyDescent="0.3">
      <c r="M10023" s="162"/>
      <c r="N10023" s="152"/>
      <c r="P10023" s="138"/>
    </row>
    <row r="10024" spans="13:16" x14ac:dyDescent="0.3">
      <c r="M10024" s="162"/>
      <c r="N10024" s="152"/>
      <c r="P10024" s="138"/>
    </row>
    <row r="10025" spans="13:16" x14ac:dyDescent="0.3">
      <c r="M10025" s="162"/>
      <c r="N10025" s="152"/>
      <c r="P10025" s="138"/>
    </row>
    <row r="10026" spans="13:16" x14ac:dyDescent="0.3">
      <c r="M10026" s="162"/>
      <c r="N10026" s="152"/>
      <c r="P10026" s="138"/>
    </row>
    <row r="10027" spans="13:16" x14ac:dyDescent="0.3">
      <c r="M10027" s="162"/>
      <c r="N10027" s="152"/>
      <c r="P10027" s="138"/>
    </row>
    <row r="10028" spans="13:16" x14ac:dyDescent="0.3">
      <c r="M10028" s="162"/>
      <c r="N10028" s="152"/>
      <c r="P10028" s="138"/>
    </row>
    <row r="10029" spans="13:16" x14ac:dyDescent="0.3">
      <c r="M10029" s="162"/>
      <c r="N10029" s="152"/>
      <c r="P10029" s="138"/>
    </row>
    <row r="10030" spans="13:16" x14ac:dyDescent="0.3">
      <c r="M10030" s="162"/>
      <c r="N10030" s="152"/>
      <c r="P10030" s="138"/>
    </row>
    <row r="10031" spans="13:16" x14ac:dyDescent="0.3">
      <c r="M10031" s="162"/>
      <c r="N10031" s="152"/>
      <c r="P10031" s="138"/>
    </row>
    <row r="10032" spans="13:16" x14ac:dyDescent="0.3">
      <c r="M10032" s="162"/>
      <c r="N10032" s="152"/>
      <c r="P10032" s="138"/>
    </row>
    <row r="10033" spans="13:16" x14ac:dyDescent="0.3">
      <c r="M10033" s="162"/>
      <c r="N10033" s="152"/>
      <c r="P10033" s="138"/>
    </row>
    <row r="10034" spans="13:16" x14ac:dyDescent="0.3">
      <c r="M10034" s="162"/>
      <c r="N10034" s="152"/>
      <c r="P10034" s="138"/>
    </row>
    <row r="10035" spans="13:16" x14ac:dyDescent="0.3">
      <c r="M10035" s="162"/>
      <c r="N10035" s="152"/>
      <c r="P10035" s="138"/>
    </row>
    <row r="10036" spans="13:16" x14ac:dyDescent="0.3">
      <c r="M10036" s="162"/>
      <c r="N10036" s="152"/>
      <c r="P10036" s="138"/>
    </row>
    <row r="10037" spans="13:16" x14ac:dyDescent="0.3">
      <c r="M10037" s="162"/>
      <c r="N10037" s="152"/>
      <c r="P10037" s="138"/>
    </row>
    <row r="10038" spans="13:16" x14ac:dyDescent="0.3">
      <c r="M10038" s="162"/>
      <c r="N10038" s="152"/>
      <c r="P10038" s="138"/>
    </row>
    <row r="10039" spans="13:16" x14ac:dyDescent="0.3">
      <c r="M10039" s="162"/>
      <c r="N10039" s="152"/>
      <c r="P10039" s="138"/>
    </row>
    <row r="10040" spans="13:16" x14ac:dyDescent="0.3">
      <c r="M10040" s="162"/>
      <c r="N10040" s="152"/>
      <c r="P10040" s="138"/>
    </row>
    <row r="10041" spans="13:16" x14ac:dyDescent="0.3">
      <c r="M10041" s="162"/>
      <c r="N10041" s="152"/>
      <c r="P10041" s="138"/>
    </row>
    <row r="10042" spans="13:16" x14ac:dyDescent="0.3">
      <c r="M10042" s="162"/>
      <c r="N10042" s="152"/>
      <c r="P10042" s="138"/>
    </row>
    <row r="10043" spans="13:16" x14ac:dyDescent="0.3">
      <c r="M10043" s="162"/>
      <c r="N10043" s="152"/>
      <c r="P10043" s="138"/>
    </row>
    <row r="10044" spans="13:16" x14ac:dyDescent="0.3">
      <c r="M10044" s="162"/>
      <c r="N10044" s="152"/>
      <c r="P10044" s="138"/>
    </row>
    <row r="10045" spans="13:16" x14ac:dyDescent="0.3">
      <c r="M10045" s="162"/>
      <c r="N10045" s="152"/>
      <c r="P10045" s="138"/>
    </row>
    <row r="10046" spans="13:16" x14ac:dyDescent="0.3">
      <c r="M10046" s="162"/>
      <c r="N10046" s="152"/>
      <c r="P10046" s="138"/>
    </row>
    <row r="10047" spans="13:16" x14ac:dyDescent="0.3">
      <c r="M10047" s="162"/>
      <c r="N10047" s="152"/>
      <c r="P10047" s="138"/>
    </row>
    <row r="10048" spans="13:16" x14ac:dyDescent="0.3">
      <c r="M10048" s="162"/>
      <c r="N10048" s="152"/>
      <c r="P10048" s="138"/>
    </row>
    <row r="10049" spans="13:16" x14ac:dyDescent="0.3">
      <c r="M10049" s="162"/>
      <c r="N10049" s="152"/>
      <c r="P10049" s="138"/>
    </row>
    <row r="10050" spans="13:16" x14ac:dyDescent="0.3">
      <c r="M10050" s="162"/>
      <c r="N10050" s="152"/>
      <c r="P10050" s="138"/>
    </row>
    <row r="10051" spans="13:16" x14ac:dyDescent="0.3">
      <c r="M10051" s="162"/>
      <c r="N10051" s="152"/>
      <c r="P10051" s="138"/>
    </row>
    <row r="10052" spans="13:16" x14ac:dyDescent="0.3">
      <c r="M10052" s="162"/>
      <c r="N10052" s="152"/>
      <c r="P10052" s="138"/>
    </row>
    <row r="10053" spans="13:16" x14ac:dyDescent="0.3">
      <c r="M10053" s="162"/>
      <c r="N10053" s="152"/>
      <c r="P10053" s="138"/>
    </row>
    <row r="10054" spans="13:16" x14ac:dyDescent="0.3">
      <c r="M10054" s="162"/>
      <c r="N10054" s="152"/>
      <c r="P10054" s="138"/>
    </row>
    <row r="10055" spans="13:16" x14ac:dyDescent="0.3">
      <c r="M10055" s="162"/>
      <c r="N10055" s="152"/>
      <c r="P10055" s="138"/>
    </row>
    <row r="10056" spans="13:16" x14ac:dyDescent="0.3">
      <c r="M10056" s="162"/>
      <c r="N10056" s="152"/>
      <c r="P10056" s="138"/>
    </row>
    <row r="10057" spans="13:16" x14ac:dyDescent="0.3">
      <c r="M10057" s="162"/>
      <c r="N10057" s="152"/>
      <c r="P10057" s="138"/>
    </row>
    <row r="10058" spans="13:16" x14ac:dyDescent="0.3">
      <c r="M10058" s="162"/>
      <c r="N10058" s="152"/>
      <c r="P10058" s="138"/>
    </row>
    <row r="10059" spans="13:16" x14ac:dyDescent="0.3">
      <c r="M10059" s="162"/>
      <c r="N10059" s="152"/>
      <c r="P10059" s="138"/>
    </row>
    <row r="10060" spans="13:16" x14ac:dyDescent="0.3">
      <c r="M10060" s="162"/>
      <c r="N10060" s="152"/>
      <c r="P10060" s="138"/>
    </row>
    <row r="10061" spans="13:16" x14ac:dyDescent="0.3">
      <c r="M10061" s="162"/>
      <c r="N10061" s="152"/>
      <c r="P10061" s="138"/>
    </row>
    <row r="10062" spans="13:16" x14ac:dyDescent="0.3">
      <c r="M10062" s="162"/>
      <c r="N10062" s="152"/>
      <c r="P10062" s="138"/>
    </row>
    <row r="10063" spans="13:16" x14ac:dyDescent="0.3">
      <c r="M10063" s="162"/>
      <c r="N10063" s="152"/>
      <c r="P10063" s="138"/>
    </row>
    <row r="10064" spans="13:16" x14ac:dyDescent="0.3">
      <c r="M10064" s="162"/>
      <c r="N10064" s="152"/>
      <c r="P10064" s="138"/>
    </row>
    <row r="10065" spans="13:16" x14ac:dyDescent="0.3">
      <c r="M10065" s="162"/>
      <c r="N10065" s="152"/>
      <c r="P10065" s="138"/>
    </row>
    <row r="10066" spans="13:16" x14ac:dyDescent="0.3">
      <c r="M10066" s="162"/>
      <c r="N10066" s="152"/>
      <c r="P10066" s="138"/>
    </row>
    <row r="10067" spans="13:16" x14ac:dyDescent="0.3">
      <c r="M10067" s="162"/>
      <c r="N10067" s="152"/>
      <c r="P10067" s="138"/>
    </row>
    <row r="10068" spans="13:16" x14ac:dyDescent="0.3">
      <c r="M10068" s="162"/>
      <c r="N10068" s="152"/>
      <c r="P10068" s="138"/>
    </row>
    <row r="10069" spans="13:16" x14ac:dyDescent="0.3">
      <c r="M10069" s="162"/>
      <c r="N10069" s="152"/>
      <c r="P10069" s="138"/>
    </row>
    <row r="10070" spans="13:16" x14ac:dyDescent="0.3">
      <c r="M10070" s="162"/>
      <c r="N10070" s="152"/>
      <c r="P10070" s="138"/>
    </row>
    <row r="10071" spans="13:16" x14ac:dyDescent="0.3">
      <c r="M10071" s="162"/>
      <c r="N10071" s="152"/>
      <c r="P10071" s="138"/>
    </row>
    <row r="10072" spans="13:16" x14ac:dyDescent="0.3">
      <c r="M10072" s="162"/>
      <c r="N10072" s="152"/>
      <c r="P10072" s="138"/>
    </row>
    <row r="10073" spans="13:16" x14ac:dyDescent="0.3">
      <c r="M10073" s="162"/>
      <c r="N10073" s="152"/>
      <c r="P10073" s="138"/>
    </row>
    <row r="10074" spans="13:16" x14ac:dyDescent="0.3">
      <c r="M10074" s="162"/>
      <c r="N10074" s="152"/>
      <c r="P10074" s="138"/>
    </row>
    <row r="10075" spans="13:16" x14ac:dyDescent="0.3">
      <c r="M10075" s="162"/>
      <c r="N10075" s="152"/>
      <c r="P10075" s="138"/>
    </row>
    <row r="10076" spans="13:16" x14ac:dyDescent="0.3">
      <c r="M10076" s="162"/>
      <c r="N10076" s="152"/>
      <c r="P10076" s="138"/>
    </row>
    <row r="10077" spans="13:16" x14ac:dyDescent="0.3">
      <c r="M10077" s="162"/>
      <c r="N10077" s="152"/>
      <c r="P10077" s="138"/>
    </row>
    <row r="10078" spans="13:16" x14ac:dyDescent="0.3">
      <c r="M10078" s="162"/>
      <c r="N10078" s="152"/>
      <c r="P10078" s="138"/>
    </row>
    <row r="10079" spans="13:16" x14ac:dyDescent="0.3">
      <c r="M10079" s="162"/>
      <c r="N10079" s="152"/>
      <c r="P10079" s="138"/>
    </row>
    <row r="10080" spans="13:16" x14ac:dyDescent="0.3">
      <c r="M10080" s="162"/>
      <c r="N10080" s="152"/>
      <c r="P10080" s="138"/>
    </row>
    <row r="10081" spans="13:16" x14ac:dyDescent="0.3">
      <c r="M10081" s="162"/>
      <c r="N10081" s="152"/>
      <c r="P10081" s="138"/>
    </row>
    <row r="10082" spans="13:16" x14ac:dyDescent="0.3">
      <c r="M10082" s="162"/>
      <c r="N10082" s="152"/>
      <c r="P10082" s="138"/>
    </row>
    <row r="10083" spans="13:16" x14ac:dyDescent="0.3">
      <c r="M10083" s="162"/>
      <c r="N10083" s="152"/>
      <c r="P10083" s="138"/>
    </row>
    <row r="10084" spans="13:16" x14ac:dyDescent="0.3">
      <c r="M10084" s="162"/>
      <c r="N10084" s="152"/>
      <c r="P10084" s="138"/>
    </row>
    <row r="10085" spans="13:16" x14ac:dyDescent="0.3">
      <c r="M10085" s="162"/>
      <c r="N10085" s="152"/>
      <c r="P10085" s="138"/>
    </row>
    <row r="10086" spans="13:16" x14ac:dyDescent="0.3">
      <c r="M10086" s="162"/>
      <c r="N10086" s="152"/>
      <c r="P10086" s="138"/>
    </row>
    <row r="10087" spans="13:16" x14ac:dyDescent="0.3">
      <c r="M10087" s="162"/>
      <c r="N10087" s="152"/>
      <c r="P10087" s="138"/>
    </row>
    <row r="10088" spans="13:16" x14ac:dyDescent="0.3">
      <c r="M10088" s="162"/>
      <c r="N10088" s="152"/>
      <c r="P10088" s="138"/>
    </row>
    <row r="10089" spans="13:16" x14ac:dyDescent="0.3">
      <c r="M10089" s="162"/>
      <c r="N10089" s="152"/>
      <c r="P10089" s="138"/>
    </row>
    <row r="10090" spans="13:16" x14ac:dyDescent="0.3">
      <c r="M10090" s="162"/>
      <c r="N10090" s="152"/>
      <c r="P10090" s="138"/>
    </row>
    <row r="10091" spans="13:16" x14ac:dyDescent="0.3">
      <c r="M10091" s="162"/>
      <c r="N10091" s="152"/>
      <c r="P10091" s="138"/>
    </row>
    <row r="10092" spans="13:16" x14ac:dyDescent="0.3">
      <c r="M10092" s="162"/>
      <c r="N10092" s="152"/>
      <c r="P10092" s="138"/>
    </row>
    <row r="10093" spans="13:16" x14ac:dyDescent="0.3">
      <c r="M10093" s="162"/>
      <c r="N10093" s="152"/>
      <c r="P10093" s="138"/>
    </row>
    <row r="10094" spans="13:16" x14ac:dyDescent="0.3">
      <c r="M10094" s="162"/>
      <c r="N10094" s="152"/>
      <c r="P10094" s="138"/>
    </row>
    <row r="10095" spans="13:16" x14ac:dyDescent="0.3">
      <c r="M10095" s="162"/>
      <c r="N10095" s="152"/>
      <c r="P10095" s="138"/>
    </row>
    <row r="10096" spans="13:16" x14ac:dyDescent="0.3">
      <c r="M10096" s="162"/>
      <c r="N10096" s="152"/>
      <c r="P10096" s="138"/>
    </row>
    <row r="10097" spans="13:16" x14ac:dyDescent="0.3">
      <c r="M10097" s="162"/>
      <c r="N10097" s="152"/>
      <c r="P10097" s="138"/>
    </row>
    <row r="10098" spans="13:16" x14ac:dyDescent="0.3">
      <c r="M10098" s="162"/>
      <c r="N10098" s="152"/>
      <c r="P10098" s="138"/>
    </row>
    <row r="10099" spans="13:16" x14ac:dyDescent="0.3">
      <c r="M10099" s="162"/>
      <c r="N10099" s="152"/>
      <c r="P10099" s="138"/>
    </row>
    <row r="10100" spans="13:16" x14ac:dyDescent="0.3">
      <c r="M10100" s="162"/>
      <c r="N10100" s="152"/>
      <c r="P10100" s="138"/>
    </row>
    <row r="10101" spans="13:16" x14ac:dyDescent="0.3">
      <c r="M10101" s="162"/>
      <c r="N10101" s="152"/>
      <c r="P10101" s="138"/>
    </row>
    <row r="10102" spans="13:16" x14ac:dyDescent="0.3">
      <c r="M10102" s="162"/>
      <c r="N10102" s="152"/>
      <c r="P10102" s="138"/>
    </row>
    <row r="10103" spans="13:16" x14ac:dyDescent="0.3">
      <c r="M10103" s="162"/>
      <c r="N10103" s="152"/>
      <c r="P10103" s="138"/>
    </row>
    <row r="10104" spans="13:16" x14ac:dyDescent="0.3">
      <c r="M10104" s="162"/>
      <c r="N10104" s="152"/>
      <c r="P10104" s="138"/>
    </row>
    <row r="10105" spans="13:16" x14ac:dyDescent="0.3">
      <c r="M10105" s="162"/>
      <c r="N10105" s="152"/>
      <c r="P10105" s="138"/>
    </row>
    <row r="10106" spans="13:16" x14ac:dyDescent="0.3">
      <c r="M10106" s="162"/>
      <c r="N10106" s="152"/>
      <c r="P10106" s="138"/>
    </row>
    <row r="10107" spans="13:16" x14ac:dyDescent="0.3">
      <c r="M10107" s="162"/>
      <c r="N10107" s="152"/>
      <c r="P10107" s="138"/>
    </row>
    <row r="10108" spans="13:16" x14ac:dyDescent="0.3">
      <c r="M10108" s="162"/>
      <c r="N10108" s="152"/>
      <c r="P10108" s="138"/>
    </row>
    <row r="10109" spans="13:16" x14ac:dyDescent="0.3">
      <c r="M10109" s="162"/>
      <c r="N10109" s="152"/>
      <c r="P10109" s="138"/>
    </row>
    <row r="10110" spans="13:16" x14ac:dyDescent="0.3">
      <c r="M10110" s="162"/>
      <c r="N10110" s="152"/>
      <c r="P10110" s="138"/>
    </row>
    <row r="10111" spans="13:16" x14ac:dyDescent="0.3">
      <c r="M10111" s="162"/>
      <c r="N10111" s="152"/>
      <c r="P10111" s="138"/>
    </row>
    <row r="10112" spans="13:16" x14ac:dyDescent="0.3">
      <c r="M10112" s="162"/>
      <c r="N10112" s="152"/>
      <c r="P10112" s="138"/>
    </row>
    <row r="10113" spans="13:16" x14ac:dyDescent="0.3">
      <c r="M10113" s="162"/>
      <c r="N10113" s="152"/>
      <c r="P10113" s="138"/>
    </row>
    <row r="10114" spans="13:16" x14ac:dyDescent="0.3">
      <c r="M10114" s="162"/>
      <c r="N10114" s="152"/>
      <c r="P10114" s="138"/>
    </row>
    <row r="10115" spans="13:16" x14ac:dyDescent="0.3">
      <c r="M10115" s="162"/>
      <c r="N10115" s="152"/>
      <c r="P10115" s="138"/>
    </row>
    <row r="10116" spans="13:16" x14ac:dyDescent="0.3">
      <c r="M10116" s="162"/>
      <c r="N10116" s="152"/>
      <c r="P10116" s="138"/>
    </row>
    <row r="10117" spans="13:16" x14ac:dyDescent="0.3">
      <c r="M10117" s="162"/>
      <c r="N10117" s="152"/>
      <c r="P10117" s="138"/>
    </row>
    <row r="10118" spans="13:16" x14ac:dyDescent="0.3">
      <c r="M10118" s="162"/>
      <c r="N10118" s="152"/>
      <c r="P10118" s="138"/>
    </row>
    <row r="10119" spans="13:16" x14ac:dyDescent="0.3">
      <c r="M10119" s="162"/>
      <c r="N10119" s="152"/>
      <c r="P10119" s="138"/>
    </row>
    <row r="10120" spans="13:16" x14ac:dyDescent="0.3">
      <c r="M10120" s="162"/>
      <c r="N10120" s="152"/>
      <c r="P10120" s="138"/>
    </row>
    <row r="10121" spans="13:16" x14ac:dyDescent="0.3">
      <c r="M10121" s="162"/>
      <c r="N10121" s="152"/>
      <c r="P10121" s="138"/>
    </row>
    <row r="10122" spans="13:16" x14ac:dyDescent="0.3">
      <c r="M10122" s="162"/>
      <c r="N10122" s="152"/>
      <c r="P10122" s="138"/>
    </row>
    <row r="10123" spans="13:16" x14ac:dyDescent="0.3">
      <c r="M10123" s="162"/>
      <c r="N10123" s="152"/>
      <c r="P10123" s="138"/>
    </row>
    <row r="10124" spans="13:16" x14ac:dyDescent="0.3">
      <c r="M10124" s="162"/>
      <c r="N10124" s="152"/>
      <c r="P10124" s="138"/>
    </row>
    <row r="10125" spans="13:16" x14ac:dyDescent="0.3">
      <c r="M10125" s="162"/>
      <c r="N10125" s="152"/>
      <c r="P10125" s="138"/>
    </row>
    <row r="10126" spans="13:16" x14ac:dyDescent="0.3">
      <c r="M10126" s="162"/>
      <c r="N10126" s="152"/>
      <c r="P10126" s="138"/>
    </row>
    <row r="10127" spans="13:16" x14ac:dyDescent="0.3">
      <c r="M10127" s="162"/>
      <c r="N10127" s="152"/>
      <c r="P10127" s="138"/>
    </row>
    <row r="10128" spans="13:16" x14ac:dyDescent="0.3">
      <c r="M10128" s="162"/>
      <c r="N10128" s="152"/>
      <c r="P10128" s="138"/>
    </row>
    <row r="10129" spans="13:16" x14ac:dyDescent="0.3">
      <c r="M10129" s="162"/>
      <c r="N10129" s="152"/>
      <c r="P10129" s="138"/>
    </row>
    <row r="10130" spans="13:16" x14ac:dyDescent="0.3">
      <c r="M10130" s="162"/>
      <c r="N10130" s="152"/>
      <c r="P10130" s="138"/>
    </row>
    <row r="10131" spans="13:16" x14ac:dyDescent="0.3">
      <c r="M10131" s="162"/>
      <c r="N10131" s="152"/>
      <c r="P10131" s="138"/>
    </row>
    <row r="10132" spans="13:16" x14ac:dyDescent="0.3">
      <c r="M10132" s="162"/>
      <c r="N10132" s="152"/>
      <c r="P10132" s="138"/>
    </row>
    <row r="10133" spans="13:16" x14ac:dyDescent="0.3">
      <c r="M10133" s="162"/>
      <c r="N10133" s="152"/>
      <c r="P10133" s="138"/>
    </row>
    <row r="10134" spans="13:16" x14ac:dyDescent="0.3">
      <c r="M10134" s="162"/>
      <c r="N10134" s="152"/>
      <c r="P10134" s="138"/>
    </row>
    <row r="10135" spans="13:16" x14ac:dyDescent="0.3">
      <c r="M10135" s="162"/>
      <c r="N10135" s="152"/>
      <c r="P10135" s="138"/>
    </row>
    <row r="10136" spans="13:16" x14ac:dyDescent="0.3">
      <c r="M10136" s="162"/>
      <c r="N10136" s="152"/>
      <c r="P10136" s="138"/>
    </row>
    <row r="10137" spans="13:16" x14ac:dyDescent="0.3">
      <c r="M10137" s="162"/>
      <c r="N10137" s="152"/>
      <c r="P10137" s="138"/>
    </row>
    <row r="10138" spans="13:16" x14ac:dyDescent="0.3">
      <c r="M10138" s="162"/>
      <c r="N10138" s="152"/>
      <c r="P10138" s="138"/>
    </row>
    <row r="10139" spans="13:16" x14ac:dyDescent="0.3">
      <c r="M10139" s="162"/>
      <c r="N10139" s="152"/>
      <c r="P10139" s="138"/>
    </row>
    <row r="10140" spans="13:16" x14ac:dyDescent="0.3">
      <c r="M10140" s="162"/>
      <c r="N10140" s="152"/>
      <c r="P10140" s="138"/>
    </row>
    <row r="10141" spans="13:16" x14ac:dyDescent="0.3">
      <c r="M10141" s="162"/>
      <c r="N10141" s="152"/>
      <c r="P10141" s="138"/>
    </row>
    <row r="10142" spans="13:16" x14ac:dyDescent="0.3">
      <c r="M10142" s="162"/>
      <c r="N10142" s="152"/>
      <c r="P10142" s="138"/>
    </row>
    <row r="10143" spans="13:16" x14ac:dyDescent="0.3">
      <c r="M10143" s="162"/>
      <c r="N10143" s="152"/>
      <c r="P10143" s="138"/>
    </row>
    <row r="10144" spans="13:16" x14ac:dyDescent="0.3">
      <c r="M10144" s="162"/>
      <c r="N10144" s="152"/>
      <c r="P10144" s="138"/>
    </row>
    <row r="10145" spans="13:16" x14ac:dyDescent="0.3">
      <c r="M10145" s="162"/>
      <c r="N10145" s="152"/>
      <c r="P10145" s="138"/>
    </row>
    <row r="10146" spans="13:16" x14ac:dyDescent="0.3">
      <c r="M10146" s="162"/>
      <c r="N10146" s="152"/>
      <c r="P10146" s="138"/>
    </row>
    <row r="10147" spans="13:16" x14ac:dyDescent="0.3">
      <c r="M10147" s="162"/>
      <c r="N10147" s="152"/>
      <c r="P10147" s="138"/>
    </row>
    <row r="10148" spans="13:16" x14ac:dyDescent="0.3">
      <c r="M10148" s="162"/>
      <c r="N10148" s="152"/>
      <c r="P10148" s="138"/>
    </row>
    <row r="10149" spans="13:16" x14ac:dyDescent="0.3">
      <c r="M10149" s="162"/>
      <c r="N10149" s="152"/>
      <c r="P10149" s="138"/>
    </row>
    <row r="10150" spans="13:16" x14ac:dyDescent="0.3">
      <c r="M10150" s="162"/>
      <c r="N10150" s="152"/>
      <c r="P10150" s="138"/>
    </row>
    <row r="10151" spans="13:16" x14ac:dyDescent="0.3">
      <c r="M10151" s="162"/>
      <c r="N10151" s="152"/>
      <c r="P10151" s="138"/>
    </row>
    <row r="10152" spans="13:16" x14ac:dyDescent="0.3">
      <c r="M10152" s="162"/>
      <c r="N10152" s="152"/>
      <c r="P10152" s="138"/>
    </row>
    <row r="10153" spans="13:16" x14ac:dyDescent="0.3">
      <c r="M10153" s="162"/>
      <c r="N10153" s="152"/>
      <c r="P10153" s="138"/>
    </row>
    <row r="10154" spans="13:16" x14ac:dyDescent="0.3">
      <c r="M10154" s="162"/>
      <c r="N10154" s="152"/>
      <c r="P10154" s="138"/>
    </row>
    <row r="10155" spans="13:16" x14ac:dyDescent="0.3">
      <c r="M10155" s="162"/>
      <c r="N10155" s="152"/>
      <c r="P10155" s="138"/>
    </row>
    <row r="10156" spans="13:16" x14ac:dyDescent="0.3">
      <c r="M10156" s="162"/>
      <c r="N10156" s="152"/>
      <c r="P10156" s="138"/>
    </row>
    <row r="10157" spans="13:16" x14ac:dyDescent="0.3">
      <c r="M10157" s="162"/>
      <c r="N10157" s="152"/>
      <c r="P10157" s="138"/>
    </row>
    <row r="10158" spans="13:16" x14ac:dyDescent="0.3">
      <c r="M10158" s="162"/>
      <c r="N10158" s="152"/>
      <c r="P10158" s="138"/>
    </row>
    <row r="10159" spans="13:16" x14ac:dyDescent="0.3">
      <c r="M10159" s="162"/>
      <c r="N10159" s="152"/>
      <c r="P10159" s="138"/>
    </row>
    <row r="10160" spans="13:16" x14ac:dyDescent="0.3">
      <c r="M10160" s="162"/>
      <c r="N10160" s="152"/>
      <c r="P10160" s="138"/>
    </row>
    <row r="10161" spans="13:16" x14ac:dyDescent="0.3">
      <c r="M10161" s="162"/>
      <c r="N10161" s="152"/>
      <c r="P10161" s="138"/>
    </row>
    <row r="10162" spans="13:16" x14ac:dyDescent="0.3">
      <c r="M10162" s="162"/>
      <c r="N10162" s="152"/>
      <c r="P10162" s="138"/>
    </row>
    <row r="10163" spans="13:16" x14ac:dyDescent="0.3">
      <c r="M10163" s="162"/>
      <c r="N10163" s="152"/>
      <c r="P10163" s="138"/>
    </row>
    <row r="10164" spans="13:16" x14ac:dyDescent="0.3">
      <c r="M10164" s="162"/>
      <c r="N10164" s="152"/>
      <c r="P10164" s="138"/>
    </row>
    <row r="10165" spans="13:16" x14ac:dyDescent="0.3">
      <c r="M10165" s="162"/>
      <c r="N10165" s="152"/>
      <c r="P10165" s="138"/>
    </row>
    <row r="10166" spans="13:16" x14ac:dyDescent="0.3">
      <c r="M10166" s="162"/>
      <c r="N10166" s="152"/>
      <c r="P10166" s="138"/>
    </row>
    <row r="10167" spans="13:16" x14ac:dyDescent="0.3">
      <c r="M10167" s="162"/>
      <c r="N10167" s="152"/>
      <c r="P10167" s="138"/>
    </row>
    <row r="10168" spans="13:16" x14ac:dyDescent="0.3">
      <c r="M10168" s="162"/>
      <c r="N10168" s="152"/>
      <c r="P10168" s="138"/>
    </row>
    <row r="10169" spans="13:16" x14ac:dyDescent="0.3">
      <c r="M10169" s="162"/>
      <c r="N10169" s="152"/>
      <c r="P10169" s="138"/>
    </row>
    <row r="10170" spans="13:16" x14ac:dyDescent="0.3">
      <c r="M10170" s="162"/>
      <c r="N10170" s="152"/>
      <c r="P10170" s="138"/>
    </row>
    <row r="10171" spans="13:16" x14ac:dyDescent="0.3">
      <c r="M10171" s="162"/>
      <c r="N10171" s="152"/>
      <c r="P10171" s="138"/>
    </row>
    <row r="10172" spans="13:16" x14ac:dyDescent="0.3">
      <c r="M10172" s="162"/>
      <c r="N10172" s="152"/>
      <c r="P10172" s="138"/>
    </row>
    <row r="10173" spans="13:16" x14ac:dyDescent="0.3">
      <c r="M10173" s="162"/>
      <c r="N10173" s="152"/>
      <c r="P10173" s="138"/>
    </row>
    <row r="10174" spans="13:16" x14ac:dyDescent="0.3">
      <c r="M10174" s="162"/>
      <c r="N10174" s="152"/>
      <c r="P10174" s="138"/>
    </row>
    <row r="10175" spans="13:16" x14ac:dyDescent="0.3">
      <c r="M10175" s="162"/>
      <c r="N10175" s="152"/>
      <c r="P10175" s="138"/>
    </row>
    <row r="10176" spans="13:16" x14ac:dyDescent="0.3">
      <c r="M10176" s="162"/>
      <c r="N10176" s="152"/>
      <c r="P10176" s="138"/>
    </row>
    <row r="10177" spans="13:16" x14ac:dyDescent="0.3">
      <c r="M10177" s="162"/>
      <c r="N10177" s="152"/>
      <c r="P10177" s="138"/>
    </row>
    <row r="10178" spans="13:16" x14ac:dyDescent="0.3">
      <c r="M10178" s="162"/>
      <c r="N10178" s="152"/>
      <c r="P10178" s="138"/>
    </row>
    <row r="10179" spans="13:16" x14ac:dyDescent="0.3">
      <c r="M10179" s="162"/>
      <c r="N10179" s="152"/>
      <c r="P10179" s="138"/>
    </row>
    <row r="10180" spans="13:16" x14ac:dyDescent="0.3">
      <c r="M10180" s="162"/>
      <c r="N10180" s="152"/>
      <c r="P10180" s="138"/>
    </row>
    <row r="10181" spans="13:16" x14ac:dyDescent="0.3">
      <c r="M10181" s="162"/>
      <c r="N10181" s="152"/>
      <c r="P10181" s="138"/>
    </row>
    <row r="10182" spans="13:16" x14ac:dyDescent="0.3">
      <c r="M10182" s="162"/>
      <c r="N10182" s="152"/>
      <c r="P10182" s="138"/>
    </row>
    <row r="10183" spans="13:16" x14ac:dyDescent="0.3">
      <c r="M10183" s="162"/>
      <c r="N10183" s="152"/>
      <c r="P10183" s="138"/>
    </row>
    <row r="10184" spans="13:16" x14ac:dyDescent="0.3">
      <c r="M10184" s="162"/>
      <c r="N10184" s="152"/>
      <c r="P10184" s="138"/>
    </row>
    <row r="10185" spans="13:16" x14ac:dyDescent="0.3">
      <c r="M10185" s="162"/>
      <c r="N10185" s="152"/>
      <c r="P10185" s="138"/>
    </row>
    <row r="10186" spans="13:16" x14ac:dyDescent="0.3">
      <c r="M10186" s="162"/>
      <c r="N10186" s="152"/>
      <c r="P10186" s="138"/>
    </row>
    <row r="10187" spans="13:16" x14ac:dyDescent="0.3">
      <c r="M10187" s="162"/>
      <c r="N10187" s="152"/>
      <c r="P10187" s="138"/>
    </row>
    <row r="10188" spans="13:16" x14ac:dyDescent="0.3">
      <c r="M10188" s="162"/>
      <c r="N10188" s="152"/>
      <c r="P10188" s="138"/>
    </row>
    <row r="10189" spans="13:16" x14ac:dyDescent="0.3">
      <c r="M10189" s="162"/>
      <c r="N10189" s="152"/>
      <c r="P10189" s="138"/>
    </row>
    <row r="10190" spans="13:16" x14ac:dyDescent="0.3">
      <c r="M10190" s="162"/>
      <c r="N10190" s="152"/>
      <c r="P10190" s="138"/>
    </row>
    <row r="10191" spans="13:16" x14ac:dyDescent="0.3">
      <c r="M10191" s="162"/>
      <c r="N10191" s="152"/>
      <c r="P10191" s="138"/>
    </row>
    <row r="10192" spans="13:16" x14ac:dyDescent="0.3">
      <c r="M10192" s="162"/>
      <c r="N10192" s="152"/>
      <c r="P10192" s="138"/>
    </row>
    <row r="10193" spans="13:16" x14ac:dyDescent="0.3">
      <c r="M10193" s="162"/>
      <c r="N10193" s="152"/>
      <c r="P10193" s="138"/>
    </row>
    <row r="10194" spans="13:16" x14ac:dyDescent="0.3">
      <c r="M10194" s="162"/>
      <c r="N10194" s="152"/>
      <c r="P10194" s="138"/>
    </row>
    <row r="10195" spans="13:16" x14ac:dyDescent="0.3">
      <c r="M10195" s="162"/>
      <c r="N10195" s="152"/>
      <c r="P10195" s="138"/>
    </row>
    <row r="10196" spans="13:16" x14ac:dyDescent="0.3">
      <c r="M10196" s="162"/>
      <c r="N10196" s="152"/>
      <c r="P10196" s="138"/>
    </row>
    <row r="10197" spans="13:16" x14ac:dyDescent="0.3">
      <c r="M10197" s="162"/>
      <c r="N10197" s="152"/>
      <c r="P10197" s="138"/>
    </row>
    <row r="10198" spans="13:16" x14ac:dyDescent="0.3">
      <c r="M10198" s="162"/>
      <c r="N10198" s="152"/>
      <c r="P10198" s="138"/>
    </row>
    <row r="10199" spans="13:16" x14ac:dyDescent="0.3">
      <c r="M10199" s="162"/>
      <c r="N10199" s="152"/>
      <c r="P10199" s="138"/>
    </row>
    <row r="10200" spans="13:16" x14ac:dyDescent="0.3">
      <c r="M10200" s="162"/>
      <c r="N10200" s="152"/>
      <c r="P10200" s="138"/>
    </row>
    <row r="10201" spans="13:16" x14ac:dyDescent="0.3">
      <c r="M10201" s="162"/>
      <c r="N10201" s="152"/>
      <c r="P10201" s="138"/>
    </row>
    <row r="10202" spans="13:16" x14ac:dyDescent="0.3">
      <c r="M10202" s="162"/>
      <c r="N10202" s="152"/>
      <c r="P10202" s="138"/>
    </row>
    <row r="10203" spans="13:16" x14ac:dyDescent="0.3">
      <c r="M10203" s="162"/>
      <c r="N10203" s="152"/>
      <c r="P10203" s="138"/>
    </row>
    <row r="10204" spans="13:16" x14ac:dyDescent="0.3">
      <c r="M10204" s="162"/>
      <c r="N10204" s="152"/>
      <c r="P10204" s="138"/>
    </row>
    <row r="10205" spans="13:16" x14ac:dyDescent="0.3">
      <c r="M10205" s="162"/>
      <c r="N10205" s="152"/>
      <c r="P10205" s="138"/>
    </row>
    <row r="10206" spans="13:16" x14ac:dyDescent="0.3">
      <c r="M10206" s="162"/>
      <c r="N10206" s="152"/>
      <c r="P10206" s="138"/>
    </row>
    <row r="10207" spans="13:16" x14ac:dyDescent="0.3">
      <c r="M10207" s="162"/>
      <c r="N10207" s="152"/>
      <c r="P10207" s="138"/>
    </row>
    <row r="10208" spans="13:16" x14ac:dyDescent="0.3">
      <c r="M10208" s="162"/>
      <c r="N10208" s="152"/>
      <c r="P10208" s="138"/>
    </row>
    <row r="10209" spans="13:16" x14ac:dyDescent="0.3">
      <c r="M10209" s="162"/>
      <c r="N10209" s="152"/>
      <c r="P10209" s="138"/>
    </row>
    <row r="10210" spans="13:16" x14ac:dyDescent="0.3">
      <c r="M10210" s="162"/>
      <c r="N10210" s="152"/>
      <c r="P10210" s="138"/>
    </row>
    <row r="10211" spans="13:16" x14ac:dyDescent="0.3">
      <c r="M10211" s="162"/>
      <c r="N10211" s="152"/>
      <c r="P10211" s="138"/>
    </row>
    <row r="10212" spans="13:16" x14ac:dyDescent="0.3">
      <c r="M10212" s="162"/>
      <c r="N10212" s="152"/>
      <c r="P10212" s="138"/>
    </row>
    <row r="10213" spans="13:16" x14ac:dyDescent="0.3">
      <c r="M10213" s="162"/>
      <c r="N10213" s="152"/>
      <c r="P10213" s="138"/>
    </row>
    <row r="10214" spans="13:16" x14ac:dyDescent="0.3">
      <c r="M10214" s="162"/>
      <c r="N10214" s="152"/>
      <c r="P10214" s="138"/>
    </row>
    <row r="10215" spans="13:16" x14ac:dyDescent="0.3">
      <c r="M10215" s="162"/>
      <c r="N10215" s="152"/>
      <c r="P10215" s="138"/>
    </row>
    <row r="10216" spans="13:16" x14ac:dyDescent="0.3">
      <c r="M10216" s="162"/>
      <c r="N10216" s="152"/>
      <c r="P10216" s="138"/>
    </row>
    <row r="10217" spans="13:16" x14ac:dyDescent="0.3">
      <c r="M10217" s="162"/>
      <c r="N10217" s="152"/>
      <c r="P10217" s="138"/>
    </row>
    <row r="10218" spans="13:16" x14ac:dyDescent="0.3">
      <c r="M10218" s="162"/>
      <c r="N10218" s="152"/>
      <c r="P10218" s="138"/>
    </row>
    <row r="10219" spans="13:16" x14ac:dyDescent="0.3">
      <c r="M10219" s="162"/>
      <c r="N10219" s="152"/>
      <c r="P10219" s="138"/>
    </row>
    <row r="10220" spans="13:16" x14ac:dyDescent="0.3">
      <c r="M10220" s="162"/>
      <c r="N10220" s="152"/>
      <c r="P10220" s="138"/>
    </row>
    <row r="10221" spans="13:16" x14ac:dyDescent="0.3">
      <c r="M10221" s="162"/>
      <c r="N10221" s="152"/>
      <c r="P10221" s="138"/>
    </row>
    <row r="10222" spans="13:16" x14ac:dyDescent="0.3">
      <c r="M10222" s="162"/>
      <c r="N10222" s="152"/>
      <c r="P10222" s="138"/>
    </row>
    <row r="10223" spans="13:16" x14ac:dyDescent="0.3">
      <c r="M10223" s="162"/>
      <c r="N10223" s="152"/>
      <c r="P10223" s="138"/>
    </row>
    <row r="10224" spans="13:16" x14ac:dyDescent="0.3">
      <c r="M10224" s="162"/>
      <c r="N10224" s="152"/>
      <c r="P10224" s="138"/>
    </row>
    <row r="10225" spans="13:16" x14ac:dyDescent="0.3">
      <c r="M10225" s="162"/>
      <c r="N10225" s="152"/>
      <c r="P10225" s="138"/>
    </row>
    <row r="10226" spans="13:16" x14ac:dyDescent="0.3">
      <c r="M10226" s="162"/>
      <c r="N10226" s="152"/>
      <c r="P10226" s="138"/>
    </row>
    <row r="10227" spans="13:16" x14ac:dyDescent="0.3">
      <c r="M10227" s="162"/>
      <c r="N10227" s="152"/>
      <c r="P10227" s="138"/>
    </row>
    <row r="10228" spans="13:16" x14ac:dyDescent="0.3">
      <c r="M10228" s="162"/>
      <c r="N10228" s="152"/>
      <c r="P10228" s="138"/>
    </row>
    <row r="10229" spans="13:16" x14ac:dyDescent="0.3">
      <c r="M10229" s="162"/>
      <c r="N10229" s="152"/>
      <c r="P10229" s="138"/>
    </row>
    <row r="10230" spans="13:16" x14ac:dyDescent="0.3">
      <c r="M10230" s="162"/>
      <c r="N10230" s="152"/>
      <c r="P10230" s="138"/>
    </row>
    <row r="10231" spans="13:16" x14ac:dyDescent="0.3">
      <c r="M10231" s="162"/>
      <c r="N10231" s="152"/>
      <c r="P10231" s="138"/>
    </row>
    <row r="10232" spans="13:16" x14ac:dyDescent="0.3">
      <c r="M10232" s="162"/>
      <c r="N10232" s="152"/>
      <c r="P10232" s="138"/>
    </row>
    <row r="10233" spans="13:16" x14ac:dyDescent="0.3">
      <c r="M10233" s="162"/>
      <c r="N10233" s="152"/>
      <c r="P10233" s="138"/>
    </row>
    <row r="10234" spans="13:16" x14ac:dyDescent="0.3">
      <c r="M10234" s="162"/>
      <c r="N10234" s="152"/>
      <c r="P10234" s="138"/>
    </row>
    <row r="10235" spans="13:16" x14ac:dyDescent="0.3">
      <c r="M10235" s="162"/>
      <c r="N10235" s="152"/>
      <c r="P10235" s="138"/>
    </row>
    <row r="10236" spans="13:16" x14ac:dyDescent="0.3">
      <c r="M10236" s="162"/>
      <c r="N10236" s="152"/>
      <c r="P10236" s="138"/>
    </row>
    <row r="10237" spans="13:16" x14ac:dyDescent="0.3">
      <c r="M10237" s="162"/>
      <c r="N10237" s="152"/>
      <c r="P10237" s="138"/>
    </row>
    <row r="10238" spans="13:16" x14ac:dyDescent="0.3">
      <c r="M10238" s="162"/>
      <c r="N10238" s="152"/>
      <c r="P10238" s="138"/>
    </row>
    <row r="10239" spans="13:16" x14ac:dyDescent="0.3">
      <c r="M10239" s="162"/>
      <c r="N10239" s="152"/>
      <c r="P10239" s="138"/>
    </row>
    <row r="10240" spans="13:16" x14ac:dyDescent="0.3">
      <c r="M10240" s="162"/>
      <c r="N10240" s="152"/>
      <c r="P10240" s="138"/>
    </row>
    <row r="10241" spans="13:16" x14ac:dyDescent="0.3">
      <c r="M10241" s="162"/>
      <c r="N10241" s="152"/>
      <c r="P10241" s="138"/>
    </row>
    <row r="10242" spans="13:16" x14ac:dyDescent="0.3">
      <c r="M10242" s="162"/>
      <c r="N10242" s="152"/>
      <c r="P10242" s="138"/>
    </row>
    <row r="10243" spans="13:16" x14ac:dyDescent="0.3">
      <c r="M10243" s="162"/>
      <c r="N10243" s="152"/>
      <c r="P10243" s="138"/>
    </row>
    <row r="10244" spans="13:16" x14ac:dyDescent="0.3">
      <c r="M10244" s="162"/>
      <c r="N10244" s="152"/>
      <c r="P10244" s="138"/>
    </row>
    <row r="10245" spans="13:16" x14ac:dyDescent="0.3">
      <c r="M10245" s="162"/>
      <c r="N10245" s="152"/>
      <c r="P10245" s="138"/>
    </row>
    <row r="10246" spans="13:16" x14ac:dyDescent="0.3">
      <c r="M10246" s="162"/>
      <c r="N10246" s="152"/>
      <c r="P10246" s="138"/>
    </row>
    <row r="10247" spans="13:16" x14ac:dyDescent="0.3">
      <c r="M10247" s="162"/>
      <c r="N10247" s="152"/>
      <c r="P10247" s="138"/>
    </row>
    <row r="10248" spans="13:16" x14ac:dyDescent="0.3">
      <c r="M10248" s="162"/>
      <c r="N10248" s="152"/>
      <c r="P10248" s="138"/>
    </row>
    <row r="10249" spans="13:16" x14ac:dyDescent="0.3">
      <c r="M10249" s="162"/>
      <c r="N10249" s="152"/>
      <c r="P10249" s="138"/>
    </row>
    <row r="10250" spans="13:16" x14ac:dyDescent="0.3">
      <c r="M10250" s="162"/>
      <c r="N10250" s="152"/>
      <c r="P10250" s="138"/>
    </row>
    <row r="10251" spans="13:16" x14ac:dyDescent="0.3">
      <c r="M10251" s="162"/>
      <c r="N10251" s="152"/>
      <c r="P10251" s="138"/>
    </row>
    <row r="10252" spans="13:16" x14ac:dyDescent="0.3">
      <c r="M10252" s="162"/>
      <c r="N10252" s="152"/>
      <c r="P10252" s="138"/>
    </row>
    <row r="10253" spans="13:16" x14ac:dyDescent="0.3">
      <c r="M10253" s="162"/>
      <c r="N10253" s="152"/>
      <c r="P10253" s="138"/>
    </row>
    <row r="10254" spans="13:16" x14ac:dyDescent="0.3">
      <c r="M10254" s="162"/>
      <c r="N10254" s="152"/>
      <c r="P10254" s="138"/>
    </row>
    <row r="10255" spans="13:16" x14ac:dyDescent="0.3">
      <c r="M10255" s="162"/>
      <c r="N10255" s="152"/>
      <c r="P10255" s="138"/>
    </row>
    <row r="10256" spans="13:16" x14ac:dyDescent="0.3">
      <c r="M10256" s="162"/>
      <c r="N10256" s="152"/>
      <c r="P10256" s="138"/>
    </row>
    <row r="10257" spans="13:16" x14ac:dyDescent="0.3">
      <c r="M10257" s="162"/>
      <c r="N10257" s="152"/>
      <c r="P10257" s="138"/>
    </row>
    <row r="10258" spans="13:16" x14ac:dyDescent="0.3">
      <c r="M10258" s="162"/>
      <c r="N10258" s="152"/>
      <c r="P10258" s="138"/>
    </row>
    <row r="10259" spans="13:16" x14ac:dyDescent="0.3">
      <c r="M10259" s="162"/>
      <c r="N10259" s="152"/>
      <c r="P10259" s="138"/>
    </row>
    <row r="10260" spans="13:16" x14ac:dyDescent="0.3">
      <c r="M10260" s="162"/>
      <c r="N10260" s="152"/>
      <c r="P10260" s="138"/>
    </row>
    <row r="10261" spans="13:16" x14ac:dyDescent="0.3">
      <c r="M10261" s="162"/>
      <c r="N10261" s="152"/>
      <c r="P10261" s="138"/>
    </row>
    <row r="10262" spans="13:16" x14ac:dyDescent="0.3">
      <c r="M10262" s="162"/>
      <c r="N10262" s="152"/>
      <c r="P10262" s="138"/>
    </row>
    <row r="10263" spans="13:16" x14ac:dyDescent="0.3">
      <c r="M10263" s="162"/>
      <c r="N10263" s="152"/>
      <c r="P10263" s="138"/>
    </row>
    <row r="10264" spans="13:16" x14ac:dyDescent="0.3">
      <c r="M10264" s="162"/>
      <c r="N10264" s="152"/>
      <c r="P10264" s="138"/>
    </row>
    <row r="10265" spans="13:16" x14ac:dyDescent="0.3">
      <c r="M10265" s="162"/>
      <c r="N10265" s="152"/>
      <c r="P10265" s="138"/>
    </row>
    <row r="10266" spans="13:16" x14ac:dyDescent="0.3">
      <c r="M10266" s="162"/>
      <c r="N10266" s="152"/>
      <c r="P10266" s="138"/>
    </row>
    <row r="10267" spans="13:16" x14ac:dyDescent="0.3">
      <c r="M10267" s="162"/>
      <c r="N10267" s="152"/>
      <c r="P10267" s="138"/>
    </row>
    <row r="10268" spans="13:16" x14ac:dyDescent="0.3">
      <c r="M10268" s="162"/>
      <c r="N10268" s="152"/>
      <c r="P10268" s="138"/>
    </row>
    <row r="10269" spans="13:16" x14ac:dyDescent="0.3">
      <c r="M10269" s="162"/>
      <c r="N10269" s="152"/>
      <c r="P10269" s="138"/>
    </row>
    <row r="10270" spans="13:16" x14ac:dyDescent="0.3">
      <c r="M10270" s="162"/>
      <c r="N10270" s="152"/>
      <c r="P10270" s="138"/>
    </row>
    <row r="10271" spans="13:16" x14ac:dyDescent="0.3">
      <c r="M10271" s="162"/>
      <c r="N10271" s="152"/>
      <c r="P10271" s="138"/>
    </row>
    <row r="10272" spans="13:16" x14ac:dyDescent="0.3">
      <c r="M10272" s="162"/>
      <c r="N10272" s="152"/>
      <c r="P10272" s="138"/>
    </row>
    <row r="10273" spans="13:16" x14ac:dyDescent="0.3">
      <c r="M10273" s="162"/>
      <c r="N10273" s="152"/>
      <c r="P10273" s="138"/>
    </row>
    <row r="10274" spans="13:16" x14ac:dyDescent="0.3">
      <c r="M10274" s="162"/>
      <c r="N10274" s="152"/>
      <c r="P10274" s="138"/>
    </row>
    <row r="10275" spans="13:16" x14ac:dyDescent="0.3">
      <c r="M10275" s="162"/>
      <c r="N10275" s="152"/>
      <c r="P10275" s="138"/>
    </row>
    <row r="10276" spans="13:16" x14ac:dyDescent="0.3">
      <c r="M10276" s="162"/>
      <c r="N10276" s="152"/>
      <c r="P10276" s="138"/>
    </row>
    <row r="10277" spans="13:16" x14ac:dyDescent="0.3">
      <c r="M10277" s="162"/>
      <c r="N10277" s="152"/>
      <c r="P10277" s="138"/>
    </row>
    <row r="10278" spans="13:16" x14ac:dyDescent="0.3">
      <c r="M10278" s="162"/>
      <c r="N10278" s="152"/>
      <c r="P10278" s="138"/>
    </row>
    <row r="10279" spans="13:16" x14ac:dyDescent="0.3">
      <c r="M10279" s="162"/>
      <c r="N10279" s="152"/>
      <c r="P10279" s="138"/>
    </row>
    <row r="10280" spans="13:16" x14ac:dyDescent="0.3">
      <c r="M10280" s="162"/>
      <c r="N10280" s="152"/>
      <c r="P10280" s="138"/>
    </row>
    <row r="10281" spans="13:16" x14ac:dyDescent="0.3">
      <c r="M10281" s="162"/>
      <c r="N10281" s="152"/>
      <c r="P10281" s="138"/>
    </row>
    <row r="10282" spans="13:16" x14ac:dyDescent="0.3">
      <c r="M10282" s="162"/>
      <c r="N10282" s="152"/>
      <c r="P10282" s="138"/>
    </row>
    <row r="10283" spans="13:16" x14ac:dyDescent="0.3">
      <c r="M10283" s="162"/>
      <c r="N10283" s="152"/>
      <c r="P10283" s="138"/>
    </row>
    <row r="10284" spans="13:16" x14ac:dyDescent="0.3">
      <c r="M10284" s="162"/>
      <c r="N10284" s="152"/>
      <c r="P10284" s="138"/>
    </row>
    <row r="10285" spans="13:16" x14ac:dyDescent="0.3">
      <c r="M10285" s="162"/>
      <c r="N10285" s="152"/>
      <c r="P10285" s="138"/>
    </row>
    <row r="10286" spans="13:16" x14ac:dyDescent="0.3">
      <c r="M10286" s="162"/>
      <c r="N10286" s="152"/>
      <c r="P10286" s="138"/>
    </row>
    <row r="10287" spans="13:16" x14ac:dyDescent="0.3">
      <c r="M10287" s="162"/>
      <c r="N10287" s="152"/>
      <c r="P10287" s="138"/>
    </row>
    <row r="10288" spans="13:16" x14ac:dyDescent="0.3">
      <c r="M10288" s="162"/>
      <c r="N10288" s="152"/>
      <c r="P10288" s="138"/>
    </row>
    <row r="10289" spans="13:16" x14ac:dyDescent="0.3">
      <c r="M10289" s="162"/>
      <c r="N10289" s="152"/>
      <c r="P10289" s="138"/>
    </row>
    <row r="10290" spans="13:16" x14ac:dyDescent="0.3">
      <c r="M10290" s="162"/>
      <c r="N10290" s="152"/>
      <c r="P10290" s="138"/>
    </row>
    <row r="10291" spans="13:16" x14ac:dyDescent="0.3">
      <c r="M10291" s="162"/>
      <c r="N10291" s="152"/>
      <c r="P10291" s="138"/>
    </row>
    <row r="10292" spans="13:16" x14ac:dyDescent="0.3">
      <c r="M10292" s="162"/>
      <c r="N10292" s="152"/>
      <c r="P10292" s="138"/>
    </row>
    <row r="10293" spans="13:16" x14ac:dyDescent="0.3">
      <c r="M10293" s="162"/>
      <c r="N10293" s="152"/>
      <c r="P10293" s="138"/>
    </row>
    <row r="10294" spans="13:16" x14ac:dyDescent="0.3">
      <c r="M10294" s="162"/>
      <c r="N10294" s="152"/>
      <c r="P10294" s="138"/>
    </row>
    <row r="10295" spans="13:16" x14ac:dyDescent="0.3">
      <c r="M10295" s="162"/>
      <c r="N10295" s="152"/>
      <c r="P10295" s="138"/>
    </row>
    <row r="10296" spans="13:16" x14ac:dyDescent="0.3">
      <c r="M10296" s="162"/>
      <c r="N10296" s="152"/>
      <c r="P10296" s="138"/>
    </row>
    <row r="10297" spans="13:16" x14ac:dyDescent="0.3">
      <c r="M10297" s="162"/>
      <c r="N10297" s="152"/>
      <c r="P10297" s="138"/>
    </row>
    <row r="10298" spans="13:16" x14ac:dyDescent="0.3">
      <c r="M10298" s="162"/>
      <c r="N10298" s="152"/>
      <c r="P10298" s="138"/>
    </row>
    <row r="10299" spans="13:16" x14ac:dyDescent="0.3">
      <c r="M10299" s="162"/>
      <c r="N10299" s="152"/>
      <c r="P10299" s="138"/>
    </row>
    <row r="10300" spans="13:16" x14ac:dyDescent="0.3">
      <c r="M10300" s="162"/>
      <c r="N10300" s="152"/>
      <c r="P10300" s="138"/>
    </row>
    <row r="10301" spans="13:16" x14ac:dyDescent="0.3">
      <c r="M10301" s="162"/>
      <c r="N10301" s="152"/>
      <c r="P10301" s="138"/>
    </row>
    <row r="10302" spans="13:16" x14ac:dyDescent="0.3">
      <c r="M10302" s="162"/>
      <c r="N10302" s="152"/>
      <c r="P10302" s="138"/>
    </row>
    <row r="10303" spans="13:16" x14ac:dyDescent="0.3">
      <c r="M10303" s="162"/>
      <c r="N10303" s="152"/>
      <c r="P10303" s="138"/>
    </row>
    <row r="10304" spans="13:16" x14ac:dyDescent="0.3">
      <c r="M10304" s="162"/>
      <c r="N10304" s="152"/>
      <c r="P10304" s="138"/>
    </row>
    <row r="10305" spans="13:16" x14ac:dyDescent="0.3">
      <c r="M10305" s="162"/>
      <c r="N10305" s="152"/>
      <c r="P10305" s="138"/>
    </row>
    <row r="10306" spans="13:16" x14ac:dyDescent="0.3">
      <c r="M10306" s="162"/>
      <c r="N10306" s="152"/>
      <c r="P10306" s="138"/>
    </row>
    <row r="10307" spans="13:16" x14ac:dyDescent="0.3">
      <c r="M10307" s="162"/>
      <c r="N10307" s="152"/>
      <c r="P10307" s="138"/>
    </row>
    <row r="10308" spans="13:16" x14ac:dyDescent="0.3">
      <c r="M10308" s="162"/>
      <c r="N10308" s="152"/>
      <c r="P10308" s="138"/>
    </row>
    <row r="10309" spans="13:16" x14ac:dyDescent="0.3">
      <c r="M10309" s="162"/>
      <c r="N10309" s="152"/>
      <c r="P10309" s="138"/>
    </row>
    <row r="10310" spans="13:16" x14ac:dyDescent="0.3">
      <c r="M10310" s="162"/>
      <c r="N10310" s="152"/>
      <c r="P10310" s="138"/>
    </row>
    <row r="10311" spans="13:16" x14ac:dyDescent="0.3">
      <c r="M10311" s="162"/>
      <c r="N10311" s="152"/>
      <c r="P10311" s="138"/>
    </row>
    <row r="10312" spans="13:16" x14ac:dyDescent="0.3">
      <c r="M10312" s="162"/>
      <c r="N10312" s="152"/>
      <c r="P10312" s="138"/>
    </row>
    <row r="10313" spans="13:16" x14ac:dyDescent="0.3">
      <c r="M10313" s="162"/>
      <c r="N10313" s="152"/>
      <c r="P10313" s="138"/>
    </row>
    <row r="10314" spans="13:16" x14ac:dyDescent="0.3">
      <c r="M10314" s="162"/>
      <c r="N10314" s="152"/>
      <c r="P10314" s="138"/>
    </row>
    <row r="10315" spans="13:16" x14ac:dyDescent="0.3">
      <c r="M10315" s="162"/>
      <c r="N10315" s="152"/>
      <c r="P10315" s="138"/>
    </row>
    <row r="10316" spans="13:16" x14ac:dyDescent="0.3">
      <c r="M10316" s="162"/>
      <c r="N10316" s="152"/>
      <c r="P10316" s="138"/>
    </row>
    <row r="10317" spans="13:16" x14ac:dyDescent="0.3">
      <c r="M10317" s="162"/>
      <c r="N10317" s="152"/>
      <c r="P10317" s="138"/>
    </row>
    <row r="10318" spans="13:16" x14ac:dyDescent="0.3">
      <c r="M10318" s="162"/>
      <c r="N10318" s="152"/>
      <c r="P10318" s="138"/>
    </row>
    <row r="10319" spans="13:16" x14ac:dyDescent="0.3">
      <c r="M10319" s="162"/>
      <c r="N10319" s="152"/>
      <c r="P10319" s="138"/>
    </row>
    <row r="10320" spans="13:16" x14ac:dyDescent="0.3">
      <c r="M10320" s="162"/>
      <c r="N10320" s="152"/>
      <c r="P10320" s="138"/>
    </row>
    <row r="10321" spans="13:16" x14ac:dyDescent="0.3">
      <c r="M10321" s="162"/>
      <c r="N10321" s="152"/>
      <c r="P10321" s="138"/>
    </row>
    <row r="10322" spans="13:16" x14ac:dyDescent="0.3">
      <c r="M10322" s="162"/>
      <c r="N10322" s="152"/>
      <c r="P10322" s="138"/>
    </row>
    <row r="10323" spans="13:16" x14ac:dyDescent="0.3">
      <c r="M10323" s="162"/>
      <c r="N10323" s="152"/>
      <c r="P10323" s="138"/>
    </row>
    <row r="10324" spans="13:16" x14ac:dyDescent="0.3">
      <c r="M10324" s="162"/>
      <c r="N10324" s="152"/>
      <c r="P10324" s="138"/>
    </row>
    <row r="10325" spans="13:16" x14ac:dyDescent="0.3">
      <c r="M10325" s="162"/>
      <c r="N10325" s="152"/>
      <c r="P10325" s="138"/>
    </row>
    <row r="10326" spans="13:16" x14ac:dyDescent="0.3">
      <c r="M10326" s="162"/>
      <c r="N10326" s="152"/>
      <c r="P10326" s="138"/>
    </row>
    <row r="10327" spans="13:16" x14ac:dyDescent="0.3">
      <c r="M10327" s="162"/>
      <c r="N10327" s="152"/>
      <c r="P10327" s="138"/>
    </row>
    <row r="10328" spans="13:16" x14ac:dyDescent="0.3">
      <c r="M10328" s="162"/>
      <c r="N10328" s="152"/>
      <c r="P10328" s="138"/>
    </row>
    <row r="10329" spans="13:16" x14ac:dyDescent="0.3">
      <c r="M10329" s="162"/>
      <c r="N10329" s="152"/>
      <c r="P10329" s="138"/>
    </row>
    <row r="10330" spans="13:16" x14ac:dyDescent="0.3">
      <c r="M10330" s="162"/>
      <c r="N10330" s="152"/>
      <c r="P10330" s="138"/>
    </row>
    <row r="10331" spans="13:16" x14ac:dyDescent="0.3">
      <c r="M10331" s="162"/>
      <c r="N10331" s="152"/>
      <c r="P10331" s="138"/>
    </row>
    <row r="10332" spans="13:16" x14ac:dyDescent="0.3">
      <c r="M10332" s="162"/>
      <c r="N10332" s="152"/>
      <c r="P10332" s="138"/>
    </row>
    <row r="10333" spans="13:16" x14ac:dyDescent="0.3">
      <c r="M10333" s="162"/>
      <c r="N10333" s="152"/>
      <c r="P10333" s="138"/>
    </row>
    <row r="10334" spans="13:16" x14ac:dyDescent="0.3">
      <c r="M10334" s="162"/>
      <c r="N10334" s="152"/>
      <c r="P10334" s="138"/>
    </row>
    <row r="10335" spans="13:16" x14ac:dyDescent="0.3">
      <c r="M10335" s="162"/>
      <c r="N10335" s="152"/>
      <c r="P10335" s="138"/>
    </row>
    <row r="10336" spans="13:16" x14ac:dyDescent="0.3">
      <c r="M10336" s="162"/>
      <c r="N10336" s="152"/>
      <c r="P10336" s="138"/>
    </row>
    <row r="10337" spans="13:16" x14ac:dyDescent="0.3">
      <c r="M10337" s="162"/>
      <c r="N10337" s="152"/>
      <c r="P10337" s="138"/>
    </row>
    <row r="10338" spans="13:16" x14ac:dyDescent="0.3">
      <c r="M10338" s="162"/>
      <c r="N10338" s="152"/>
      <c r="P10338" s="138"/>
    </row>
    <row r="10339" spans="13:16" x14ac:dyDescent="0.3">
      <c r="M10339" s="162"/>
      <c r="N10339" s="152"/>
      <c r="P10339" s="138"/>
    </row>
    <row r="10340" spans="13:16" x14ac:dyDescent="0.3">
      <c r="M10340" s="162"/>
      <c r="N10340" s="152"/>
      <c r="P10340" s="138"/>
    </row>
    <row r="10341" spans="13:16" x14ac:dyDescent="0.3">
      <c r="M10341" s="162"/>
      <c r="N10341" s="152"/>
      <c r="P10341" s="138"/>
    </row>
    <row r="10342" spans="13:16" x14ac:dyDescent="0.3">
      <c r="M10342" s="162"/>
      <c r="N10342" s="152"/>
      <c r="P10342" s="138"/>
    </row>
    <row r="10343" spans="13:16" x14ac:dyDescent="0.3">
      <c r="M10343" s="162"/>
      <c r="N10343" s="152"/>
      <c r="P10343" s="138"/>
    </row>
    <row r="10344" spans="13:16" x14ac:dyDescent="0.3">
      <c r="M10344" s="162"/>
      <c r="N10344" s="152"/>
      <c r="P10344" s="138"/>
    </row>
    <row r="10345" spans="13:16" x14ac:dyDescent="0.3">
      <c r="M10345" s="162"/>
      <c r="N10345" s="152"/>
      <c r="P10345" s="138"/>
    </row>
    <row r="10346" spans="13:16" x14ac:dyDescent="0.3">
      <c r="M10346" s="162"/>
      <c r="N10346" s="152"/>
      <c r="P10346" s="138"/>
    </row>
    <row r="10347" spans="13:16" x14ac:dyDescent="0.3">
      <c r="M10347" s="162"/>
      <c r="N10347" s="152"/>
      <c r="P10347" s="138"/>
    </row>
    <row r="10348" spans="13:16" x14ac:dyDescent="0.3">
      <c r="M10348" s="162"/>
      <c r="N10348" s="152"/>
      <c r="P10348" s="138"/>
    </row>
    <row r="10349" spans="13:16" x14ac:dyDescent="0.3">
      <c r="M10349" s="162"/>
      <c r="N10349" s="152"/>
      <c r="P10349" s="138"/>
    </row>
    <row r="10350" spans="13:16" x14ac:dyDescent="0.3">
      <c r="M10350" s="162"/>
      <c r="N10350" s="152"/>
      <c r="P10350" s="138"/>
    </row>
    <row r="10351" spans="13:16" x14ac:dyDescent="0.3">
      <c r="M10351" s="162"/>
      <c r="N10351" s="152"/>
      <c r="P10351" s="138"/>
    </row>
    <row r="10352" spans="13:16" x14ac:dyDescent="0.3">
      <c r="M10352" s="162"/>
      <c r="N10352" s="152"/>
      <c r="P10352" s="138"/>
    </row>
    <row r="10353" spans="13:16" x14ac:dyDescent="0.3">
      <c r="M10353" s="162"/>
      <c r="N10353" s="152"/>
      <c r="P10353" s="138"/>
    </row>
    <row r="10354" spans="13:16" x14ac:dyDescent="0.3">
      <c r="M10354" s="162"/>
      <c r="N10354" s="152"/>
      <c r="P10354" s="138"/>
    </row>
    <row r="10355" spans="13:16" x14ac:dyDescent="0.3">
      <c r="M10355" s="162"/>
      <c r="N10355" s="152"/>
      <c r="P10355" s="138"/>
    </row>
    <row r="10356" spans="13:16" x14ac:dyDescent="0.3">
      <c r="M10356" s="162"/>
      <c r="N10356" s="152"/>
      <c r="P10356" s="138"/>
    </row>
    <row r="10357" spans="13:16" x14ac:dyDescent="0.3">
      <c r="M10357" s="162"/>
      <c r="N10357" s="152"/>
      <c r="P10357" s="138"/>
    </row>
    <row r="10358" spans="13:16" x14ac:dyDescent="0.3">
      <c r="M10358" s="162"/>
      <c r="N10358" s="152"/>
      <c r="P10358" s="138"/>
    </row>
    <row r="10359" spans="13:16" x14ac:dyDescent="0.3">
      <c r="M10359" s="162"/>
      <c r="N10359" s="152"/>
      <c r="P10359" s="138"/>
    </row>
    <row r="10360" spans="13:16" x14ac:dyDescent="0.3">
      <c r="M10360" s="162"/>
      <c r="N10360" s="152"/>
      <c r="P10360" s="138"/>
    </row>
    <row r="10361" spans="13:16" x14ac:dyDescent="0.3">
      <c r="M10361" s="162"/>
      <c r="N10361" s="152"/>
      <c r="P10361" s="138"/>
    </row>
    <row r="10362" spans="13:16" x14ac:dyDescent="0.3">
      <c r="M10362" s="162"/>
      <c r="N10362" s="152"/>
      <c r="P10362" s="138"/>
    </row>
    <row r="10363" spans="13:16" x14ac:dyDescent="0.3">
      <c r="M10363" s="162"/>
      <c r="N10363" s="152"/>
      <c r="P10363" s="138"/>
    </row>
    <row r="10364" spans="13:16" x14ac:dyDescent="0.3">
      <c r="M10364" s="162"/>
      <c r="N10364" s="152"/>
      <c r="P10364" s="138"/>
    </row>
    <row r="10365" spans="13:16" x14ac:dyDescent="0.3">
      <c r="M10365" s="162"/>
      <c r="N10365" s="152"/>
      <c r="P10365" s="138"/>
    </row>
    <row r="10366" spans="13:16" x14ac:dyDescent="0.3">
      <c r="M10366" s="162"/>
      <c r="N10366" s="152"/>
      <c r="P10366" s="138"/>
    </row>
    <row r="10367" spans="13:16" x14ac:dyDescent="0.3">
      <c r="M10367" s="162"/>
      <c r="N10367" s="152"/>
      <c r="P10367" s="138"/>
    </row>
    <row r="10368" spans="13:16" x14ac:dyDescent="0.3">
      <c r="M10368" s="162"/>
      <c r="N10368" s="152"/>
      <c r="P10368" s="138"/>
    </row>
    <row r="10369" spans="13:16" x14ac:dyDescent="0.3">
      <c r="M10369" s="162"/>
      <c r="N10369" s="152"/>
      <c r="P10369" s="138"/>
    </row>
    <row r="10370" spans="13:16" x14ac:dyDescent="0.3">
      <c r="M10370" s="162"/>
      <c r="N10370" s="152"/>
      <c r="P10370" s="138"/>
    </row>
    <row r="10371" spans="13:16" x14ac:dyDescent="0.3">
      <c r="M10371" s="162"/>
      <c r="N10371" s="152"/>
      <c r="P10371" s="138"/>
    </row>
    <row r="10372" spans="13:16" x14ac:dyDescent="0.3">
      <c r="M10372" s="162"/>
      <c r="N10372" s="152"/>
      <c r="P10372" s="138"/>
    </row>
    <row r="10373" spans="13:16" x14ac:dyDescent="0.3">
      <c r="M10373" s="162"/>
      <c r="N10373" s="152"/>
      <c r="P10373" s="138"/>
    </row>
    <row r="10374" spans="13:16" x14ac:dyDescent="0.3">
      <c r="M10374" s="162"/>
      <c r="N10374" s="152"/>
      <c r="P10374" s="138"/>
    </row>
    <row r="10375" spans="13:16" x14ac:dyDescent="0.3">
      <c r="M10375" s="162"/>
      <c r="N10375" s="152"/>
      <c r="P10375" s="138"/>
    </row>
    <row r="10376" spans="13:16" x14ac:dyDescent="0.3">
      <c r="M10376" s="162"/>
      <c r="N10376" s="152"/>
      <c r="P10376" s="138"/>
    </row>
    <row r="10377" spans="13:16" x14ac:dyDescent="0.3">
      <c r="M10377" s="162"/>
      <c r="N10377" s="152"/>
      <c r="P10377" s="138"/>
    </row>
    <row r="10378" spans="13:16" x14ac:dyDescent="0.3">
      <c r="M10378" s="162"/>
      <c r="N10378" s="152"/>
      <c r="P10378" s="138"/>
    </row>
    <row r="10379" spans="13:16" x14ac:dyDescent="0.3">
      <c r="M10379" s="162"/>
      <c r="N10379" s="152"/>
      <c r="P10379" s="138"/>
    </row>
    <row r="10380" spans="13:16" x14ac:dyDescent="0.3">
      <c r="M10380" s="162"/>
      <c r="N10380" s="152"/>
      <c r="P10380" s="138"/>
    </row>
    <row r="10381" spans="13:16" x14ac:dyDescent="0.3">
      <c r="M10381" s="162"/>
      <c r="N10381" s="152"/>
      <c r="P10381" s="138"/>
    </row>
    <row r="10382" spans="13:16" x14ac:dyDescent="0.3">
      <c r="M10382" s="162"/>
      <c r="N10382" s="152"/>
      <c r="P10382" s="138"/>
    </row>
    <row r="10383" spans="13:16" x14ac:dyDescent="0.3">
      <c r="M10383" s="162"/>
      <c r="N10383" s="152"/>
      <c r="P10383" s="138"/>
    </row>
    <row r="10384" spans="13:16" x14ac:dyDescent="0.3">
      <c r="M10384" s="162"/>
      <c r="N10384" s="152"/>
      <c r="P10384" s="138"/>
    </row>
    <row r="10385" spans="13:16" x14ac:dyDescent="0.3">
      <c r="M10385" s="162"/>
      <c r="N10385" s="152"/>
      <c r="P10385" s="138"/>
    </row>
    <row r="10386" spans="13:16" x14ac:dyDescent="0.3">
      <c r="M10386" s="162"/>
      <c r="N10386" s="152"/>
      <c r="P10386" s="138"/>
    </row>
    <row r="10387" spans="13:16" x14ac:dyDescent="0.3">
      <c r="M10387" s="162"/>
      <c r="N10387" s="152"/>
      <c r="P10387" s="138"/>
    </row>
    <row r="10388" spans="13:16" x14ac:dyDescent="0.3">
      <c r="M10388" s="162"/>
      <c r="N10388" s="152"/>
      <c r="P10388" s="138"/>
    </row>
    <row r="10389" spans="13:16" x14ac:dyDescent="0.3">
      <c r="M10389" s="162"/>
      <c r="N10389" s="152"/>
      <c r="P10389" s="138"/>
    </row>
    <row r="10390" spans="13:16" x14ac:dyDescent="0.3">
      <c r="M10390" s="162"/>
      <c r="N10390" s="152"/>
      <c r="P10390" s="138"/>
    </row>
    <row r="10391" spans="13:16" x14ac:dyDescent="0.3">
      <c r="M10391" s="162"/>
      <c r="N10391" s="152"/>
      <c r="P10391" s="138"/>
    </row>
    <row r="10392" spans="13:16" x14ac:dyDescent="0.3">
      <c r="M10392" s="162"/>
      <c r="N10392" s="152"/>
      <c r="P10392" s="138"/>
    </row>
    <row r="10393" spans="13:16" x14ac:dyDescent="0.3">
      <c r="M10393" s="162"/>
      <c r="N10393" s="152"/>
      <c r="P10393" s="138"/>
    </row>
    <row r="10394" spans="13:16" x14ac:dyDescent="0.3">
      <c r="M10394" s="162"/>
      <c r="N10394" s="152"/>
      <c r="P10394" s="138"/>
    </row>
    <row r="10395" spans="13:16" x14ac:dyDescent="0.3">
      <c r="M10395" s="162"/>
      <c r="N10395" s="152"/>
      <c r="P10395" s="138"/>
    </row>
    <row r="10396" spans="13:16" x14ac:dyDescent="0.3">
      <c r="M10396" s="162"/>
      <c r="N10396" s="152"/>
      <c r="P10396" s="138"/>
    </row>
    <row r="10397" spans="13:16" x14ac:dyDescent="0.3">
      <c r="M10397" s="162"/>
      <c r="N10397" s="152"/>
      <c r="P10397" s="138"/>
    </row>
    <row r="10398" spans="13:16" x14ac:dyDescent="0.3">
      <c r="M10398" s="162"/>
      <c r="N10398" s="152"/>
      <c r="P10398" s="138"/>
    </row>
    <row r="10399" spans="13:16" x14ac:dyDescent="0.3">
      <c r="M10399" s="162"/>
      <c r="N10399" s="152"/>
      <c r="P10399" s="138"/>
    </row>
    <row r="10400" spans="13:16" x14ac:dyDescent="0.3">
      <c r="M10400" s="162"/>
      <c r="N10400" s="152"/>
      <c r="P10400" s="138"/>
    </row>
    <row r="10401" spans="13:16" x14ac:dyDescent="0.3">
      <c r="M10401" s="162"/>
      <c r="N10401" s="152"/>
      <c r="P10401" s="138"/>
    </row>
    <row r="10402" spans="13:16" x14ac:dyDescent="0.3">
      <c r="M10402" s="162"/>
      <c r="N10402" s="152"/>
      <c r="P10402" s="138"/>
    </row>
    <row r="10403" spans="13:16" x14ac:dyDescent="0.3">
      <c r="M10403" s="162"/>
      <c r="N10403" s="152"/>
      <c r="P10403" s="138"/>
    </row>
    <row r="10404" spans="13:16" x14ac:dyDescent="0.3">
      <c r="M10404" s="162"/>
      <c r="N10404" s="152"/>
      <c r="P10404" s="138"/>
    </row>
    <row r="10405" spans="13:16" x14ac:dyDescent="0.3">
      <c r="M10405" s="162"/>
      <c r="N10405" s="152"/>
      <c r="P10405" s="138"/>
    </row>
    <row r="10406" spans="13:16" x14ac:dyDescent="0.3">
      <c r="M10406" s="162"/>
      <c r="N10406" s="152"/>
      <c r="P10406" s="138"/>
    </row>
    <row r="10407" spans="13:16" x14ac:dyDescent="0.3">
      <c r="M10407" s="162"/>
      <c r="N10407" s="152"/>
      <c r="P10407" s="138"/>
    </row>
    <row r="10408" spans="13:16" x14ac:dyDescent="0.3">
      <c r="M10408" s="162"/>
      <c r="N10408" s="152"/>
      <c r="P10408" s="138"/>
    </row>
    <row r="10409" spans="13:16" x14ac:dyDescent="0.3">
      <c r="M10409" s="162"/>
      <c r="N10409" s="152"/>
      <c r="P10409" s="138"/>
    </row>
    <row r="10410" spans="13:16" x14ac:dyDescent="0.3">
      <c r="M10410" s="162"/>
      <c r="N10410" s="152"/>
      <c r="P10410" s="138"/>
    </row>
    <row r="10411" spans="13:16" x14ac:dyDescent="0.3">
      <c r="M10411" s="162"/>
      <c r="N10411" s="152"/>
      <c r="P10411" s="138"/>
    </row>
    <row r="10412" spans="13:16" x14ac:dyDescent="0.3">
      <c r="M10412" s="162"/>
      <c r="N10412" s="152"/>
      <c r="P10412" s="138"/>
    </row>
    <row r="10413" spans="13:16" x14ac:dyDescent="0.3">
      <c r="M10413" s="162"/>
      <c r="N10413" s="152"/>
      <c r="P10413" s="138"/>
    </row>
    <row r="10414" spans="13:16" x14ac:dyDescent="0.3">
      <c r="M10414" s="162"/>
      <c r="N10414" s="152"/>
      <c r="P10414" s="138"/>
    </row>
    <row r="10415" spans="13:16" x14ac:dyDescent="0.3">
      <c r="M10415" s="162"/>
      <c r="N10415" s="152"/>
      <c r="P10415" s="138"/>
    </row>
    <row r="10416" spans="13:16" x14ac:dyDescent="0.3">
      <c r="M10416" s="162"/>
      <c r="N10416" s="152"/>
      <c r="P10416" s="138"/>
    </row>
    <row r="10417" spans="13:16" x14ac:dyDescent="0.3">
      <c r="M10417" s="162"/>
      <c r="N10417" s="152"/>
      <c r="P10417" s="138"/>
    </row>
    <row r="10418" spans="13:16" x14ac:dyDescent="0.3">
      <c r="M10418" s="162"/>
      <c r="N10418" s="152"/>
      <c r="P10418" s="138"/>
    </row>
    <row r="10419" spans="13:16" x14ac:dyDescent="0.3">
      <c r="M10419" s="162"/>
      <c r="N10419" s="152"/>
      <c r="P10419" s="138"/>
    </row>
    <row r="10420" spans="13:16" x14ac:dyDescent="0.3">
      <c r="M10420" s="162"/>
      <c r="N10420" s="152"/>
      <c r="P10420" s="138"/>
    </row>
    <row r="10421" spans="13:16" x14ac:dyDescent="0.3">
      <c r="M10421" s="162"/>
      <c r="N10421" s="152"/>
      <c r="P10421" s="138"/>
    </row>
    <row r="10422" spans="13:16" x14ac:dyDescent="0.3">
      <c r="M10422" s="162"/>
      <c r="N10422" s="152"/>
      <c r="P10422" s="138"/>
    </row>
    <row r="10423" spans="13:16" x14ac:dyDescent="0.3">
      <c r="M10423" s="162"/>
      <c r="N10423" s="152"/>
      <c r="P10423" s="138"/>
    </row>
    <row r="10424" spans="13:16" x14ac:dyDescent="0.3">
      <c r="M10424" s="162"/>
      <c r="N10424" s="152"/>
      <c r="P10424" s="138"/>
    </row>
    <row r="10425" spans="13:16" x14ac:dyDescent="0.3">
      <c r="M10425" s="162"/>
      <c r="N10425" s="152"/>
      <c r="P10425" s="138"/>
    </row>
    <row r="10426" spans="13:16" x14ac:dyDescent="0.3">
      <c r="M10426" s="162"/>
      <c r="N10426" s="152"/>
      <c r="P10426" s="138"/>
    </row>
    <row r="10427" spans="13:16" x14ac:dyDescent="0.3">
      <c r="M10427" s="162"/>
      <c r="N10427" s="152"/>
      <c r="P10427" s="138"/>
    </row>
    <row r="10428" spans="13:16" x14ac:dyDescent="0.3">
      <c r="M10428" s="162"/>
      <c r="N10428" s="152"/>
      <c r="P10428" s="138"/>
    </row>
    <row r="10429" spans="13:16" x14ac:dyDescent="0.3">
      <c r="M10429" s="162"/>
      <c r="N10429" s="152"/>
      <c r="P10429" s="138"/>
    </row>
    <row r="10430" spans="13:16" x14ac:dyDescent="0.3">
      <c r="M10430" s="162"/>
      <c r="N10430" s="152"/>
      <c r="P10430" s="138"/>
    </row>
    <row r="10431" spans="13:16" x14ac:dyDescent="0.3">
      <c r="M10431" s="162"/>
      <c r="N10431" s="152"/>
      <c r="P10431" s="138"/>
    </row>
    <row r="10432" spans="13:16" x14ac:dyDescent="0.3">
      <c r="M10432" s="162"/>
      <c r="N10432" s="152"/>
      <c r="P10432" s="138"/>
    </row>
    <row r="10433" spans="13:16" x14ac:dyDescent="0.3">
      <c r="M10433" s="162"/>
      <c r="N10433" s="152"/>
      <c r="P10433" s="138"/>
    </row>
    <row r="10434" spans="13:16" x14ac:dyDescent="0.3">
      <c r="M10434" s="162"/>
      <c r="N10434" s="152"/>
      <c r="P10434" s="138"/>
    </row>
    <row r="10435" spans="13:16" x14ac:dyDescent="0.3">
      <c r="M10435" s="162"/>
      <c r="N10435" s="152"/>
      <c r="P10435" s="138"/>
    </row>
    <row r="10436" spans="13:16" x14ac:dyDescent="0.3">
      <c r="M10436" s="162"/>
      <c r="N10436" s="152"/>
      <c r="P10436" s="138"/>
    </row>
    <row r="10437" spans="13:16" x14ac:dyDescent="0.3">
      <c r="M10437" s="162"/>
      <c r="N10437" s="152"/>
      <c r="P10437" s="138"/>
    </row>
    <row r="10438" spans="13:16" x14ac:dyDescent="0.3">
      <c r="M10438" s="162"/>
      <c r="N10438" s="152"/>
      <c r="P10438" s="138"/>
    </row>
    <row r="10439" spans="13:16" x14ac:dyDescent="0.3">
      <c r="M10439" s="162"/>
      <c r="N10439" s="152"/>
      <c r="P10439" s="138"/>
    </row>
    <row r="10440" spans="13:16" x14ac:dyDescent="0.3">
      <c r="M10440" s="162"/>
      <c r="N10440" s="152"/>
      <c r="P10440" s="138"/>
    </row>
    <row r="10441" spans="13:16" x14ac:dyDescent="0.3">
      <c r="M10441" s="162"/>
      <c r="N10441" s="152"/>
      <c r="P10441" s="138"/>
    </row>
    <row r="10442" spans="13:16" x14ac:dyDescent="0.3">
      <c r="M10442" s="162"/>
      <c r="N10442" s="152"/>
      <c r="P10442" s="138"/>
    </row>
    <row r="10443" spans="13:16" x14ac:dyDescent="0.3">
      <c r="M10443" s="162"/>
      <c r="N10443" s="152"/>
      <c r="P10443" s="138"/>
    </row>
    <row r="10444" spans="13:16" x14ac:dyDescent="0.3">
      <c r="M10444" s="162"/>
      <c r="N10444" s="152"/>
      <c r="P10444" s="138"/>
    </row>
    <row r="10445" spans="13:16" x14ac:dyDescent="0.3">
      <c r="M10445" s="162"/>
      <c r="N10445" s="152"/>
      <c r="P10445" s="138"/>
    </row>
    <row r="10446" spans="13:16" x14ac:dyDescent="0.3">
      <c r="M10446" s="162"/>
      <c r="N10446" s="152"/>
      <c r="P10446" s="138"/>
    </row>
    <row r="10447" spans="13:16" x14ac:dyDescent="0.3">
      <c r="M10447" s="162"/>
      <c r="N10447" s="152"/>
      <c r="P10447" s="138"/>
    </row>
    <row r="10448" spans="13:16" x14ac:dyDescent="0.3">
      <c r="M10448" s="162"/>
      <c r="N10448" s="152"/>
      <c r="P10448" s="138"/>
    </row>
    <row r="10449" spans="13:16" x14ac:dyDescent="0.3">
      <c r="M10449" s="162"/>
      <c r="N10449" s="152"/>
      <c r="P10449" s="138"/>
    </row>
    <row r="10450" spans="13:16" x14ac:dyDescent="0.3">
      <c r="M10450" s="162"/>
      <c r="N10450" s="152"/>
      <c r="P10450" s="138"/>
    </row>
    <row r="10451" spans="13:16" x14ac:dyDescent="0.3">
      <c r="M10451" s="162"/>
      <c r="N10451" s="152"/>
      <c r="P10451" s="138"/>
    </row>
    <row r="10452" spans="13:16" x14ac:dyDescent="0.3">
      <c r="M10452" s="162"/>
      <c r="N10452" s="152"/>
      <c r="P10452" s="138"/>
    </row>
    <row r="10453" spans="13:16" x14ac:dyDescent="0.3">
      <c r="M10453" s="162"/>
      <c r="N10453" s="152"/>
      <c r="P10453" s="138"/>
    </row>
    <row r="10454" spans="13:16" x14ac:dyDescent="0.3">
      <c r="M10454" s="162"/>
      <c r="N10454" s="152"/>
      <c r="P10454" s="138"/>
    </row>
    <row r="10455" spans="13:16" x14ac:dyDescent="0.3">
      <c r="M10455" s="162"/>
      <c r="N10455" s="152"/>
      <c r="P10455" s="138"/>
    </row>
    <row r="10456" spans="13:16" x14ac:dyDescent="0.3">
      <c r="M10456" s="162"/>
      <c r="N10456" s="152"/>
      <c r="P10456" s="138"/>
    </row>
    <row r="10457" spans="13:16" x14ac:dyDescent="0.3">
      <c r="M10457" s="162"/>
      <c r="N10457" s="152"/>
      <c r="P10457" s="138"/>
    </row>
    <row r="10458" spans="13:16" x14ac:dyDescent="0.3">
      <c r="M10458" s="162"/>
      <c r="N10458" s="152"/>
      <c r="P10458" s="138"/>
    </row>
    <row r="10459" spans="13:16" x14ac:dyDescent="0.3">
      <c r="M10459" s="162"/>
      <c r="N10459" s="152"/>
      <c r="P10459" s="138"/>
    </row>
    <row r="10460" spans="13:16" x14ac:dyDescent="0.3">
      <c r="M10460" s="162"/>
      <c r="N10460" s="152"/>
      <c r="P10460" s="138"/>
    </row>
    <row r="10461" spans="13:16" x14ac:dyDescent="0.3">
      <c r="M10461" s="162"/>
      <c r="N10461" s="152"/>
      <c r="P10461" s="138"/>
    </row>
    <row r="10462" spans="13:16" x14ac:dyDescent="0.3">
      <c r="M10462" s="162"/>
      <c r="N10462" s="152"/>
      <c r="P10462" s="138"/>
    </row>
    <row r="10463" spans="13:16" x14ac:dyDescent="0.3">
      <c r="M10463" s="162"/>
      <c r="N10463" s="152"/>
      <c r="P10463" s="138"/>
    </row>
    <row r="10464" spans="13:16" x14ac:dyDescent="0.3">
      <c r="M10464" s="162"/>
      <c r="N10464" s="152"/>
      <c r="P10464" s="138"/>
    </row>
    <row r="10465" spans="13:16" x14ac:dyDescent="0.3">
      <c r="M10465" s="162"/>
      <c r="N10465" s="152"/>
      <c r="P10465" s="138"/>
    </row>
    <row r="10466" spans="13:16" x14ac:dyDescent="0.3">
      <c r="M10466" s="162"/>
      <c r="N10466" s="152"/>
      <c r="P10466" s="138"/>
    </row>
    <row r="10467" spans="13:16" x14ac:dyDescent="0.3">
      <c r="M10467" s="162"/>
      <c r="N10467" s="152"/>
      <c r="P10467" s="138"/>
    </row>
    <row r="10468" spans="13:16" x14ac:dyDescent="0.3">
      <c r="M10468" s="162"/>
      <c r="N10468" s="152"/>
      <c r="P10468" s="138"/>
    </row>
    <row r="10469" spans="13:16" x14ac:dyDescent="0.3">
      <c r="M10469" s="162"/>
      <c r="N10469" s="152"/>
      <c r="P10469" s="138"/>
    </row>
    <row r="10470" spans="13:16" x14ac:dyDescent="0.3">
      <c r="M10470" s="162"/>
      <c r="N10470" s="152"/>
      <c r="P10470" s="138"/>
    </row>
    <row r="10471" spans="13:16" x14ac:dyDescent="0.3">
      <c r="M10471" s="162"/>
      <c r="N10471" s="152"/>
      <c r="P10471" s="138"/>
    </row>
    <row r="10472" spans="13:16" x14ac:dyDescent="0.3">
      <c r="M10472" s="162"/>
      <c r="N10472" s="152"/>
      <c r="P10472" s="138"/>
    </row>
    <row r="10473" spans="13:16" x14ac:dyDescent="0.3">
      <c r="M10473" s="162"/>
      <c r="N10473" s="152"/>
      <c r="P10473" s="138"/>
    </row>
    <row r="10474" spans="13:16" x14ac:dyDescent="0.3">
      <c r="M10474" s="162"/>
      <c r="N10474" s="152"/>
      <c r="P10474" s="138"/>
    </row>
    <row r="10475" spans="13:16" x14ac:dyDescent="0.3">
      <c r="M10475" s="162"/>
      <c r="N10475" s="152"/>
      <c r="P10475" s="138"/>
    </row>
    <row r="10476" spans="13:16" x14ac:dyDescent="0.3">
      <c r="M10476" s="162"/>
      <c r="N10476" s="152"/>
      <c r="P10476" s="138"/>
    </row>
    <row r="10477" spans="13:16" x14ac:dyDescent="0.3">
      <c r="M10477" s="162"/>
      <c r="N10477" s="152"/>
      <c r="P10477" s="138"/>
    </row>
    <row r="10478" spans="13:16" x14ac:dyDescent="0.3">
      <c r="M10478" s="162"/>
      <c r="N10478" s="152"/>
      <c r="P10478" s="138"/>
    </row>
    <row r="10479" spans="13:16" x14ac:dyDescent="0.3">
      <c r="M10479" s="162"/>
      <c r="N10479" s="152"/>
      <c r="P10479" s="138"/>
    </row>
    <row r="10480" spans="13:16" x14ac:dyDescent="0.3">
      <c r="M10480" s="162"/>
      <c r="N10480" s="152"/>
      <c r="P10480" s="138"/>
    </row>
    <row r="10481" spans="13:16" x14ac:dyDescent="0.3">
      <c r="M10481" s="162"/>
      <c r="N10481" s="152"/>
      <c r="P10481" s="138"/>
    </row>
    <row r="10482" spans="13:16" x14ac:dyDescent="0.3">
      <c r="M10482" s="162"/>
      <c r="N10482" s="152"/>
      <c r="P10482" s="138"/>
    </row>
    <row r="10483" spans="13:16" x14ac:dyDescent="0.3">
      <c r="M10483" s="162"/>
      <c r="N10483" s="152"/>
      <c r="P10483" s="138"/>
    </row>
    <row r="10484" spans="13:16" x14ac:dyDescent="0.3">
      <c r="M10484" s="162"/>
      <c r="N10484" s="152"/>
      <c r="P10484" s="138"/>
    </row>
    <row r="10485" spans="13:16" x14ac:dyDescent="0.3">
      <c r="M10485" s="162"/>
      <c r="N10485" s="152"/>
      <c r="P10485" s="138"/>
    </row>
    <row r="10486" spans="13:16" x14ac:dyDescent="0.3">
      <c r="M10486" s="162"/>
      <c r="N10486" s="152"/>
      <c r="P10486" s="138"/>
    </row>
    <row r="10487" spans="13:16" x14ac:dyDescent="0.3">
      <c r="M10487" s="162"/>
      <c r="N10487" s="152"/>
      <c r="P10487" s="138"/>
    </row>
    <row r="10488" spans="13:16" x14ac:dyDescent="0.3">
      <c r="M10488" s="162"/>
      <c r="N10488" s="152"/>
      <c r="P10488" s="138"/>
    </row>
    <row r="10489" spans="13:16" x14ac:dyDescent="0.3">
      <c r="M10489" s="162"/>
      <c r="N10489" s="152"/>
      <c r="P10489" s="138"/>
    </row>
    <row r="10490" spans="13:16" x14ac:dyDescent="0.3">
      <c r="M10490" s="162"/>
      <c r="N10490" s="152"/>
      <c r="P10490" s="138"/>
    </row>
    <row r="10491" spans="13:16" x14ac:dyDescent="0.3">
      <c r="M10491" s="162"/>
      <c r="N10491" s="152"/>
      <c r="P10491" s="138"/>
    </row>
    <row r="10492" spans="13:16" x14ac:dyDescent="0.3">
      <c r="M10492" s="162"/>
      <c r="N10492" s="152"/>
      <c r="P10492" s="138"/>
    </row>
    <row r="10493" spans="13:16" x14ac:dyDescent="0.3">
      <c r="M10493" s="162"/>
      <c r="N10493" s="152"/>
      <c r="P10493" s="138"/>
    </row>
    <row r="10494" spans="13:16" x14ac:dyDescent="0.3">
      <c r="M10494" s="162"/>
      <c r="N10494" s="152"/>
      <c r="P10494" s="138"/>
    </row>
    <row r="10495" spans="13:16" x14ac:dyDescent="0.3">
      <c r="M10495" s="162"/>
      <c r="N10495" s="152"/>
      <c r="P10495" s="138"/>
    </row>
    <row r="10496" spans="13:16" x14ac:dyDescent="0.3">
      <c r="M10496" s="162"/>
      <c r="N10496" s="152"/>
      <c r="P10496" s="138"/>
    </row>
    <row r="10497" spans="13:16" x14ac:dyDescent="0.3">
      <c r="M10497" s="162"/>
      <c r="N10497" s="152"/>
      <c r="P10497" s="138"/>
    </row>
    <row r="10498" spans="13:16" x14ac:dyDescent="0.3">
      <c r="M10498" s="162"/>
      <c r="N10498" s="152"/>
      <c r="P10498" s="138"/>
    </row>
    <row r="10499" spans="13:16" x14ac:dyDescent="0.3">
      <c r="M10499" s="162"/>
      <c r="N10499" s="152"/>
      <c r="P10499" s="138"/>
    </row>
    <row r="10500" spans="13:16" x14ac:dyDescent="0.3">
      <c r="M10500" s="162"/>
      <c r="N10500" s="152"/>
      <c r="P10500" s="138"/>
    </row>
    <row r="10501" spans="13:16" x14ac:dyDescent="0.3">
      <c r="M10501" s="162"/>
      <c r="N10501" s="152"/>
      <c r="P10501" s="138"/>
    </row>
    <row r="10502" spans="13:16" x14ac:dyDescent="0.3">
      <c r="M10502" s="162"/>
      <c r="N10502" s="152"/>
      <c r="P10502" s="138"/>
    </row>
    <row r="10503" spans="13:16" x14ac:dyDescent="0.3">
      <c r="M10503" s="162"/>
      <c r="N10503" s="152"/>
      <c r="P10503" s="138"/>
    </row>
    <row r="10504" spans="13:16" x14ac:dyDescent="0.3">
      <c r="M10504" s="162"/>
      <c r="N10504" s="152"/>
      <c r="P10504" s="138"/>
    </row>
    <row r="10505" spans="13:16" x14ac:dyDescent="0.3">
      <c r="M10505" s="162"/>
      <c r="N10505" s="152"/>
      <c r="P10505" s="138"/>
    </row>
    <row r="10506" spans="13:16" x14ac:dyDescent="0.3">
      <c r="M10506" s="162"/>
      <c r="N10506" s="152"/>
      <c r="P10506" s="138"/>
    </row>
    <row r="10507" spans="13:16" x14ac:dyDescent="0.3">
      <c r="M10507" s="162"/>
      <c r="N10507" s="152"/>
      <c r="P10507" s="138"/>
    </row>
    <row r="10508" spans="13:16" x14ac:dyDescent="0.3">
      <c r="M10508" s="162"/>
      <c r="N10508" s="152"/>
      <c r="P10508" s="138"/>
    </row>
    <row r="10509" spans="13:16" x14ac:dyDescent="0.3">
      <c r="M10509" s="162"/>
      <c r="N10509" s="152"/>
      <c r="P10509" s="138"/>
    </row>
    <row r="10510" spans="13:16" x14ac:dyDescent="0.3">
      <c r="M10510" s="162"/>
      <c r="N10510" s="152"/>
      <c r="P10510" s="138"/>
    </row>
    <row r="10511" spans="13:16" x14ac:dyDescent="0.3">
      <c r="M10511" s="162"/>
      <c r="N10511" s="152"/>
      <c r="P10511" s="138"/>
    </row>
    <row r="10512" spans="13:16" x14ac:dyDescent="0.3">
      <c r="M10512" s="162"/>
      <c r="N10512" s="152"/>
      <c r="P10512" s="138"/>
    </row>
    <row r="10513" spans="13:16" x14ac:dyDescent="0.3">
      <c r="M10513" s="162"/>
      <c r="N10513" s="152"/>
      <c r="P10513" s="138"/>
    </row>
    <row r="10514" spans="13:16" x14ac:dyDescent="0.3">
      <c r="M10514" s="162"/>
      <c r="N10514" s="152"/>
      <c r="P10514" s="138"/>
    </row>
    <row r="10515" spans="13:16" x14ac:dyDescent="0.3">
      <c r="M10515" s="162"/>
      <c r="N10515" s="152"/>
      <c r="P10515" s="138"/>
    </row>
    <row r="10516" spans="13:16" x14ac:dyDescent="0.3">
      <c r="M10516" s="162"/>
      <c r="N10516" s="152"/>
      <c r="P10516" s="138"/>
    </row>
    <row r="10517" spans="13:16" x14ac:dyDescent="0.3">
      <c r="M10517" s="162"/>
      <c r="N10517" s="152"/>
      <c r="P10517" s="138"/>
    </row>
    <row r="10518" spans="13:16" x14ac:dyDescent="0.3">
      <c r="M10518" s="162"/>
      <c r="N10518" s="152"/>
      <c r="P10518" s="138"/>
    </row>
    <row r="10519" spans="13:16" x14ac:dyDescent="0.3">
      <c r="M10519" s="162"/>
      <c r="N10519" s="152"/>
      <c r="P10519" s="138"/>
    </row>
    <row r="10520" spans="13:16" x14ac:dyDescent="0.3">
      <c r="M10520" s="162"/>
      <c r="N10520" s="152"/>
      <c r="P10520" s="138"/>
    </row>
    <row r="10521" spans="13:16" x14ac:dyDescent="0.3">
      <c r="M10521" s="162"/>
      <c r="N10521" s="152"/>
      <c r="P10521" s="138"/>
    </row>
    <row r="10522" spans="13:16" x14ac:dyDescent="0.3">
      <c r="M10522" s="162"/>
      <c r="N10522" s="152"/>
      <c r="P10522" s="138"/>
    </row>
    <row r="10523" spans="13:16" x14ac:dyDescent="0.3">
      <c r="M10523" s="162"/>
      <c r="N10523" s="152"/>
      <c r="P10523" s="138"/>
    </row>
    <row r="10524" spans="13:16" x14ac:dyDescent="0.3">
      <c r="M10524" s="162"/>
      <c r="N10524" s="152"/>
      <c r="P10524" s="138"/>
    </row>
    <row r="10525" spans="13:16" x14ac:dyDescent="0.3">
      <c r="M10525" s="162"/>
      <c r="N10525" s="152"/>
      <c r="P10525" s="138"/>
    </row>
    <row r="10526" spans="13:16" x14ac:dyDescent="0.3">
      <c r="M10526" s="162"/>
      <c r="N10526" s="152"/>
      <c r="P10526" s="138"/>
    </row>
    <row r="10527" spans="13:16" x14ac:dyDescent="0.3">
      <c r="M10527" s="162"/>
      <c r="N10527" s="152"/>
      <c r="P10527" s="138"/>
    </row>
    <row r="10528" spans="13:16" x14ac:dyDescent="0.3">
      <c r="M10528" s="162"/>
      <c r="N10528" s="152"/>
      <c r="P10528" s="138"/>
    </row>
    <row r="10529" spans="13:16" x14ac:dyDescent="0.3">
      <c r="M10529" s="162"/>
      <c r="N10529" s="152"/>
      <c r="P10529" s="138"/>
    </row>
    <row r="10530" spans="13:16" x14ac:dyDescent="0.3">
      <c r="M10530" s="162"/>
      <c r="N10530" s="152"/>
      <c r="P10530" s="138"/>
    </row>
    <row r="10531" spans="13:16" x14ac:dyDescent="0.3">
      <c r="M10531" s="162"/>
      <c r="N10531" s="152"/>
      <c r="P10531" s="138"/>
    </row>
    <row r="10532" spans="13:16" x14ac:dyDescent="0.3">
      <c r="M10532" s="162"/>
      <c r="N10532" s="152"/>
      <c r="P10532" s="138"/>
    </row>
    <row r="10533" spans="13:16" x14ac:dyDescent="0.3">
      <c r="M10533" s="162"/>
      <c r="N10533" s="152"/>
      <c r="P10533" s="138"/>
    </row>
    <row r="10534" spans="13:16" x14ac:dyDescent="0.3">
      <c r="M10534" s="162"/>
      <c r="N10534" s="152"/>
      <c r="P10534" s="138"/>
    </row>
    <row r="10535" spans="13:16" x14ac:dyDescent="0.3">
      <c r="M10535" s="162"/>
      <c r="N10535" s="152"/>
      <c r="P10535" s="138"/>
    </row>
    <row r="10536" spans="13:16" x14ac:dyDescent="0.3">
      <c r="M10536" s="162"/>
      <c r="N10536" s="152"/>
      <c r="P10536" s="138"/>
    </row>
    <row r="10537" spans="13:16" x14ac:dyDescent="0.3">
      <c r="M10537" s="162"/>
      <c r="N10537" s="152"/>
      <c r="P10537" s="138"/>
    </row>
    <row r="10538" spans="13:16" x14ac:dyDescent="0.3">
      <c r="M10538" s="162"/>
      <c r="N10538" s="152"/>
      <c r="P10538" s="138"/>
    </row>
    <row r="10539" spans="13:16" x14ac:dyDescent="0.3">
      <c r="M10539" s="162"/>
      <c r="N10539" s="152"/>
      <c r="P10539" s="138"/>
    </row>
    <row r="10540" spans="13:16" x14ac:dyDescent="0.3">
      <c r="M10540" s="162"/>
      <c r="N10540" s="152"/>
      <c r="P10540" s="138"/>
    </row>
    <row r="10541" spans="13:16" x14ac:dyDescent="0.3">
      <c r="M10541" s="162"/>
      <c r="N10541" s="152"/>
      <c r="P10541" s="138"/>
    </row>
    <row r="10542" spans="13:16" x14ac:dyDescent="0.3">
      <c r="M10542" s="162"/>
      <c r="N10542" s="152"/>
      <c r="P10542" s="138"/>
    </row>
    <row r="10543" spans="13:16" x14ac:dyDescent="0.3">
      <c r="M10543" s="162"/>
      <c r="N10543" s="152"/>
      <c r="P10543" s="138"/>
    </row>
    <row r="10544" spans="13:16" x14ac:dyDescent="0.3">
      <c r="M10544" s="162"/>
      <c r="N10544" s="152"/>
      <c r="P10544" s="138"/>
    </row>
    <row r="10545" spans="13:16" x14ac:dyDescent="0.3">
      <c r="M10545" s="162"/>
      <c r="N10545" s="152"/>
      <c r="P10545" s="138"/>
    </row>
    <row r="10546" spans="13:16" x14ac:dyDescent="0.3">
      <c r="M10546" s="162"/>
      <c r="N10546" s="152"/>
      <c r="P10546" s="138"/>
    </row>
    <row r="10547" spans="13:16" x14ac:dyDescent="0.3">
      <c r="M10547" s="162"/>
      <c r="N10547" s="152"/>
      <c r="P10547" s="138"/>
    </row>
    <row r="10548" spans="13:16" x14ac:dyDescent="0.3">
      <c r="M10548" s="162"/>
      <c r="N10548" s="152"/>
      <c r="P10548" s="138"/>
    </row>
    <row r="10549" spans="13:16" x14ac:dyDescent="0.3">
      <c r="M10549" s="162"/>
      <c r="N10549" s="152"/>
      <c r="P10549" s="138"/>
    </row>
    <row r="10550" spans="13:16" x14ac:dyDescent="0.3">
      <c r="M10550" s="162"/>
      <c r="N10550" s="152"/>
      <c r="P10550" s="138"/>
    </row>
    <row r="10551" spans="13:16" x14ac:dyDescent="0.3">
      <c r="M10551" s="162"/>
      <c r="N10551" s="152"/>
      <c r="P10551" s="138"/>
    </row>
    <row r="10552" spans="13:16" x14ac:dyDescent="0.3">
      <c r="M10552" s="162"/>
      <c r="N10552" s="152"/>
      <c r="P10552" s="138"/>
    </row>
    <row r="10553" spans="13:16" x14ac:dyDescent="0.3">
      <c r="M10553" s="162"/>
      <c r="N10553" s="152"/>
      <c r="P10553" s="138"/>
    </row>
    <row r="10554" spans="13:16" x14ac:dyDescent="0.3">
      <c r="M10554" s="162"/>
      <c r="N10554" s="152"/>
      <c r="P10554" s="138"/>
    </row>
    <row r="10555" spans="13:16" x14ac:dyDescent="0.3">
      <c r="M10555" s="162"/>
      <c r="N10555" s="152"/>
      <c r="P10555" s="138"/>
    </row>
    <row r="10556" spans="13:16" x14ac:dyDescent="0.3">
      <c r="M10556" s="162"/>
      <c r="N10556" s="152"/>
      <c r="P10556" s="138"/>
    </row>
    <row r="10557" spans="13:16" x14ac:dyDescent="0.3">
      <c r="M10557" s="162"/>
      <c r="N10557" s="152"/>
      <c r="P10557" s="138"/>
    </row>
    <row r="10558" spans="13:16" x14ac:dyDescent="0.3">
      <c r="M10558" s="162"/>
      <c r="N10558" s="152"/>
      <c r="P10558" s="138"/>
    </row>
    <row r="10559" spans="13:16" x14ac:dyDescent="0.3">
      <c r="M10559" s="162"/>
      <c r="N10559" s="152"/>
      <c r="P10559" s="138"/>
    </row>
    <row r="10560" spans="13:16" x14ac:dyDescent="0.3">
      <c r="M10560" s="162"/>
      <c r="N10560" s="152"/>
      <c r="P10560" s="138"/>
    </row>
    <row r="10561" spans="13:16" x14ac:dyDescent="0.3">
      <c r="M10561" s="162"/>
      <c r="N10561" s="152"/>
      <c r="P10561" s="138"/>
    </row>
    <row r="10562" spans="13:16" x14ac:dyDescent="0.3">
      <c r="M10562" s="162"/>
      <c r="N10562" s="152"/>
      <c r="P10562" s="138"/>
    </row>
    <row r="10563" spans="13:16" x14ac:dyDescent="0.3">
      <c r="M10563" s="162"/>
      <c r="N10563" s="152"/>
      <c r="P10563" s="138"/>
    </row>
    <row r="10564" spans="13:16" x14ac:dyDescent="0.3">
      <c r="M10564" s="162"/>
      <c r="N10564" s="152"/>
      <c r="P10564" s="138"/>
    </row>
    <row r="10565" spans="13:16" x14ac:dyDescent="0.3">
      <c r="M10565" s="162"/>
      <c r="N10565" s="152"/>
      <c r="P10565" s="138"/>
    </row>
    <row r="10566" spans="13:16" x14ac:dyDescent="0.3">
      <c r="M10566" s="162"/>
      <c r="N10566" s="152"/>
      <c r="P10566" s="138"/>
    </row>
    <row r="10567" spans="13:16" x14ac:dyDescent="0.3">
      <c r="M10567" s="162"/>
      <c r="N10567" s="152"/>
      <c r="P10567" s="138"/>
    </row>
    <row r="10568" spans="13:16" x14ac:dyDescent="0.3">
      <c r="M10568" s="162"/>
      <c r="N10568" s="152"/>
      <c r="P10568" s="138"/>
    </row>
    <row r="10569" spans="13:16" x14ac:dyDescent="0.3">
      <c r="M10569" s="162"/>
      <c r="N10569" s="152"/>
      <c r="P10569" s="138"/>
    </row>
    <row r="10570" spans="13:16" x14ac:dyDescent="0.3">
      <c r="M10570" s="162"/>
      <c r="N10570" s="152"/>
      <c r="P10570" s="138"/>
    </row>
    <row r="10571" spans="13:16" x14ac:dyDescent="0.3">
      <c r="M10571" s="162"/>
      <c r="N10571" s="152"/>
      <c r="P10571" s="138"/>
    </row>
    <row r="10572" spans="13:16" x14ac:dyDescent="0.3">
      <c r="M10572" s="162"/>
      <c r="N10572" s="152"/>
      <c r="P10572" s="138"/>
    </row>
    <row r="10573" spans="13:16" x14ac:dyDescent="0.3">
      <c r="M10573" s="162"/>
      <c r="N10573" s="152"/>
      <c r="P10573" s="138"/>
    </row>
    <row r="10574" spans="13:16" x14ac:dyDescent="0.3">
      <c r="M10574" s="162"/>
      <c r="N10574" s="152"/>
      <c r="P10574" s="138"/>
    </row>
    <row r="10575" spans="13:16" x14ac:dyDescent="0.3">
      <c r="M10575" s="162"/>
      <c r="N10575" s="152"/>
      <c r="P10575" s="138"/>
    </row>
    <row r="10576" spans="13:16" x14ac:dyDescent="0.3">
      <c r="M10576" s="162"/>
      <c r="N10576" s="152"/>
      <c r="P10576" s="138"/>
    </row>
    <row r="10577" spans="13:16" x14ac:dyDescent="0.3">
      <c r="M10577" s="162"/>
      <c r="N10577" s="152"/>
      <c r="P10577" s="138"/>
    </row>
    <row r="10578" spans="13:16" x14ac:dyDescent="0.3">
      <c r="M10578" s="162"/>
      <c r="N10578" s="152"/>
      <c r="P10578" s="138"/>
    </row>
    <row r="10579" spans="13:16" x14ac:dyDescent="0.3">
      <c r="M10579" s="162"/>
      <c r="N10579" s="152"/>
      <c r="P10579" s="138"/>
    </row>
    <row r="10580" spans="13:16" x14ac:dyDescent="0.3">
      <c r="M10580" s="162"/>
      <c r="N10580" s="152"/>
      <c r="P10580" s="138"/>
    </row>
    <row r="10581" spans="13:16" x14ac:dyDescent="0.3">
      <c r="M10581" s="162"/>
      <c r="N10581" s="152"/>
      <c r="P10581" s="138"/>
    </row>
    <row r="10582" spans="13:16" x14ac:dyDescent="0.3">
      <c r="M10582" s="162"/>
      <c r="N10582" s="152"/>
      <c r="P10582" s="138"/>
    </row>
    <row r="10583" spans="13:16" x14ac:dyDescent="0.3">
      <c r="M10583" s="162"/>
      <c r="N10583" s="152"/>
      <c r="P10583" s="138"/>
    </row>
    <row r="10584" spans="13:16" x14ac:dyDescent="0.3">
      <c r="M10584" s="162"/>
      <c r="N10584" s="152"/>
      <c r="P10584" s="138"/>
    </row>
    <row r="10585" spans="13:16" x14ac:dyDescent="0.3">
      <c r="M10585" s="162"/>
      <c r="N10585" s="152"/>
      <c r="P10585" s="138"/>
    </row>
    <row r="10586" spans="13:16" x14ac:dyDescent="0.3">
      <c r="M10586" s="162"/>
      <c r="N10586" s="152"/>
      <c r="P10586" s="138"/>
    </row>
    <row r="10587" spans="13:16" x14ac:dyDescent="0.3">
      <c r="M10587" s="162"/>
      <c r="N10587" s="152"/>
      <c r="P10587" s="138"/>
    </row>
    <row r="10588" spans="13:16" x14ac:dyDescent="0.3">
      <c r="M10588" s="162"/>
      <c r="N10588" s="152"/>
      <c r="P10588" s="138"/>
    </row>
    <row r="10589" spans="13:16" x14ac:dyDescent="0.3">
      <c r="M10589" s="162"/>
      <c r="N10589" s="152"/>
      <c r="P10589" s="138"/>
    </row>
    <row r="10590" spans="13:16" x14ac:dyDescent="0.3">
      <c r="M10590" s="162"/>
      <c r="N10590" s="152"/>
      <c r="P10590" s="138"/>
    </row>
    <row r="10591" spans="13:16" x14ac:dyDescent="0.3">
      <c r="M10591" s="162"/>
      <c r="N10591" s="152"/>
      <c r="P10591" s="138"/>
    </row>
    <row r="10592" spans="13:16" x14ac:dyDescent="0.3">
      <c r="M10592" s="162"/>
      <c r="N10592" s="152"/>
      <c r="P10592" s="138"/>
    </row>
    <row r="10593" spans="13:16" x14ac:dyDescent="0.3">
      <c r="M10593" s="162"/>
      <c r="N10593" s="152"/>
      <c r="P10593" s="138"/>
    </row>
    <row r="10594" spans="13:16" x14ac:dyDescent="0.3">
      <c r="M10594" s="162"/>
      <c r="N10594" s="152"/>
      <c r="P10594" s="138"/>
    </row>
    <row r="10595" spans="13:16" x14ac:dyDescent="0.3">
      <c r="M10595" s="162"/>
      <c r="N10595" s="152"/>
      <c r="P10595" s="138"/>
    </row>
    <row r="10596" spans="13:16" x14ac:dyDescent="0.3">
      <c r="M10596" s="162"/>
      <c r="N10596" s="152"/>
      <c r="P10596" s="138"/>
    </row>
    <row r="10597" spans="13:16" x14ac:dyDescent="0.3">
      <c r="M10597" s="162"/>
      <c r="N10597" s="152"/>
      <c r="P10597" s="138"/>
    </row>
    <row r="10598" spans="13:16" x14ac:dyDescent="0.3">
      <c r="M10598" s="162"/>
      <c r="N10598" s="152"/>
      <c r="P10598" s="138"/>
    </row>
    <row r="10599" spans="13:16" x14ac:dyDescent="0.3">
      <c r="M10599" s="162"/>
      <c r="N10599" s="152"/>
      <c r="P10599" s="138"/>
    </row>
    <row r="10600" spans="13:16" x14ac:dyDescent="0.3">
      <c r="M10600" s="162"/>
      <c r="N10600" s="152"/>
      <c r="P10600" s="138"/>
    </row>
    <row r="10601" spans="13:16" x14ac:dyDescent="0.3">
      <c r="M10601" s="162"/>
      <c r="N10601" s="152"/>
      <c r="P10601" s="138"/>
    </row>
    <row r="10602" spans="13:16" x14ac:dyDescent="0.3">
      <c r="M10602" s="162"/>
      <c r="N10602" s="152"/>
      <c r="P10602" s="138"/>
    </row>
    <row r="10603" spans="13:16" x14ac:dyDescent="0.3">
      <c r="M10603" s="162"/>
      <c r="N10603" s="152"/>
      <c r="P10603" s="138"/>
    </row>
    <row r="10604" spans="13:16" x14ac:dyDescent="0.3">
      <c r="M10604" s="162"/>
      <c r="N10604" s="152"/>
      <c r="P10604" s="138"/>
    </row>
    <row r="10605" spans="13:16" x14ac:dyDescent="0.3">
      <c r="M10605" s="162"/>
      <c r="N10605" s="152"/>
      <c r="P10605" s="138"/>
    </row>
    <row r="10606" spans="13:16" x14ac:dyDescent="0.3">
      <c r="M10606" s="162"/>
      <c r="N10606" s="152"/>
      <c r="P10606" s="138"/>
    </row>
    <row r="10607" spans="13:16" x14ac:dyDescent="0.3">
      <c r="M10607" s="162"/>
      <c r="N10607" s="152"/>
      <c r="P10607" s="138"/>
    </row>
    <row r="10608" spans="13:16" x14ac:dyDescent="0.3">
      <c r="M10608" s="162"/>
      <c r="N10608" s="152"/>
      <c r="P10608" s="138"/>
    </row>
    <row r="10609" spans="13:16" x14ac:dyDescent="0.3">
      <c r="M10609" s="162"/>
      <c r="N10609" s="152"/>
      <c r="P10609" s="138"/>
    </row>
    <row r="10610" spans="13:16" x14ac:dyDescent="0.3">
      <c r="M10610" s="162"/>
      <c r="N10610" s="152"/>
      <c r="P10610" s="138"/>
    </row>
    <row r="10611" spans="13:16" x14ac:dyDescent="0.3">
      <c r="M10611" s="162"/>
      <c r="N10611" s="152"/>
      <c r="P10611" s="138"/>
    </row>
    <row r="10612" spans="13:16" x14ac:dyDescent="0.3">
      <c r="M10612" s="162"/>
      <c r="N10612" s="152"/>
      <c r="P10612" s="138"/>
    </row>
    <row r="10613" spans="13:16" x14ac:dyDescent="0.3">
      <c r="M10613" s="162"/>
      <c r="N10613" s="152"/>
      <c r="P10613" s="138"/>
    </row>
    <row r="10614" spans="13:16" x14ac:dyDescent="0.3">
      <c r="M10614" s="162"/>
      <c r="N10614" s="152"/>
      <c r="P10614" s="138"/>
    </row>
    <row r="10615" spans="13:16" x14ac:dyDescent="0.3">
      <c r="M10615" s="162"/>
      <c r="N10615" s="152"/>
      <c r="P10615" s="138"/>
    </row>
    <row r="10616" spans="13:16" x14ac:dyDescent="0.3">
      <c r="M10616" s="162"/>
      <c r="N10616" s="152"/>
      <c r="P10616" s="138"/>
    </row>
    <row r="10617" spans="13:16" x14ac:dyDescent="0.3">
      <c r="M10617" s="162"/>
      <c r="N10617" s="152"/>
      <c r="P10617" s="138"/>
    </row>
    <row r="10618" spans="13:16" x14ac:dyDescent="0.3">
      <c r="M10618" s="162"/>
      <c r="N10618" s="152"/>
      <c r="P10618" s="138"/>
    </row>
    <row r="10619" spans="13:16" x14ac:dyDescent="0.3">
      <c r="M10619" s="162"/>
      <c r="N10619" s="152"/>
      <c r="P10619" s="138"/>
    </row>
    <row r="10620" spans="13:16" x14ac:dyDescent="0.3">
      <c r="M10620" s="162"/>
      <c r="N10620" s="152"/>
      <c r="P10620" s="138"/>
    </row>
    <row r="10621" spans="13:16" x14ac:dyDescent="0.3">
      <c r="M10621" s="162"/>
      <c r="N10621" s="152"/>
      <c r="P10621" s="138"/>
    </row>
    <row r="10622" spans="13:16" x14ac:dyDescent="0.3">
      <c r="M10622" s="162"/>
      <c r="N10622" s="152"/>
      <c r="P10622" s="138"/>
    </row>
    <row r="10623" spans="13:16" x14ac:dyDescent="0.3">
      <c r="M10623" s="162"/>
      <c r="N10623" s="152"/>
      <c r="P10623" s="138"/>
    </row>
    <row r="10624" spans="13:16" x14ac:dyDescent="0.3">
      <c r="M10624" s="162"/>
      <c r="N10624" s="152"/>
      <c r="P10624" s="138"/>
    </row>
    <row r="10625" spans="13:16" x14ac:dyDescent="0.3">
      <c r="M10625" s="162"/>
      <c r="N10625" s="152"/>
      <c r="P10625" s="138"/>
    </row>
    <row r="10626" spans="13:16" x14ac:dyDescent="0.3">
      <c r="M10626" s="162"/>
      <c r="N10626" s="152"/>
      <c r="P10626" s="138"/>
    </row>
    <row r="10627" spans="13:16" x14ac:dyDescent="0.3">
      <c r="M10627" s="162"/>
      <c r="N10627" s="152"/>
      <c r="P10627" s="138"/>
    </row>
    <row r="10628" spans="13:16" x14ac:dyDescent="0.3">
      <c r="M10628" s="162"/>
      <c r="N10628" s="152"/>
      <c r="P10628" s="138"/>
    </row>
    <row r="10629" spans="13:16" x14ac:dyDescent="0.3">
      <c r="M10629" s="162"/>
      <c r="N10629" s="152"/>
      <c r="P10629" s="138"/>
    </row>
    <row r="10630" spans="13:16" x14ac:dyDescent="0.3">
      <c r="M10630" s="162"/>
      <c r="N10630" s="152"/>
      <c r="P10630" s="138"/>
    </row>
    <row r="10631" spans="13:16" x14ac:dyDescent="0.3">
      <c r="M10631" s="162"/>
      <c r="N10631" s="152"/>
      <c r="P10631" s="138"/>
    </row>
    <row r="10632" spans="13:16" x14ac:dyDescent="0.3">
      <c r="M10632" s="162"/>
      <c r="N10632" s="152"/>
      <c r="P10632" s="138"/>
    </row>
    <row r="10633" spans="13:16" x14ac:dyDescent="0.3">
      <c r="M10633" s="162"/>
      <c r="N10633" s="152"/>
      <c r="P10633" s="138"/>
    </row>
    <row r="10634" spans="13:16" x14ac:dyDescent="0.3">
      <c r="M10634" s="162"/>
      <c r="N10634" s="152"/>
      <c r="P10634" s="138"/>
    </row>
    <row r="10635" spans="13:16" x14ac:dyDescent="0.3">
      <c r="M10635" s="162"/>
      <c r="N10635" s="152"/>
      <c r="P10635" s="138"/>
    </row>
    <row r="10636" spans="13:16" x14ac:dyDescent="0.3">
      <c r="M10636" s="162"/>
      <c r="N10636" s="152"/>
      <c r="P10636" s="138"/>
    </row>
    <row r="10637" spans="13:16" x14ac:dyDescent="0.3">
      <c r="M10637" s="162"/>
      <c r="N10637" s="152"/>
      <c r="P10637" s="138"/>
    </row>
    <row r="10638" spans="13:16" x14ac:dyDescent="0.3">
      <c r="M10638" s="162"/>
      <c r="N10638" s="152"/>
      <c r="P10638" s="138"/>
    </row>
    <row r="10639" spans="13:16" x14ac:dyDescent="0.3">
      <c r="M10639" s="162"/>
      <c r="N10639" s="152"/>
      <c r="P10639" s="138"/>
    </row>
    <row r="10640" spans="13:16" x14ac:dyDescent="0.3">
      <c r="M10640" s="162"/>
      <c r="N10640" s="152"/>
      <c r="P10640" s="138"/>
    </row>
    <row r="10641" spans="13:16" x14ac:dyDescent="0.3">
      <c r="M10641" s="162"/>
      <c r="N10641" s="152"/>
      <c r="P10641" s="138"/>
    </row>
    <row r="10642" spans="13:16" x14ac:dyDescent="0.3">
      <c r="M10642" s="162"/>
      <c r="N10642" s="152"/>
      <c r="P10642" s="138"/>
    </row>
    <row r="10643" spans="13:16" x14ac:dyDescent="0.3">
      <c r="M10643" s="162"/>
      <c r="N10643" s="152"/>
      <c r="P10643" s="138"/>
    </row>
    <row r="10644" spans="13:16" x14ac:dyDescent="0.3">
      <c r="M10644" s="162"/>
      <c r="N10644" s="152"/>
      <c r="P10644" s="138"/>
    </row>
    <row r="10645" spans="13:16" x14ac:dyDescent="0.3">
      <c r="M10645" s="162"/>
      <c r="N10645" s="152"/>
      <c r="P10645" s="138"/>
    </row>
    <row r="10646" spans="13:16" x14ac:dyDescent="0.3">
      <c r="M10646" s="162"/>
      <c r="N10646" s="152"/>
      <c r="P10646" s="138"/>
    </row>
    <row r="10647" spans="13:16" x14ac:dyDescent="0.3">
      <c r="M10647" s="162"/>
      <c r="N10647" s="152"/>
      <c r="P10647" s="138"/>
    </row>
    <row r="10648" spans="13:16" x14ac:dyDescent="0.3">
      <c r="M10648" s="162"/>
      <c r="N10648" s="152"/>
      <c r="P10648" s="138"/>
    </row>
    <row r="10649" spans="13:16" x14ac:dyDescent="0.3">
      <c r="M10649" s="162"/>
      <c r="N10649" s="152"/>
      <c r="P10649" s="138"/>
    </row>
    <row r="10650" spans="13:16" x14ac:dyDescent="0.3">
      <c r="M10650" s="162"/>
      <c r="N10650" s="152"/>
      <c r="P10650" s="138"/>
    </row>
    <row r="10651" spans="13:16" x14ac:dyDescent="0.3">
      <c r="M10651" s="162"/>
      <c r="N10651" s="152"/>
      <c r="P10651" s="138"/>
    </row>
    <row r="10652" spans="13:16" x14ac:dyDescent="0.3">
      <c r="M10652" s="162"/>
      <c r="N10652" s="152"/>
      <c r="P10652" s="138"/>
    </row>
    <row r="10653" spans="13:16" x14ac:dyDescent="0.3">
      <c r="M10653" s="162"/>
      <c r="N10653" s="152"/>
      <c r="P10653" s="138"/>
    </row>
    <row r="10654" spans="13:16" x14ac:dyDescent="0.3">
      <c r="M10654" s="162"/>
      <c r="N10654" s="152"/>
      <c r="P10654" s="138"/>
    </row>
    <row r="10655" spans="13:16" x14ac:dyDescent="0.3">
      <c r="M10655" s="162"/>
      <c r="N10655" s="152"/>
      <c r="P10655" s="138"/>
    </row>
    <row r="10656" spans="13:16" x14ac:dyDescent="0.3">
      <c r="M10656" s="162"/>
      <c r="N10656" s="152"/>
      <c r="P10656" s="138"/>
    </row>
    <row r="10657" spans="13:16" x14ac:dyDescent="0.3">
      <c r="M10657" s="162"/>
      <c r="N10657" s="152"/>
      <c r="P10657" s="138"/>
    </row>
    <row r="10658" spans="13:16" x14ac:dyDescent="0.3">
      <c r="M10658" s="162"/>
      <c r="N10658" s="152"/>
      <c r="P10658" s="138"/>
    </row>
    <row r="10659" spans="13:16" x14ac:dyDescent="0.3">
      <c r="M10659" s="162"/>
      <c r="N10659" s="152"/>
      <c r="P10659" s="138"/>
    </row>
    <row r="10660" spans="13:16" x14ac:dyDescent="0.3">
      <c r="M10660" s="162"/>
      <c r="N10660" s="152"/>
      <c r="P10660" s="138"/>
    </row>
    <row r="10661" spans="13:16" x14ac:dyDescent="0.3">
      <c r="M10661" s="162"/>
      <c r="N10661" s="152"/>
      <c r="P10661" s="138"/>
    </row>
    <row r="10662" spans="13:16" x14ac:dyDescent="0.3">
      <c r="M10662" s="162"/>
      <c r="N10662" s="152"/>
      <c r="P10662" s="138"/>
    </row>
    <row r="10663" spans="13:16" x14ac:dyDescent="0.3">
      <c r="M10663" s="162"/>
      <c r="N10663" s="152"/>
      <c r="P10663" s="138"/>
    </row>
    <row r="10664" spans="13:16" x14ac:dyDescent="0.3">
      <c r="M10664" s="162"/>
      <c r="N10664" s="152"/>
      <c r="P10664" s="138"/>
    </row>
    <row r="10665" spans="13:16" x14ac:dyDescent="0.3">
      <c r="M10665" s="162"/>
      <c r="N10665" s="152"/>
      <c r="P10665" s="138"/>
    </row>
    <row r="10666" spans="13:16" x14ac:dyDescent="0.3">
      <c r="M10666" s="162"/>
      <c r="N10666" s="152"/>
      <c r="P10666" s="138"/>
    </row>
    <row r="10667" spans="13:16" x14ac:dyDescent="0.3">
      <c r="M10667" s="162"/>
      <c r="N10667" s="152"/>
      <c r="P10667" s="138"/>
    </row>
    <row r="10668" spans="13:16" x14ac:dyDescent="0.3">
      <c r="M10668" s="162"/>
      <c r="N10668" s="152"/>
      <c r="P10668" s="138"/>
    </row>
    <row r="10669" spans="13:16" x14ac:dyDescent="0.3">
      <c r="M10669" s="162"/>
      <c r="N10669" s="152"/>
      <c r="P10669" s="138"/>
    </row>
    <row r="10670" spans="13:16" x14ac:dyDescent="0.3">
      <c r="M10670" s="162"/>
      <c r="N10670" s="152"/>
      <c r="P10670" s="138"/>
    </row>
    <row r="10671" spans="13:16" x14ac:dyDescent="0.3">
      <c r="M10671" s="162"/>
      <c r="N10671" s="152"/>
      <c r="P10671" s="138"/>
    </row>
    <row r="10672" spans="13:16" x14ac:dyDescent="0.3">
      <c r="M10672" s="162"/>
      <c r="N10672" s="152"/>
      <c r="P10672" s="138"/>
    </row>
    <row r="10673" spans="13:16" x14ac:dyDescent="0.3">
      <c r="M10673" s="162"/>
      <c r="N10673" s="152"/>
      <c r="P10673" s="138"/>
    </row>
    <row r="10674" spans="13:16" x14ac:dyDescent="0.3">
      <c r="M10674" s="162"/>
      <c r="N10674" s="152"/>
      <c r="P10674" s="138"/>
    </row>
    <row r="10675" spans="13:16" x14ac:dyDescent="0.3">
      <c r="M10675" s="162"/>
      <c r="N10675" s="152"/>
      <c r="P10675" s="138"/>
    </row>
    <row r="10676" spans="13:16" x14ac:dyDescent="0.3">
      <c r="M10676" s="162"/>
      <c r="N10676" s="152"/>
      <c r="P10676" s="138"/>
    </row>
    <row r="10677" spans="13:16" x14ac:dyDescent="0.3">
      <c r="M10677" s="162"/>
      <c r="N10677" s="152"/>
      <c r="P10677" s="138"/>
    </row>
    <row r="10678" spans="13:16" x14ac:dyDescent="0.3">
      <c r="M10678" s="162"/>
      <c r="N10678" s="152"/>
      <c r="P10678" s="138"/>
    </row>
    <row r="10679" spans="13:16" x14ac:dyDescent="0.3">
      <c r="M10679" s="162"/>
      <c r="N10679" s="152"/>
      <c r="P10679" s="138"/>
    </row>
    <row r="10680" spans="13:16" x14ac:dyDescent="0.3">
      <c r="M10680" s="162"/>
      <c r="N10680" s="152"/>
      <c r="P10680" s="138"/>
    </row>
    <row r="10681" spans="13:16" x14ac:dyDescent="0.3">
      <c r="M10681" s="162"/>
      <c r="N10681" s="152"/>
      <c r="P10681" s="138"/>
    </row>
    <row r="10682" spans="13:16" x14ac:dyDescent="0.3">
      <c r="M10682" s="162"/>
      <c r="N10682" s="152"/>
      <c r="P10682" s="138"/>
    </row>
    <row r="10683" spans="13:16" x14ac:dyDescent="0.3">
      <c r="M10683" s="162"/>
      <c r="N10683" s="152"/>
      <c r="P10683" s="138"/>
    </row>
    <row r="10684" spans="13:16" x14ac:dyDescent="0.3">
      <c r="M10684" s="162"/>
      <c r="N10684" s="152"/>
      <c r="P10684" s="138"/>
    </row>
    <row r="10685" spans="13:16" x14ac:dyDescent="0.3">
      <c r="M10685" s="162"/>
      <c r="N10685" s="152"/>
      <c r="P10685" s="138"/>
    </row>
    <row r="10686" spans="13:16" x14ac:dyDescent="0.3">
      <c r="M10686" s="162"/>
      <c r="N10686" s="152"/>
      <c r="P10686" s="138"/>
    </row>
    <row r="10687" spans="13:16" x14ac:dyDescent="0.3">
      <c r="M10687" s="162"/>
      <c r="N10687" s="152"/>
      <c r="P10687" s="138"/>
    </row>
    <row r="10688" spans="13:16" x14ac:dyDescent="0.3">
      <c r="M10688" s="162"/>
      <c r="N10688" s="152"/>
      <c r="P10688" s="138"/>
    </row>
    <row r="10689" spans="13:16" x14ac:dyDescent="0.3">
      <c r="M10689" s="162"/>
      <c r="N10689" s="152"/>
      <c r="P10689" s="138"/>
    </row>
    <row r="10690" spans="13:16" x14ac:dyDescent="0.3">
      <c r="M10690" s="162"/>
      <c r="N10690" s="152"/>
      <c r="P10690" s="138"/>
    </row>
    <row r="10691" spans="13:16" x14ac:dyDescent="0.3">
      <c r="M10691" s="162"/>
      <c r="N10691" s="152"/>
      <c r="P10691" s="138"/>
    </row>
    <row r="10692" spans="13:16" x14ac:dyDescent="0.3">
      <c r="M10692" s="162"/>
      <c r="N10692" s="152"/>
      <c r="P10692" s="138"/>
    </row>
    <row r="10693" spans="13:16" x14ac:dyDescent="0.3">
      <c r="M10693" s="162"/>
      <c r="N10693" s="152"/>
      <c r="P10693" s="138"/>
    </row>
    <row r="10694" spans="13:16" x14ac:dyDescent="0.3">
      <c r="M10694" s="162"/>
      <c r="N10694" s="152"/>
      <c r="P10694" s="138"/>
    </row>
    <row r="10695" spans="13:16" x14ac:dyDescent="0.3">
      <c r="M10695" s="162"/>
      <c r="N10695" s="152"/>
      <c r="P10695" s="138"/>
    </row>
    <row r="10696" spans="13:16" x14ac:dyDescent="0.3">
      <c r="M10696" s="162"/>
      <c r="N10696" s="152"/>
      <c r="P10696" s="138"/>
    </row>
    <row r="10697" spans="13:16" x14ac:dyDescent="0.3">
      <c r="M10697" s="162"/>
      <c r="N10697" s="152"/>
      <c r="P10697" s="138"/>
    </row>
    <row r="10698" spans="13:16" x14ac:dyDescent="0.3">
      <c r="M10698" s="162"/>
      <c r="N10698" s="152"/>
      <c r="P10698" s="138"/>
    </row>
    <row r="10699" spans="13:16" x14ac:dyDescent="0.3">
      <c r="M10699" s="162"/>
      <c r="N10699" s="152"/>
      <c r="P10699" s="138"/>
    </row>
    <row r="10700" spans="13:16" x14ac:dyDescent="0.3">
      <c r="M10700" s="162"/>
      <c r="N10700" s="152"/>
      <c r="P10700" s="138"/>
    </row>
    <row r="10701" spans="13:16" x14ac:dyDescent="0.3">
      <c r="M10701" s="162"/>
      <c r="N10701" s="152"/>
      <c r="P10701" s="138"/>
    </row>
    <row r="10702" spans="13:16" x14ac:dyDescent="0.3">
      <c r="M10702" s="162"/>
      <c r="N10702" s="152"/>
      <c r="P10702" s="138"/>
    </row>
    <row r="10703" spans="13:16" x14ac:dyDescent="0.3">
      <c r="M10703" s="162"/>
      <c r="N10703" s="152"/>
      <c r="P10703" s="138"/>
    </row>
    <row r="10704" spans="13:16" x14ac:dyDescent="0.3">
      <c r="M10704" s="162"/>
      <c r="N10704" s="152"/>
      <c r="P10704" s="138"/>
    </row>
    <row r="10705" spans="13:16" x14ac:dyDescent="0.3">
      <c r="M10705" s="162"/>
      <c r="N10705" s="152"/>
      <c r="P10705" s="138"/>
    </row>
    <row r="10706" spans="13:16" x14ac:dyDescent="0.3">
      <c r="M10706" s="162"/>
      <c r="N10706" s="152"/>
      <c r="P10706" s="138"/>
    </row>
    <row r="10707" spans="13:16" x14ac:dyDescent="0.3">
      <c r="M10707" s="162"/>
      <c r="N10707" s="152"/>
      <c r="P10707" s="138"/>
    </row>
    <row r="10708" spans="13:16" x14ac:dyDescent="0.3">
      <c r="M10708" s="162"/>
      <c r="N10708" s="152"/>
      <c r="P10708" s="138"/>
    </row>
    <row r="10709" spans="13:16" x14ac:dyDescent="0.3">
      <c r="M10709" s="162"/>
      <c r="N10709" s="152"/>
      <c r="P10709" s="138"/>
    </row>
    <row r="10710" spans="13:16" x14ac:dyDescent="0.3">
      <c r="M10710" s="162"/>
      <c r="N10710" s="152"/>
      <c r="P10710" s="138"/>
    </row>
    <row r="10711" spans="13:16" x14ac:dyDescent="0.3">
      <c r="M10711" s="162"/>
      <c r="N10711" s="152"/>
      <c r="P10711" s="138"/>
    </row>
    <row r="10712" spans="13:16" x14ac:dyDescent="0.3">
      <c r="M10712" s="162"/>
      <c r="N10712" s="152"/>
      <c r="P10712" s="138"/>
    </row>
    <row r="10713" spans="13:16" x14ac:dyDescent="0.3">
      <c r="M10713" s="162"/>
      <c r="N10713" s="152"/>
      <c r="P10713" s="138"/>
    </row>
    <row r="10714" spans="13:16" x14ac:dyDescent="0.3">
      <c r="M10714" s="162"/>
      <c r="N10714" s="152"/>
      <c r="P10714" s="138"/>
    </row>
    <row r="10715" spans="13:16" x14ac:dyDescent="0.3">
      <c r="M10715" s="162"/>
      <c r="N10715" s="152"/>
      <c r="P10715" s="138"/>
    </row>
    <row r="10716" spans="13:16" x14ac:dyDescent="0.3">
      <c r="M10716" s="162"/>
      <c r="N10716" s="152"/>
      <c r="P10716" s="138"/>
    </row>
    <row r="10717" spans="13:16" x14ac:dyDescent="0.3">
      <c r="M10717" s="162"/>
      <c r="N10717" s="152"/>
      <c r="P10717" s="138"/>
    </row>
    <row r="10718" spans="13:16" x14ac:dyDescent="0.3">
      <c r="M10718" s="162"/>
      <c r="N10718" s="152"/>
      <c r="P10718" s="138"/>
    </row>
    <row r="10719" spans="13:16" x14ac:dyDescent="0.3">
      <c r="M10719" s="162"/>
      <c r="N10719" s="152"/>
      <c r="P10719" s="138"/>
    </row>
    <row r="10720" spans="13:16" x14ac:dyDescent="0.3">
      <c r="M10720" s="162"/>
      <c r="N10720" s="152"/>
      <c r="P10720" s="138"/>
    </row>
    <row r="10721" spans="13:16" x14ac:dyDescent="0.3">
      <c r="M10721" s="162"/>
      <c r="N10721" s="152"/>
      <c r="P10721" s="138"/>
    </row>
    <row r="10722" spans="13:16" x14ac:dyDescent="0.3">
      <c r="M10722" s="162"/>
      <c r="N10722" s="152"/>
      <c r="P10722" s="138"/>
    </row>
    <row r="10723" spans="13:16" x14ac:dyDescent="0.3">
      <c r="M10723" s="162"/>
      <c r="N10723" s="152"/>
      <c r="P10723" s="138"/>
    </row>
    <row r="10724" spans="13:16" x14ac:dyDescent="0.3">
      <c r="M10724" s="162"/>
      <c r="N10724" s="152"/>
      <c r="P10724" s="138"/>
    </row>
    <row r="10725" spans="13:16" x14ac:dyDescent="0.3">
      <c r="M10725" s="162"/>
      <c r="N10725" s="152"/>
      <c r="P10725" s="138"/>
    </row>
    <row r="10726" spans="13:16" x14ac:dyDescent="0.3">
      <c r="M10726" s="162"/>
      <c r="N10726" s="152"/>
      <c r="P10726" s="138"/>
    </row>
    <row r="10727" spans="13:16" x14ac:dyDescent="0.3">
      <c r="M10727" s="162"/>
      <c r="N10727" s="152"/>
      <c r="P10727" s="138"/>
    </row>
    <row r="10728" spans="13:16" x14ac:dyDescent="0.3">
      <c r="M10728" s="162"/>
      <c r="N10728" s="152"/>
      <c r="P10728" s="138"/>
    </row>
    <row r="10729" spans="13:16" x14ac:dyDescent="0.3">
      <c r="M10729" s="162"/>
      <c r="N10729" s="152"/>
      <c r="P10729" s="138"/>
    </row>
    <row r="10730" spans="13:16" x14ac:dyDescent="0.3">
      <c r="M10730" s="162"/>
      <c r="N10730" s="152"/>
      <c r="P10730" s="138"/>
    </row>
    <row r="10731" spans="13:16" x14ac:dyDescent="0.3">
      <c r="M10731" s="162"/>
      <c r="N10731" s="152"/>
      <c r="P10731" s="138"/>
    </row>
    <row r="10732" spans="13:16" x14ac:dyDescent="0.3">
      <c r="M10732" s="162"/>
      <c r="N10732" s="152"/>
      <c r="P10732" s="138"/>
    </row>
    <row r="10733" spans="13:16" x14ac:dyDescent="0.3">
      <c r="M10733" s="162"/>
      <c r="N10733" s="152"/>
      <c r="P10733" s="138"/>
    </row>
    <row r="10734" spans="13:16" x14ac:dyDescent="0.3">
      <c r="M10734" s="162"/>
      <c r="N10734" s="152"/>
      <c r="P10734" s="138"/>
    </row>
    <row r="10735" spans="13:16" x14ac:dyDescent="0.3">
      <c r="M10735" s="162"/>
      <c r="N10735" s="152"/>
      <c r="P10735" s="138"/>
    </row>
    <row r="10736" spans="13:16" x14ac:dyDescent="0.3">
      <c r="M10736" s="162"/>
      <c r="N10736" s="152"/>
      <c r="P10736" s="138"/>
    </row>
    <row r="10737" spans="13:16" x14ac:dyDescent="0.3">
      <c r="M10737" s="162"/>
      <c r="N10737" s="152"/>
      <c r="P10737" s="138"/>
    </row>
    <row r="10738" spans="13:16" x14ac:dyDescent="0.3">
      <c r="M10738" s="162"/>
      <c r="N10738" s="152"/>
      <c r="P10738" s="138"/>
    </row>
    <row r="10739" spans="13:16" x14ac:dyDescent="0.3">
      <c r="M10739" s="162"/>
      <c r="N10739" s="152"/>
      <c r="P10739" s="138"/>
    </row>
    <row r="10740" spans="13:16" x14ac:dyDescent="0.3">
      <c r="M10740" s="162"/>
      <c r="N10740" s="152"/>
      <c r="P10740" s="138"/>
    </row>
    <row r="10741" spans="13:16" x14ac:dyDescent="0.3">
      <c r="M10741" s="162"/>
      <c r="N10741" s="152"/>
      <c r="P10741" s="138"/>
    </row>
    <row r="10742" spans="13:16" x14ac:dyDescent="0.3">
      <c r="M10742" s="162"/>
      <c r="N10742" s="152"/>
      <c r="P10742" s="138"/>
    </row>
    <row r="10743" spans="13:16" x14ac:dyDescent="0.3">
      <c r="M10743" s="162"/>
      <c r="N10743" s="152"/>
      <c r="P10743" s="138"/>
    </row>
    <row r="10744" spans="13:16" x14ac:dyDescent="0.3">
      <c r="M10744" s="162"/>
      <c r="N10744" s="152"/>
      <c r="P10744" s="138"/>
    </row>
    <row r="10745" spans="13:16" x14ac:dyDescent="0.3">
      <c r="M10745" s="162"/>
      <c r="N10745" s="152"/>
      <c r="P10745" s="138"/>
    </row>
    <row r="10746" spans="13:16" x14ac:dyDescent="0.3">
      <c r="M10746" s="162"/>
      <c r="N10746" s="152"/>
      <c r="P10746" s="138"/>
    </row>
    <row r="10747" spans="13:16" x14ac:dyDescent="0.3">
      <c r="M10747" s="162"/>
      <c r="N10747" s="152"/>
      <c r="P10747" s="138"/>
    </row>
    <row r="10748" spans="13:16" x14ac:dyDescent="0.3">
      <c r="M10748" s="162"/>
      <c r="N10748" s="152"/>
      <c r="P10748" s="138"/>
    </row>
    <row r="10749" spans="13:16" x14ac:dyDescent="0.3">
      <c r="M10749" s="162"/>
      <c r="N10749" s="152"/>
      <c r="P10749" s="138"/>
    </row>
    <row r="10750" spans="13:16" x14ac:dyDescent="0.3">
      <c r="M10750" s="162"/>
      <c r="N10750" s="152"/>
      <c r="P10750" s="138"/>
    </row>
    <row r="10751" spans="13:16" x14ac:dyDescent="0.3">
      <c r="M10751" s="162"/>
      <c r="N10751" s="152"/>
      <c r="P10751" s="138"/>
    </row>
    <row r="10752" spans="13:16" x14ac:dyDescent="0.3">
      <c r="M10752" s="162"/>
      <c r="N10752" s="152"/>
      <c r="P10752" s="138"/>
    </row>
    <row r="10753" spans="13:16" x14ac:dyDescent="0.3">
      <c r="M10753" s="162"/>
      <c r="N10753" s="152"/>
      <c r="P10753" s="138"/>
    </row>
    <row r="10754" spans="13:16" x14ac:dyDescent="0.3">
      <c r="M10754" s="162"/>
      <c r="N10754" s="152"/>
      <c r="P10754" s="138"/>
    </row>
    <row r="10755" spans="13:16" x14ac:dyDescent="0.3">
      <c r="M10755" s="162"/>
      <c r="N10755" s="152"/>
      <c r="P10755" s="138"/>
    </row>
    <row r="10756" spans="13:16" x14ac:dyDescent="0.3">
      <c r="M10756" s="162"/>
      <c r="N10756" s="152"/>
      <c r="P10756" s="138"/>
    </row>
    <row r="10757" spans="13:16" x14ac:dyDescent="0.3">
      <c r="M10757" s="162"/>
      <c r="N10757" s="152"/>
      <c r="P10757" s="138"/>
    </row>
    <row r="10758" spans="13:16" x14ac:dyDescent="0.3">
      <c r="M10758" s="162"/>
      <c r="N10758" s="152"/>
      <c r="P10758" s="138"/>
    </row>
    <row r="10759" spans="13:16" x14ac:dyDescent="0.3">
      <c r="M10759" s="162"/>
      <c r="N10759" s="152"/>
      <c r="P10759" s="138"/>
    </row>
    <row r="10760" spans="13:16" x14ac:dyDescent="0.3">
      <c r="M10760" s="162"/>
      <c r="N10760" s="152"/>
      <c r="P10760" s="138"/>
    </row>
    <row r="10761" spans="13:16" x14ac:dyDescent="0.3">
      <c r="M10761" s="162"/>
      <c r="N10761" s="152"/>
      <c r="P10761" s="138"/>
    </row>
    <row r="10762" spans="13:16" x14ac:dyDescent="0.3">
      <c r="M10762" s="162"/>
      <c r="N10762" s="152"/>
      <c r="P10762" s="138"/>
    </row>
    <row r="10763" spans="13:16" x14ac:dyDescent="0.3">
      <c r="M10763" s="162"/>
      <c r="N10763" s="152"/>
      <c r="P10763" s="138"/>
    </row>
    <row r="10764" spans="13:16" x14ac:dyDescent="0.3">
      <c r="M10764" s="162"/>
      <c r="N10764" s="152"/>
      <c r="P10764" s="138"/>
    </row>
    <row r="10765" spans="13:16" x14ac:dyDescent="0.3">
      <c r="M10765" s="162"/>
      <c r="N10765" s="152"/>
      <c r="P10765" s="138"/>
    </row>
    <row r="10766" spans="13:16" x14ac:dyDescent="0.3">
      <c r="M10766" s="162"/>
      <c r="N10766" s="152"/>
      <c r="P10766" s="138"/>
    </row>
    <row r="10767" spans="13:16" x14ac:dyDescent="0.3">
      <c r="M10767" s="162"/>
      <c r="N10767" s="152"/>
      <c r="P10767" s="138"/>
    </row>
    <row r="10768" spans="13:16" x14ac:dyDescent="0.3">
      <c r="M10768" s="162"/>
      <c r="N10768" s="152"/>
      <c r="P10768" s="138"/>
    </row>
    <row r="10769" spans="13:16" x14ac:dyDescent="0.3">
      <c r="M10769" s="162"/>
      <c r="N10769" s="152"/>
      <c r="P10769" s="138"/>
    </row>
    <row r="10770" spans="13:16" x14ac:dyDescent="0.3">
      <c r="M10770" s="162"/>
      <c r="N10770" s="152"/>
      <c r="P10770" s="138"/>
    </row>
    <row r="10771" spans="13:16" x14ac:dyDescent="0.3">
      <c r="M10771" s="162"/>
      <c r="N10771" s="152"/>
      <c r="P10771" s="138"/>
    </row>
    <row r="10772" spans="13:16" x14ac:dyDescent="0.3">
      <c r="M10772" s="162"/>
      <c r="N10772" s="152"/>
      <c r="P10772" s="138"/>
    </row>
    <row r="10773" spans="13:16" x14ac:dyDescent="0.3">
      <c r="M10773" s="162"/>
      <c r="N10773" s="152"/>
      <c r="P10773" s="138"/>
    </row>
    <row r="10774" spans="13:16" x14ac:dyDescent="0.3">
      <c r="M10774" s="162"/>
      <c r="N10774" s="152"/>
      <c r="P10774" s="138"/>
    </row>
    <row r="10775" spans="13:16" x14ac:dyDescent="0.3">
      <c r="M10775" s="162"/>
      <c r="N10775" s="152"/>
      <c r="P10775" s="138"/>
    </row>
    <row r="10776" spans="13:16" x14ac:dyDescent="0.3">
      <c r="M10776" s="162"/>
      <c r="N10776" s="152"/>
      <c r="P10776" s="138"/>
    </row>
    <row r="10777" spans="13:16" x14ac:dyDescent="0.3">
      <c r="M10777" s="162"/>
      <c r="N10777" s="152"/>
      <c r="P10777" s="138"/>
    </row>
    <row r="10778" spans="13:16" x14ac:dyDescent="0.3">
      <c r="M10778" s="162"/>
      <c r="N10778" s="152"/>
      <c r="P10778" s="138"/>
    </row>
    <row r="10779" spans="13:16" x14ac:dyDescent="0.3">
      <c r="M10779" s="162"/>
      <c r="N10779" s="152"/>
      <c r="P10779" s="138"/>
    </row>
    <row r="10780" spans="13:16" x14ac:dyDescent="0.3">
      <c r="M10780" s="162"/>
      <c r="N10780" s="152"/>
      <c r="P10780" s="138"/>
    </row>
    <row r="10781" spans="13:16" x14ac:dyDescent="0.3">
      <c r="M10781" s="162"/>
      <c r="N10781" s="152"/>
      <c r="P10781" s="138"/>
    </row>
    <row r="10782" spans="13:16" x14ac:dyDescent="0.3">
      <c r="M10782" s="162"/>
      <c r="N10782" s="152"/>
      <c r="P10782" s="138"/>
    </row>
    <row r="10783" spans="13:16" x14ac:dyDescent="0.3">
      <c r="M10783" s="162"/>
      <c r="N10783" s="152"/>
      <c r="P10783" s="138"/>
    </row>
    <row r="10784" spans="13:16" x14ac:dyDescent="0.3">
      <c r="M10784" s="162"/>
      <c r="N10784" s="152"/>
      <c r="P10784" s="138"/>
    </row>
    <row r="10785" spans="13:16" x14ac:dyDescent="0.3">
      <c r="M10785" s="162"/>
      <c r="N10785" s="152"/>
      <c r="P10785" s="138"/>
    </row>
    <row r="10786" spans="13:16" x14ac:dyDescent="0.3">
      <c r="M10786" s="162"/>
      <c r="N10786" s="152"/>
      <c r="P10786" s="138"/>
    </row>
    <row r="10787" spans="13:16" x14ac:dyDescent="0.3">
      <c r="M10787" s="162"/>
      <c r="N10787" s="152"/>
      <c r="P10787" s="138"/>
    </row>
    <row r="10788" spans="13:16" x14ac:dyDescent="0.3">
      <c r="M10788" s="162"/>
      <c r="N10788" s="152"/>
      <c r="P10788" s="138"/>
    </row>
    <row r="10789" spans="13:16" x14ac:dyDescent="0.3">
      <c r="M10789" s="162"/>
      <c r="N10789" s="152"/>
      <c r="P10789" s="138"/>
    </row>
    <row r="10790" spans="13:16" x14ac:dyDescent="0.3">
      <c r="M10790" s="162"/>
      <c r="N10790" s="152"/>
      <c r="P10790" s="138"/>
    </row>
    <row r="10791" spans="13:16" x14ac:dyDescent="0.3">
      <c r="M10791" s="162"/>
      <c r="N10791" s="152"/>
      <c r="P10791" s="138"/>
    </row>
    <row r="10792" spans="13:16" x14ac:dyDescent="0.3">
      <c r="M10792" s="162"/>
      <c r="N10792" s="152"/>
      <c r="P10792" s="138"/>
    </row>
    <row r="10793" spans="13:16" x14ac:dyDescent="0.3">
      <c r="M10793" s="162"/>
      <c r="N10793" s="152"/>
      <c r="P10793" s="138"/>
    </row>
    <row r="10794" spans="13:16" x14ac:dyDescent="0.3">
      <c r="M10794" s="162"/>
      <c r="N10794" s="152"/>
      <c r="P10794" s="138"/>
    </row>
    <row r="10795" spans="13:16" x14ac:dyDescent="0.3">
      <c r="M10795" s="162"/>
      <c r="N10795" s="152"/>
      <c r="P10795" s="138"/>
    </row>
    <row r="10796" spans="13:16" x14ac:dyDescent="0.3">
      <c r="M10796" s="162"/>
      <c r="N10796" s="152"/>
      <c r="P10796" s="138"/>
    </row>
    <row r="10797" spans="13:16" x14ac:dyDescent="0.3">
      <c r="M10797" s="162"/>
      <c r="N10797" s="152"/>
      <c r="P10797" s="138"/>
    </row>
    <row r="10798" spans="13:16" x14ac:dyDescent="0.3">
      <c r="M10798" s="162"/>
      <c r="N10798" s="152"/>
      <c r="P10798" s="138"/>
    </row>
    <row r="10799" spans="13:16" x14ac:dyDescent="0.3">
      <c r="M10799" s="162"/>
      <c r="N10799" s="152"/>
      <c r="P10799" s="138"/>
    </row>
    <row r="10800" spans="13:16" x14ac:dyDescent="0.3">
      <c r="M10800" s="162"/>
      <c r="N10800" s="152"/>
      <c r="P10800" s="138"/>
    </row>
    <row r="10801" spans="13:16" x14ac:dyDescent="0.3">
      <c r="M10801" s="162"/>
      <c r="N10801" s="152"/>
      <c r="P10801" s="138"/>
    </row>
    <row r="10802" spans="13:16" x14ac:dyDescent="0.3">
      <c r="M10802" s="162"/>
      <c r="N10802" s="152"/>
      <c r="P10802" s="138"/>
    </row>
    <row r="10803" spans="13:16" x14ac:dyDescent="0.3">
      <c r="M10803" s="162"/>
      <c r="N10803" s="152"/>
      <c r="P10803" s="138"/>
    </row>
    <row r="10804" spans="13:16" x14ac:dyDescent="0.3">
      <c r="M10804" s="162"/>
      <c r="N10804" s="152"/>
      <c r="P10804" s="138"/>
    </row>
    <row r="10805" spans="13:16" x14ac:dyDescent="0.3">
      <c r="M10805" s="162"/>
      <c r="N10805" s="152"/>
      <c r="P10805" s="138"/>
    </row>
    <row r="10806" spans="13:16" x14ac:dyDescent="0.3">
      <c r="M10806" s="162"/>
      <c r="N10806" s="152"/>
      <c r="P10806" s="138"/>
    </row>
    <row r="10807" spans="13:16" x14ac:dyDescent="0.3">
      <c r="M10807" s="162"/>
      <c r="N10807" s="152"/>
      <c r="P10807" s="138"/>
    </row>
    <row r="10808" spans="13:16" x14ac:dyDescent="0.3">
      <c r="M10808" s="162"/>
      <c r="N10808" s="152"/>
      <c r="P10808" s="138"/>
    </row>
    <row r="10809" spans="13:16" x14ac:dyDescent="0.3">
      <c r="M10809" s="162"/>
      <c r="N10809" s="152"/>
      <c r="P10809" s="138"/>
    </row>
    <row r="10810" spans="13:16" x14ac:dyDescent="0.3">
      <c r="M10810" s="162"/>
      <c r="N10810" s="152"/>
      <c r="P10810" s="138"/>
    </row>
    <row r="10811" spans="13:16" x14ac:dyDescent="0.3">
      <c r="M10811" s="162"/>
      <c r="N10811" s="152"/>
      <c r="P10811" s="138"/>
    </row>
    <row r="10812" spans="13:16" x14ac:dyDescent="0.3">
      <c r="M10812" s="162"/>
      <c r="N10812" s="152"/>
      <c r="P10812" s="138"/>
    </row>
    <row r="10813" spans="13:16" x14ac:dyDescent="0.3">
      <c r="M10813" s="162"/>
      <c r="N10813" s="152"/>
      <c r="P10813" s="138"/>
    </row>
    <row r="10814" spans="13:16" x14ac:dyDescent="0.3">
      <c r="M10814" s="162"/>
      <c r="N10814" s="152"/>
      <c r="P10814" s="138"/>
    </row>
    <row r="10815" spans="13:16" x14ac:dyDescent="0.3">
      <c r="M10815" s="162"/>
      <c r="N10815" s="152"/>
      <c r="P10815" s="138"/>
    </row>
    <row r="10816" spans="13:16" x14ac:dyDescent="0.3">
      <c r="M10816" s="162"/>
      <c r="N10816" s="152"/>
      <c r="P10816" s="138"/>
    </row>
    <row r="10817" spans="13:16" x14ac:dyDescent="0.3">
      <c r="M10817" s="162"/>
      <c r="N10817" s="152"/>
      <c r="P10817" s="138"/>
    </row>
    <row r="10818" spans="13:16" x14ac:dyDescent="0.3">
      <c r="M10818" s="162"/>
      <c r="N10818" s="152"/>
      <c r="P10818" s="138"/>
    </row>
    <row r="10819" spans="13:16" x14ac:dyDescent="0.3">
      <c r="M10819" s="162"/>
      <c r="N10819" s="152"/>
      <c r="P10819" s="138"/>
    </row>
    <row r="10820" spans="13:16" x14ac:dyDescent="0.3">
      <c r="M10820" s="162"/>
      <c r="N10820" s="152"/>
      <c r="P10820" s="138"/>
    </row>
    <row r="10821" spans="13:16" x14ac:dyDescent="0.3">
      <c r="M10821" s="162"/>
      <c r="N10821" s="152"/>
      <c r="P10821" s="138"/>
    </row>
    <row r="10822" spans="13:16" x14ac:dyDescent="0.3">
      <c r="M10822" s="162"/>
      <c r="N10822" s="152"/>
      <c r="P10822" s="138"/>
    </row>
    <row r="10823" spans="13:16" x14ac:dyDescent="0.3">
      <c r="M10823" s="162"/>
      <c r="N10823" s="152"/>
      <c r="P10823" s="138"/>
    </row>
    <row r="10824" spans="13:16" x14ac:dyDescent="0.3">
      <c r="M10824" s="162"/>
      <c r="N10824" s="152"/>
      <c r="P10824" s="138"/>
    </row>
    <row r="10825" spans="13:16" x14ac:dyDescent="0.3">
      <c r="M10825" s="162"/>
      <c r="N10825" s="152"/>
      <c r="P10825" s="138"/>
    </row>
    <row r="10826" spans="13:16" x14ac:dyDescent="0.3">
      <c r="M10826" s="162"/>
      <c r="N10826" s="152"/>
      <c r="P10826" s="138"/>
    </row>
    <row r="10827" spans="13:16" x14ac:dyDescent="0.3">
      <c r="M10827" s="162"/>
      <c r="N10827" s="152"/>
      <c r="P10827" s="138"/>
    </row>
    <row r="10828" spans="13:16" x14ac:dyDescent="0.3">
      <c r="M10828" s="162"/>
      <c r="N10828" s="152"/>
      <c r="P10828" s="138"/>
    </row>
    <row r="10829" spans="13:16" x14ac:dyDescent="0.3">
      <c r="M10829" s="162"/>
      <c r="N10829" s="152"/>
      <c r="P10829" s="138"/>
    </row>
    <row r="10830" spans="13:16" x14ac:dyDescent="0.3">
      <c r="M10830" s="162"/>
      <c r="N10830" s="152"/>
      <c r="P10830" s="138"/>
    </row>
    <row r="10831" spans="13:16" x14ac:dyDescent="0.3">
      <c r="M10831" s="162"/>
      <c r="N10831" s="152"/>
      <c r="P10831" s="138"/>
    </row>
    <row r="10832" spans="13:16" x14ac:dyDescent="0.3">
      <c r="M10832" s="162"/>
      <c r="N10832" s="152"/>
      <c r="P10832" s="138"/>
    </row>
    <row r="10833" spans="13:16" x14ac:dyDescent="0.3">
      <c r="M10833" s="162"/>
      <c r="N10833" s="152"/>
      <c r="P10833" s="138"/>
    </row>
    <row r="10834" spans="13:16" x14ac:dyDescent="0.3">
      <c r="M10834" s="162"/>
      <c r="N10834" s="152"/>
      <c r="P10834" s="138"/>
    </row>
    <row r="10835" spans="13:16" x14ac:dyDescent="0.3">
      <c r="M10835" s="162"/>
      <c r="N10835" s="152"/>
      <c r="P10835" s="138"/>
    </row>
    <row r="10836" spans="13:16" x14ac:dyDescent="0.3">
      <c r="M10836" s="162"/>
      <c r="N10836" s="152"/>
      <c r="P10836" s="138"/>
    </row>
    <row r="10837" spans="13:16" x14ac:dyDescent="0.3">
      <c r="M10837" s="162"/>
      <c r="N10837" s="152"/>
      <c r="P10837" s="138"/>
    </row>
    <row r="10838" spans="13:16" x14ac:dyDescent="0.3">
      <c r="M10838" s="162"/>
      <c r="N10838" s="152"/>
      <c r="P10838" s="138"/>
    </row>
    <row r="10839" spans="13:16" x14ac:dyDescent="0.3">
      <c r="M10839" s="162"/>
      <c r="N10839" s="152"/>
      <c r="P10839" s="138"/>
    </row>
    <row r="10840" spans="13:16" x14ac:dyDescent="0.3">
      <c r="M10840" s="162"/>
      <c r="N10840" s="152"/>
      <c r="P10840" s="138"/>
    </row>
    <row r="10841" spans="13:16" x14ac:dyDescent="0.3">
      <c r="M10841" s="162"/>
      <c r="N10841" s="152"/>
      <c r="P10841" s="138"/>
    </row>
    <row r="10842" spans="13:16" x14ac:dyDescent="0.3">
      <c r="M10842" s="162"/>
      <c r="N10842" s="152"/>
      <c r="P10842" s="138"/>
    </row>
    <row r="10843" spans="13:16" x14ac:dyDescent="0.3">
      <c r="M10843" s="162"/>
      <c r="N10843" s="152"/>
      <c r="P10843" s="138"/>
    </row>
    <row r="10844" spans="13:16" x14ac:dyDescent="0.3">
      <c r="M10844" s="162"/>
      <c r="N10844" s="152"/>
      <c r="P10844" s="138"/>
    </row>
    <row r="10845" spans="13:16" x14ac:dyDescent="0.3">
      <c r="M10845" s="162"/>
      <c r="N10845" s="152"/>
      <c r="P10845" s="138"/>
    </row>
    <row r="10846" spans="13:16" x14ac:dyDescent="0.3">
      <c r="M10846" s="162"/>
      <c r="N10846" s="152"/>
      <c r="P10846" s="138"/>
    </row>
    <row r="10847" spans="13:16" x14ac:dyDescent="0.3">
      <c r="M10847" s="162"/>
      <c r="N10847" s="152"/>
      <c r="P10847" s="138"/>
    </row>
    <row r="10848" spans="13:16" x14ac:dyDescent="0.3">
      <c r="M10848" s="162"/>
      <c r="N10848" s="152"/>
      <c r="P10848" s="138"/>
    </row>
    <row r="10849" spans="13:16" x14ac:dyDescent="0.3">
      <c r="M10849" s="162"/>
      <c r="N10849" s="152"/>
      <c r="P10849" s="138"/>
    </row>
    <row r="10850" spans="13:16" x14ac:dyDescent="0.3">
      <c r="M10850" s="162"/>
      <c r="N10850" s="152"/>
      <c r="P10850" s="138"/>
    </row>
    <row r="10851" spans="13:16" x14ac:dyDescent="0.3">
      <c r="M10851" s="162"/>
      <c r="N10851" s="152"/>
      <c r="P10851" s="138"/>
    </row>
    <row r="10852" spans="13:16" x14ac:dyDescent="0.3">
      <c r="M10852" s="162"/>
      <c r="N10852" s="152"/>
      <c r="P10852" s="138"/>
    </row>
    <row r="10853" spans="13:16" x14ac:dyDescent="0.3">
      <c r="M10853" s="162"/>
      <c r="N10853" s="152"/>
      <c r="P10853" s="138"/>
    </row>
    <row r="10854" spans="13:16" x14ac:dyDescent="0.3">
      <c r="M10854" s="162"/>
      <c r="N10854" s="152"/>
      <c r="P10854" s="138"/>
    </row>
    <row r="10855" spans="13:16" x14ac:dyDescent="0.3">
      <c r="M10855" s="162"/>
      <c r="N10855" s="152"/>
      <c r="P10855" s="138"/>
    </row>
    <row r="10856" spans="13:16" x14ac:dyDescent="0.3">
      <c r="M10856" s="162"/>
      <c r="N10856" s="152"/>
      <c r="P10856" s="138"/>
    </row>
    <row r="10857" spans="13:16" x14ac:dyDescent="0.3">
      <c r="M10857" s="162"/>
      <c r="N10857" s="152"/>
      <c r="P10857" s="138"/>
    </row>
    <row r="10858" spans="13:16" x14ac:dyDescent="0.3">
      <c r="M10858" s="162"/>
      <c r="N10858" s="152"/>
      <c r="P10858" s="138"/>
    </row>
    <row r="10859" spans="13:16" x14ac:dyDescent="0.3">
      <c r="M10859" s="162"/>
      <c r="N10859" s="152"/>
      <c r="P10859" s="138"/>
    </row>
    <row r="10860" spans="13:16" x14ac:dyDescent="0.3">
      <c r="M10860" s="162"/>
      <c r="N10860" s="152"/>
      <c r="P10860" s="138"/>
    </row>
    <row r="10861" spans="13:16" x14ac:dyDescent="0.3">
      <c r="M10861" s="162"/>
      <c r="N10861" s="152"/>
      <c r="P10861" s="138"/>
    </row>
    <row r="10862" spans="13:16" x14ac:dyDescent="0.3">
      <c r="M10862" s="162"/>
      <c r="N10862" s="152"/>
      <c r="P10862" s="138"/>
    </row>
    <row r="10863" spans="13:16" x14ac:dyDescent="0.3">
      <c r="M10863" s="162"/>
      <c r="N10863" s="152"/>
      <c r="P10863" s="138"/>
    </row>
    <row r="10864" spans="13:16" x14ac:dyDescent="0.3">
      <c r="M10864" s="162"/>
      <c r="N10864" s="152"/>
      <c r="P10864" s="138"/>
    </row>
    <row r="10865" spans="13:16" x14ac:dyDescent="0.3">
      <c r="M10865" s="162"/>
      <c r="N10865" s="152"/>
      <c r="P10865" s="138"/>
    </row>
    <row r="10866" spans="13:16" x14ac:dyDescent="0.3">
      <c r="M10866" s="162"/>
      <c r="N10866" s="152"/>
      <c r="P10866" s="138"/>
    </row>
    <row r="10867" spans="13:16" x14ac:dyDescent="0.3">
      <c r="M10867" s="162"/>
      <c r="N10867" s="152"/>
      <c r="P10867" s="138"/>
    </row>
    <row r="10868" spans="13:16" x14ac:dyDescent="0.3">
      <c r="M10868" s="162"/>
      <c r="N10868" s="152"/>
      <c r="P10868" s="138"/>
    </row>
    <row r="10869" spans="13:16" x14ac:dyDescent="0.3">
      <c r="M10869" s="162"/>
      <c r="N10869" s="152"/>
      <c r="P10869" s="138"/>
    </row>
    <row r="10870" spans="13:16" x14ac:dyDescent="0.3">
      <c r="M10870" s="162"/>
      <c r="N10870" s="152"/>
      <c r="P10870" s="138"/>
    </row>
    <row r="10871" spans="13:16" x14ac:dyDescent="0.3">
      <c r="M10871" s="162"/>
      <c r="N10871" s="152"/>
      <c r="P10871" s="138"/>
    </row>
    <row r="10872" spans="13:16" x14ac:dyDescent="0.3">
      <c r="M10872" s="162"/>
      <c r="N10872" s="152"/>
      <c r="P10872" s="138"/>
    </row>
    <row r="10873" spans="13:16" x14ac:dyDescent="0.3">
      <c r="M10873" s="162"/>
      <c r="N10873" s="152"/>
      <c r="P10873" s="138"/>
    </row>
    <row r="10874" spans="13:16" x14ac:dyDescent="0.3">
      <c r="M10874" s="162"/>
      <c r="N10874" s="152"/>
      <c r="P10874" s="138"/>
    </row>
    <row r="10875" spans="13:16" x14ac:dyDescent="0.3">
      <c r="M10875" s="162"/>
      <c r="N10875" s="152"/>
      <c r="P10875" s="138"/>
    </row>
    <row r="10876" spans="13:16" x14ac:dyDescent="0.3">
      <c r="M10876" s="162"/>
      <c r="N10876" s="152"/>
      <c r="P10876" s="138"/>
    </row>
    <row r="10877" spans="13:16" x14ac:dyDescent="0.3">
      <c r="M10877" s="162"/>
      <c r="N10877" s="152"/>
      <c r="P10877" s="138"/>
    </row>
    <row r="10878" spans="13:16" x14ac:dyDescent="0.3">
      <c r="M10878" s="162"/>
      <c r="N10878" s="152"/>
      <c r="P10878" s="138"/>
    </row>
    <row r="10879" spans="13:16" x14ac:dyDescent="0.3">
      <c r="M10879" s="162"/>
      <c r="N10879" s="152"/>
      <c r="P10879" s="138"/>
    </row>
    <row r="10880" spans="13:16" x14ac:dyDescent="0.3">
      <c r="M10880" s="162"/>
      <c r="N10880" s="152"/>
      <c r="P10880" s="138"/>
    </row>
    <row r="10881" spans="13:16" x14ac:dyDescent="0.3">
      <c r="M10881" s="162"/>
      <c r="N10881" s="152"/>
      <c r="P10881" s="138"/>
    </row>
    <row r="10882" spans="13:16" x14ac:dyDescent="0.3">
      <c r="M10882" s="162"/>
      <c r="N10882" s="152"/>
      <c r="P10882" s="138"/>
    </row>
    <row r="10883" spans="13:16" x14ac:dyDescent="0.3">
      <c r="M10883" s="162"/>
      <c r="N10883" s="152"/>
      <c r="P10883" s="138"/>
    </row>
    <row r="10884" spans="13:16" x14ac:dyDescent="0.3">
      <c r="M10884" s="162"/>
      <c r="N10884" s="152"/>
      <c r="P10884" s="138"/>
    </row>
    <row r="10885" spans="13:16" x14ac:dyDescent="0.3">
      <c r="M10885" s="162"/>
      <c r="N10885" s="152"/>
      <c r="P10885" s="138"/>
    </row>
    <row r="10886" spans="13:16" x14ac:dyDescent="0.3">
      <c r="M10886" s="162"/>
      <c r="N10886" s="152"/>
      <c r="P10886" s="138"/>
    </row>
    <row r="10887" spans="13:16" x14ac:dyDescent="0.3">
      <c r="M10887" s="162"/>
      <c r="N10887" s="152"/>
      <c r="P10887" s="138"/>
    </row>
    <row r="10888" spans="13:16" x14ac:dyDescent="0.3">
      <c r="M10888" s="162"/>
      <c r="N10888" s="152"/>
      <c r="P10888" s="138"/>
    </row>
    <row r="10889" spans="13:16" x14ac:dyDescent="0.3">
      <c r="M10889" s="162"/>
      <c r="N10889" s="152"/>
      <c r="P10889" s="138"/>
    </row>
    <row r="10890" spans="13:16" x14ac:dyDescent="0.3">
      <c r="M10890" s="162"/>
      <c r="N10890" s="152"/>
      <c r="P10890" s="138"/>
    </row>
    <row r="10891" spans="13:16" x14ac:dyDescent="0.3">
      <c r="M10891" s="162"/>
      <c r="N10891" s="152"/>
      <c r="P10891" s="138"/>
    </row>
    <row r="10892" spans="13:16" x14ac:dyDescent="0.3">
      <c r="M10892" s="162"/>
      <c r="N10892" s="152"/>
      <c r="P10892" s="138"/>
    </row>
    <row r="10893" spans="13:16" x14ac:dyDescent="0.3">
      <c r="M10893" s="162"/>
      <c r="N10893" s="152"/>
      <c r="P10893" s="138"/>
    </row>
    <row r="10894" spans="13:16" x14ac:dyDescent="0.3">
      <c r="M10894" s="162"/>
      <c r="N10894" s="152"/>
      <c r="P10894" s="138"/>
    </row>
    <row r="10895" spans="13:16" x14ac:dyDescent="0.3">
      <c r="M10895" s="162"/>
      <c r="N10895" s="152"/>
      <c r="P10895" s="138"/>
    </row>
    <row r="10896" spans="13:16" x14ac:dyDescent="0.3">
      <c r="M10896" s="162"/>
      <c r="N10896" s="152"/>
      <c r="P10896" s="138"/>
    </row>
    <row r="10897" spans="13:16" x14ac:dyDescent="0.3">
      <c r="M10897" s="162"/>
      <c r="N10897" s="152"/>
      <c r="P10897" s="138"/>
    </row>
    <row r="10898" spans="13:16" x14ac:dyDescent="0.3">
      <c r="M10898" s="162"/>
      <c r="N10898" s="152"/>
      <c r="P10898" s="138"/>
    </row>
    <row r="10899" spans="13:16" x14ac:dyDescent="0.3">
      <c r="M10899" s="162"/>
      <c r="N10899" s="152"/>
      <c r="P10899" s="138"/>
    </row>
    <row r="10900" spans="13:16" x14ac:dyDescent="0.3">
      <c r="M10900" s="162"/>
      <c r="N10900" s="152"/>
      <c r="P10900" s="138"/>
    </row>
    <row r="10901" spans="13:16" x14ac:dyDescent="0.3">
      <c r="M10901" s="162"/>
      <c r="N10901" s="152"/>
      <c r="P10901" s="138"/>
    </row>
    <row r="10902" spans="13:16" x14ac:dyDescent="0.3">
      <c r="M10902" s="162"/>
      <c r="N10902" s="152"/>
      <c r="P10902" s="138"/>
    </row>
    <row r="10903" spans="13:16" x14ac:dyDescent="0.3">
      <c r="M10903" s="162"/>
      <c r="N10903" s="152"/>
      <c r="P10903" s="138"/>
    </row>
    <row r="10904" spans="13:16" x14ac:dyDescent="0.3">
      <c r="M10904" s="162"/>
      <c r="N10904" s="152"/>
      <c r="P10904" s="138"/>
    </row>
    <row r="10905" spans="13:16" x14ac:dyDescent="0.3">
      <c r="M10905" s="162"/>
      <c r="N10905" s="152"/>
      <c r="P10905" s="138"/>
    </row>
    <row r="10906" spans="13:16" x14ac:dyDescent="0.3">
      <c r="M10906" s="162"/>
      <c r="N10906" s="152"/>
      <c r="P10906" s="138"/>
    </row>
    <row r="10907" spans="13:16" x14ac:dyDescent="0.3">
      <c r="M10907" s="162"/>
      <c r="N10907" s="152"/>
      <c r="P10907" s="138"/>
    </row>
    <row r="10908" spans="13:16" x14ac:dyDescent="0.3">
      <c r="M10908" s="162"/>
      <c r="N10908" s="152"/>
      <c r="P10908" s="138"/>
    </row>
    <row r="10909" spans="13:16" x14ac:dyDescent="0.3">
      <c r="M10909" s="162"/>
      <c r="N10909" s="152"/>
      <c r="P10909" s="138"/>
    </row>
    <row r="10910" spans="13:16" x14ac:dyDescent="0.3">
      <c r="M10910" s="162"/>
      <c r="N10910" s="152"/>
      <c r="P10910" s="138"/>
    </row>
    <row r="10911" spans="13:16" x14ac:dyDescent="0.3">
      <c r="M10911" s="162"/>
      <c r="N10911" s="152"/>
      <c r="P10911" s="138"/>
    </row>
    <row r="10912" spans="13:16" x14ac:dyDescent="0.3">
      <c r="M10912" s="162"/>
      <c r="N10912" s="152"/>
      <c r="P10912" s="138"/>
    </row>
    <row r="10913" spans="13:16" x14ac:dyDescent="0.3">
      <c r="M10913" s="162"/>
      <c r="N10913" s="152"/>
      <c r="P10913" s="138"/>
    </row>
    <row r="10914" spans="13:16" x14ac:dyDescent="0.3">
      <c r="M10914" s="162"/>
      <c r="N10914" s="152"/>
      <c r="P10914" s="138"/>
    </row>
    <row r="10915" spans="13:16" x14ac:dyDescent="0.3">
      <c r="M10915" s="162"/>
      <c r="N10915" s="152"/>
      <c r="P10915" s="138"/>
    </row>
    <row r="10916" spans="13:16" x14ac:dyDescent="0.3">
      <c r="M10916" s="162"/>
      <c r="N10916" s="152"/>
      <c r="P10916" s="138"/>
    </row>
    <row r="10917" spans="13:16" x14ac:dyDescent="0.3">
      <c r="M10917" s="162"/>
      <c r="N10917" s="152"/>
      <c r="P10917" s="138"/>
    </row>
    <row r="10918" spans="13:16" x14ac:dyDescent="0.3">
      <c r="M10918" s="162"/>
      <c r="N10918" s="152"/>
      <c r="P10918" s="138"/>
    </row>
    <row r="10919" spans="13:16" x14ac:dyDescent="0.3">
      <c r="M10919" s="162"/>
      <c r="N10919" s="152"/>
      <c r="P10919" s="138"/>
    </row>
    <row r="10920" spans="13:16" x14ac:dyDescent="0.3">
      <c r="M10920" s="162"/>
      <c r="N10920" s="152"/>
      <c r="P10920" s="138"/>
    </row>
    <row r="10921" spans="13:16" x14ac:dyDescent="0.3">
      <c r="M10921" s="162"/>
      <c r="N10921" s="152"/>
      <c r="P10921" s="138"/>
    </row>
    <row r="10922" spans="13:16" x14ac:dyDescent="0.3">
      <c r="M10922" s="162"/>
      <c r="N10922" s="152"/>
      <c r="P10922" s="138"/>
    </row>
    <row r="10923" spans="13:16" x14ac:dyDescent="0.3">
      <c r="M10923" s="162"/>
      <c r="N10923" s="152"/>
      <c r="P10923" s="138"/>
    </row>
    <row r="10924" spans="13:16" x14ac:dyDescent="0.3">
      <c r="M10924" s="162"/>
      <c r="N10924" s="152"/>
      <c r="P10924" s="138"/>
    </row>
    <row r="10925" spans="13:16" x14ac:dyDescent="0.3">
      <c r="M10925" s="162"/>
      <c r="N10925" s="152"/>
      <c r="P10925" s="138"/>
    </row>
    <row r="10926" spans="13:16" x14ac:dyDescent="0.3">
      <c r="M10926" s="162"/>
      <c r="N10926" s="152"/>
      <c r="P10926" s="138"/>
    </row>
    <row r="10927" spans="13:16" x14ac:dyDescent="0.3">
      <c r="M10927" s="162"/>
      <c r="N10927" s="152"/>
      <c r="P10927" s="138"/>
    </row>
    <row r="10928" spans="13:16" x14ac:dyDescent="0.3">
      <c r="M10928" s="162"/>
      <c r="N10928" s="152"/>
      <c r="P10928" s="138"/>
    </row>
    <row r="10929" spans="13:16" x14ac:dyDescent="0.3">
      <c r="M10929" s="162"/>
      <c r="N10929" s="152"/>
      <c r="P10929" s="138"/>
    </row>
    <row r="10930" spans="13:16" x14ac:dyDescent="0.3">
      <c r="M10930" s="162"/>
      <c r="N10930" s="152"/>
      <c r="P10930" s="138"/>
    </row>
    <row r="10931" spans="13:16" x14ac:dyDescent="0.3">
      <c r="M10931" s="162"/>
      <c r="N10931" s="152"/>
      <c r="P10931" s="138"/>
    </row>
    <row r="10932" spans="13:16" x14ac:dyDescent="0.3">
      <c r="M10932" s="162"/>
      <c r="N10932" s="152"/>
      <c r="P10932" s="138"/>
    </row>
    <row r="10933" spans="13:16" x14ac:dyDescent="0.3">
      <c r="M10933" s="162"/>
      <c r="N10933" s="152"/>
      <c r="P10933" s="138"/>
    </row>
    <row r="10934" spans="13:16" x14ac:dyDescent="0.3">
      <c r="M10934" s="162"/>
      <c r="N10934" s="152"/>
      <c r="P10934" s="138"/>
    </row>
    <row r="10935" spans="13:16" x14ac:dyDescent="0.3">
      <c r="M10935" s="162"/>
      <c r="N10935" s="152"/>
      <c r="P10935" s="138"/>
    </row>
    <row r="10936" spans="13:16" x14ac:dyDescent="0.3">
      <c r="M10936" s="162"/>
      <c r="N10936" s="152"/>
      <c r="P10936" s="138"/>
    </row>
    <row r="10937" spans="13:16" x14ac:dyDescent="0.3">
      <c r="M10937" s="162"/>
      <c r="N10937" s="152"/>
      <c r="P10937" s="138"/>
    </row>
    <row r="10938" spans="13:16" x14ac:dyDescent="0.3">
      <c r="M10938" s="162"/>
      <c r="N10938" s="152"/>
      <c r="P10938" s="138"/>
    </row>
    <row r="10939" spans="13:16" x14ac:dyDescent="0.3">
      <c r="M10939" s="162"/>
      <c r="N10939" s="152"/>
      <c r="P10939" s="138"/>
    </row>
    <row r="10940" spans="13:16" x14ac:dyDescent="0.3">
      <c r="M10940" s="162"/>
      <c r="N10940" s="152"/>
      <c r="P10940" s="138"/>
    </row>
    <row r="10941" spans="13:16" x14ac:dyDescent="0.3">
      <c r="M10941" s="162"/>
      <c r="N10941" s="152"/>
      <c r="P10941" s="138"/>
    </row>
    <row r="10942" spans="13:16" x14ac:dyDescent="0.3">
      <c r="M10942" s="162"/>
      <c r="N10942" s="152"/>
      <c r="P10942" s="138"/>
    </row>
    <row r="10943" spans="13:16" x14ac:dyDescent="0.3">
      <c r="M10943" s="162"/>
      <c r="N10943" s="152"/>
      <c r="P10943" s="138"/>
    </row>
    <row r="10944" spans="13:16" x14ac:dyDescent="0.3">
      <c r="M10944" s="162"/>
      <c r="N10944" s="152"/>
      <c r="P10944" s="138"/>
    </row>
    <row r="10945" spans="13:16" x14ac:dyDescent="0.3">
      <c r="M10945" s="162"/>
      <c r="N10945" s="152"/>
      <c r="P10945" s="138"/>
    </row>
    <row r="10946" spans="13:16" x14ac:dyDescent="0.3">
      <c r="M10946" s="162"/>
      <c r="N10946" s="152"/>
      <c r="P10946" s="138"/>
    </row>
    <row r="10947" spans="13:16" x14ac:dyDescent="0.3">
      <c r="M10947" s="162"/>
      <c r="N10947" s="152"/>
      <c r="P10947" s="138"/>
    </row>
    <row r="10948" spans="13:16" x14ac:dyDescent="0.3">
      <c r="M10948" s="162"/>
      <c r="N10948" s="152"/>
      <c r="P10948" s="138"/>
    </row>
    <row r="10949" spans="13:16" x14ac:dyDescent="0.3">
      <c r="M10949" s="162"/>
      <c r="N10949" s="152"/>
      <c r="P10949" s="138"/>
    </row>
    <row r="10950" spans="13:16" x14ac:dyDescent="0.3">
      <c r="M10950" s="162"/>
      <c r="N10950" s="152"/>
      <c r="P10950" s="138"/>
    </row>
    <row r="10951" spans="13:16" x14ac:dyDescent="0.3">
      <c r="M10951" s="162"/>
      <c r="N10951" s="152"/>
      <c r="P10951" s="138"/>
    </row>
    <row r="10952" spans="13:16" x14ac:dyDescent="0.3">
      <c r="M10952" s="162"/>
      <c r="N10952" s="152"/>
      <c r="P10952" s="138"/>
    </row>
    <row r="10953" spans="13:16" x14ac:dyDescent="0.3">
      <c r="M10953" s="162"/>
      <c r="N10953" s="152"/>
      <c r="P10953" s="138"/>
    </row>
    <row r="10954" spans="13:16" x14ac:dyDescent="0.3">
      <c r="M10954" s="162"/>
      <c r="N10954" s="152"/>
      <c r="P10954" s="138"/>
    </row>
    <row r="10955" spans="13:16" x14ac:dyDescent="0.3">
      <c r="M10955" s="162"/>
      <c r="N10955" s="152"/>
      <c r="P10955" s="138"/>
    </row>
    <row r="10956" spans="13:16" x14ac:dyDescent="0.3">
      <c r="M10956" s="162"/>
      <c r="N10956" s="152"/>
      <c r="P10956" s="138"/>
    </row>
    <row r="10957" spans="13:16" x14ac:dyDescent="0.3">
      <c r="M10957" s="162"/>
      <c r="N10957" s="152"/>
      <c r="P10957" s="138"/>
    </row>
    <row r="10958" spans="13:16" x14ac:dyDescent="0.3">
      <c r="M10958" s="162"/>
      <c r="N10958" s="152"/>
      <c r="P10958" s="138"/>
    </row>
    <row r="10959" spans="13:16" x14ac:dyDescent="0.3">
      <c r="M10959" s="162"/>
      <c r="N10959" s="152"/>
      <c r="P10959" s="138"/>
    </row>
    <row r="10960" spans="13:16" x14ac:dyDescent="0.3">
      <c r="M10960" s="162"/>
      <c r="N10960" s="152"/>
      <c r="P10960" s="138"/>
    </row>
    <row r="10961" spans="13:16" x14ac:dyDescent="0.3">
      <c r="M10961" s="162"/>
      <c r="N10961" s="152"/>
      <c r="P10961" s="138"/>
    </row>
    <row r="10962" spans="13:16" x14ac:dyDescent="0.3">
      <c r="M10962" s="162"/>
      <c r="N10962" s="152"/>
      <c r="P10962" s="138"/>
    </row>
    <row r="10963" spans="13:16" x14ac:dyDescent="0.3">
      <c r="M10963" s="162"/>
      <c r="N10963" s="152"/>
      <c r="P10963" s="138"/>
    </row>
    <row r="10964" spans="13:16" x14ac:dyDescent="0.3">
      <c r="M10964" s="162"/>
      <c r="N10964" s="152"/>
      <c r="P10964" s="138"/>
    </row>
    <row r="10965" spans="13:16" x14ac:dyDescent="0.3">
      <c r="M10965" s="162"/>
      <c r="N10965" s="152"/>
      <c r="P10965" s="138"/>
    </row>
    <row r="10966" spans="13:16" x14ac:dyDescent="0.3">
      <c r="M10966" s="162"/>
      <c r="N10966" s="152"/>
      <c r="P10966" s="138"/>
    </row>
    <row r="10967" spans="13:16" x14ac:dyDescent="0.3">
      <c r="M10967" s="162"/>
      <c r="N10967" s="152"/>
      <c r="P10967" s="138"/>
    </row>
    <row r="10968" spans="13:16" x14ac:dyDescent="0.3">
      <c r="M10968" s="162"/>
      <c r="N10968" s="152"/>
      <c r="P10968" s="138"/>
    </row>
    <row r="10969" spans="13:16" x14ac:dyDescent="0.3">
      <c r="M10969" s="162"/>
      <c r="N10969" s="152"/>
      <c r="P10969" s="138"/>
    </row>
    <row r="10970" spans="13:16" x14ac:dyDescent="0.3">
      <c r="M10970" s="162"/>
      <c r="N10970" s="152"/>
      <c r="P10970" s="138"/>
    </row>
    <row r="10971" spans="13:16" x14ac:dyDescent="0.3">
      <c r="M10971" s="162"/>
      <c r="N10971" s="152"/>
      <c r="P10971" s="138"/>
    </row>
    <row r="10972" spans="13:16" x14ac:dyDescent="0.3">
      <c r="M10972" s="162"/>
      <c r="N10972" s="152"/>
      <c r="P10972" s="138"/>
    </row>
    <row r="10973" spans="13:16" x14ac:dyDescent="0.3">
      <c r="M10973" s="162"/>
      <c r="N10973" s="152"/>
      <c r="P10973" s="138"/>
    </row>
    <row r="10974" spans="13:16" x14ac:dyDescent="0.3">
      <c r="M10974" s="162"/>
      <c r="N10974" s="152"/>
      <c r="P10974" s="138"/>
    </row>
    <row r="10975" spans="13:16" x14ac:dyDescent="0.3">
      <c r="M10975" s="162"/>
      <c r="N10975" s="152"/>
      <c r="P10975" s="138"/>
    </row>
    <row r="10976" spans="13:16" x14ac:dyDescent="0.3">
      <c r="M10976" s="162"/>
      <c r="N10976" s="152"/>
      <c r="P10976" s="138"/>
    </row>
    <row r="10977" spans="13:16" x14ac:dyDescent="0.3">
      <c r="M10977" s="162"/>
      <c r="N10977" s="152"/>
      <c r="P10977" s="138"/>
    </row>
    <row r="10978" spans="13:16" x14ac:dyDescent="0.3">
      <c r="M10978" s="162"/>
      <c r="N10978" s="152"/>
      <c r="P10978" s="138"/>
    </row>
    <row r="10979" spans="13:16" x14ac:dyDescent="0.3">
      <c r="M10979" s="162"/>
      <c r="N10979" s="152"/>
      <c r="P10979" s="138"/>
    </row>
    <row r="10980" spans="13:16" x14ac:dyDescent="0.3">
      <c r="M10980" s="162"/>
      <c r="N10980" s="152"/>
      <c r="P10980" s="138"/>
    </row>
    <row r="10981" spans="13:16" x14ac:dyDescent="0.3">
      <c r="M10981" s="162"/>
      <c r="N10981" s="152"/>
      <c r="P10981" s="138"/>
    </row>
    <row r="10982" spans="13:16" x14ac:dyDescent="0.3">
      <c r="M10982" s="162"/>
      <c r="N10982" s="152"/>
      <c r="P10982" s="138"/>
    </row>
    <row r="10983" spans="13:16" x14ac:dyDescent="0.3">
      <c r="M10983" s="162"/>
      <c r="N10983" s="152"/>
      <c r="P10983" s="138"/>
    </row>
    <row r="10984" spans="13:16" x14ac:dyDescent="0.3">
      <c r="M10984" s="162"/>
      <c r="N10984" s="152"/>
      <c r="P10984" s="138"/>
    </row>
    <row r="10985" spans="13:16" x14ac:dyDescent="0.3">
      <c r="M10985" s="162"/>
      <c r="N10985" s="152"/>
      <c r="P10985" s="138"/>
    </row>
    <row r="10986" spans="13:16" x14ac:dyDescent="0.3">
      <c r="M10986" s="162"/>
      <c r="N10986" s="152"/>
      <c r="P10986" s="138"/>
    </row>
    <row r="10987" spans="13:16" x14ac:dyDescent="0.3">
      <c r="M10987" s="162"/>
      <c r="N10987" s="152"/>
      <c r="P10987" s="138"/>
    </row>
    <row r="10988" spans="13:16" x14ac:dyDescent="0.3">
      <c r="M10988" s="162"/>
      <c r="N10988" s="152"/>
      <c r="P10988" s="138"/>
    </row>
    <row r="10989" spans="13:16" x14ac:dyDescent="0.3">
      <c r="M10989" s="162"/>
      <c r="N10989" s="152"/>
      <c r="P10989" s="138"/>
    </row>
    <row r="10990" spans="13:16" x14ac:dyDescent="0.3">
      <c r="M10990" s="162"/>
      <c r="N10990" s="152"/>
      <c r="P10990" s="138"/>
    </row>
    <row r="10991" spans="13:16" x14ac:dyDescent="0.3">
      <c r="M10991" s="162"/>
      <c r="N10991" s="152"/>
      <c r="P10991" s="138"/>
    </row>
    <row r="10992" spans="13:16" x14ac:dyDescent="0.3">
      <c r="M10992" s="162"/>
      <c r="N10992" s="152"/>
      <c r="P10992" s="138"/>
    </row>
    <row r="10993" spans="13:16" x14ac:dyDescent="0.3">
      <c r="M10993" s="162"/>
      <c r="N10993" s="152"/>
      <c r="P10993" s="138"/>
    </row>
    <row r="10994" spans="13:16" x14ac:dyDescent="0.3">
      <c r="M10994" s="162"/>
      <c r="N10994" s="152"/>
      <c r="P10994" s="138"/>
    </row>
    <row r="10995" spans="13:16" x14ac:dyDescent="0.3">
      <c r="M10995" s="162"/>
      <c r="N10995" s="152"/>
      <c r="P10995" s="138"/>
    </row>
    <row r="10996" spans="13:16" x14ac:dyDescent="0.3">
      <c r="M10996" s="162"/>
      <c r="N10996" s="152"/>
      <c r="P10996" s="138"/>
    </row>
    <row r="10997" spans="13:16" x14ac:dyDescent="0.3">
      <c r="M10997" s="162"/>
      <c r="N10997" s="152"/>
      <c r="P10997" s="138"/>
    </row>
    <row r="10998" spans="13:16" x14ac:dyDescent="0.3">
      <c r="M10998" s="162"/>
      <c r="N10998" s="152"/>
      <c r="P10998" s="138"/>
    </row>
    <row r="10999" spans="13:16" x14ac:dyDescent="0.3">
      <c r="M10999" s="162"/>
      <c r="N10999" s="152"/>
      <c r="P10999" s="138"/>
    </row>
    <row r="11000" spans="13:16" x14ac:dyDescent="0.3">
      <c r="M11000" s="162"/>
      <c r="N11000" s="152"/>
      <c r="P11000" s="138"/>
    </row>
    <row r="11001" spans="13:16" x14ac:dyDescent="0.3">
      <c r="M11001" s="162"/>
      <c r="N11001" s="152"/>
      <c r="P11001" s="138"/>
    </row>
    <row r="11002" spans="13:16" x14ac:dyDescent="0.3">
      <c r="M11002" s="162"/>
      <c r="N11002" s="152"/>
      <c r="P11002" s="138"/>
    </row>
    <row r="11003" spans="13:16" x14ac:dyDescent="0.3">
      <c r="M11003" s="162"/>
      <c r="N11003" s="152"/>
      <c r="P11003" s="138"/>
    </row>
    <row r="11004" spans="13:16" x14ac:dyDescent="0.3">
      <c r="M11004" s="162"/>
      <c r="N11004" s="152"/>
      <c r="P11004" s="138"/>
    </row>
    <row r="11005" spans="13:16" x14ac:dyDescent="0.3">
      <c r="M11005" s="162"/>
      <c r="N11005" s="152"/>
      <c r="P11005" s="138"/>
    </row>
    <row r="11006" spans="13:16" x14ac:dyDescent="0.3">
      <c r="M11006" s="162"/>
      <c r="N11006" s="152"/>
      <c r="P11006" s="138"/>
    </row>
    <row r="11007" spans="13:16" x14ac:dyDescent="0.3">
      <c r="M11007" s="162"/>
      <c r="N11007" s="152"/>
      <c r="P11007" s="138"/>
    </row>
    <row r="11008" spans="13:16" x14ac:dyDescent="0.3">
      <c r="M11008" s="162"/>
      <c r="N11008" s="152"/>
      <c r="P11008" s="138"/>
    </row>
    <row r="11009" spans="13:16" x14ac:dyDescent="0.3">
      <c r="M11009" s="162"/>
      <c r="N11009" s="152"/>
      <c r="P11009" s="138"/>
    </row>
    <row r="11010" spans="13:16" x14ac:dyDescent="0.3">
      <c r="M11010" s="162"/>
      <c r="N11010" s="152"/>
      <c r="P11010" s="138"/>
    </row>
    <row r="11011" spans="13:16" x14ac:dyDescent="0.3">
      <c r="M11011" s="162"/>
      <c r="N11011" s="152"/>
      <c r="P11011" s="138"/>
    </row>
    <row r="11012" spans="13:16" x14ac:dyDescent="0.3">
      <c r="M11012" s="162"/>
      <c r="N11012" s="152"/>
      <c r="P11012" s="138"/>
    </row>
    <row r="11013" spans="13:16" x14ac:dyDescent="0.3">
      <c r="M11013" s="162"/>
      <c r="N11013" s="152"/>
      <c r="P11013" s="138"/>
    </row>
    <row r="11014" spans="13:16" x14ac:dyDescent="0.3">
      <c r="M11014" s="162"/>
      <c r="N11014" s="152"/>
      <c r="P11014" s="138"/>
    </row>
    <row r="11015" spans="13:16" x14ac:dyDescent="0.3">
      <c r="M11015" s="162"/>
      <c r="N11015" s="152"/>
      <c r="P11015" s="138"/>
    </row>
    <row r="11016" spans="13:16" x14ac:dyDescent="0.3">
      <c r="M11016" s="162"/>
      <c r="N11016" s="152"/>
      <c r="P11016" s="138"/>
    </row>
    <row r="11017" spans="13:16" x14ac:dyDescent="0.3">
      <c r="M11017" s="162"/>
      <c r="N11017" s="152"/>
      <c r="P11017" s="138"/>
    </row>
    <row r="11018" spans="13:16" x14ac:dyDescent="0.3">
      <c r="M11018" s="162"/>
      <c r="N11018" s="152"/>
      <c r="P11018" s="138"/>
    </row>
    <row r="11019" spans="13:16" x14ac:dyDescent="0.3">
      <c r="M11019" s="162"/>
      <c r="N11019" s="152"/>
      <c r="P11019" s="138"/>
    </row>
    <row r="11020" spans="13:16" x14ac:dyDescent="0.3">
      <c r="M11020" s="162"/>
      <c r="N11020" s="152"/>
      <c r="P11020" s="138"/>
    </row>
    <row r="11021" spans="13:16" x14ac:dyDescent="0.3">
      <c r="M11021" s="162"/>
      <c r="N11021" s="152"/>
      <c r="P11021" s="138"/>
    </row>
    <row r="11022" spans="13:16" x14ac:dyDescent="0.3">
      <c r="M11022" s="162"/>
      <c r="N11022" s="152"/>
      <c r="P11022" s="138"/>
    </row>
    <row r="11023" spans="13:16" x14ac:dyDescent="0.3">
      <c r="M11023" s="162"/>
      <c r="N11023" s="152"/>
      <c r="P11023" s="138"/>
    </row>
    <row r="11024" spans="13:16" x14ac:dyDescent="0.3">
      <c r="M11024" s="162"/>
      <c r="N11024" s="152"/>
      <c r="P11024" s="138"/>
    </row>
    <row r="11025" spans="13:16" x14ac:dyDescent="0.3">
      <c r="M11025" s="162"/>
      <c r="N11025" s="152"/>
      <c r="P11025" s="138"/>
    </row>
    <row r="11026" spans="13:16" x14ac:dyDescent="0.3">
      <c r="M11026" s="162"/>
      <c r="N11026" s="152"/>
      <c r="P11026" s="138"/>
    </row>
    <row r="11027" spans="13:16" x14ac:dyDescent="0.3">
      <c r="M11027" s="162"/>
      <c r="N11027" s="152"/>
      <c r="P11027" s="138"/>
    </row>
    <row r="11028" spans="13:16" x14ac:dyDescent="0.3">
      <c r="M11028" s="162"/>
      <c r="N11028" s="152"/>
      <c r="P11028" s="138"/>
    </row>
    <row r="11029" spans="13:16" x14ac:dyDescent="0.3">
      <c r="M11029" s="162"/>
      <c r="N11029" s="152"/>
      <c r="P11029" s="138"/>
    </row>
    <row r="11030" spans="13:16" x14ac:dyDescent="0.3">
      <c r="M11030" s="162"/>
      <c r="N11030" s="152"/>
      <c r="P11030" s="138"/>
    </row>
    <row r="11031" spans="13:16" x14ac:dyDescent="0.3">
      <c r="M11031" s="162"/>
      <c r="N11031" s="152"/>
      <c r="P11031" s="138"/>
    </row>
    <row r="11032" spans="13:16" x14ac:dyDescent="0.3">
      <c r="M11032" s="162"/>
      <c r="N11032" s="152"/>
      <c r="P11032" s="138"/>
    </row>
    <row r="11033" spans="13:16" x14ac:dyDescent="0.3">
      <c r="M11033" s="162"/>
      <c r="N11033" s="152"/>
      <c r="P11033" s="138"/>
    </row>
    <row r="11034" spans="13:16" x14ac:dyDescent="0.3">
      <c r="M11034" s="162"/>
      <c r="N11034" s="152"/>
      <c r="P11034" s="138"/>
    </row>
    <row r="11035" spans="13:16" x14ac:dyDescent="0.3">
      <c r="M11035" s="162"/>
      <c r="N11035" s="152"/>
      <c r="P11035" s="138"/>
    </row>
    <row r="11036" spans="13:16" x14ac:dyDescent="0.3">
      <c r="M11036" s="162"/>
      <c r="N11036" s="152"/>
      <c r="P11036" s="138"/>
    </row>
    <row r="11037" spans="13:16" x14ac:dyDescent="0.3">
      <c r="M11037" s="162"/>
      <c r="N11037" s="152"/>
      <c r="P11037" s="138"/>
    </row>
    <row r="11038" spans="13:16" x14ac:dyDescent="0.3">
      <c r="M11038" s="162"/>
      <c r="N11038" s="152"/>
      <c r="P11038" s="138"/>
    </row>
    <row r="11039" spans="13:16" x14ac:dyDescent="0.3">
      <c r="M11039" s="162"/>
      <c r="N11039" s="152"/>
      <c r="P11039" s="138"/>
    </row>
    <row r="11040" spans="13:16" x14ac:dyDescent="0.3">
      <c r="M11040" s="162"/>
      <c r="N11040" s="152"/>
      <c r="P11040" s="138"/>
    </row>
    <row r="11041" spans="13:16" x14ac:dyDescent="0.3">
      <c r="M11041" s="162"/>
      <c r="N11041" s="152"/>
      <c r="P11041" s="138"/>
    </row>
    <row r="11042" spans="13:16" x14ac:dyDescent="0.3">
      <c r="M11042" s="162"/>
      <c r="N11042" s="152"/>
      <c r="P11042" s="138"/>
    </row>
    <row r="11043" spans="13:16" x14ac:dyDescent="0.3">
      <c r="M11043" s="162"/>
      <c r="N11043" s="152"/>
      <c r="P11043" s="138"/>
    </row>
    <row r="11044" spans="13:16" x14ac:dyDescent="0.3">
      <c r="M11044" s="162"/>
      <c r="N11044" s="152"/>
      <c r="P11044" s="138"/>
    </row>
    <row r="11045" spans="13:16" x14ac:dyDescent="0.3">
      <c r="M11045" s="162"/>
      <c r="N11045" s="152"/>
      <c r="P11045" s="138"/>
    </row>
    <row r="11046" spans="13:16" x14ac:dyDescent="0.3">
      <c r="M11046" s="162"/>
      <c r="N11046" s="152"/>
      <c r="P11046" s="138"/>
    </row>
    <row r="11047" spans="13:16" x14ac:dyDescent="0.3">
      <c r="M11047" s="162"/>
      <c r="N11047" s="152"/>
      <c r="P11047" s="138"/>
    </row>
    <row r="11048" spans="13:16" x14ac:dyDescent="0.3">
      <c r="M11048" s="162"/>
      <c r="N11048" s="152"/>
      <c r="P11048" s="138"/>
    </row>
    <row r="11049" spans="13:16" x14ac:dyDescent="0.3">
      <c r="M11049" s="162"/>
      <c r="N11049" s="152"/>
      <c r="P11049" s="138"/>
    </row>
    <row r="11050" spans="13:16" x14ac:dyDescent="0.3">
      <c r="M11050" s="162"/>
      <c r="N11050" s="152"/>
      <c r="P11050" s="138"/>
    </row>
    <row r="11051" spans="13:16" x14ac:dyDescent="0.3">
      <c r="M11051" s="162"/>
      <c r="N11051" s="152"/>
      <c r="P11051" s="138"/>
    </row>
    <row r="11052" spans="13:16" x14ac:dyDescent="0.3">
      <c r="M11052" s="162"/>
      <c r="N11052" s="152"/>
      <c r="P11052" s="138"/>
    </row>
    <row r="11053" spans="13:16" x14ac:dyDescent="0.3">
      <c r="M11053" s="162"/>
      <c r="N11053" s="152"/>
      <c r="P11053" s="138"/>
    </row>
    <row r="11054" spans="13:16" x14ac:dyDescent="0.3">
      <c r="M11054" s="162"/>
      <c r="N11054" s="152"/>
      <c r="P11054" s="138"/>
    </row>
    <row r="11055" spans="13:16" x14ac:dyDescent="0.3">
      <c r="M11055" s="162"/>
      <c r="N11055" s="152"/>
      <c r="P11055" s="138"/>
    </row>
    <row r="11056" spans="13:16" x14ac:dyDescent="0.3">
      <c r="M11056" s="162"/>
      <c r="N11056" s="152"/>
      <c r="P11056" s="138"/>
    </row>
    <row r="11057" spans="13:16" x14ac:dyDescent="0.3">
      <c r="M11057" s="162"/>
      <c r="N11057" s="152"/>
      <c r="P11057" s="138"/>
    </row>
    <row r="11058" spans="13:16" x14ac:dyDescent="0.3">
      <c r="M11058" s="162"/>
      <c r="N11058" s="152"/>
      <c r="P11058" s="138"/>
    </row>
    <row r="11059" spans="13:16" x14ac:dyDescent="0.3">
      <c r="M11059" s="162"/>
      <c r="N11059" s="152"/>
      <c r="P11059" s="138"/>
    </row>
    <row r="11060" spans="13:16" x14ac:dyDescent="0.3">
      <c r="M11060" s="162"/>
      <c r="N11060" s="152"/>
      <c r="P11060" s="138"/>
    </row>
    <row r="11061" spans="13:16" x14ac:dyDescent="0.3">
      <c r="M11061" s="162"/>
      <c r="N11061" s="152"/>
      <c r="P11061" s="138"/>
    </row>
    <row r="11062" spans="13:16" x14ac:dyDescent="0.3">
      <c r="M11062" s="162"/>
      <c r="N11062" s="152"/>
      <c r="P11062" s="138"/>
    </row>
    <row r="11063" spans="13:16" x14ac:dyDescent="0.3">
      <c r="M11063" s="162"/>
      <c r="N11063" s="152"/>
      <c r="P11063" s="138"/>
    </row>
    <row r="11064" spans="13:16" x14ac:dyDescent="0.3">
      <c r="M11064" s="162"/>
      <c r="N11064" s="152"/>
      <c r="P11064" s="138"/>
    </row>
    <row r="11065" spans="13:16" x14ac:dyDescent="0.3">
      <c r="M11065" s="162"/>
      <c r="N11065" s="152"/>
      <c r="P11065" s="138"/>
    </row>
    <row r="11066" spans="13:16" x14ac:dyDescent="0.3">
      <c r="M11066" s="162"/>
      <c r="N11066" s="152"/>
      <c r="P11066" s="138"/>
    </row>
    <row r="11067" spans="13:16" x14ac:dyDescent="0.3">
      <c r="M11067" s="162"/>
      <c r="N11067" s="152"/>
      <c r="P11067" s="138"/>
    </row>
    <row r="11068" spans="13:16" x14ac:dyDescent="0.3">
      <c r="M11068" s="162"/>
      <c r="N11068" s="152"/>
      <c r="P11068" s="138"/>
    </row>
    <row r="11069" spans="13:16" x14ac:dyDescent="0.3">
      <c r="M11069" s="162"/>
      <c r="N11069" s="152"/>
      <c r="P11069" s="138"/>
    </row>
    <row r="11070" spans="13:16" x14ac:dyDescent="0.3">
      <c r="M11070" s="162"/>
      <c r="N11070" s="152"/>
      <c r="P11070" s="138"/>
    </row>
    <row r="11071" spans="13:16" x14ac:dyDescent="0.3">
      <c r="M11071" s="162"/>
      <c r="N11071" s="152"/>
      <c r="P11071" s="138"/>
    </row>
    <row r="11072" spans="13:16" x14ac:dyDescent="0.3">
      <c r="M11072" s="162"/>
      <c r="N11072" s="152"/>
      <c r="P11072" s="138"/>
    </row>
    <row r="11073" spans="13:16" x14ac:dyDescent="0.3">
      <c r="M11073" s="162"/>
      <c r="N11073" s="152"/>
      <c r="P11073" s="138"/>
    </row>
    <row r="11074" spans="13:16" x14ac:dyDescent="0.3">
      <c r="M11074" s="162"/>
      <c r="N11074" s="152"/>
      <c r="P11074" s="138"/>
    </row>
    <row r="11075" spans="13:16" x14ac:dyDescent="0.3">
      <c r="M11075" s="162"/>
      <c r="N11075" s="152"/>
      <c r="P11075" s="138"/>
    </row>
    <row r="11076" spans="13:16" x14ac:dyDescent="0.3">
      <c r="M11076" s="162"/>
      <c r="N11076" s="152"/>
      <c r="P11076" s="138"/>
    </row>
    <row r="11077" spans="13:16" x14ac:dyDescent="0.3">
      <c r="M11077" s="162"/>
      <c r="N11077" s="152"/>
      <c r="P11077" s="138"/>
    </row>
    <row r="11078" spans="13:16" x14ac:dyDescent="0.3">
      <c r="M11078" s="162"/>
      <c r="N11078" s="152"/>
      <c r="P11078" s="138"/>
    </row>
    <row r="11079" spans="13:16" x14ac:dyDescent="0.3">
      <c r="M11079" s="162"/>
      <c r="N11079" s="152"/>
      <c r="P11079" s="138"/>
    </row>
    <row r="11080" spans="13:16" x14ac:dyDescent="0.3">
      <c r="M11080" s="162"/>
      <c r="N11080" s="152"/>
      <c r="P11080" s="138"/>
    </row>
    <row r="11081" spans="13:16" x14ac:dyDescent="0.3">
      <c r="M11081" s="162"/>
      <c r="N11081" s="152"/>
      <c r="P11081" s="138"/>
    </row>
    <row r="11082" spans="13:16" x14ac:dyDescent="0.3">
      <c r="M11082" s="162"/>
      <c r="N11082" s="152"/>
      <c r="P11082" s="138"/>
    </row>
    <row r="11083" spans="13:16" x14ac:dyDescent="0.3">
      <c r="M11083" s="162"/>
      <c r="N11083" s="152"/>
      <c r="P11083" s="138"/>
    </row>
    <row r="11084" spans="13:16" x14ac:dyDescent="0.3">
      <c r="M11084" s="162"/>
      <c r="N11084" s="152"/>
      <c r="P11084" s="138"/>
    </row>
    <row r="11085" spans="13:16" x14ac:dyDescent="0.3">
      <c r="M11085" s="162"/>
      <c r="N11085" s="152"/>
      <c r="P11085" s="138"/>
    </row>
    <row r="11086" spans="13:16" x14ac:dyDescent="0.3">
      <c r="M11086" s="162"/>
      <c r="N11086" s="152"/>
      <c r="P11086" s="138"/>
    </row>
    <row r="11087" spans="13:16" x14ac:dyDescent="0.3">
      <c r="M11087" s="162"/>
      <c r="N11087" s="152"/>
      <c r="P11087" s="138"/>
    </row>
    <row r="11088" spans="13:16" x14ac:dyDescent="0.3">
      <c r="M11088" s="162"/>
      <c r="N11088" s="152"/>
      <c r="P11088" s="138"/>
    </row>
    <row r="11089" spans="13:16" x14ac:dyDescent="0.3">
      <c r="M11089" s="162"/>
      <c r="N11089" s="152"/>
      <c r="P11089" s="138"/>
    </row>
    <row r="11090" spans="13:16" x14ac:dyDescent="0.3">
      <c r="M11090" s="162"/>
      <c r="N11090" s="152"/>
      <c r="P11090" s="138"/>
    </row>
    <row r="11091" spans="13:16" x14ac:dyDescent="0.3">
      <c r="M11091" s="162"/>
      <c r="N11091" s="152"/>
      <c r="P11091" s="138"/>
    </row>
    <row r="11092" spans="13:16" x14ac:dyDescent="0.3">
      <c r="M11092" s="162"/>
      <c r="N11092" s="152"/>
      <c r="P11092" s="138"/>
    </row>
    <row r="11093" spans="13:16" x14ac:dyDescent="0.3">
      <c r="M11093" s="162"/>
      <c r="N11093" s="152"/>
      <c r="P11093" s="138"/>
    </row>
    <row r="11094" spans="13:16" x14ac:dyDescent="0.3">
      <c r="M11094" s="162"/>
      <c r="N11094" s="152"/>
      <c r="P11094" s="138"/>
    </row>
    <row r="11095" spans="13:16" x14ac:dyDescent="0.3">
      <c r="M11095" s="162"/>
      <c r="N11095" s="152"/>
      <c r="P11095" s="138"/>
    </row>
    <row r="11096" spans="13:16" x14ac:dyDescent="0.3">
      <c r="M11096" s="162"/>
      <c r="N11096" s="152"/>
      <c r="P11096" s="138"/>
    </row>
    <row r="11097" spans="13:16" x14ac:dyDescent="0.3">
      <c r="M11097" s="162"/>
      <c r="N11097" s="152"/>
      <c r="P11097" s="138"/>
    </row>
    <row r="11098" spans="13:16" x14ac:dyDescent="0.3">
      <c r="M11098" s="162"/>
      <c r="N11098" s="152"/>
      <c r="P11098" s="138"/>
    </row>
    <row r="11099" spans="13:16" x14ac:dyDescent="0.3">
      <c r="M11099" s="162"/>
      <c r="N11099" s="152"/>
      <c r="P11099" s="138"/>
    </row>
    <row r="11100" spans="13:16" x14ac:dyDescent="0.3">
      <c r="M11100" s="162"/>
      <c r="N11100" s="152"/>
      <c r="P11100" s="138"/>
    </row>
    <row r="11101" spans="13:16" x14ac:dyDescent="0.3">
      <c r="M11101" s="162"/>
      <c r="N11101" s="152"/>
      <c r="P11101" s="138"/>
    </row>
    <row r="11102" spans="13:16" x14ac:dyDescent="0.3">
      <c r="M11102" s="162"/>
      <c r="N11102" s="152"/>
      <c r="P11102" s="138"/>
    </row>
    <row r="11103" spans="13:16" x14ac:dyDescent="0.3">
      <c r="M11103" s="162"/>
      <c r="N11103" s="152"/>
      <c r="P11103" s="138"/>
    </row>
    <row r="11104" spans="13:16" x14ac:dyDescent="0.3">
      <c r="M11104" s="162"/>
      <c r="N11104" s="152"/>
      <c r="P11104" s="138"/>
    </row>
    <row r="11105" spans="13:16" x14ac:dyDescent="0.3">
      <c r="M11105" s="162"/>
      <c r="N11105" s="152"/>
      <c r="P11105" s="138"/>
    </row>
    <row r="11106" spans="13:16" x14ac:dyDescent="0.3">
      <c r="M11106" s="162"/>
      <c r="N11106" s="152"/>
      <c r="P11106" s="138"/>
    </row>
    <row r="11107" spans="13:16" x14ac:dyDescent="0.3">
      <c r="M11107" s="162"/>
      <c r="N11107" s="152"/>
      <c r="P11107" s="138"/>
    </row>
    <row r="11108" spans="13:16" x14ac:dyDescent="0.3">
      <c r="M11108" s="162"/>
      <c r="N11108" s="152"/>
      <c r="P11108" s="138"/>
    </row>
    <row r="11109" spans="13:16" x14ac:dyDescent="0.3">
      <c r="M11109" s="162"/>
      <c r="N11109" s="152"/>
      <c r="P11109" s="138"/>
    </row>
    <row r="11110" spans="13:16" x14ac:dyDescent="0.3">
      <c r="M11110" s="162"/>
      <c r="N11110" s="152"/>
      <c r="P11110" s="138"/>
    </row>
    <row r="11111" spans="13:16" x14ac:dyDescent="0.3">
      <c r="M11111" s="162"/>
      <c r="N11111" s="152"/>
      <c r="P11111" s="138"/>
    </row>
    <row r="11112" spans="13:16" x14ac:dyDescent="0.3">
      <c r="M11112" s="162"/>
      <c r="N11112" s="152"/>
      <c r="P11112" s="138"/>
    </row>
    <row r="11113" spans="13:16" x14ac:dyDescent="0.3">
      <c r="M11113" s="162"/>
      <c r="N11113" s="152"/>
      <c r="P11113" s="138"/>
    </row>
    <row r="11114" spans="13:16" x14ac:dyDescent="0.3">
      <c r="M11114" s="162"/>
      <c r="N11114" s="152"/>
      <c r="P11114" s="138"/>
    </row>
    <row r="11115" spans="13:16" x14ac:dyDescent="0.3">
      <c r="M11115" s="162"/>
      <c r="N11115" s="152"/>
      <c r="P11115" s="138"/>
    </row>
    <row r="11116" spans="13:16" x14ac:dyDescent="0.3">
      <c r="M11116" s="162"/>
      <c r="N11116" s="152"/>
      <c r="P11116" s="138"/>
    </row>
    <row r="11117" spans="13:16" x14ac:dyDescent="0.3">
      <c r="M11117" s="162"/>
      <c r="N11117" s="152"/>
      <c r="P11117" s="138"/>
    </row>
    <row r="11118" spans="13:16" x14ac:dyDescent="0.3">
      <c r="M11118" s="162"/>
      <c r="N11118" s="152"/>
      <c r="P11118" s="138"/>
    </row>
    <row r="11119" spans="13:16" x14ac:dyDescent="0.3">
      <c r="M11119" s="162"/>
      <c r="N11119" s="152"/>
      <c r="P11119" s="138"/>
    </row>
    <row r="11120" spans="13:16" x14ac:dyDescent="0.3">
      <c r="M11120" s="162"/>
      <c r="N11120" s="152"/>
      <c r="P11120" s="138"/>
    </row>
    <row r="11121" spans="13:16" x14ac:dyDescent="0.3">
      <c r="M11121" s="162"/>
      <c r="N11121" s="152"/>
      <c r="P11121" s="138"/>
    </row>
    <row r="11122" spans="13:16" x14ac:dyDescent="0.3">
      <c r="M11122" s="162"/>
      <c r="N11122" s="152"/>
      <c r="P11122" s="138"/>
    </row>
    <row r="11123" spans="13:16" x14ac:dyDescent="0.3">
      <c r="M11123" s="162"/>
      <c r="N11123" s="152"/>
      <c r="P11123" s="138"/>
    </row>
    <row r="11124" spans="13:16" x14ac:dyDescent="0.3">
      <c r="M11124" s="162"/>
      <c r="N11124" s="152"/>
      <c r="P11124" s="138"/>
    </row>
    <row r="11125" spans="13:16" x14ac:dyDescent="0.3">
      <c r="M11125" s="162"/>
      <c r="N11125" s="152"/>
      <c r="P11125" s="138"/>
    </row>
    <row r="11126" spans="13:16" x14ac:dyDescent="0.3">
      <c r="M11126" s="162"/>
      <c r="N11126" s="152"/>
      <c r="P11126" s="138"/>
    </row>
    <row r="11127" spans="13:16" x14ac:dyDescent="0.3">
      <c r="M11127" s="162"/>
      <c r="N11127" s="152"/>
      <c r="P11127" s="138"/>
    </row>
    <row r="11128" spans="13:16" x14ac:dyDescent="0.3">
      <c r="M11128" s="162"/>
      <c r="N11128" s="152"/>
      <c r="P11128" s="138"/>
    </row>
    <row r="11129" spans="13:16" x14ac:dyDescent="0.3">
      <c r="M11129" s="162"/>
      <c r="N11129" s="152"/>
      <c r="P11129" s="138"/>
    </row>
    <row r="11130" spans="13:16" x14ac:dyDescent="0.3">
      <c r="M11130" s="162"/>
      <c r="N11130" s="152"/>
      <c r="P11130" s="138"/>
    </row>
    <row r="11131" spans="13:16" x14ac:dyDescent="0.3">
      <c r="M11131" s="162"/>
      <c r="N11131" s="152"/>
      <c r="P11131" s="138"/>
    </row>
    <row r="11132" spans="13:16" x14ac:dyDescent="0.3">
      <c r="M11132" s="162"/>
      <c r="N11132" s="152"/>
      <c r="P11132" s="138"/>
    </row>
    <row r="11133" spans="13:16" x14ac:dyDescent="0.3">
      <c r="M11133" s="162"/>
      <c r="N11133" s="152"/>
      <c r="P11133" s="138"/>
    </row>
    <row r="11134" spans="13:16" x14ac:dyDescent="0.3">
      <c r="M11134" s="162"/>
      <c r="N11134" s="152"/>
      <c r="P11134" s="138"/>
    </row>
    <row r="11135" spans="13:16" x14ac:dyDescent="0.3">
      <c r="M11135" s="162"/>
      <c r="N11135" s="152"/>
      <c r="P11135" s="138"/>
    </row>
    <row r="11136" spans="13:16" x14ac:dyDescent="0.3">
      <c r="M11136" s="162"/>
      <c r="N11136" s="152"/>
      <c r="P11136" s="138"/>
    </row>
    <row r="11137" spans="13:16" x14ac:dyDescent="0.3">
      <c r="M11137" s="162"/>
      <c r="N11137" s="152"/>
      <c r="P11137" s="138"/>
    </row>
    <row r="11138" spans="13:16" x14ac:dyDescent="0.3">
      <c r="M11138" s="162"/>
      <c r="N11138" s="152"/>
      <c r="P11138" s="138"/>
    </row>
    <row r="11139" spans="13:16" x14ac:dyDescent="0.3">
      <c r="M11139" s="162"/>
      <c r="N11139" s="152"/>
      <c r="P11139" s="138"/>
    </row>
    <row r="11140" spans="13:16" x14ac:dyDescent="0.3">
      <c r="M11140" s="162"/>
      <c r="N11140" s="152"/>
      <c r="P11140" s="138"/>
    </row>
    <row r="11141" spans="13:16" x14ac:dyDescent="0.3">
      <c r="M11141" s="162"/>
      <c r="N11141" s="152"/>
      <c r="P11141" s="138"/>
    </row>
    <row r="11142" spans="13:16" x14ac:dyDescent="0.3">
      <c r="M11142" s="162"/>
      <c r="N11142" s="152"/>
      <c r="P11142" s="138"/>
    </row>
    <row r="11143" spans="13:16" x14ac:dyDescent="0.3">
      <c r="M11143" s="162"/>
      <c r="N11143" s="152"/>
      <c r="P11143" s="138"/>
    </row>
    <row r="11144" spans="13:16" x14ac:dyDescent="0.3">
      <c r="M11144" s="162"/>
      <c r="N11144" s="152"/>
      <c r="P11144" s="138"/>
    </row>
    <row r="11145" spans="13:16" x14ac:dyDescent="0.3">
      <c r="M11145" s="162"/>
      <c r="N11145" s="152"/>
      <c r="P11145" s="138"/>
    </row>
    <row r="11146" spans="13:16" x14ac:dyDescent="0.3">
      <c r="M11146" s="162"/>
      <c r="N11146" s="152"/>
      <c r="P11146" s="138"/>
    </row>
    <row r="11147" spans="13:16" x14ac:dyDescent="0.3">
      <c r="M11147" s="162"/>
      <c r="N11147" s="152"/>
      <c r="P11147" s="138"/>
    </row>
    <row r="11148" spans="13:16" x14ac:dyDescent="0.3">
      <c r="M11148" s="162"/>
      <c r="N11148" s="152"/>
      <c r="P11148" s="138"/>
    </row>
    <row r="11149" spans="13:16" x14ac:dyDescent="0.3">
      <c r="M11149" s="162"/>
      <c r="N11149" s="152"/>
      <c r="P11149" s="138"/>
    </row>
    <row r="11150" spans="13:16" x14ac:dyDescent="0.3">
      <c r="M11150" s="162"/>
      <c r="N11150" s="152"/>
      <c r="P11150" s="138"/>
    </row>
    <row r="11151" spans="13:16" x14ac:dyDescent="0.3">
      <c r="M11151" s="162"/>
      <c r="N11151" s="152"/>
      <c r="P11151" s="138"/>
    </row>
    <row r="11152" spans="13:16" x14ac:dyDescent="0.3">
      <c r="M11152" s="162"/>
      <c r="N11152" s="152"/>
      <c r="P11152" s="138"/>
    </row>
    <row r="11153" spans="13:16" x14ac:dyDescent="0.3">
      <c r="M11153" s="162"/>
      <c r="N11153" s="152"/>
      <c r="P11153" s="138"/>
    </row>
    <row r="11154" spans="13:16" x14ac:dyDescent="0.3">
      <c r="M11154" s="162"/>
      <c r="N11154" s="152"/>
      <c r="P11154" s="138"/>
    </row>
    <row r="11155" spans="13:16" x14ac:dyDescent="0.3">
      <c r="M11155" s="162"/>
      <c r="N11155" s="152"/>
      <c r="P11155" s="138"/>
    </row>
    <row r="11156" spans="13:16" x14ac:dyDescent="0.3">
      <c r="M11156" s="162"/>
      <c r="N11156" s="152"/>
      <c r="P11156" s="138"/>
    </row>
    <row r="11157" spans="13:16" x14ac:dyDescent="0.3">
      <c r="M11157" s="162"/>
      <c r="N11157" s="152"/>
      <c r="P11157" s="138"/>
    </row>
    <row r="11158" spans="13:16" x14ac:dyDescent="0.3">
      <c r="M11158" s="162"/>
      <c r="N11158" s="152"/>
      <c r="P11158" s="138"/>
    </row>
    <row r="11159" spans="13:16" x14ac:dyDescent="0.3">
      <c r="M11159" s="162"/>
      <c r="N11159" s="152"/>
      <c r="P11159" s="138"/>
    </row>
    <row r="11160" spans="13:16" x14ac:dyDescent="0.3">
      <c r="M11160" s="162"/>
      <c r="N11160" s="152"/>
      <c r="P11160" s="138"/>
    </row>
    <row r="11161" spans="13:16" x14ac:dyDescent="0.3">
      <c r="M11161" s="162"/>
      <c r="N11161" s="152"/>
      <c r="P11161" s="138"/>
    </row>
    <row r="11162" spans="13:16" x14ac:dyDescent="0.3">
      <c r="M11162" s="162"/>
      <c r="N11162" s="152"/>
      <c r="P11162" s="138"/>
    </row>
    <row r="11163" spans="13:16" x14ac:dyDescent="0.3">
      <c r="M11163" s="162"/>
      <c r="N11163" s="152"/>
      <c r="P11163" s="138"/>
    </row>
    <row r="11164" spans="13:16" x14ac:dyDescent="0.3">
      <c r="M11164" s="162"/>
      <c r="N11164" s="152"/>
      <c r="P11164" s="138"/>
    </row>
    <row r="11165" spans="13:16" x14ac:dyDescent="0.3">
      <c r="M11165" s="162"/>
      <c r="N11165" s="152"/>
      <c r="P11165" s="138"/>
    </row>
    <row r="11166" spans="13:16" x14ac:dyDescent="0.3">
      <c r="M11166" s="162"/>
      <c r="N11166" s="152"/>
      <c r="P11166" s="138"/>
    </row>
    <row r="11167" spans="13:16" x14ac:dyDescent="0.3">
      <c r="M11167" s="162"/>
      <c r="N11167" s="152"/>
      <c r="P11167" s="138"/>
    </row>
    <row r="11168" spans="13:16" x14ac:dyDescent="0.3">
      <c r="M11168" s="162"/>
      <c r="N11168" s="152"/>
      <c r="P11168" s="138"/>
    </row>
    <row r="11169" spans="13:16" x14ac:dyDescent="0.3">
      <c r="M11169" s="162"/>
      <c r="N11169" s="152"/>
      <c r="P11169" s="138"/>
    </row>
    <row r="11170" spans="13:16" x14ac:dyDescent="0.3">
      <c r="M11170" s="162"/>
      <c r="N11170" s="152"/>
      <c r="P11170" s="138"/>
    </row>
    <row r="11171" spans="13:16" x14ac:dyDescent="0.3">
      <c r="M11171" s="162"/>
      <c r="N11171" s="152"/>
      <c r="P11171" s="138"/>
    </row>
    <row r="11172" spans="13:16" x14ac:dyDescent="0.3">
      <c r="M11172" s="162"/>
      <c r="N11172" s="152"/>
      <c r="P11172" s="138"/>
    </row>
    <row r="11173" spans="13:16" x14ac:dyDescent="0.3">
      <c r="M11173" s="162"/>
      <c r="N11173" s="152"/>
      <c r="P11173" s="138"/>
    </row>
    <row r="11174" spans="13:16" x14ac:dyDescent="0.3">
      <c r="M11174" s="162"/>
      <c r="N11174" s="152"/>
      <c r="P11174" s="138"/>
    </row>
    <row r="11175" spans="13:16" x14ac:dyDescent="0.3">
      <c r="M11175" s="162"/>
      <c r="N11175" s="152"/>
      <c r="P11175" s="138"/>
    </row>
    <row r="11176" spans="13:16" x14ac:dyDescent="0.3">
      <c r="M11176" s="162"/>
      <c r="N11176" s="152"/>
      <c r="P11176" s="138"/>
    </row>
    <row r="11177" spans="13:16" x14ac:dyDescent="0.3">
      <c r="M11177" s="162"/>
      <c r="N11177" s="152"/>
      <c r="P11177" s="138"/>
    </row>
    <row r="11178" spans="13:16" x14ac:dyDescent="0.3">
      <c r="M11178" s="162"/>
      <c r="N11178" s="152"/>
      <c r="P11178" s="138"/>
    </row>
    <row r="11179" spans="13:16" x14ac:dyDescent="0.3">
      <c r="M11179" s="162"/>
      <c r="N11179" s="152"/>
      <c r="P11179" s="138"/>
    </row>
    <row r="11180" spans="13:16" x14ac:dyDescent="0.3">
      <c r="M11180" s="162"/>
      <c r="N11180" s="152"/>
      <c r="P11180" s="138"/>
    </row>
    <row r="11181" spans="13:16" x14ac:dyDescent="0.3">
      <c r="M11181" s="162"/>
      <c r="N11181" s="152"/>
      <c r="P11181" s="138"/>
    </row>
    <row r="11182" spans="13:16" x14ac:dyDescent="0.3">
      <c r="M11182" s="162"/>
      <c r="N11182" s="152"/>
      <c r="P11182" s="138"/>
    </row>
    <row r="11183" spans="13:16" x14ac:dyDescent="0.3">
      <c r="M11183" s="162"/>
      <c r="N11183" s="152"/>
      <c r="P11183" s="138"/>
    </row>
    <row r="11184" spans="13:16" x14ac:dyDescent="0.3">
      <c r="M11184" s="162"/>
      <c r="N11184" s="152"/>
      <c r="P11184" s="138"/>
    </row>
    <row r="11185" spans="13:16" x14ac:dyDescent="0.3">
      <c r="M11185" s="162"/>
      <c r="N11185" s="152"/>
      <c r="P11185" s="138"/>
    </row>
    <row r="11186" spans="13:16" x14ac:dyDescent="0.3">
      <c r="M11186" s="162"/>
      <c r="N11186" s="152"/>
      <c r="P11186" s="138"/>
    </row>
    <row r="11187" spans="13:16" x14ac:dyDescent="0.3">
      <c r="M11187" s="162"/>
      <c r="N11187" s="152"/>
      <c r="P11187" s="138"/>
    </row>
    <row r="11188" spans="13:16" x14ac:dyDescent="0.3">
      <c r="M11188" s="162"/>
      <c r="N11188" s="152"/>
      <c r="P11188" s="138"/>
    </row>
    <row r="11189" spans="13:16" x14ac:dyDescent="0.3">
      <c r="M11189" s="162"/>
      <c r="N11189" s="152"/>
      <c r="P11189" s="138"/>
    </row>
    <row r="11190" spans="13:16" x14ac:dyDescent="0.3">
      <c r="M11190" s="162"/>
      <c r="N11190" s="152"/>
      <c r="P11190" s="138"/>
    </row>
    <row r="11191" spans="13:16" x14ac:dyDescent="0.3">
      <c r="M11191" s="162"/>
      <c r="N11191" s="152"/>
      <c r="P11191" s="138"/>
    </row>
    <row r="11192" spans="13:16" x14ac:dyDescent="0.3">
      <c r="M11192" s="162"/>
      <c r="N11192" s="152"/>
      <c r="P11192" s="138"/>
    </row>
    <row r="11193" spans="13:16" x14ac:dyDescent="0.3">
      <c r="M11193" s="162"/>
      <c r="N11193" s="152"/>
      <c r="P11193" s="138"/>
    </row>
    <row r="11194" spans="13:16" x14ac:dyDescent="0.3">
      <c r="M11194" s="162"/>
      <c r="N11194" s="152"/>
      <c r="P11194" s="138"/>
    </row>
    <row r="11195" spans="13:16" x14ac:dyDescent="0.3">
      <c r="M11195" s="162"/>
      <c r="N11195" s="152"/>
      <c r="P11195" s="138"/>
    </row>
    <row r="11196" spans="13:16" x14ac:dyDescent="0.3">
      <c r="M11196" s="162"/>
      <c r="N11196" s="152"/>
      <c r="P11196" s="138"/>
    </row>
    <row r="11197" spans="13:16" x14ac:dyDescent="0.3">
      <c r="M11197" s="162"/>
      <c r="N11197" s="152"/>
      <c r="P11197" s="138"/>
    </row>
    <row r="11198" spans="13:16" x14ac:dyDescent="0.3">
      <c r="M11198" s="162"/>
      <c r="N11198" s="152"/>
      <c r="P11198" s="138"/>
    </row>
    <row r="11199" spans="13:16" x14ac:dyDescent="0.3">
      <c r="M11199" s="162"/>
      <c r="N11199" s="152"/>
      <c r="P11199" s="138"/>
    </row>
    <row r="11200" spans="13:16" x14ac:dyDescent="0.3">
      <c r="M11200" s="162"/>
      <c r="N11200" s="152"/>
      <c r="P11200" s="138"/>
    </row>
    <row r="11201" spans="13:16" x14ac:dyDescent="0.3">
      <c r="M11201" s="162"/>
      <c r="N11201" s="152"/>
      <c r="P11201" s="138"/>
    </row>
    <row r="11202" spans="13:16" x14ac:dyDescent="0.3">
      <c r="M11202" s="162"/>
      <c r="N11202" s="152"/>
      <c r="P11202" s="138"/>
    </row>
    <row r="11203" spans="13:16" x14ac:dyDescent="0.3">
      <c r="M11203" s="162"/>
      <c r="N11203" s="152"/>
      <c r="P11203" s="138"/>
    </row>
    <row r="11204" spans="13:16" x14ac:dyDescent="0.3">
      <c r="M11204" s="162"/>
      <c r="N11204" s="152"/>
      <c r="P11204" s="138"/>
    </row>
    <row r="11205" spans="13:16" x14ac:dyDescent="0.3">
      <c r="M11205" s="162"/>
      <c r="N11205" s="152"/>
      <c r="P11205" s="138"/>
    </row>
    <row r="11206" spans="13:16" x14ac:dyDescent="0.3">
      <c r="M11206" s="162"/>
      <c r="N11206" s="152"/>
      <c r="P11206" s="138"/>
    </row>
    <row r="11207" spans="13:16" x14ac:dyDescent="0.3">
      <c r="M11207" s="162"/>
      <c r="N11207" s="152"/>
      <c r="P11207" s="138"/>
    </row>
    <row r="11208" spans="13:16" x14ac:dyDescent="0.3">
      <c r="M11208" s="162"/>
      <c r="N11208" s="152"/>
      <c r="P11208" s="138"/>
    </row>
    <row r="11209" spans="13:16" x14ac:dyDescent="0.3">
      <c r="M11209" s="162"/>
      <c r="N11209" s="152"/>
      <c r="P11209" s="138"/>
    </row>
    <row r="11210" spans="13:16" x14ac:dyDescent="0.3">
      <c r="M11210" s="162"/>
      <c r="N11210" s="152"/>
      <c r="P11210" s="138"/>
    </row>
    <row r="11211" spans="13:16" x14ac:dyDescent="0.3">
      <c r="M11211" s="162"/>
      <c r="N11211" s="152"/>
      <c r="P11211" s="138"/>
    </row>
    <row r="11212" spans="13:16" x14ac:dyDescent="0.3">
      <c r="M11212" s="162"/>
      <c r="N11212" s="152"/>
      <c r="P11212" s="138"/>
    </row>
    <row r="11213" spans="13:16" x14ac:dyDescent="0.3">
      <c r="M11213" s="162"/>
      <c r="N11213" s="152"/>
      <c r="P11213" s="138"/>
    </row>
    <row r="11214" spans="13:16" x14ac:dyDescent="0.3">
      <c r="M11214" s="162"/>
      <c r="N11214" s="152"/>
      <c r="P11214" s="138"/>
    </row>
    <row r="11215" spans="13:16" x14ac:dyDescent="0.3">
      <c r="M11215" s="162"/>
      <c r="N11215" s="152"/>
      <c r="P11215" s="138"/>
    </row>
    <row r="11216" spans="13:16" x14ac:dyDescent="0.3">
      <c r="M11216" s="162"/>
      <c r="N11216" s="152"/>
      <c r="P11216" s="138"/>
    </row>
    <row r="11217" spans="13:16" x14ac:dyDescent="0.3">
      <c r="M11217" s="162"/>
      <c r="N11217" s="152"/>
      <c r="P11217" s="138"/>
    </row>
    <row r="11218" spans="13:16" x14ac:dyDescent="0.3">
      <c r="M11218" s="162"/>
      <c r="N11218" s="152"/>
      <c r="P11218" s="138"/>
    </row>
    <row r="11219" spans="13:16" x14ac:dyDescent="0.3">
      <c r="M11219" s="162"/>
      <c r="N11219" s="152"/>
      <c r="P11219" s="138"/>
    </row>
    <row r="11220" spans="13:16" x14ac:dyDescent="0.3">
      <c r="M11220" s="162"/>
      <c r="N11220" s="152"/>
      <c r="P11220" s="138"/>
    </row>
    <row r="11221" spans="13:16" x14ac:dyDescent="0.3">
      <c r="M11221" s="162"/>
      <c r="N11221" s="152"/>
      <c r="P11221" s="138"/>
    </row>
    <row r="11222" spans="13:16" x14ac:dyDescent="0.3">
      <c r="M11222" s="162"/>
      <c r="N11222" s="152"/>
      <c r="P11222" s="138"/>
    </row>
    <row r="11223" spans="13:16" x14ac:dyDescent="0.3">
      <c r="M11223" s="162"/>
      <c r="N11223" s="152"/>
      <c r="P11223" s="138"/>
    </row>
    <row r="11224" spans="13:16" x14ac:dyDescent="0.3">
      <c r="M11224" s="162"/>
      <c r="N11224" s="152"/>
      <c r="P11224" s="138"/>
    </row>
    <row r="11225" spans="13:16" x14ac:dyDescent="0.3">
      <c r="M11225" s="162"/>
      <c r="N11225" s="152"/>
      <c r="P11225" s="138"/>
    </row>
    <row r="11226" spans="13:16" x14ac:dyDescent="0.3">
      <c r="M11226" s="162"/>
      <c r="N11226" s="152"/>
      <c r="P11226" s="138"/>
    </row>
    <row r="11227" spans="13:16" x14ac:dyDescent="0.3">
      <c r="M11227" s="162"/>
      <c r="N11227" s="152"/>
      <c r="P11227" s="138"/>
    </row>
    <row r="11228" spans="13:16" x14ac:dyDescent="0.3">
      <c r="M11228" s="162"/>
      <c r="N11228" s="152"/>
      <c r="P11228" s="138"/>
    </row>
    <row r="11229" spans="13:16" x14ac:dyDescent="0.3">
      <c r="M11229" s="162"/>
      <c r="N11229" s="152"/>
      <c r="P11229" s="138"/>
    </row>
    <row r="11230" spans="13:16" x14ac:dyDescent="0.3">
      <c r="M11230" s="162"/>
      <c r="N11230" s="152"/>
      <c r="P11230" s="138"/>
    </row>
    <row r="11231" spans="13:16" x14ac:dyDescent="0.3">
      <c r="M11231" s="162"/>
      <c r="N11231" s="152"/>
      <c r="P11231" s="138"/>
    </row>
    <row r="11232" spans="13:16" x14ac:dyDescent="0.3">
      <c r="M11232" s="162"/>
      <c r="N11232" s="152"/>
      <c r="P11232" s="138"/>
    </row>
    <row r="11233" spans="13:16" x14ac:dyDescent="0.3">
      <c r="M11233" s="162"/>
      <c r="N11233" s="152"/>
      <c r="P11233" s="138"/>
    </row>
    <row r="11234" spans="13:16" x14ac:dyDescent="0.3">
      <c r="M11234" s="162"/>
      <c r="N11234" s="152"/>
      <c r="P11234" s="138"/>
    </row>
    <row r="11235" spans="13:16" x14ac:dyDescent="0.3">
      <c r="M11235" s="162"/>
      <c r="N11235" s="152"/>
      <c r="P11235" s="138"/>
    </row>
    <row r="11236" spans="13:16" x14ac:dyDescent="0.3">
      <c r="M11236" s="162"/>
      <c r="N11236" s="152"/>
      <c r="P11236" s="138"/>
    </row>
    <row r="11237" spans="13:16" x14ac:dyDescent="0.3">
      <c r="M11237" s="162"/>
      <c r="N11237" s="152"/>
      <c r="P11237" s="138"/>
    </row>
    <row r="11238" spans="13:16" x14ac:dyDescent="0.3">
      <c r="M11238" s="162"/>
      <c r="N11238" s="152"/>
      <c r="P11238" s="138"/>
    </row>
    <row r="11239" spans="13:16" x14ac:dyDescent="0.3">
      <c r="M11239" s="162"/>
      <c r="N11239" s="152"/>
      <c r="P11239" s="138"/>
    </row>
    <row r="11240" spans="13:16" x14ac:dyDescent="0.3">
      <c r="M11240" s="162"/>
      <c r="N11240" s="152"/>
      <c r="P11240" s="138"/>
    </row>
    <row r="11241" spans="13:16" x14ac:dyDescent="0.3">
      <c r="M11241" s="162"/>
      <c r="N11241" s="152"/>
      <c r="P11241" s="138"/>
    </row>
    <row r="11242" spans="13:16" x14ac:dyDescent="0.3">
      <c r="M11242" s="162"/>
      <c r="N11242" s="152"/>
      <c r="P11242" s="138"/>
    </row>
    <row r="11243" spans="13:16" x14ac:dyDescent="0.3">
      <c r="M11243" s="162"/>
      <c r="N11243" s="152"/>
      <c r="P11243" s="138"/>
    </row>
    <row r="11244" spans="13:16" x14ac:dyDescent="0.3">
      <c r="M11244" s="162"/>
      <c r="N11244" s="152"/>
      <c r="P11244" s="138"/>
    </row>
    <row r="11245" spans="13:16" x14ac:dyDescent="0.3">
      <c r="M11245" s="162"/>
      <c r="N11245" s="152"/>
      <c r="P11245" s="138"/>
    </row>
    <row r="11246" spans="13:16" x14ac:dyDescent="0.3">
      <c r="M11246" s="162"/>
      <c r="N11246" s="152"/>
      <c r="P11246" s="138"/>
    </row>
    <row r="11247" spans="13:16" x14ac:dyDescent="0.3">
      <c r="M11247" s="162"/>
      <c r="N11247" s="152"/>
      <c r="P11247" s="138"/>
    </row>
    <row r="11248" spans="13:16" x14ac:dyDescent="0.3">
      <c r="M11248" s="162"/>
      <c r="N11248" s="152"/>
      <c r="P11248" s="138"/>
    </row>
    <row r="11249" spans="13:16" x14ac:dyDescent="0.3">
      <c r="M11249" s="162"/>
      <c r="N11249" s="152"/>
      <c r="P11249" s="138"/>
    </row>
    <row r="11250" spans="13:16" x14ac:dyDescent="0.3">
      <c r="M11250" s="162"/>
      <c r="N11250" s="152"/>
      <c r="P11250" s="138"/>
    </row>
    <row r="11251" spans="13:16" x14ac:dyDescent="0.3">
      <c r="M11251" s="162"/>
      <c r="N11251" s="152"/>
      <c r="P11251" s="138"/>
    </row>
    <row r="11252" spans="13:16" x14ac:dyDescent="0.3">
      <c r="M11252" s="162"/>
      <c r="N11252" s="152"/>
      <c r="P11252" s="138"/>
    </row>
    <row r="11253" spans="13:16" x14ac:dyDescent="0.3">
      <c r="M11253" s="162"/>
      <c r="N11253" s="152"/>
      <c r="P11253" s="138"/>
    </row>
    <row r="11254" spans="13:16" x14ac:dyDescent="0.3">
      <c r="M11254" s="162"/>
      <c r="N11254" s="152"/>
      <c r="P11254" s="138"/>
    </row>
    <row r="11255" spans="13:16" x14ac:dyDescent="0.3">
      <c r="M11255" s="162"/>
      <c r="N11255" s="152"/>
      <c r="P11255" s="138"/>
    </row>
    <row r="11256" spans="13:16" x14ac:dyDescent="0.3">
      <c r="M11256" s="162"/>
      <c r="N11256" s="152"/>
      <c r="P11256" s="138"/>
    </row>
    <row r="11257" spans="13:16" x14ac:dyDescent="0.3">
      <c r="M11257" s="162"/>
      <c r="N11257" s="152"/>
      <c r="P11257" s="138"/>
    </row>
    <row r="11258" spans="13:16" x14ac:dyDescent="0.3">
      <c r="M11258" s="162"/>
      <c r="N11258" s="152"/>
      <c r="P11258" s="138"/>
    </row>
    <row r="11259" spans="13:16" x14ac:dyDescent="0.3">
      <c r="M11259" s="162"/>
      <c r="N11259" s="152"/>
      <c r="P11259" s="138"/>
    </row>
    <row r="11260" spans="13:16" x14ac:dyDescent="0.3">
      <c r="M11260" s="162"/>
      <c r="N11260" s="152"/>
      <c r="P11260" s="138"/>
    </row>
    <row r="11261" spans="13:16" x14ac:dyDescent="0.3">
      <c r="M11261" s="162"/>
      <c r="N11261" s="152"/>
      <c r="P11261" s="138"/>
    </row>
    <row r="11262" spans="13:16" x14ac:dyDescent="0.3">
      <c r="M11262" s="162"/>
      <c r="N11262" s="152"/>
      <c r="P11262" s="138"/>
    </row>
    <row r="11263" spans="13:16" x14ac:dyDescent="0.3">
      <c r="M11263" s="162"/>
      <c r="N11263" s="152"/>
      <c r="P11263" s="138"/>
    </row>
    <row r="11264" spans="13:16" x14ac:dyDescent="0.3">
      <c r="M11264" s="162"/>
      <c r="N11264" s="152"/>
      <c r="P11264" s="138"/>
    </row>
    <row r="11265" spans="13:16" x14ac:dyDescent="0.3">
      <c r="M11265" s="162"/>
      <c r="N11265" s="152"/>
      <c r="P11265" s="138"/>
    </row>
    <row r="11266" spans="13:16" x14ac:dyDescent="0.3">
      <c r="M11266" s="162"/>
      <c r="N11266" s="152"/>
      <c r="P11266" s="138"/>
    </row>
    <row r="11267" spans="13:16" x14ac:dyDescent="0.3">
      <c r="M11267" s="162"/>
      <c r="N11267" s="152"/>
      <c r="P11267" s="138"/>
    </row>
    <row r="11268" spans="13:16" x14ac:dyDescent="0.3">
      <c r="M11268" s="162"/>
      <c r="N11268" s="152"/>
      <c r="P11268" s="138"/>
    </row>
    <row r="11269" spans="13:16" x14ac:dyDescent="0.3">
      <c r="M11269" s="162"/>
      <c r="N11269" s="152"/>
      <c r="P11269" s="138"/>
    </row>
    <row r="11270" spans="13:16" x14ac:dyDescent="0.3">
      <c r="M11270" s="162"/>
      <c r="N11270" s="152"/>
      <c r="P11270" s="138"/>
    </row>
    <row r="11271" spans="13:16" x14ac:dyDescent="0.3">
      <c r="M11271" s="162"/>
      <c r="N11271" s="152"/>
      <c r="P11271" s="138"/>
    </row>
    <row r="11272" spans="13:16" x14ac:dyDescent="0.3">
      <c r="M11272" s="162"/>
      <c r="N11272" s="152"/>
      <c r="P11272" s="138"/>
    </row>
    <row r="11273" spans="13:16" x14ac:dyDescent="0.3">
      <c r="M11273" s="162"/>
      <c r="N11273" s="152"/>
      <c r="P11273" s="138"/>
    </row>
    <row r="11274" spans="13:16" x14ac:dyDescent="0.3">
      <c r="M11274" s="162"/>
      <c r="N11274" s="152"/>
      <c r="P11274" s="138"/>
    </row>
    <row r="11275" spans="13:16" x14ac:dyDescent="0.3">
      <c r="M11275" s="162"/>
      <c r="N11275" s="152"/>
      <c r="P11275" s="138"/>
    </row>
    <row r="11276" spans="13:16" x14ac:dyDescent="0.3">
      <c r="M11276" s="162"/>
      <c r="N11276" s="152"/>
      <c r="P11276" s="138"/>
    </row>
    <row r="11277" spans="13:16" x14ac:dyDescent="0.3">
      <c r="M11277" s="162"/>
      <c r="N11277" s="152"/>
      <c r="P11277" s="138"/>
    </row>
    <row r="11278" spans="13:16" x14ac:dyDescent="0.3">
      <c r="M11278" s="162"/>
      <c r="N11278" s="152"/>
      <c r="P11278" s="138"/>
    </row>
    <row r="11279" spans="13:16" x14ac:dyDescent="0.3">
      <c r="M11279" s="162"/>
      <c r="N11279" s="152"/>
      <c r="P11279" s="138"/>
    </row>
    <row r="11280" spans="13:16" x14ac:dyDescent="0.3">
      <c r="M11280" s="162"/>
      <c r="N11280" s="152"/>
      <c r="P11280" s="138"/>
    </row>
    <row r="11281" spans="13:16" x14ac:dyDescent="0.3">
      <c r="M11281" s="162"/>
      <c r="N11281" s="152"/>
      <c r="P11281" s="138"/>
    </row>
    <row r="11282" spans="13:16" x14ac:dyDescent="0.3">
      <c r="M11282" s="162"/>
      <c r="N11282" s="152"/>
      <c r="P11282" s="138"/>
    </row>
    <row r="11283" spans="13:16" x14ac:dyDescent="0.3">
      <c r="M11283" s="162"/>
      <c r="N11283" s="152"/>
      <c r="P11283" s="138"/>
    </row>
    <row r="11284" spans="13:16" x14ac:dyDescent="0.3">
      <c r="M11284" s="162"/>
      <c r="N11284" s="152"/>
      <c r="P11284" s="138"/>
    </row>
    <row r="11285" spans="13:16" x14ac:dyDescent="0.3">
      <c r="M11285" s="162"/>
      <c r="N11285" s="152"/>
      <c r="P11285" s="138"/>
    </row>
    <row r="11286" spans="13:16" x14ac:dyDescent="0.3">
      <c r="M11286" s="162"/>
      <c r="N11286" s="152"/>
      <c r="P11286" s="138"/>
    </row>
    <row r="11287" spans="13:16" x14ac:dyDescent="0.3">
      <c r="M11287" s="162"/>
      <c r="N11287" s="152"/>
      <c r="P11287" s="138"/>
    </row>
    <row r="11288" spans="13:16" x14ac:dyDescent="0.3">
      <c r="M11288" s="162"/>
      <c r="N11288" s="152"/>
      <c r="P11288" s="138"/>
    </row>
    <row r="11289" spans="13:16" x14ac:dyDescent="0.3">
      <c r="M11289" s="162"/>
      <c r="N11289" s="152"/>
      <c r="P11289" s="138"/>
    </row>
    <row r="11290" spans="13:16" x14ac:dyDescent="0.3">
      <c r="M11290" s="162"/>
      <c r="N11290" s="152"/>
      <c r="P11290" s="138"/>
    </row>
    <row r="11291" spans="13:16" x14ac:dyDescent="0.3">
      <c r="M11291" s="162"/>
      <c r="N11291" s="152"/>
      <c r="P11291" s="138"/>
    </row>
    <row r="11292" spans="13:16" x14ac:dyDescent="0.3">
      <c r="M11292" s="162"/>
      <c r="N11292" s="152"/>
      <c r="P11292" s="138"/>
    </row>
    <row r="11293" spans="13:16" x14ac:dyDescent="0.3">
      <c r="M11293" s="162"/>
      <c r="N11293" s="152"/>
      <c r="P11293" s="138"/>
    </row>
    <row r="11294" spans="13:16" x14ac:dyDescent="0.3">
      <c r="M11294" s="162"/>
      <c r="N11294" s="152"/>
      <c r="P11294" s="138"/>
    </row>
    <row r="11295" spans="13:16" x14ac:dyDescent="0.3">
      <c r="M11295" s="162"/>
      <c r="N11295" s="152"/>
      <c r="P11295" s="138"/>
    </row>
    <row r="11296" spans="13:16" x14ac:dyDescent="0.3">
      <c r="M11296" s="162"/>
      <c r="N11296" s="152"/>
      <c r="P11296" s="138"/>
    </row>
    <row r="11297" spans="13:16" x14ac:dyDescent="0.3">
      <c r="M11297" s="162"/>
      <c r="N11297" s="152"/>
      <c r="P11297" s="138"/>
    </row>
    <row r="11298" spans="13:16" x14ac:dyDescent="0.3">
      <c r="M11298" s="162"/>
      <c r="N11298" s="152"/>
      <c r="P11298" s="138"/>
    </row>
    <row r="11299" spans="13:16" x14ac:dyDescent="0.3">
      <c r="M11299" s="162"/>
      <c r="N11299" s="152"/>
      <c r="P11299" s="138"/>
    </row>
    <row r="11300" spans="13:16" x14ac:dyDescent="0.3">
      <c r="M11300" s="162"/>
      <c r="N11300" s="152"/>
      <c r="P11300" s="138"/>
    </row>
    <row r="11301" spans="13:16" x14ac:dyDescent="0.3">
      <c r="M11301" s="162"/>
      <c r="N11301" s="152"/>
      <c r="P11301" s="138"/>
    </row>
    <row r="11302" spans="13:16" x14ac:dyDescent="0.3">
      <c r="M11302" s="162"/>
      <c r="N11302" s="152"/>
      <c r="P11302" s="138"/>
    </row>
    <row r="11303" spans="13:16" x14ac:dyDescent="0.3">
      <c r="M11303" s="162"/>
      <c r="N11303" s="152"/>
      <c r="P11303" s="138"/>
    </row>
    <row r="11304" spans="13:16" x14ac:dyDescent="0.3">
      <c r="M11304" s="162"/>
      <c r="N11304" s="152"/>
      <c r="P11304" s="138"/>
    </row>
    <row r="11305" spans="13:16" x14ac:dyDescent="0.3">
      <c r="M11305" s="162"/>
      <c r="N11305" s="152"/>
      <c r="P11305" s="138"/>
    </row>
    <row r="11306" spans="13:16" x14ac:dyDescent="0.3">
      <c r="M11306" s="162"/>
      <c r="N11306" s="152"/>
      <c r="P11306" s="138"/>
    </row>
    <row r="11307" spans="13:16" x14ac:dyDescent="0.3">
      <c r="M11307" s="162"/>
      <c r="N11307" s="152"/>
      <c r="P11307" s="138"/>
    </row>
    <row r="11308" spans="13:16" x14ac:dyDescent="0.3">
      <c r="M11308" s="162"/>
      <c r="N11308" s="152"/>
      <c r="P11308" s="138"/>
    </row>
    <row r="11309" spans="13:16" x14ac:dyDescent="0.3">
      <c r="M11309" s="162"/>
      <c r="N11309" s="152"/>
      <c r="P11309" s="138"/>
    </row>
    <row r="11310" spans="13:16" x14ac:dyDescent="0.3">
      <c r="M11310" s="162"/>
      <c r="N11310" s="152"/>
      <c r="P11310" s="138"/>
    </row>
    <row r="11311" spans="13:16" x14ac:dyDescent="0.3">
      <c r="M11311" s="162"/>
      <c r="N11311" s="152"/>
      <c r="P11311" s="138"/>
    </row>
    <row r="11312" spans="13:16" x14ac:dyDescent="0.3">
      <c r="M11312" s="162"/>
      <c r="N11312" s="152"/>
      <c r="P11312" s="138"/>
    </row>
    <row r="11313" spans="13:16" x14ac:dyDescent="0.3">
      <c r="M11313" s="162"/>
      <c r="N11313" s="152"/>
      <c r="P11313" s="138"/>
    </row>
    <row r="11314" spans="13:16" x14ac:dyDescent="0.3">
      <c r="M11314" s="162"/>
      <c r="N11314" s="152"/>
      <c r="P11314" s="138"/>
    </row>
    <row r="11315" spans="13:16" x14ac:dyDescent="0.3">
      <c r="M11315" s="162"/>
      <c r="N11315" s="152"/>
      <c r="P11315" s="138"/>
    </row>
    <row r="11316" spans="13:16" x14ac:dyDescent="0.3">
      <c r="M11316" s="162"/>
      <c r="N11316" s="152"/>
      <c r="P11316" s="138"/>
    </row>
    <row r="11317" spans="13:16" x14ac:dyDescent="0.3">
      <c r="M11317" s="162"/>
      <c r="N11317" s="152"/>
      <c r="P11317" s="138"/>
    </row>
    <row r="11318" spans="13:16" x14ac:dyDescent="0.3">
      <c r="M11318" s="162"/>
      <c r="N11318" s="152"/>
      <c r="P11318" s="138"/>
    </row>
    <row r="11319" spans="13:16" x14ac:dyDescent="0.3">
      <c r="M11319" s="162"/>
      <c r="N11319" s="152"/>
      <c r="P11319" s="138"/>
    </row>
    <row r="11320" spans="13:16" x14ac:dyDescent="0.3">
      <c r="M11320" s="162"/>
      <c r="N11320" s="152"/>
      <c r="P11320" s="138"/>
    </row>
    <row r="11321" spans="13:16" x14ac:dyDescent="0.3">
      <c r="M11321" s="162"/>
      <c r="N11321" s="152"/>
      <c r="P11321" s="138"/>
    </row>
    <row r="11322" spans="13:16" x14ac:dyDescent="0.3">
      <c r="M11322" s="162"/>
      <c r="N11322" s="152"/>
      <c r="P11322" s="138"/>
    </row>
    <row r="11323" spans="13:16" x14ac:dyDescent="0.3">
      <c r="M11323" s="162"/>
      <c r="N11323" s="152"/>
      <c r="P11323" s="138"/>
    </row>
    <row r="11324" spans="13:16" x14ac:dyDescent="0.3">
      <c r="M11324" s="162"/>
      <c r="N11324" s="152"/>
      <c r="P11324" s="138"/>
    </row>
    <row r="11325" spans="13:16" x14ac:dyDescent="0.3">
      <c r="M11325" s="162"/>
      <c r="N11325" s="152"/>
      <c r="P11325" s="138"/>
    </row>
    <row r="11326" spans="13:16" x14ac:dyDescent="0.3">
      <c r="M11326" s="162"/>
      <c r="N11326" s="152"/>
      <c r="P11326" s="138"/>
    </row>
    <row r="11327" spans="13:16" x14ac:dyDescent="0.3">
      <c r="M11327" s="162"/>
      <c r="N11327" s="152"/>
      <c r="P11327" s="138"/>
    </row>
    <row r="11328" spans="13:16" x14ac:dyDescent="0.3">
      <c r="M11328" s="162"/>
      <c r="N11328" s="152"/>
      <c r="P11328" s="138"/>
    </row>
    <row r="11329" spans="13:16" x14ac:dyDescent="0.3">
      <c r="M11329" s="162"/>
      <c r="N11329" s="152"/>
      <c r="P11329" s="138"/>
    </row>
    <row r="11330" spans="13:16" x14ac:dyDescent="0.3">
      <c r="M11330" s="162"/>
      <c r="N11330" s="152"/>
      <c r="P11330" s="138"/>
    </row>
    <row r="11331" spans="13:16" x14ac:dyDescent="0.3">
      <c r="M11331" s="162"/>
      <c r="N11331" s="152"/>
      <c r="P11331" s="138"/>
    </row>
    <row r="11332" spans="13:16" x14ac:dyDescent="0.3">
      <c r="M11332" s="162"/>
      <c r="N11332" s="152"/>
      <c r="P11332" s="138"/>
    </row>
    <row r="11333" spans="13:16" x14ac:dyDescent="0.3">
      <c r="M11333" s="162"/>
      <c r="N11333" s="152"/>
      <c r="P11333" s="138"/>
    </row>
    <row r="11334" spans="13:16" x14ac:dyDescent="0.3">
      <c r="M11334" s="162"/>
      <c r="N11334" s="152"/>
      <c r="P11334" s="138"/>
    </row>
    <row r="11335" spans="13:16" x14ac:dyDescent="0.3">
      <c r="M11335" s="162"/>
      <c r="N11335" s="152"/>
      <c r="P11335" s="138"/>
    </row>
    <row r="11336" spans="13:16" x14ac:dyDescent="0.3">
      <c r="M11336" s="162"/>
      <c r="N11336" s="152"/>
      <c r="P11336" s="138"/>
    </row>
    <row r="11337" spans="13:16" x14ac:dyDescent="0.3">
      <c r="M11337" s="162"/>
      <c r="N11337" s="152"/>
      <c r="P11337" s="138"/>
    </row>
    <row r="11338" spans="13:16" x14ac:dyDescent="0.3">
      <c r="M11338" s="162"/>
      <c r="N11338" s="152"/>
      <c r="P11338" s="138"/>
    </row>
    <row r="11339" spans="13:16" x14ac:dyDescent="0.3">
      <c r="M11339" s="162"/>
      <c r="N11339" s="152"/>
      <c r="P11339" s="138"/>
    </row>
    <row r="11340" spans="13:16" x14ac:dyDescent="0.3">
      <c r="M11340" s="162"/>
      <c r="N11340" s="152"/>
      <c r="P11340" s="138"/>
    </row>
    <row r="11341" spans="13:16" x14ac:dyDescent="0.3">
      <c r="M11341" s="162"/>
      <c r="N11341" s="152"/>
      <c r="P11341" s="138"/>
    </row>
    <row r="11342" spans="13:16" x14ac:dyDescent="0.3">
      <c r="M11342" s="162"/>
      <c r="N11342" s="152"/>
      <c r="P11342" s="138"/>
    </row>
    <row r="11343" spans="13:16" x14ac:dyDescent="0.3">
      <c r="M11343" s="162"/>
      <c r="N11343" s="152"/>
      <c r="P11343" s="138"/>
    </row>
    <row r="11344" spans="13:16" x14ac:dyDescent="0.3">
      <c r="M11344" s="162"/>
      <c r="N11344" s="152"/>
      <c r="P11344" s="138"/>
    </row>
    <row r="11345" spans="13:16" x14ac:dyDescent="0.3">
      <c r="M11345" s="162"/>
      <c r="N11345" s="152"/>
      <c r="P11345" s="138"/>
    </row>
    <row r="11346" spans="13:16" x14ac:dyDescent="0.3">
      <c r="M11346" s="162"/>
      <c r="N11346" s="152"/>
      <c r="P11346" s="138"/>
    </row>
    <row r="11347" spans="13:16" x14ac:dyDescent="0.3">
      <c r="M11347" s="162"/>
      <c r="N11347" s="152"/>
      <c r="P11347" s="138"/>
    </row>
    <row r="11348" spans="13:16" x14ac:dyDescent="0.3">
      <c r="M11348" s="162"/>
      <c r="N11348" s="152"/>
      <c r="P11348" s="138"/>
    </row>
    <row r="11349" spans="13:16" x14ac:dyDescent="0.3">
      <c r="M11349" s="162"/>
      <c r="N11349" s="152"/>
      <c r="P11349" s="138"/>
    </row>
    <row r="11350" spans="13:16" x14ac:dyDescent="0.3">
      <c r="M11350" s="162"/>
      <c r="N11350" s="152"/>
      <c r="P11350" s="138"/>
    </row>
    <row r="11351" spans="13:16" x14ac:dyDescent="0.3">
      <c r="M11351" s="162"/>
      <c r="N11351" s="152"/>
      <c r="P11351" s="138"/>
    </row>
    <row r="11352" spans="13:16" x14ac:dyDescent="0.3">
      <c r="M11352" s="162"/>
      <c r="N11352" s="152"/>
      <c r="P11352" s="138"/>
    </row>
    <row r="11353" spans="13:16" x14ac:dyDescent="0.3">
      <c r="M11353" s="162"/>
      <c r="N11353" s="152"/>
      <c r="P11353" s="138"/>
    </row>
    <row r="11354" spans="13:16" x14ac:dyDescent="0.3">
      <c r="M11354" s="162"/>
      <c r="N11354" s="152"/>
      <c r="P11354" s="138"/>
    </row>
    <row r="11355" spans="13:16" x14ac:dyDescent="0.3">
      <c r="M11355" s="162"/>
      <c r="N11355" s="152"/>
      <c r="P11355" s="138"/>
    </row>
    <row r="11356" spans="13:16" x14ac:dyDescent="0.3">
      <c r="M11356" s="162"/>
      <c r="N11356" s="152"/>
      <c r="P11356" s="138"/>
    </row>
    <row r="11357" spans="13:16" x14ac:dyDescent="0.3">
      <c r="M11357" s="162"/>
      <c r="N11357" s="152"/>
      <c r="P11357" s="138"/>
    </row>
    <row r="11358" spans="13:16" x14ac:dyDescent="0.3">
      <c r="M11358" s="162"/>
      <c r="N11358" s="152"/>
      <c r="P11358" s="138"/>
    </row>
    <row r="11359" spans="13:16" x14ac:dyDescent="0.3">
      <c r="M11359" s="162"/>
      <c r="N11359" s="152"/>
      <c r="P11359" s="138"/>
    </row>
    <row r="11360" spans="13:16" x14ac:dyDescent="0.3">
      <c r="M11360" s="162"/>
      <c r="N11360" s="152"/>
      <c r="P11360" s="138"/>
    </row>
    <row r="11361" spans="13:16" x14ac:dyDescent="0.3">
      <c r="M11361" s="162"/>
      <c r="N11361" s="152"/>
      <c r="P11361" s="138"/>
    </row>
    <row r="11362" spans="13:16" x14ac:dyDescent="0.3">
      <c r="M11362" s="162"/>
      <c r="N11362" s="152"/>
      <c r="P11362" s="138"/>
    </row>
    <row r="11363" spans="13:16" x14ac:dyDescent="0.3">
      <c r="M11363" s="162"/>
      <c r="N11363" s="152"/>
      <c r="P11363" s="138"/>
    </row>
    <row r="11364" spans="13:16" x14ac:dyDescent="0.3">
      <c r="M11364" s="162"/>
      <c r="N11364" s="152"/>
      <c r="P11364" s="138"/>
    </row>
    <row r="11365" spans="13:16" x14ac:dyDescent="0.3">
      <c r="M11365" s="162"/>
      <c r="N11365" s="152"/>
      <c r="P11365" s="138"/>
    </row>
    <row r="11366" spans="13:16" x14ac:dyDescent="0.3">
      <c r="M11366" s="162"/>
      <c r="N11366" s="152"/>
      <c r="P11366" s="138"/>
    </row>
    <row r="11367" spans="13:16" x14ac:dyDescent="0.3">
      <c r="M11367" s="162"/>
      <c r="N11367" s="152"/>
      <c r="P11367" s="138"/>
    </row>
    <row r="11368" spans="13:16" x14ac:dyDescent="0.3">
      <c r="M11368" s="162"/>
      <c r="N11368" s="152"/>
      <c r="P11368" s="138"/>
    </row>
    <row r="11369" spans="13:16" x14ac:dyDescent="0.3">
      <c r="M11369" s="162"/>
      <c r="N11369" s="152"/>
      <c r="P11369" s="138"/>
    </row>
    <row r="11370" spans="13:16" x14ac:dyDescent="0.3">
      <c r="M11370" s="162"/>
      <c r="N11370" s="152"/>
      <c r="P11370" s="138"/>
    </row>
    <row r="11371" spans="13:16" x14ac:dyDescent="0.3">
      <c r="M11371" s="162"/>
      <c r="N11371" s="152"/>
      <c r="P11371" s="138"/>
    </row>
    <row r="11372" spans="13:16" x14ac:dyDescent="0.3">
      <c r="M11372" s="162"/>
      <c r="N11372" s="152"/>
      <c r="P11372" s="138"/>
    </row>
    <row r="11373" spans="13:16" x14ac:dyDescent="0.3">
      <c r="M11373" s="162"/>
      <c r="N11373" s="152"/>
      <c r="P11373" s="138"/>
    </row>
    <row r="11374" spans="13:16" x14ac:dyDescent="0.3">
      <c r="M11374" s="162"/>
      <c r="N11374" s="152"/>
      <c r="P11374" s="138"/>
    </row>
    <row r="11375" spans="13:16" x14ac:dyDescent="0.3">
      <c r="M11375" s="162"/>
      <c r="N11375" s="152"/>
      <c r="P11375" s="138"/>
    </row>
    <row r="11376" spans="13:16" x14ac:dyDescent="0.3">
      <c r="M11376" s="162"/>
      <c r="N11376" s="152"/>
      <c r="P11376" s="138"/>
    </row>
    <row r="11377" spans="13:16" x14ac:dyDescent="0.3">
      <c r="M11377" s="162"/>
      <c r="N11377" s="152"/>
      <c r="P11377" s="138"/>
    </row>
    <row r="11378" spans="13:16" x14ac:dyDescent="0.3">
      <c r="M11378" s="162"/>
      <c r="N11378" s="152"/>
      <c r="P11378" s="138"/>
    </row>
    <row r="11379" spans="13:16" x14ac:dyDescent="0.3">
      <c r="M11379" s="162"/>
      <c r="N11379" s="152"/>
      <c r="P11379" s="138"/>
    </row>
    <row r="11380" spans="13:16" x14ac:dyDescent="0.3">
      <c r="M11380" s="162"/>
      <c r="N11380" s="152"/>
      <c r="P11380" s="138"/>
    </row>
    <row r="11381" spans="13:16" x14ac:dyDescent="0.3">
      <c r="M11381" s="162"/>
      <c r="N11381" s="152"/>
      <c r="P11381" s="138"/>
    </row>
    <row r="11382" spans="13:16" x14ac:dyDescent="0.3">
      <c r="M11382" s="162"/>
      <c r="N11382" s="152"/>
      <c r="P11382" s="138"/>
    </row>
    <row r="11383" spans="13:16" x14ac:dyDescent="0.3">
      <c r="M11383" s="162"/>
      <c r="N11383" s="152"/>
      <c r="P11383" s="138"/>
    </row>
    <row r="11384" spans="13:16" x14ac:dyDescent="0.3">
      <c r="M11384" s="162"/>
      <c r="N11384" s="152"/>
      <c r="P11384" s="138"/>
    </row>
    <row r="11385" spans="13:16" x14ac:dyDescent="0.3">
      <c r="M11385" s="162"/>
      <c r="N11385" s="152"/>
      <c r="P11385" s="138"/>
    </row>
    <row r="11386" spans="13:16" x14ac:dyDescent="0.3">
      <c r="M11386" s="162"/>
      <c r="N11386" s="152"/>
      <c r="P11386" s="138"/>
    </row>
    <row r="11387" spans="13:16" x14ac:dyDescent="0.3">
      <c r="M11387" s="162"/>
      <c r="N11387" s="152"/>
      <c r="P11387" s="138"/>
    </row>
    <row r="11388" spans="13:16" x14ac:dyDescent="0.3">
      <c r="M11388" s="162"/>
      <c r="N11388" s="152"/>
      <c r="P11388" s="138"/>
    </row>
    <row r="11389" spans="13:16" x14ac:dyDescent="0.3">
      <c r="M11389" s="162"/>
      <c r="N11389" s="152"/>
      <c r="P11389" s="138"/>
    </row>
    <row r="11390" spans="13:16" x14ac:dyDescent="0.3">
      <c r="M11390" s="162"/>
      <c r="N11390" s="152"/>
      <c r="P11390" s="138"/>
    </row>
    <row r="11391" spans="13:16" x14ac:dyDescent="0.3">
      <c r="M11391" s="162"/>
      <c r="N11391" s="152"/>
      <c r="P11391" s="138"/>
    </row>
    <row r="11392" spans="13:16" x14ac:dyDescent="0.3">
      <c r="M11392" s="162"/>
      <c r="N11392" s="152"/>
      <c r="P11392" s="138"/>
    </row>
    <row r="11393" spans="13:16" x14ac:dyDescent="0.3">
      <c r="M11393" s="162"/>
      <c r="N11393" s="152"/>
      <c r="P11393" s="138"/>
    </row>
    <row r="11394" spans="13:16" x14ac:dyDescent="0.3">
      <c r="M11394" s="162"/>
      <c r="N11394" s="152"/>
      <c r="P11394" s="138"/>
    </row>
    <row r="11395" spans="13:16" x14ac:dyDescent="0.3">
      <c r="M11395" s="162"/>
      <c r="N11395" s="152"/>
      <c r="P11395" s="138"/>
    </row>
    <row r="11396" spans="13:16" x14ac:dyDescent="0.3">
      <c r="M11396" s="162"/>
      <c r="N11396" s="152"/>
      <c r="P11396" s="138"/>
    </row>
    <row r="11397" spans="13:16" x14ac:dyDescent="0.3">
      <c r="M11397" s="162"/>
      <c r="N11397" s="152"/>
      <c r="P11397" s="138"/>
    </row>
    <row r="11398" spans="13:16" x14ac:dyDescent="0.3">
      <c r="M11398" s="162"/>
      <c r="N11398" s="152"/>
      <c r="P11398" s="138"/>
    </row>
    <row r="11399" spans="13:16" x14ac:dyDescent="0.3">
      <c r="M11399" s="162"/>
      <c r="N11399" s="152"/>
      <c r="P11399" s="138"/>
    </row>
    <row r="11400" spans="13:16" x14ac:dyDescent="0.3">
      <c r="M11400" s="162"/>
      <c r="N11400" s="152"/>
      <c r="P11400" s="138"/>
    </row>
    <row r="11401" spans="13:16" x14ac:dyDescent="0.3">
      <c r="M11401" s="162"/>
      <c r="N11401" s="152"/>
      <c r="P11401" s="138"/>
    </row>
    <row r="11402" spans="13:16" x14ac:dyDescent="0.3">
      <c r="M11402" s="162"/>
      <c r="N11402" s="152"/>
      <c r="P11402" s="138"/>
    </row>
    <row r="11403" spans="13:16" x14ac:dyDescent="0.3">
      <c r="M11403" s="162"/>
      <c r="N11403" s="152"/>
      <c r="P11403" s="138"/>
    </row>
    <row r="11404" spans="13:16" x14ac:dyDescent="0.3">
      <c r="M11404" s="162"/>
      <c r="N11404" s="152"/>
      <c r="P11404" s="138"/>
    </row>
    <row r="11405" spans="13:16" x14ac:dyDescent="0.3">
      <c r="M11405" s="162"/>
      <c r="N11405" s="152"/>
      <c r="P11405" s="138"/>
    </row>
    <row r="11406" spans="13:16" x14ac:dyDescent="0.3">
      <c r="M11406" s="162"/>
      <c r="N11406" s="152"/>
      <c r="P11406" s="138"/>
    </row>
    <row r="11407" spans="13:16" x14ac:dyDescent="0.3">
      <c r="M11407" s="162"/>
      <c r="N11407" s="152"/>
      <c r="P11407" s="138"/>
    </row>
    <row r="11408" spans="13:16" x14ac:dyDescent="0.3">
      <c r="M11408" s="162"/>
      <c r="N11408" s="152"/>
      <c r="P11408" s="138"/>
    </row>
    <row r="11409" spans="13:16" x14ac:dyDescent="0.3">
      <c r="M11409" s="162"/>
      <c r="N11409" s="152"/>
      <c r="P11409" s="138"/>
    </row>
    <row r="11410" spans="13:16" x14ac:dyDescent="0.3">
      <c r="M11410" s="162"/>
      <c r="N11410" s="152"/>
      <c r="P11410" s="138"/>
    </row>
    <row r="11411" spans="13:16" x14ac:dyDescent="0.3">
      <c r="M11411" s="162"/>
      <c r="N11411" s="152"/>
      <c r="P11411" s="138"/>
    </row>
    <row r="11412" spans="13:16" x14ac:dyDescent="0.3">
      <c r="M11412" s="162"/>
      <c r="N11412" s="152"/>
      <c r="P11412" s="138"/>
    </row>
    <row r="11413" spans="13:16" x14ac:dyDescent="0.3">
      <c r="M11413" s="162"/>
      <c r="N11413" s="152"/>
      <c r="P11413" s="138"/>
    </row>
    <row r="11414" spans="13:16" x14ac:dyDescent="0.3">
      <c r="M11414" s="162"/>
      <c r="N11414" s="152"/>
      <c r="P11414" s="138"/>
    </row>
    <row r="11415" spans="13:16" x14ac:dyDescent="0.3">
      <c r="M11415" s="162"/>
      <c r="N11415" s="152"/>
      <c r="P11415" s="138"/>
    </row>
    <row r="11416" spans="13:16" x14ac:dyDescent="0.3">
      <c r="M11416" s="162"/>
      <c r="N11416" s="152"/>
      <c r="P11416" s="138"/>
    </row>
    <row r="11417" spans="13:16" x14ac:dyDescent="0.3">
      <c r="M11417" s="162"/>
      <c r="N11417" s="152"/>
      <c r="P11417" s="138"/>
    </row>
    <row r="11418" spans="13:16" x14ac:dyDescent="0.3">
      <c r="M11418" s="162"/>
      <c r="N11418" s="152"/>
      <c r="P11418" s="138"/>
    </row>
    <row r="11419" spans="13:16" x14ac:dyDescent="0.3">
      <c r="M11419" s="162"/>
      <c r="N11419" s="152"/>
      <c r="P11419" s="138"/>
    </row>
    <row r="11420" spans="13:16" x14ac:dyDescent="0.3">
      <c r="M11420" s="162"/>
      <c r="N11420" s="152"/>
      <c r="P11420" s="138"/>
    </row>
    <row r="11421" spans="13:16" x14ac:dyDescent="0.3">
      <c r="M11421" s="162"/>
      <c r="N11421" s="152"/>
      <c r="P11421" s="138"/>
    </row>
    <row r="11422" spans="13:16" x14ac:dyDescent="0.3">
      <c r="M11422" s="162"/>
      <c r="N11422" s="152"/>
      <c r="P11422" s="138"/>
    </row>
    <row r="11423" spans="13:16" x14ac:dyDescent="0.3">
      <c r="M11423" s="162"/>
      <c r="N11423" s="152"/>
      <c r="P11423" s="138"/>
    </row>
    <row r="11424" spans="13:16" x14ac:dyDescent="0.3">
      <c r="M11424" s="162"/>
      <c r="N11424" s="152"/>
      <c r="P11424" s="138"/>
    </row>
    <row r="11425" spans="13:16" x14ac:dyDescent="0.3">
      <c r="M11425" s="162"/>
      <c r="N11425" s="152"/>
      <c r="P11425" s="138"/>
    </row>
    <row r="11426" spans="13:16" x14ac:dyDescent="0.3">
      <c r="M11426" s="162"/>
      <c r="N11426" s="152"/>
      <c r="P11426" s="138"/>
    </row>
    <row r="11427" spans="13:16" x14ac:dyDescent="0.3">
      <c r="M11427" s="162"/>
      <c r="N11427" s="152"/>
      <c r="P11427" s="138"/>
    </row>
    <row r="11428" spans="13:16" x14ac:dyDescent="0.3">
      <c r="M11428" s="162"/>
      <c r="N11428" s="152"/>
      <c r="P11428" s="138"/>
    </row>
    <row r="11429" spans="13:16" x14ac:dyDescent="0.3">
      <c r="M11429" s="162"/>
      <c r="N11429" s="152"/>
      <c r="P11429" s="138"/>
    </row>
    <row r="11430" spans="13:16" x14ac:dyDescent="0.3">
      <c r="M11430" s="162"/>
      <c r="N11430" s="152"/>
      <c r="P11430" s="138"/>
    </row>
    <row r="11431" spans="13:16" x14ac:dyDescent="0.3">
      <c r="M11431" s="162"/>
      <c r="N11431" s="152"/>
      <c r="P11431" s="138"/>
    </row>
    <row r="11432" spans="13:16" x14ac:dyDescent="0.3">
      <c r="M11432" s="162"/>
      <c r="N11432" s="152"/>
      <c r="P11432" s="138"/>
    </row>
    <row r="11433" spans="13:16" x14ac:dyDescent="0.3">
      <c r="M11433" s="162"/>
      <c r="N11433" s="152"/>
      <c r="P11433" s="138"/>
    </row>
    <row r="11434" spans="13:16" x14ac:dyDescent="0.3">
      <c r="M11434" s="162"/>
      <c r="N11434" s="152"/>
      <c r="P11434" s="138"/>
    </row>
    <row r="11435" spans="13:16" x14ac:dyDescent="0.3">
      <c r="M11435" s="162"/>
      <c r="N11435" s="152"/>
      <c r="P11435" s="138"/>
    </row>
    <row r="11436" spans="13:16" x14ac:dyDescent="0.3">
      <c r="M11436" s="162"/>
      <c r="N11436" s="152"/>
      <c r="P11436" s="138"/>
    </row>
    <row r="11437" spans="13:16" x14ac:dyDescent="0.3">
      <c r="M11437" s="162"/>
      <c r="N11437" s="152"/>
      <c r="P11437" s="138"/>
    </row>
    <row r="11438" spans="13:16" x14ac:dyDescent="0.3">
      <c r="M11438" s="162"/>
      <c r="N11438" s="152"/>
      <c r="P11438" s="138"/>
    </row>
    <row r="11439" spans="13:16" x14ac:dyDescent="0.3">
      <c r="M11439" s="162"/>
      <c r="N11439" s="152"/>
      <c r="P11439" s="138"/>
    </row>
    <row r="11440" spans="13:16" x14ac:dyDescent="0.3">
      <c r="M11440" s="162"/>
      <c r="N11440" s="152"/>
      <c r="P11440" s="138"/>
    </row>
    <row r="11441" spans="13:16" x14ac:dyDescent="0.3">
      <c r="M11441" s="162"/>
      <c r="N11441" s="152"/>
      <c r="P11441" s="138"/>
    </row>
    <row r="11442" spans="13:16" x14ac:dyDescent="0.3">
      <c r="M11442" s="162"/>
      <c r="N11442" s="152"/>
      <c r="P11442" s="138"/>
    </row>
    <row r="11443" spans="13:16" x14ac:dyDescent="0.3">
      <c r="M11443" s="162"/>
      <c r="N11443" s="152"/>
      <c r="P11443" s="138"/>
    </row>
    <row r="11444" spans="13:16" x14ac:dyDescent="0.3">
      <c r="M11444" s="162"/>
      <c r="N11444" s="152"/>
      <c r="P11444" s="138"/>
    </row>
    <row r="11445" spans="13:16" x14ac:dyDescent="0.3">
      <c r="M11445" s="162"/>
      <c r="N11445" s="152"/>
      <c r="P11445" s="138"/>
    </row>
    <row r="11446" spans="13:16" x14ac:dyDescent="0.3">
      <c r="M11446" s="162"/>
      <c r="N11446" s="152"/>
      <c r="P11446" s="138"/>
    </row>
    <row r="11447" spans="13:16" x14ac:dyDescent="0.3">
      <c r="M11447" s="162"/>
      <c r="N11447" s="152"/>
      <c r="P11447" s="138"/>
    </row>
    <row r="11448" spans="13:16" x14ac:dyDescent="0.3">
      <c r="M11448" s="162"/>
      <c r="N11448" s="152"/>
      <c r="P11448" s="138"/>
    </row>
    <row r="11449" spans="13:16" x14ac:dyDescent="0.3">
      <c r="M11449" s="162"/>
      <c r="N11449" s="152"/>
      <c r="P11449" s="138"/>
    </row>
    <row r="11450" spans="13:16" x14ac:dyDescent="0.3">
      <c r="M11450" s="162"/>
      <c r="N11450" s="152"/>
      <c r="P11450" s="138"/>
    </row>
    <row r="11451" spans="13:16" x14ac:dyDescent="0.3">
      <c r="M11451" s="162"/>
      <c r="N11451" s="152"/>
      <c r="P11451" s="138"/>
    </row>
    <row r="11452" spans="13:16" x14ac:dyDescent="0.3">
      <c r="M11452" s="162"/>
      <c r="N11452" s="152"/>
      <c r="P11452" s="138"/>
    </row>
    <row r="11453" spans="13:16" x14ac:dyDescent="0.3">
      <c r="M11453" s="162"/>
      <c r="N11453" s="152"/>
      <c r="P11453" s="138"/>
    </row>
    <row r="11454" spans="13:16" x14ac:dyDescent="0.3">
      <c r="M11454" s="162"/>
      <c r="N11454" s="152"/>
      <c r="P11454" s="138"/>
    </row>
    <row r="11455" spans="13:16" x14ac:dyDescent="0.3">
      <c r="M11455" s="162"/>
      <c r="N11455" s="152"/>
      <c r="P11455" s="138"/>
    </row>
    <row r="11456" spans="13:16" x14ac:dyDescent="0.3">
      <c r="M11456" s="162"/>
      <c r="N11456" s="152"/>
      <c r="P11456" s="138"/>
    </row>
    <row r="11457" spans="13:16" x14ac:dyDescent="0.3">
      <c r="M11457" s="162"/>
      <c r="N11457" s="152"/>
      <c r="P11457" s="138"/>
    </row>
    <row r="11458" spans="13:16" x14ac:dyDescent="0.3">
      <c r="M11458" s="162"/>
      <c r="N11458" s="152"/>
      <c r="P11458" s="138"/>
    </row>
    <row r="11459" spans="13:16" x14ac:dyDescent="0.3">
      <c r="M11459" s="162"/>
      <c r="N11459" s="152"/>
      <c r="P11459" s="138"/>
    </row>
    <row r="11460" spans="13:16" x14ac:dyDescent="0.3">
      <c r="M11460" s="162"/>
      <c r="N11460" s="152"/>
      <c r="P11460" s="138"/>
    </row>
    <row r="11461" spans="13:16" x14ac:dyDescent="0.3">
      <c r="M11461" s="162"/>
      <c r="N11461" s="152"/>
      <c r="P11461" s="138"/>
    </row>
    <row r="11462" spans="13:16" x14ac:dyDescent="0.3">
      <c r="M11462" s="162"/>
      <c r="N11462" s="152"/>
      <c r="P11462" s="138"/>
    </row>
    <row r="11463" spans="13:16" x14ac:dyDescent="0.3">
      <c r="M11463" s="162"/>
      <c r="N11463" s="152"/>
      <c r="P11463" s="138"/>
    </row>
    <row r="11464" spans="13:16" x14ac:dyDescent="0.3">
      <c r="M11464" s="162"/>
      <c r="N11464" s="152"/>
      <c r="P11464" s="138"/>
    </row>
    <row r="11465" spans="13:16" x14ac:dyDescent="0.3">
      <c r="M11465" s="162"/>
      <c r="N11465" s="152"/>
      <c r="P11465" s="138"/>
    </row>
    <row r="11466" spans="13:16" x14ac:dyDescent="0.3">
      <c r="M11466" s="162"/>
      <c r="N11466" s="152"/>
      <c r="P11466" s="138"/>
    </row>
    <row r="11467" spans="13:16" x14ac:dyDescent="0.3">
      <c r="M11467" s="162"/>
      <c r="N11467" s="152"/>
      <c r="P11467" s="138"/>
    </row>
    <row r="11468" spans="13:16" x14ac:dyDescent="0.3">
      <c r="M11468" s="162"/>
      <c r="N11468" s="152"/>
      <c r="P11468" s="138"/>
    </row>
    <row r="11469" spans="13:16" x14ac:dyDescent="0.3">
      <c r="M11469" s="162"/>
      <c r="N11469" s="152"/>
      <c r="P11469" s="138"/>
    </row>
    <row r="11470" spans="13:16" x14ac:dyDescent="0.3">
      <c r="M11470" s="162"/>
      <c r="N11470" s="152"/>
      <c r="P11470" s="138"/>
    </row>
    <row r="11471" spans="13:16" x14ac:dyDescent="0.3">
      <c r="M11471" s="162"/>
      <c r="N11471" s="152"/>
      <c r="P11471" s="138"/>
    </row>
    <row r="11472" spans="13:16" x14ac:dyDescent="0.3">
      <c r="M11472" s="162"/>
      <c r="N11472" s="152"/>
      <c r="P11472" s="138"/>
    </row>
    <row r="11473" spans="13:16" x14ac:dyDescent="0.3">
      <c r="M11473" s="162"/>
      <c r="N11473" s="152"/>
      <c r="P11473" s="138"/>
    </row>
    <row r="11474" spans="13:16" x14ac:dyDescent="0.3">
      <c r="M11474" s="162"/>
      <c r="N11474" s="152"/>
      <c r="P11474" s="138"/>
    </row>
    <row r="11475" spans="13:16" x14ac:dyDescent="0.3">
      <c r="M11475" s="162"/>
      <c r="N11475" s="152"/>
      <c r="P11475" s="138"/>
    </row>
    <row r="11476" spans="13:16" x14ac:dyDescent="0.3">
      <c r="M11476" s="162"/>
      <c r="N11476" s="152"/>
      <c r="P11476" s="138"/>
    </row>
    <row r="11477" spans="13:16" x14ac:dyDescent="0.3">
      <c r="M11477" s="162"/>
      <c r="N11477" s="152"/>
      <c r="P11477" s="138"/>
    </row>
    <row r="11478" spans="13:16" x14ac:dyDescent="0.3">
      <c r="M11478" s="162"/>
      <c r="N11478" s="152"/>
      <c r="P11478" s="138"/>
    </row>
    <row r="11479" spans="13:16" x14ac:dyDescent="0.3">
      <c r="M11479" s="162"/>
      <c r="N11479" s="152"/>
      <c r="P11479" s="138"/>
    </row>
    <row r="11480" spans="13:16" x14ac:dyDescent="0.3">
      <c r="M11480" s="162"/>
      <c r="N11480" s="152"/>
      <c r="P11480" s="138"/>
    </row>
    <row r="11481" spans="13:16" x14ac:dyDescent="0.3">
      <c r="M11481" s="162"/>
      <c r="N11481" s="152"/>
      <c r="P11481" s="138"/>
    </row>
    <row r="11482" spans="13:16" x14ac:dyDescent="0.3">
      <c r="M11482" s="162"/>
      <c r="N11482" s="152"/>
      <c r="P11482" s="138"/>
    </row>
    <row r="11483" spans="13:16" x14ac:dyDescent="0.3">
      <c r="M11483" s="162"/>
      <c r="N11483" s="152"/>
      <c r="P11483" s="138"/>
    </row>
    <row r="11484" spans="13:16" x14ac:dyDescent="0.3">
      <c r="M11484" s="162"/>
      <c r="N11484" s="152"/>
      <c r="P11484" s="138"/>
    </row>
    <row r="11485" spans="13:16" x14ac:dyDescent="0.3">
      <c r="M11485" s="162"/>
      <c r="N11485" s="152"/>
      <c r="P11485" s="138"/>
    </row>
    <row r="11486" spans="13:16" x14ac:dyDescent="0.3">
      <c r="M11486" s="162"/>
      <c r="N11486" s="152"/>
      <c r="P11486" s="138"/>
    </row>
    <row r="11487" spans="13:16" x14ac:dyDescent="0.3">
      <c r="M11487" s="162"/>
      <c r="N11487" s="152"/>
      <c r="P11487" s="138"/>
    </row>
    <row r="11488" spans="13:16" x14ac:dyDescent="0.3">
      <c r="M11488" s="162"/>
      <c r="N11488" s="152"/>
      <c r="P11488" s="138"/>
    </row>
    <row r="11489" spans="13:16" x14ac:dyDescent="0.3">
      <c r="M11489" s="162"/>
      <c r="N11489" s="152"/>
      <c r="P11489" s="138"/>
    </row>
    <row r="11490" spans="13:16" x14ac:dyDescent="0.3">
      <c r="M11490" s="162"/>
      <c r="N11490" s="152"/>
      <c r="P11490" s="138"/>
    </row>
    <row r="11491" spans="13:16" x14ac:dyDescent="0.3">
      <c r="M11491" s="162"/>
      <c r="N11491" s="152"/>
      <c r="P11491" s="138"/>
    </row>
    <row r="11492" spans="13:16" x14ac:dyDescent="0.3">
      <c r="M11492" s="162"/>
      <c r="N11492" s="152"/>
      <c r="P11492" s="138"/>
    </row>
    <row r="11493" spans="13:16" x14ac:dyDescent="0.3">
      <c r="M11493" s="162"/>
      <c r="N11493" s="152"/>
      <c r="P11493" s="138"/>
    </row>
    <row r="11494" spans="13:16" x14ac:dyDescent="0.3">
      <c r="M11494" s="162"/>
      <c r="N11494" s="152"/>
      <c r="P11494" s="138"/>
    </row>
    <row r="11495" spans="13:16" x14ac:dyDescent="0.3">
      <c r="M11495" s="162"/>
      <c r="N11495" s="152"/>
      <c r="P11495" s="138"/>
    </row>
    <row r="11496" spans="13:16" x14ac:dyDescent="0.3">
      <c r="M11496" s="162"/>
      <c r="N11496" s="152"/>
      <c r="P11496" s="138"/>
    </row>
    <row r="11497" spans="13:16" x14ac:dyDescent="0.3">
      <c r="M11497" s="162"/>
      <c r="N11497" s="152"/>
      <c r="P11497" s="138"/>
    </row>
    <row r="11498" spans="13:16" x14ac:dyDescent="0.3">
      <c r="M11498" s="162"/>
      <c r="N11498" s="152"/>
      <c r="P11498" s="138"/>
    </row>
    <row r="11499" spans="13:16" x14ac:dyDescent="0.3">
      <c r="M11499" s="162"/>
      <c r="N11499" s="152"/>
      <c r="P11499" s="138"/>
    </row>
    <row r="11500" spans="13:16" x14ac:dyDescent="0.3">
      <c r="M11500" s="162"/>
      <c r="N11500" s="152"/>
      <c r="P11500" s="138"/>
    </row>
    <row r="11501" spans="13:16" x14ac:dyDescent="0.3">
      <c r="M11501" s="162"/>
      <c r="N11501" s="152"/>
      <c r="P11501" s="138"/>
    </row>
    <row r="11502" spans="13:16" x14ac:dyDescent="0.3">
      <c r="M11502" s="162"/>
      <c r="N11502" s="152"/>
      <c r="P11502" s="138"/>
    </row>
    <row r="11503" spans="13:16" x14ac:dyDescent="0.3">
      <c r="M11503" s="162"/>
      <c r="N11503" s="152"/>
      <c r="P11503" s="138"/>
    </row>
    <row r="11504" spans="13:16" x14ac:dyDescent="0.3">
      <c r="M11504" s="162"/>
      <c r="N11504" s="152"/>
      <c r="P11504" s="138"/>
    </row>
    <row r="11505" spans="13:16" x14ac:dyDescent="0.3">
      <c r="M11505" s="162"/>
      <c r="N11505" s="152"/>
      <c r="P11505" s="138"/>
    </row>
    <row r="11506" spans="13:16" x14ac:dyDescent="0.3">
      <c r="M11506" s="162"/>
      <c r="N11506" s="152"/>
      <c r="P11506" s="138"/>
    </row>
    <row r="11507" spans="13:16" x14ac:dyDescent="0.3">
      <c r="M11507" s="162"/>
      <c r="N11507" s="152"/>
      <c r="P11507" s="138"/>
    </row>
    <row r="11508" spans="13:16" x14ac:dyDescent="0.3">
      <c r="M11508" s="162"/>
      <c r="N11508" s="152"/>
      <c r="P11508" s="138"/>
    </row>
    <row r="11509" spans="13:16" x14ac:dyDescent="0.3">
      <c r="M11509" s="162"/>
      <c r="N11509" s="152"/>
      <c r="P11509" s="138"/>
    </row>
    <row r="11510" spans="13:16" x14ac:dyDescent="0.3">
      <c r="M11510" s="162"/>
      <c r="N11510" s="152"/>
      <c r="P11510" s="138"/>
    </row>
    <row r="11511" spans="13:16" x14ac:dyDescent="0.3">
      <c r="M11511" s="162"/>
      <c r="N11511" s="152"/>
      <c r="P11511" s="138"/>
    </row>
    <row r="11512" spans="13:16" x14ac:dyDescent="0.3">
      <c r="M11512" s="162"/>
      <c r="N11512" s="152"/>
      <c r="P11512" s="138"/>
    </row>
    <row r="11513" spans="13:16" x14ac:dyDescent="0.3">
      <c r="M11513" s="162"/>
      <c r="N11513" s="152"/>
      <c r="P11513" s="138"/>
    </row>
    <row r="11514" spans="13:16" x14ac:dyDescent="0.3">
      <c r="M11514" s="162"/>
      <c r="N11514" s="152"/>
      <c r="P11514" s="138"/>
    </row>
    <row r="11515" spans="13:16" x14ac:dyDescent="0.3">
      <c r="M11515" s="162"/>
      <c r="N11515" s="152"/>
      <c r="P11515" s="138"/>
    </row>
    <row r="11516" spans="13:16" x14ac:dyDescent="0.3">
      <c r="M11516" s="162"/>
      <c r="N11516" s="152"/>
      <c r="P11516" s="138"/>
    </row>
    <row r="11517" spans="13:16" x14ac:dyDescent="0.3">
      <c r="M11517" s="162"/>
      <c r="N11517" s="152"/>
      <c r="P11517" s="138"/>
    </row>
    <row r="11518" spans="13:16" x14ac:dyDescent="0.3">
      <c r="M11518" s="162"/>
      <c r="N11518" s="152"/>
      <c r="P11518" s="138"/>
    </row>
    <row r="11519" spans="13:16" x14ac:dyDescent="0.3">
      <c r="M11519" s="162"/>
      <c r="N11519" s="152"/>
      <c r="P11519" s="138"/>
    </row>
    <row r="11520" spans="13:16" x14ac:dyDescent="0.3">
      <c r="M11520" s="162"/>
      <c r="N11520" s="152"/>
      <c r="P11520" s="138"/>
    </row>
    <row r="11521" spans="13:16" x14ac:dyDescent="0.3">
      <c r="M11521" s="162"/>
      <c r="N11521" s="152"/>
      <c r="P11521" s="138"/>
    </row>
    <row r="11522" spans="13:16" x14ac:dyDescent="0.3">
      <c r="M11522" s="162"/>
      <c r="N11522" s="152"/>
      <c r="P11522" s="138"/>
    </row>
    <row r="11523" spans="13:16" x14ac:dyDescent="0.3">
      <c r="M11523" s="162"/>
      <c r="N11523" s="152"/>
      <c r="P11523" s="138"/>
    </row>
    <row r="11524" spans="13:16" x14ac:dyDescent="0.3">
      <c r="M11524" s="162"/>
      <c r="N11524" s="152"/>
      <c r="P11524" s="138"/>
    </row>
    <row r="11525" spans="13:16" x14ac:dyDescent="0.3">
      <c r="M11525" s="162"/>
      <c r="N11525" s="152"/>
      <c r="P11525" s="138"/>
    </row>
    <row r="11526" spans="13:16" x14ac:dyDescent="0.3">
      <c r="M11526" s="162"/>
      <c r="N11526" s="152"/>
      <c r="P11526" s="138"/>
    </row>
    <row r="11527" spans="13:16" x14ac:dyDescent="0.3">
      <c r="M11527" s="162"/>
      <c r="N11527" s="152"/>
      <c r="P11527" s="138"/>
    </row>
    <row r="11528" spans="13:16" x14ac:dyDescent="0.3">
      <c r="M11528" s="162"/>
      <c r="N11528" s="152"/>
      <c r="P11528" s="138"/>
    </row>
    <row r="11529" spans="13:16" x14ac:dyDescent="0.3">
      <c r="M11529" s="162"/>
      <c r="N11529" s="152"/>
      <c r="P11529" s="138"/>
    </row>
    <row r="11530" spans="13:16" x14ac:dyDescent="0.3">
      <c r="M11530" s="162"/>
      <c r="N11530" s="152"/>
      <c r="P11530" s="138"/>
    </row>
    <row r="11531" spans="13:16" x14ac:dyDescent="0.3">
      <c r="M11531" s="162"/>
      <c r="N11531" s="152"/>
      <c r="P11531" s="138"/>
    </row>
    <row r="11532" spans="13:16" x14ac:dyDescent="0.3">
      <c r="M11532" s="162"/>
      <c r="N11532" s="152"/>
      <c r="P11532" s="138"/>
    </row>
    <row r="11533" spans="13:16" x14ac:dyDescent="0.3">
      <c r="M11533" s="162"/>
      <c r="N11533" s="152"/>
      <c r="P11533" s="138"/>
    </row>
    <row r="11534" spans="13:16" x14ac:dyDescent="0.3">
      <c r="M11534" s="162"/>
      <c r="N11534" s="152"/>
      <c r="P11534" s="138"/>
    </row>
    <row r="11535" spans="13:16" x14ac:dyDescent="0.3">
      <c r="M11535" s="162"/>
      <c r="N11535" s="152"/>
      <c r="P11535" s="138"/>
    </row>
    <row r="11536" spans="13:16" x14ac:dyDescent="0.3">
      <c r="M11536" s="162"/>
      <c r="N11536" s="152"/>
      <c r="P11536" s="138"/>
    </row>
    <row r="11537" spans="13:16" x14ac:dyDescent="0.3">
      <c r="M11537" s="162"/>
      <c r="N11537" s="152"/>
      <c r="P11537" s="138"/>
    </row>
    <row r="11538" spans="13:16" x14ac:dyDescent="0.3">
      <c r="M11538" s="162"/>
      <c r="N11538" s="152"/>
      <c r="P11538" s="138"/>
    </row>
    <row r="11539" spans="13:16" x14ac:dyDescent="0.3">
      <c r="M11539" s="162"/>
      <c r="N11539" s="152"/>
      <c r="P11539" s="138"/>
    </row>
    <row r="11540" spans="13:16" x14ac:dyDescent="0.3">
      <c r="M11540" s="162"/>
      <c r="N11540" s="152"/>
      <c r="P11540" s="138"/>
    </row>
    <row r="11541" spans="13:16" x14ac:dyDescent="0.3">
      <c r="M11541" s="162"/>
      <c r="N11541" s="152"/>
      <c r="P11541" s="138"/>
    </row>
    <row r="11542" spans="13:16" x14ac:dyDescent="0.3">
      <c r="M11542" s="162"/>
      <c r="N11542" s="152"/>
      <c r="P11542" s="138"/>
    </row>
    <row r="11543" spans="13:16" x14ac:dyDescent="0.3">
      <c r="M11543" s="162"/>
      <c r="N11543" s="152"/>
      <c r="P11543" s="138"/>
    </row>
    <row r="11544" spans="13:16" x14ac:dyDescent="0.3">
      <c r="M11544" s="162"/>
      <c r="N11544" s="152"/>
      <c r="P11544" s="138"/>
    </row>
    <row r="11545" spans="13:16" x14ac:dyDescent="0.3">
      <c r="M11545" s="162"/>
      <c r="N11545" s="152"/>
      <c r="P11545" s="138"/>
    </row>
    <row r="11546" spans="13:16" x14ac:dyDescent="0.3">
      <c r="M11546" s="162"/>
      <c r="N11546" s="152"/>
      <c r="P11546" s="138"/>
    </row>
    <row r="11547" spans="13:16" x14ac:dyDescent="0.3">
      <c r="M11547" s="162"/>
      <c r="N11547" s="152"/>
      <c r="P11547" s="138"/>
    </row>
    <row r="11548" spans="13:16" x14ac:dyDescent="0.3">
      <c r="M11548" s="162"/>
      <c r="N11548" s="152"/>
      <c r="P11548" s="138"/>
    </row>
    <row r="11549" spans="13:16" x14ac:dyDescent="0.3">
      <c r="M11549" s="162"/>
      <c r="N11549" s="152"/>
      <c r="P11549" s="138"/>
    </row>
    <row r="11550" spans="13:16" x14ac:dyDescent="0.3">
      <c r="M11550" s="162"/>
      <c r="N11550" s="152"/>
      <c r="P11550" s="138"/>
    </row>
    <row r="11551" spans="13:16" x14ac:dyDescent="0.3">
      <c r="M11551" s="162"/>
      <c r="N11551" s="152"/>
      <c r="P11551" s="138"/>
    </row>
    <row r="11552" spans="13:16" x14ac:dyDescent="0.3">
      <c r="M11552" s="162"/>
      <c r="N11552" s="152"/>
      <c r="P11552" s="138"/>
    </row>
    <row r="11553" spans="13:16" x14ac:dyDescent="0.3">
      <c r="M11553" s="162"/>
      <c r="N11553" s="152"/>
      <c r="P11553" s="138"/>
    </row>
    <row r="11554" spans="13:16" x14ac:dyDescent="0.3">
      <c r="M11554" s="162"/>
      <c r="N11554" s="152"/>
      <c r="P11554" s="138"/>
    </row>
    <row r="11555" spans="13:16" x14ac:dyDescent="0.3">
      <c r="M11555" s="162"/>
      <c r="N11555" s="152"/>
      <c r="P11555" s="138"/>
    </row>
    <row r="11556" spans="13:16" x14ac:dyDescent="0.3">
      <c r="M11556" s="162"/>
      <c r="N11556" s="152"/>
      <c r="P11556" s="138"/>
    </row>
    <row r="11557" spans="13:16" x14ac:dyDescent="0.3">
      <c r="M11557" s="162"/>
      <c r="N11557" s="152"/>
      <c r="P11557" s="138"/>
    </row>
    <row r="11558" spans="13:16" x14ac:dyDescent="0.3">
      <c r="M11558" s="162"/>
      <c r="N11558" s="152"/>
      <c r="P11558" s="138"/>
    </row>
    <row r="11559" spans="13:16" x14ac:dyDescent="0.3">
      <c r="M11559" s="162"/>
      <c r="N11559" s="152"/>
      <c r="P11559" s="138"/>
    </row>
    <row r="11560" spans="13:16" x14ac:dyDescent="0.3">
      <c r="M11560" s="162"/>
      <c r="N11560" s="152"/>
      <c r="P11560" s="138"/>
    </row>
    <row r="11561" spans="13:16" x14ac:dyDescent="0.3">
      <c r="M11561" s="162"/>
      <c r="N11561" s="152"/>
      <c r="P11561" s="138"/>
    </row>
    <row r="11562" spans="13:16" x14ac:dyDescent="0.3">
      <c r="M11562" s="162"/>
      <c r="N11562" s="152"/>
      <c r="P11562" s="138"/>
    </row>
    <row r="11563" spans="13:16" x14ac:dyDescent="0.3">
      <c r="M11563" s="162"/>
      <c r="N11563" s="152"/>
      <c r="P11563" s="138"/>
    </row>
    <row r="11564" spans="13:16" x14ac:dyDescent="0.3">
      <c r="M11564" s="162"/>
      <c r="N11564" s="152"/>
      <c r="P11564" s="138"/>
    </row>
    <row r="11565" spans="13:16" x14ac:dyDescent="0.3">
      <c r="M11565" s="162"/>
      <c r="N11565" s="152"/>
      <c r="P11565" s="138"/>
    </row>
    <row r="11566" spans="13:16" x14ac:dyDescent="0.3">
      <c r="M11566" s="162"/>
      <c r="N11566" s="152"/>
      <c r="P11566" s="138"/>
    </row>
    <row r="11567" spans="13:16" x14ac:dyDescent="0.3">
      <c r="M11567" s="162"/>
      <c r="N11567" s="152"/>
      <c r="P11567" s="138"/>
    </row>
    <row r="11568" spans="13:16" x14ac:dyDescent="0.3">
      <c r="M11568" s="162"/>
      <c r="N11568" s="152"/>
      <c r="P11568" s="138"/>
    </row>
    <row r="11569" spans="13:16" x14ac:dyDescent="0.3">
      <c r="M11569" s="162"/>
      <c r="N11569" s="152"/>
      <c r="P11569" s="138"/>
    </row>
    <row r="11570" spans="13:16" x14ac:dyDescent="0.3">
      <c r="M11570" s="162"/>
      <c r="N11570" s="152"/>
      <c r="P11570" s="138"/>
    </row>
    <row r="11571" spans="13:16" x14ac:dyDescent="0.3">
      <c r="M11571" s="162"/>
      <c r="N11571" s="152"/>
      <c r="P11571" s="138"/>
    </row>
    <row r="11572" spans="13:16" x14ac:dyDescent="0.3">
      <c r="M11572" s="162"/>
      <c r="N11572" s="152"/>
      <c r="P11572" s="138"/>
    </row>
    <row r="11573" spans="13:16" x14ac:dyDescent="0.3">
      <c r="M11573" s="162"/>
      <c r="N11573" s="152"/>
      <c r="P11573" s="138"/>
    </row>
    <row r="11574" spans="13:16" x14ac:dyDescent="0.3">
      <c r="M11574" s="162"/>
      <c r="N11574" s="152"/>
      <c r="P11574" s="138"/>
    </row>
    <row r="11575" spans="13:16" x14ac:dyDescent="0.3">
      <c r="M11575" s="162"/>
      <c r="N11575" s="152"/>
      <c r="P11575" s="138"/>
    </row>
    <row r="11576" spans="13:16" x14ac:dyDescent="0.3">
      <c r="M11576" s="162"/>
      <c r="N11576" s="152"/>
      <c r="P11576" s="138"/>
    </row>
    <row r="11577" spans="13:16" x14ac:dyDescent="0.3">
      <c r="M11577" s="162"/>
      <c r="N11577" s="152"/>
      <c r="P11577" s="138"/>
    </row>
    <row r="11578" spans="13:16" x14ac:dyDescent="0.3">
      <c r="M11578" s="162"/>
      <c r="N11578" s="152"/>
      <c r="P11578" s="138"/>
    </row>
    <row r="11579" spans="13:16" x14ac:dyDescent="0.3">
      <c r="M11579" s="162"/>
      <c r="N11579" s="152"/>
      <c r="P11579" s="138"/>
    </row>
    <row r="11580" spans="13:16" x14ac:dyDescent="0.3">
      <c r="M11580" s="162"/>
      <c r="N11580" s="152"/>
      <c r="P11580" s="138"/>
    </row>
    <row r="11581" spans="13:16" x14ac:dyDescent="0.3">
      <c r="M11581" s="162"/>
      <c r="N11581" s="152"/>
      <c r="P11581" s="138"/>
    </row>
    <row r="11582" spans="13:16" x14ac:dyDescent="0.3">
      <c r="M11582" s="162"/>
      <c r="N11582" s="152"/>
      <c r="P11582" s="138"/>
    </row>
    <row r="11583" spans="13:16" x14ac:dyDescent="0.3">
      <c r="M11583" s="162"/>
      <c r="N11583" s="152"/>
      <c r="P11583" s="138"/>
    </row>
    <row r="11584" spans="13:16" x14ac:dyDescent="0.3">
      <c r="M11584" s="162"/>
      <c r="N11584" s="152"/>
      <c r="P11584" s="138"/>
    </row>
    <row r="11585" spans="13:16" x14ac:dyDescent="0.3">
      <c r="M11585" s="162"/>
      <c r="N11585" s="152"/>
      <c r="P11585" s="138"/>
    </row>
    <row r="11586" spans="13:16" x14ac:dyDescent="0.3">
      <c r="M11586" s="162"/>
      <c r="N11586" s="152"/>
      <c r="P11586" s="138"/>
    </row>
    <row r="11587" spans="13:16" x14ac:dyDescent="0.3">
      <c r="M11587" s="162"/>
      <c r="N11587" s="152"/>
      <c r="P11587" s="138"/>
    </row>
    <row r="11588" spans="13:16" x14ac:dyDescent="0.3">
      <c r="M11588" s="162"/>
      <c r="N11588" s="152"/>
      <c r="P11588" s="138"/>
    </row>
    <row r="11589" spans="13:16" x14ac:dyDescent="0.3">
      <c r="M11589" s="162"/>
      <c r="N11589" s="152"/>
      <c r="P11589" s="138"/>
    </row>
    <row r="11590" spans="13:16" x14ac:dyDescent="0.3">
      <c r="M11590" s="162"/>
      <c r="N11590" s="152"/>
      <c r="P11590" s="138"/>
    </row>
    <row r="11591" spans="13:16" x14ac:dyDescent="0.3">
      <c r="M11591" s="162"/>
      <c r="N11591" s="152"/>
      <c r="P11591" s="138"/>
    </row>
    <row r="11592" spans="13:16" x14ac:dyDescent="0.3">
      <c r="M11592" s="162"/>
      <c r="N11592" s="152"/>
      <c r="P11592" s="138"/>
    </row>
    <row r="11593" spans="13:16" x14ac:dyDescent="0.3">
      <c r="M11593" s="162"/>
      <c r="N11593" s="152"/>
      <c r="P11593" s="138"/>
    </row>
    <row r="11594" spans="13:16" x14ac:dyDescent="0.3">
      <c r="M11594" s="162"/>
      <c r="N11594" s="152"/>
      <c r="P11594" s="138"/>
    </row>
    <row r="11595" spans="13:16" x14ac:dyDescent="0.3">
      <c r="M11595" s="162"/>
      <c r="N11595" s="152"/>
      <c r="P11595" s="138"/>
    </row>
    <row r="11596" spans="13:16" x14ac:dyDescent="0.3">
      <c r="M11596" s="162"/>
      <c r="N11596" s="152"/>
      <c r="P11596" s="138"/>
    </row>
    <row r="11597" spans="13:16" x14ac:dyDescent="0.3">
      <c r="M11597" s="162"/>
      <c r="N11597" s="152"/>
      <c r="P11597" s="138"/>
    </row>
    <row r="11598" spans="13:16" x14ac:dyDescent="0.3">
      <c r="M11598" s="162"/>
      <c r="N11598" s="152"/>
      <c r="P11598" s="138"/>
    </row>
    <row r="11599" spans="13:16" x14ac:dyDescent="0.3">
      <c r="M11599" s="162"/>
      <c r="N11599" s="152"/>
      <c r="P11599" s="138"/>
    </row>
    <row r="11600" spans="13:16" x14ac:dyDescent="0.3">
      <c r="M11600" s="162"/>
      <c r="N11600" s="152"/>
      <c r="P11600" s="138"/>
    </row>
    <row r="11601" spans="13:16" x14ac:dyDescent="0.3">
      <c r="M11601" s="162"/>
      <c r="N11601" s="152"/>
      <c r="P11601" s="138"/>
    </row>
    <row r="11602" spans="13:16" x14ac:dyDescent="0.3">
      <c r="M11602" s="162"/>
      <c r="N11602" s="152"/>
      <c r="P11602" s="138"/>
    </row>
    <row r="11603" spans="13:16" x14ac:dyDescent="0.3">
      <c r="M11603" s="162"/>
      <c r="N11603" s="152"/>
      <c r="P11603" s="138"/>
    </row>
    <row r="11604" spans="13:16" x14ac:dyDescent="0.3">
      <c r="M11604" s="162"/>
      <c r="N11604" s="152"/>
      <c r="P11604" s="138"/>
    </row>
    <row r="11605" spans="13:16" x14ac:dyDescent="0.3">
      <c r="M11605" s="162"/>
      <c r="N11605" s="152"/>
      <c r="P11605" s="138"/>
    </row>
    <row r="11606" spans="13:16" x14ac:dyDescent="0.3">
      <c r="M11606" s="162"/>
      <c r="N11606" s="152"/>
      <c r="P11606" s="138"/>
    </row>
    <row r="11607" spans="13:16" x14ac:dyDescent="0.3">
      <c r="M11607" s="162"/>
      <c r="N11607" s="152"/>
      <c r="P11607" s="138"/>
    </row>
    <row r="11608" spans="13:16" x14ac:dyDescent="0.3">
      <c r="M11608" s="162"/>
      <c r="N11608" s="152"/>
      <c r="P11608" s="138"/>
    </row>
    <row r="11609" spans="13:16" x14ac:dyDescent="0.3">
      <c r="M11609" s="162"/>
      <c r="N11609" s="152"/>
      <c r="P11609" s="138"/>
    </row>
    <row r="11610" spans="13:16" x14ac:dyDescent="0.3">
      <c r="M11610" s="162"/>
      <c r="N11610" s="152"/>
      <c r="P11610" s="138"/>
    </row>
    <row r="11611" spans="13:16" x14ac:dyDescent="0.3">
      <c r="M11611" s="162"/>
      <c r="N11611" s="152"/>
      <c r="P11611" s="138"/>
    </row>
    <row r="11612" spans="13:16" x14ac:dyDescent="0.3">
      <c r="M11612" s="162"/>
      <c r="N11612" s="152"/>
      <c r="P11612" s="138"/>
    </row>
    <row r="11613" spans="13:16" x14ac:dyDescent="0.3">
      <c r="M11613" s="162"/>
      <c r="N11613" s="152"/>
      <c r="P11613" s="138"/>
    </row>
    <row r="11614" spans="13:16" x14ac:dyDescent="0.3">
      <c r="M11614" s="162"/>
      <c r="N11614" s="152"/>
      <c r="P11614" s="138"/>
    </row>
    <row r="11615" spans="13:16" x14ac:dyDescent="0.3">
      <c r="M11615" s="162"/>
      <c r="N11615" s="152"/>
      <c r="P11615" s="138"/>
    </row>
    <row r="11616" spans="13:16" x14ac:dyDescent="0.3">
      <c r="M11616" s="162"/>
      <c r="N11616" s="152"/>
      <c r="P11616" s="138"/>
    </row>
    <row r="11617" spans="13:16" x14ac:dyDescent="0.3">
      <c r="M11617" s="162"/>
      <c r="N11617" s="152"/>
      <c r="P11617" s="138"/>
    </row>
    <row r="11618" spans="13:16" x14ac:dyDescent="0.3">
      <c r="M11618" s="162"/>
      <c r="N11618" s="152"/>
      <c r="P11618" s="138"/>
    </row>
    <row r="11619" spans="13:16" x14ac:dyDescent="0.3">
      <c r="M11619" s="162"/>
      <c r="N11619" s="152"/>
      <c r="P11619" s="138"/>
    </row>
    <row r="11620" spans="13:16" x14ac:dyDescent="0.3">
      <c r="M11620" s="162"/>
      <c r="N11620" s="152"/>
      <c r="P11620" s="138"/>
    </row>
    <row r="11621" spans="13:16" x14ac:dyDescent="0.3">
      <c r="M11621" s="162"/>
      <c r="N11621" s="152"/>
      <c r="P11621" s="138"/>
    </row>
    <row r="11622" spans="13:16" x14ac:dyDescent="0.3">
      <c r="M11622" s="162"/>
      <c r="N11622" s="152"/>
      <c r="P11622" s="138"/>
    </row>
    <row r="11623" spans="13:16" x14ac:dyDescent="0.3">
      <c r="M11623" s="162"/>
      <c r="N11623" s="152"/>
      <c r="P11623" s="138"/>
    </row>
    <row r="11624" spans="13:16" x14ac:dyDescent="0.3">
      <c r="M11624" s="162"/>
      <c r="N11624" s="152"/>
      <c r="P11624" s="138"/>
    </row>
    <row r="11625" spans="13:16" x14ac:dyDescent="0.3">
      <c r="M11625" s="162"/>
      <c r="N11625" s="152"/>
      <c r="P11625" s="138"/>
    </row>
    <row r="11626" spans="13:16" x14ac:dyDescent="0.3">
      <c r="M11626" s="162"/>
      <c r="N11626" s="152"/>
      <c r="P11626" s="138"/>
    </row>
    <row r="11627" spans="13:16" x14ac:dyDescent="0.3">
      <c r="M11627" s="162"/>
      <c r="N11627" s="152"/>
      <c r="P11627" s="138"/>
    </row>
    <row r="11628" spans="13:16" x14ac:dyDescent="0.3">
      <c r="M11628" s="162"/>
      <c r="N11628" s="152"/>
      <c r="P11628" s="138"/>
    </row>
    <row r="11629" spans="13:16" x14ac:dyDescent="0.3">
      <c r="M11629" s="162"/>
      <c r="N11629" s="152"/>
      <c r="P11629" s="138"/>
    </row>
    <row r="11630" spans="13:16" x14ac:dyDescent="0.3">
      <c r="M11630" s="162"/>
      <c r="N11630" s="152"/>
      <c r="P11630" s="138"/>
    </row>
    <row r="11631" spans="13:16" x14ac:dyDescent="0.3">
      <c r="M11631" s="162"/>
      <c r="N11631" s="152"/>
      <c r="P11631" s="138"/>
    </row>
    <row r="11632" spans="13:16" x14ac:dyDescent="0.3">
      <c r="M11632" s="162"/>
      <c r="N11632" s="152"/>
      <c r="P11632" s="138"/>
    </row>
    <row r="11633" spans="13:16" x14ac:dyDescent="0.3">
      <c r="M11633" s="162"/>
      <c r="N11633" s="152"/>
      <c r="P11633" s="138"/>
    </row>
    <row r="11634" spans="13:16" x14ac:dyDescent="0.3">
      <c r="M11634" s="162"/>
      <c r="N11634" s="152"/>
      <c r="P11634" s="138"/>
    </row>
    <row r="11635" spans="13:16" x14ac:dyDescent="0.3">
      <c r="M11635" s="162"/>
      <c r="N11635" s="152"/>
      <c r="P11635" s="138"/>
    </row>
    <row r="11636" spans="13:16" x14ac:dyDescent="0.3">
      <c r="M11636" s="162"/>
      <c r="N11636" s="152"/>
      <c r="P11636" s="138"/>
    </row>
    <row r="11637" spans="13:16" x14ac:dyDescent="0.3">
      <c r="M11637" s="162"/>
      <c r="N11637" s="152"/>
      <c r="P11637" s="138"/>
    </row>
    <row r="11638" spans="13:16" x14ac:dyDescent="0.3">
      <c r="M11638" s="162"/>
      <c r="N11638" s="152"/>
      <c r="P11638" s="138"/>
    </row>
    <row r="11639" spans="13:16" x14ac:dyDescent="0.3">
      <c r="M11639" s="162"/>
      <c r="N11639" s="152"/>
      <c r="P11639" s="138"/>
    </row>
    <row r="11640" spans="13:16" x14ac:dyDescent="0.3">
      <c r="M11640" s="162"/>
      <c r="N11640" s="152"/>
      <c r="P11640" s="138"/>
    </row>
    <row r="11641" spans="13:16" x14ac:dyDescent="0.3">
      <c r="M11641" s="162"/>
      <c r="N11641" s="152"/>
      <c r="P11641" s="138"/>
    </row>
    <row r="11642" spans="13:16" x14ac:dyDescent="0.3">
      <c r="M11642" s="162"/>
      <c r="N11642" s="152"/>
      <c r="P11642" s="138"/>
    </row>
    <row r="11643" spans="13:16" x14ac:dyDescent="0.3">
      <c r="M11643" s="162"/>
      <c r="N11643" s="152"/>
      <c r="P11643" s="138"/>
    </row>
    <row r="11644" spans="13:16" x14ac:dyDescent="0.3">
      <c r="M11644" s="162"/>
      <c r="N11644" s="152"/>
      <c r="P11644" s="138"/>
    </row>
    <row r="11645" spans="13:16" x14ac:dyDescent="0.3">
      <c r="M11645" s="162"/>
      <c r="N11645" s="152"/>
      <c r="P11645" s="138"/>
    </row>
    <row r="11646" spans="13:16" x14ac:dyDescent="0.3">
      <c r="M11646" s="162"/>
      <c r="N11646" s="152"/>
      <c r="P11646" s="138"/>
    </row>
    <row r="11647" spans="13:16" x14ac:dyDescent="0.3">
      <c r="M11647" s="162"/>
      <c r="N11647" s="152"/>
      <c r="P11647" s="138"/>
    </row>
    <row r="11648" spans="13:16" x14ac:dyDescent="0.3">
      <c r="M11648" s="162"/>
      <c r="N11648" s="152"/>
      <c r="P11648" s="138"/>
    </row>
    <row r="11649" spans="13:16" x14ac:dyDescent="0.3">
      <c r="M11649" s="162"/>
      <c r="N11649" s="152"/>
      <c r="P11649" s="138"/>
    </row>
    <row r="11650" spans="13:16" x14ac:dyDescent="0.3">
      <c r="M11650" s="162"/>
      <c r="N11650" s="152"/>
      <c r="P11650" s="138"/>
    </row>
    <row r="11651" spans="13:16" x14ac:dyDescent="0.3">
      <c r="M11651" s="162"/>
      <c r="N11651" s="152"/>
      <c r="P11651" s="138"/>
    </row>
    <row r="11652" spans="13:16" x14ac:dyDescent="0.3">
      <c r="M11652" s="162"/>
      <c r="N11652" s="152"/>
      <c r="P11652" s="138"/>
    </row>
    <row r="11653" spans="13:16" x14ac:dyDescent="0.3">
      <c r="M11653" s="162"/>
      <c r="N11653" s="152"/>
      <c r="P11653" s="138"/>
    </row>
    <row r="11654" spans="13:16" x14ac:dyDescent="0.3">
      <c r="M11654" s="162"/>
      <c r="N11654" s="152"/>
      <c r="P11654" s="138"/>
    </row>
    <row r="11655" spans="13:16" x14ac:dyDescent="0.3">
      <c r="M11655" s="162"/>
      <c r="N11655" s="152"/>
      <c r="P11655" s="138"/>
    </row>
    <row r="11656" spans="13:16" x14ac:dyDescent="0.3">
      <c r="M11656" s="162"/>
      <c r="N11656" s="152"/>
      <c r="P11656" s="138"/>
    </row>
    <row r="11657" spans="13:16" x14ac:dyDescent="0.3">
      <c r="M11657" s="162"/>
      <c r="N11657" s="152"/>
      <c r="P11657" s="138"/>
    </row>
    <row r="11658" spans="13:16" x14ac:dyDescent="0.3">
      <c r="M11658" s="162"/>
      <c r="N11658" s="152"/>
      <c r="P11658" s="138"/>
    </row>
    <row r="11659" spans="13:16" x14ac:dyDescent="0.3">
      <c r="M11659" s="162"/>
      <c r="N11659" s="152"/>
      <c r="P11659" s="138"/>
    </row>
    <row r="11660" spans="13:16" x14ac:dyDescent="0.3">
      <c r="M11660" s="162"/>
      <c r="N11660" s="152"/>
      <c r="P11660" s="138"/>
    </row>
    <row r="11661" spans="13:16" x14ac:dyDescent="0.3">
      <c r="M11661" s="162"/>
      <c r="N11661" s="152"/>
      <c r="P11661" s="138"/>
    </row>
    <row r="11662" spans="13:16" x14ac:dyDescent="0.3">
      <c r="M11662" s="162"/>
      <c r="N11662" s="152"/>
      <c r="P11662" s="138"/>
    </row>
    <row r="11663" spans="13:16" x14ac:dyDescent="0.3">
      <c r="M11663" s="162"/>
      <c r="N11663" s="152"/>
      <c r="P11663" s="138"/>
    </row>
    <row r="11664" spans="13:16" x14ac:dyDescent="0.3">
      <c r="M11664" s="162"/>
      <c r="N11664" s="152"/>
      <c r="P11664" s="138"/>
    </row>
    <row r="11665" spans="13:16" x14ac:dyDescent="0.3">
      <c r="M11665" s="162"/>
      <c r="N11665" s="152"/>
      <c r="P11665" s="138"/>
    </row>
    <row r="11666" spans="13:16" x14ac:dyDescent="0.3">
      <c r="M11666" s="162"/>
      <c r="N11666" s="152"/>
      <c r="P11666" s="138"/>
    </row>
    <row r="11667" spans="13:16" x14ac:dyDescent="0.3">
      <c r="M11667" s="162"/>
      <c r="N11667" s="152"/>
      <c r="P11667" s="138"/>
    </row>
    <row r="11668" spans="13:16" x14ac:dyDescent="0.3">
      <c r="M11668" s="162"/>
      <c r="N11668" s="152"/>
      <c r="P11668" s="138"/>
    </row>
    <row r="11669" spans="13:16" x14ac:dyDescent="0.3">
      <c r="M11669" s="162"/>
      <c r="N11669" s="152"/>
      <c r="P11669" s="138"/>
    </row>
    <row r="11670" spans="13:16" x14ac:dyDescent="0.3">
      <c r="M11670" s="162"/>
      <c r="N11670" s="152"/>
      <c r="P11670" s="138"/>
    </row>
    <row r="11671" spans="13:16" x14ac:dyDescent="0.3">
      <c r="M11671" s="162"/>
      <c r="N11671" s="152"/>
      <c r="P11671" s="138"/>
    </row>
    <row r="11672" spans="13:16" x14ac:dyDescent="0.3">
      <c r="M11672" s="162"/>
      <c r="N11672" s="152"/>
      <c r="P11672" s="138"/>
    </row>
    <row r="11673" spans="13:16" x14ac:dyDescent="0.3">
      <c r="M11673" s="162"/>
      <c r="N11673" s="152"/>
      <c r="P11673" s="138"/>
    </row>
    <row r="11674" spans="13:16" x14ac:dyDescent="0.3">
      <c r="M11674" s="162"/>
      <c r="N11674" s="152"/>
      <c r="P11674" s="138"/>
    </row>
    <row r="11675" spans="13:16" x14ac:dyDescent="0.3">
      <c r="M11675" s="162"/>
      <c r="N11675" s="152"/>
      <c r="P11675" s="138"/>
    </row>
    <row r="11676" spans="13:16" x14ac:dyDescent="0.3">
      <c r="M11676" s="162"/>
      <c r="N11676" s="152"/>
      <c r="P11676" s="138"/>
    </row>
    <row r="11677" spans="13:16" x14ac:dyDescent="0.3">
      <c r="M11677" s="162"/>
      <c r="N11677" s="152"/>
      <c r="P11677" s="138"/>
    </row>
    <row r="11678" spans="13:16" x14ac:dyDescent="0.3">
      <c r="M11678" s="162"/>
      <c r="N11678" s="152"/>
      <c r="P11678" s="138"/>
    </row>
    <row r="11679" spans="13:16" x14ac:dyDescent="0.3">
      <c r="M11679" s="162"/>
      <c r="N11679" s="152"/>
      <c r="P11679" s="138"/>
    </row>
    <row r="11680" spans="13:16" x14ac:dyDescent="0.3">
      <c r="M11680" s="162"/>
      <c r="N11680" s="152"/>
      <c r="P11680" s="138"/>
    </row>
    <row r="11681" spans="13:16" x14ac:dyDescent="0.3">
      <c r="M11681" s="162"/>
      <c r="N11681" s="152"/>
      <c r="P11681" s="138"/>
    </row>
    <row r="11682" spans="13:16" x14ac:dyDescent="0.3">
      <c r="M11682" s="162"/>
      <c r="N11682" s="152"/>
      <c r="P11682" s="138"/>
    </row>
    <row r="11683" spans="13:16" x14ac:dyDescent="0.3">
      <c r="M11683" s="162"/>
      <c r="N11683" s="152"/>
      <c r="P11683" s="138"/>
    </row>
    <row r="11684" spans="13:16" x14ac:dyDescent="0.3">
      <c r="M11684" s="162"/>
      <c r="N11684" s="152"/>
      <c r="P11684" s="138"/>
    </row>
    <row r="11685" spans="13:16" x14ac:dyDescent="0.3">
      <c r="M11685" s="162"/>
      <c r="N11685" s="152"/>
      <c r="P11685" s="138"/>
    </row>
    <row r="11686" spans="13:16" x14ac:dyDescent="0.3">
      <c r="M11686" s="162"/>
      <c r="N11686" s="152"/>
      <c r="P11686" s="138"/>
    </row>
    <row r="11687" spans="13:16" x14ac:dyDescent="0.3">
      <c r="M11687" s="162"/>
      <c r="N11687" s="152"/>
      <c r="P11687" s="138"/>
    </row>
    <row r="11688" spans="13:16" x14ac:dyDescent="0.3">
      <c r="M11688" s="162"/>
      <c r="N11688" s="152"/>
      <c r="P11688" s="138"/>
    </row>
    <row r="11689" spans="13:16" x14ac:dyDescent="0.3">
      <c r="M11689" s="162"/>
      <c r="N11689" s="152"/>
      <c r="P11689" s="138"/>
    </row>
    <row r="11690" spans="13:16" x14ac:dyDescent="0.3">
      <c r="M11690" s="162"/>
      <c r="N11690" s="152"/>
      <c r="P11690" s="138"/>
    </row>
    <row r="11691" spans="13:16" x14ac:dyDescent="0.3">
      <c r="M11691" s="162"/>
      <c r="N11691" s="152"/>
      <c r="P11691" s="138"/>
    </row>
    <row r="11692" spans="13:16" x14ac:dyDescent="0.3">
      <c r="M11692" s="162"/>
      <c r="N11692" s="152"/>
      <c r="P11692" s="138"/>
    </row>
    <row r="11693" spans="13:16" x14ac:dyDescent="0.3">
      <c r="M11693" s="162"/>
      <c r="N11693" s="152"/>
      <c r="P11693" s="138"/>
    </row>
    <row r="11694" spans="13:16" x14ac:dyDescent="0.3">
      <c r="M11694" s="162"/>
      <c r="N11694" s="152"/>
      <c r="P11694" s="138"/>
    </row>
    <row r="11695" spans="13:16" x14ac:dyDescent="0.3">
      <c r="M11695" s="162"/>
      <c r="N11695" s="152"/>
      <c r="P11695" s="138"/>
    </row>
    <row r="11696" spans="13:16" x14ac:dyDescent="0.3">
      <c r="M11696" s="162"/>
      <c r="N11696" s="152"/>
      <c r="P11696" s="138"/>
    </row>
    <row r="11697" spans="13:16" x14ac:dyDescent="0.3">
      <c r="M11697" s="162"/>
      <c r="N11697" s="152"/>
      <c r="P11697" s="138"/>
    </row>
    <row r="11698" spans="13:16" x14ac:dyDescent="0.3">
      <c r="M11698" s="162"/>
      <c r="N11698" s="152"/>
      <c r="P11698" s="138"/>
    </row>
    <row r="11699" spans="13:16" x14ac:dyDescent="0.3">
      <c r="M11699" s="162"/>
      <c r="N11699" s="152"/>
      <c r="P11699" s="138"/>
    </row>
    <row r="11700" spans="13:16" x14ac:dyDescent="0.3">
      <c r="M11700" s="162"/>
      <c r="N11700" s="152"/>
      <c r="P11700" s="138"/>
    </row>
    <row r="11701" spans="13:16" x14ac:dyDescent="0.3">
      <c r="M11701" s="162"/>
      <c r="N11701" s="152"/>
      <c r="P11701" s="138"/>
    </row>
    <row r="11702" spans="13:16" x14ac:dyDescent="0.3">
      <c r="M11702" s="162"/>
      <c r="N11702" s="152"/>
      <c r="P11702" s="138"/>
    </row>
    <row r="11703" spans="13:16" x14ac:dyDescent="0.3">
      <c r="M11703" s="162"/>
      <c r="N11703" s="152"/>
      <c r="P11703" s="138"/>
    </row>
    <row r="11704" spans="13:16" x14ac:dyDescent="0.3">
      <c r="M11704" s="162"/>
      <c r="N11704" s="152"/>
      <c r="P11704" s="138"/>
    </row>
    <row r="11705" spans="13:16" x14ac:dyDescent="0.3">
      <c r="M11705" s="162"/>
      <c r="N11705" s="152"/>
      <c r="P11705" s="138"/>
    </row>
    <row r="11706" spans="13:16" x14ac:dyDescent="0.3">
      <c r="M11706" s="162"/>
      <c r="N11706" s="152"/>
      <c r="P11706" s="138"/>
    </row>
    <row r="11707" spans="13:16" x14ac:dyDescent="0.3">
      <c r="M11707" s="162"/>
      <c r="N11707" s="152"/>
      <c r="P11707" s="138"/>
    </row>
    <row r="11708" spans="13:16" x14ac:dyDescent="0.3">
      <c r="M11708" s="162"/>
      <c r="N11708" s="152"/>
      <c r="P11708" s="138"/>
    </row>
    <row r="11709" spans="13:16" x14ac:dyDescent="0.3">
      <c r="M11709" s="162"/>
      <c r="N11709" s="152"/>
      <c r="P11709" s="138"/>
    </row>
    <row r="11710" spans="13:16" x14ac:dyDescent="0.3">
      <c r="M11710" s="162"/>
      <c r="N11710" s="152"/>
      <c r="P11710" s="138"/>
    </row>
    <row r="11711" spans="13:16" x14ac:dyDescent="0.3">
      <c r="M11711" s="162"/>
      <c r="N11711" s="152"/>
      <c r="P11711" s="138"/>
    </row>
    <row r="11712" spans="13:16" x14ac:dyDescent="0.3">
      <c r="M11712" s="162"/>
      <c r="N11712" s="152"/>
      <c r="P11712" s="138"/>
    </row>
    <row r="11713" spans="13:16" x14ac:dyDescent="0.3">
      <c r="M11713" s="162"/>
      <c r="N11713" s="152"/>
      <c r="P11713" s="138"/>
    </row>
    <row r="11714" spans="13:16" x14ac:dyDescent="0.3">
      <c r="M11714" s="162"/>
      <c r="N11714" s="152"/>
      <c r="P11714" s="138"/>
    </row>
    <row r="11715" spans="13:16" x14ac:dyDescent="0.3">
      <c r="M11715" s="162"/>
      <c r="N11715" s="152"/>
      <c r="P11715" s="138"/>
    </row>
    <row r="11716" spans="13:16" x14ac:dyDescent="0.3">
      <c r="M11716" s="162"/>
      <c r="N11716" s="152"/>
      <c r="P11716" s="138"/>
    </row>
    <row r="11717" spans="13:16" x14ac:dyDescent="0.3">
      <c r="M11717" s="162"/>
      <c r="N11717" s="152"/>
      <c r="P11717" s="138"/>
    </row>
    <row r="11718" spans="13:16" x14ac:dyDescent="0.3">
      <c r="M11718" s="162"/>
      <c r="N11718" s="152"/>
      <c r="P11718" s="138"/>
    </row>
    <row r="11719" spans="13:16" x14ac:dyDescent="0.3">
      <c r="M11719" s="162"/>
      <c r="N11719" s="152"/>
      <c r="P11719" s="138"/>
    </row>
    <row r="11720" spans="13:16" x14ac:dyDescent="0.3">
      <c r="M11720" s="162"/>
      <c r="N11720" s="152"/>
      <c r="P11720" s="138"/>
    </row>
    <row r="11721" spans="13:16" x14ac:dyDescent="0.3">
      <c r="M11721" s="162"/>
      <c r="N11721" s="152"/>
      <c r="P11721" s="138"/>
    </row>
    <row r="11722" spans="13:16" x14ac:dyDescent="0.3">
      <c r="M11722" s="162"/>
      <c r="N11722" s="152"/>
      <c r="P11722" s="138"/>
    </row>
    <row r="11723" spans="13:16" x14ac:dyDescent="0.3">
      <c r="M11723" s="162"/>
      <c r="N11723" s="152"/>
      <c r="P11723" s="138"/>
    </row>
    <row r="11724" spans="13:16" x14ac:dyDescent="0.3">
      <c r="M11724" s="162"/>
      <c r="N11724" s="152"/>
      <c r="P11724" s="138"/>
    </row>
    <row r="11725" spans="13:16" x14ac:dyDescent="0.3">
      <c r="M11725" s="162"/>
      <c r="N11725" s="152"/>
      <c r="P11725" s="138"/>
    </row>
    <row r="11726" spans="13:16" x14ac:dyDescent="0.3">
      <c r="M11726" s="162"/>
      <c r="N11726" s="152"/>
      <c r="P11726" s="138"/>
    </row>
    <row r="11727" spans="13:16" x14ac:dyDescent="0.3">
      <c r="M11727" s="162"/>
      <c r="N11727" s="152"/>
      <c r="P11727" s="138"/>
    </row>
    <row r="11728" spans="13:16" x14ac:dyDescent="0.3">
      <c r="M11728" s="162"/>
      <c r="N11728" s="152"/>
      <c r="P11728" s="138"/>
    </row>
    <row r="11729" spans="13:16" x14ac:dyDescent="0.3">
      <c r="M11729" s="162"/>
      <c r="N11729" s="152"/>
      <c r="P11729" s="138"/>
    </row>
    <row r="11730" spans="13:16" x14ac:dyDescent="0.3">
      <c r="M11730" s="162"/>
      <c r="N11730" s="152"/>
      <c r="P11730" s="138"/>
    </row>
    <row r="11731" spans="13:16" x14ac:dyDescent="0.3">
      <c r="M11731" s="162"/>
      <c r="N11731" s="152"/>
      <c r="P11731" s="138"/>
    </row>
    <row r="11732" spans="13:16" x14ac:dyDescent="0.3">
      <c r="M11732" s="162"/>
      <c r="N11732" s="152"/>
      <c r="P11732" s="138"/>
    </row>
    <row r="11733" spans="13:16" x14ac:dyDescent="0.3">
      <c r="M11733" s="162"/>
      <c r="N11733" s="152"/>
      <c r="P11733" s="138"/>
    </row>
    <row r="11734" spans="13:16" x14ac:dyDescent="0.3">
      <c r="M11734" s="162"/>
      <c r="N11734" s="152"/>
      <c r="P11734" s="138"/>
    </row>
    <row r="11735" spans="13:16" x14ac:dyDescent="0.3">
      <c r="M11735" s="162"/>
      <c r="N11735" s="152"/>
      <c r="P11735" s="138"/>
    </row>
    <row r="11736" spans="13:16" x14ac:dyDescent="0.3">
      <c r="M11736" s="162"/>
      <c r="N11736" s="152"/>
      <c r="P11736" s="138"/>
    </row>
    <row r="11737" spans="13:16" x14ac:dyDescent="0.3">
      <c r="M11737" s="162"/>
      <c r="N11737" s="152"/>
      <c r="P11737" s="138"/>
    </row>
    <row r="11738" spans="13:16" x14ac:dyDescent="0.3">
      <c r="M11738" s="162"/>
      <c r="N11738" s="152"/>
      <c r="P11738" s="138"/>
    </row>
    <row r="11739" spans="13:16" x14ac:dyDescent="0.3">
      <c r="M11739" s="162"/>
      <c r="N11739" s="152"/>
      <c r="P11739" s="138"/>
    </row>
    <row r="11740" spans="13:16" x14ac:dyDescent="0.3">
      <c r="M11740" s="162"/>
      <c r="N11740" s="152"/>
      <c r="P11740" s="138"/>
    </row>
    <row r="11741" spans="13:16" x14ac:dyDescent="0.3">
      <c r="M11741" s="162"/>
      <c r="N11741" s="152"/>
      <c r="P11741" s="138"/>
    </row>
    <row r="11742" spans="13:16" x14ac:dyDescent="0.3">
      <c r="M11742" s="162"/>
      <c r="N11742" s="152"/>
      <c r="P11742" s="138"/>
    </row>
    <row r="11743" spans="13:16" x14ac:dyDescent="0.3">
      <c r="M11743" s="162"/>
      <c r="N11743" s="152"/>
      <c r="P11743" s="138"/>
    </row>
    <row r="11744" spans="13:16" x14ac:dyDescent="0.3">
      <c r="M11744" s="162"/>
      <c r="N11744" s="152"/>
      <c r="P11744" s="138"/>
    </row>
    <row r="11745" spans="13:16" x14ac:dyDescent="0.3">
      <c r="M11745" s="162"/>
      <c r="N11745" s="152"/>
      <c r="P11745" s="138"/>
    </row>
    <row r="11746" spans="13:16" x14ac:dyDescent="0.3">
      <c r="M11746" s="162"/>
      <c r="N11746" s="152"/>
      <c r="P11746" s="138"/>
    </row>
    <row r="11747" spans="13:16" x14ac:dyDescent="0.3">
      <c r="M11747" s="162"/>
      <c r="N11747" s="152"/>
      <c r="P11747" s="138"/>
    </row>
    <row r="11748" spans="13:16" x14ac:dyDescent="0.3">
      <c r="M11748" s="162"/>
      <c r="N11748" s="152"/>
      <c r="P11748" s="138"/>
    </row>
    <row r="11749" spans="13:16" x14ac:dyDescent="0.3">
      <c r="M11749" s="162"/>
      <c r="N11749" s="152"/>
      <c r="P11749" s="138"/>
    </row>
    <row r="11750" spans="13:16" x14ac:dyDescent="0.3">
      <c r="M11750" s="162"/>
      <c r="N11750" s="152"/>
      <c r="P11750" s="138"/>
    </row>
    <row r="11751" spans="13:16" x14ac:dyDescent="0.3">
      <c r="M11751" s="162"/>
      <c r="N11751" s="152"/>
      <c r="P11751" s="138"/>
    </row>
    <row r="11752" spans="13:16" x14ac:dyDescent="0.3">
      <c r="M11752" s="162"/>
      <c r="N11752" s="152"/>
      <c r="P11752" s="138"/>
    </row>
    <row r="11753" spans="13:16" x14ac:dyDescent="0.3">
      <c r="M11753" s="162"/>
      <c r="N11753" s="152"/>
      <c r="P11753" s="138"/>
    </row>
    <row r="11754" spans="13:16" x14ac:dyDescent="0.3">
      <c r="M11754" s="162"/>
      <c r="N11754" s="152"/>
      <c r="P11754" s="138"/>
    </row>
    <row r="11755" spans="13:16" x14ac:dyDescent="0.3">
      <c r="M11755" s="162"/>
      <c r="N11755" s="152"/>
      <c r="P11755" s="138"/>
    </row>
    <row r="11756" spans="13:16" x14ac:dyDescent="0.3">
      <c r="M11756" s="162"/>
      <c r="N11756" s="152"/>
      <c r="P11756" s="138"/>
    </row>
    <row r="11757" spans="13:16" x14ac:dyDescent="0.3">
      <c r="M11757" s="162"/>
      <c r="N11757" s="152"/>
      <c r="P11757" s="138"/>
    </row>
    <row r="11758" spans="13:16" x14ac:dyDescent="0.3">
      <c r="M11758" s="162"/>
      <c r="N11758" s="152"/>
      <c r="P11758" s="138"/>
    </row>
    <row r="11759" spans="13:16" x14ac:dyDescent="0.3">
      <c r="M11759" s="162"/>
      <c r="N11759" s="152"/>
      <c r="P11759" s="138"/>
    </row>
    <row r="11760" spans="13:16" x14ac:dyDescent="0.3">
      <c r="M11760" s="162"/>
      <c r="N11760" s="152"/>
      <c r="P11760" s="138"/>
    </row>
    <row r="11761" spans="13:16" x14ac:dyDescent="0.3">
      <c r="M11761" s="162"/>
      <c r="N11761" s="152"/>
      <c r="P11761" s="138"/>
    </row>
    <row r="11762" spans="13:16" x14ac:dyDescent="0.3">
      <c r="M11762" s="162"/>
      <c r="N11762" s="152"/>
      <c r="P11762" s="138"/>
    </row>
    <row r="11763" spans="13:16" x14ac:dyDescent="0.3">
      <c r="M11763" s="162"/>
      <c r="N11763" s="152"/>
      <c r="P11763" s="138"/>
    </row>
    <row r="11764" spans="13:16" x14ac:dyDescent="0.3">
      <c r="M11764" s="162"/>
      <c r="N11764" s="152"/>
      <c r="P11764" s="138"/>
    </row>
    <row r="11765" spans="13:16" x14ac:dyDescent="0.3">
      <c r="M11765" s="162"/>
      <c r="N11765" s="152"/>
      <c r="P11765" s="138"/>
    </row>
    <row r="11766" spans="13:16" x14ac:dyDescent="0.3">
      <c r="M11766" s="162"/>
      <c r="N11766" s="152"/>
      <c r="P11766" s="138"/>
    </row>
    <row r="11767" spans="13:16" x14ac:dyDescent="0.3">
      <c r="M11767" s="162"/>
      <c r="N11767" s="152"/>
      <c r="P11767" s="138"/>
    </row>
    <row r="11768" spans="13:16" x14ac:dyDescent="0.3">
      <c r="M11768" s="162"/>
      <c r="N11768" s="152"/>
      <c r="P11768" s="138"/>
    </row>
    <row r="11769" spans="13:16" x14ac:dyDescent="0.3">
      <c r="M11769" s="162"/>
      <c r="N11769" s="152"/>
      <c r="P11769" s="138"/>
    </row>
    <row r="11770" spans="13:16" x14ac:dyDescent="0.3">
      <c r="M11770" s="162"/>
      <c r="N11770" s="152"/>
      <c r="P11770" s="138"/>
    </row>
    <row r="11771" spans="13:16" x14ac:dyDescent="0.3">
      <c r="M11771" s="162"/>
      <c r="N11771" s="152"/>
      <c r="P11771" s="138"/>
    </row>
    <row r="11772" spans="13:16" x14ac:dyDescent="0.3">
      <c r="M11772" s="162"/>
      <c r="N11772" s="152"/>
      <c r="P11772" s="138"/>
    </row>
    <row r="11773" spans="13:16" x14ac:dyDescent="0.3">
      <c r="M11773" s="162"/>
      <c r="N11773" s="152"/>
      <c r="P11773" s="138"/>
    </row>
    <row r="11774" spans="13:16" x14ac:dyDescent="0.3">
      <c r="M11774" s="162"/>
      <c r="N11774" s="152"/>
      <c r="P11774" s="138"/>
    </row>
    <row r="11775" spans="13:16" x14ac:dyDescent="0.3">
      <c r="M11775" s="162"/>
      <c r="N11775" s="152"/>
      <c r="P11775" s="138"/>
    </row>
    <row r="11776" spans="13:16" x14ac:dyDescent="0.3">
      <c r="M11776" s="162"/>
      <c r="N11776" s="152"/>
      <c r="P11776" s="138"/>
    </row>
    <row r="11777" spans="13:16" x14ac:dyDescent="0.3">
      <c r="M11777" s="162"/>
      <c r="N11777" s="152"/>
      <c r="P11777" s="138"/>
    </row>
    <row r="11778" spans="13:16" x14ac:dyDescent="0.3">
      <c r="M11778" s="162"/>
      <c r="N11778" s="152"/>
      <c r="P11778" s="138"/>
    </row>
    <row r="11779" spans="13:16" x14ac:dyDescent="0.3">
      <c r="M11779" s="162"/>
      <c r="N11779" s="152"/>
      <c r="P11779" s="138"/>
    </row>
    <row r="11780" spans="13:16" x14ac:dyDescent="0.3">
      <c r="M11780" s="162"/>
      <c r="N11780" s="152"/>
      <c r="P11780" s="138"/>
    </row>
    <row r="11781" spans="13:16" x14ac:dyDescent="0.3">
      <c r="M11781" s="162"/>
      <c r="N11781" s="152"/>
      <c r="P11781" s="138"/>
    </row>
    <row r="11782" spans="13:16" x14ac:dyDescent="0.3">
      <c r="M11782" s="162"/>
      <c r="N11782" s="152"/>
      <c r="P11782" s="138"/>
    </row>
    <row r="11783" spans="13:16" x14ac:dyDescent="0.3">
      <c r="M11783" s="162"/>
      <c r="N11783" s="152"/>
      <c r="P11783" s="138"/>
    </row>
    <row r="11784" spans="13:16" x14ac:dyDescent="0.3">
      <c r="M11784" s="162"/>
      <c r="N11784" s="152"/>
      <c r="P11784" s="138"/>
    </row>
    <row r="11785" spans="13:16" x14ac:dyDescent="0.3">
      <c r="M11785" s="162"/>
      <c r="N11785" s="152"/>
      <c r="P11785" s="138"/>
    </row>
    <row r="11786" spans="13:16" x14ac:dyDescent="0.3">
      <c r="M11786" s="162"/>
      <c r="N11786" s="152"/>
      <c r="P11786" s="138"/>
    </row>
    <row r="11787" spans="13:16" x14ac:dyDescent="0.3">
      <c r="M11787" s="162"/>
      <c r="N11787" s="152"/>
      <c r="P11787" s="138"/>
    </row>
    <row r="11788" spans="13:16" x14ac:dyDescent="0.3">
      <c r="M11788" s="162"/>
      <c r="N11788" s="152"/>
      <c r="P11788" s="138"/>
    </row>
    <row r="11789" spans="13:16" x14ac:dyDescent="0.3">
      <c r="M11789" s="162"/>
      <c r="N11789" s="152"/>
      <c r="P11789" s="138"/>
    </row>
    <row r="11790" spans="13:16" x14ac:dyDescent="0.3">
      <c r="M11790" s="162"/>
      <c r="N11790" s="152"/>
      <c r="P11790" s="138"/>
    </row>
    <row r="11791" spans="13:16" x14ac:dyDescent="0.3">
      <c r="M11791" s="162"/>
      <c r="N11791" s="152"/>
      <c r="P11791" s="138"/>
    </row>
    <row r="11792" spans="13:16" x14ac:dyDescent="0.3">
      <c r="M11792" s="162"/>
      <c r="N11792" s="152"/>
      <c r="P11792" s="138"/>
    </row>
    <row r="11793" spans="13:16" x14ac:dyDescent="0.3">
      <c r="M11793" s="162"/>
      <c r="N11793" s="152"/>
      <c r="P11793" s="138"/>
    </row>
    <row r="11794" spans="13:16" x14ac:dyDescent="0.3">
      <c r="M11794" s="162"/>
      <c r="N11794" s="152"/>
      <c r="P11794" s="138"/>
    </row>
    <row r="11795" spans="13:16" x14ac:dyDescent="0.3">
      <c r="M11795" s="162"/>
      <c r="N11795" s="152"/>
      <c r="P11795" s="138"/>
    </row>
    <row r="11796" spans="13:16" x14ac:dyDescent="0.3">
      <c r="M11796" s="162"/>
      <c r="N11796" s="152"/>
      <c r="P11796" s="138"/>
    </row>
    <row r="11797" spans="13:16" x14ac:dyDescent="0.3">
      <c r="M11797" s="162"/>
      <c r="N11797" s="152"/>
      <c r="P11797" s="138"/>
    </row>
    <row r="11798" spans="13:16" x14ac:dyDescent="0.3">
      <c r="M11798" s="162"/>
      <c r="N11798" s="152"/>
      <c r="P11798" s="138"/>
    </row>
    <row r="11799" spans="13:16" x14ac:dyDescent="0.3">
      <c r="M11799" s="162"/>
      <c r="N11799" s="152"/>
      <c r="P11799" s="138"/>
    </row>
    <row r="11800" spans="13:16" x14ac:dyDescent="0.3">
      <c r="M11800" s="162"/>
      <c r="N11800" s="152"/>
      <c r="P11800" s="138"/>
    </row>
    <row r="11801" spans="13:16" x14ac:dyDescent="0.3">
      <c r="M11801" s="162"/>
      <c r="N11801" s="152"/>
      <c r="P11801" s="138"/>
    </row>
    <row r="11802" spans="13:16" x14ac:dyDescent="0.3">
      <c r="M11802" s="162"/>
      <c r="N11802" s="152"/>
      <c r="P11802" s="138"/>
    </row>
    <row r="11803" spans="13:16" x14ac:dyDescent="0.3">
      <c r="M11803" s="162"/>
      <c r="N11803" s="152"/>
      <c r="P11803" s="138"/>
    </row>
    <row r="11804" spans="13:16" x14ac:dyDescent="0.3">
      <c r="M11804" s="162"/>
      <c r="N11804" s="152"/>
      <c r="P11804" s="138"/>
    </row>
    <row r="11805" spans="13:16" x14ac:dyDescent="0.3">
      <c r="M11805" s="162"/>
      <c r="N11805" s="152"/>
      <c r="P11805" s="138"/>
    </row>
    <row r="11806" spans="13:16" x14ac:dyDescent="0.3">
      <c r="M11806" s="162"/>
      <c r="N11806" s="152"/>
      <c r="P11806" s="138"/>
    </row>
    <row r="11807" spans="13:16" x14ac:dyDescent="0.3">
      <c r="M11807" s="162"/>
      <c r="N11807" s="152"/>
      <c r="P11807" s="138"/>
    </row>
    <row r="11808" spans="13:16" x14ac:dyDescent="0.3">
      <c r="M11808" s="162"/>
      <c r="N11808" s="152"/>
      <c r="P11808" s="138"/>
    </row>
    <row r="11809" spans="13:16" x14ac:dyDescent="0.3">
      <c r="M11809" s="162"/>
      <c r="N11809" s="152"/>
      <c r="P11809" s="138"/>
    </row>
    <row r="11810" spans="13:16" x14ac:dyDescent="0.3">
      <c r="M11810" s="162"/>
      <c r="N11810" s="152"/>
      <c r="P11810" s="138"/>
    </row>
    <row r="11811" spans="13:16" x14ac:dyDescent="0.3">
      <c r="M11811" s="162"/>
      <c r="N11811" s="152"/>
      <c r="P11811" s="138"/>
    </row>
    <row r="11812" spans="13:16" x14ac:dyDescent="0.3">
      <c r="M11812" s="162"/>
      <c r="N11812" s="152"/>
      <c r="P11812" s="138"/>
    </row>
    <row r="11813" spans="13:16" x14ac:dyDescent="0.3">
      <c r="M11813" s="162"/>
      <c r="N11813" s="152"/>
      <c r="P11813" s="138"/>
    </row>
    <row r="11814" spans="13:16" x14ac:dyDescent="0.3">
      <c r="M11814" s="162"/>
      <c r="N11814" s="152"/>
      <c r="P11814" s="138"/>
    </row>
    <row r="11815" spans="13:16" x14ac:dyDescent="0.3">
      <c r="M11815" s="162"/>
      <c r="N11815" s="152"/>
      <c r="P11815" s="138"/>
    </row>
    <row r="11816" spans="13:16" x14ac:dyDescent="0.3">
      <c r="M11816" s="162"/>
      <c r="N11816" s="152"/>
      <c r="P11816" s="138"/>
    </row>
    <row r="11817" spans="13:16" x14ac:dyDescent="0.3">
      <c r="M11817" s="162"/>
      <c r="N11817" s="152"/>
      <c r="P11817" s="138"/>
    </row>
    <row r="11818" spans="13:16" x14ac:dyDescent="0.3">
      <c r="M11818" s="162"/>
      <c r="N11818" s="152"/>
      <c r="P11818" s="138"/>
    </row>
    <row r="11819" spans="13:16" x14ac:dyDescent="0.3">
      <c r="M11819" s="162"/>
      <c r="N11819" s="152"/>
      <c r="P11819" s="138"/>
    </row>
    <row r="11820" spans="13:16" x14ac:dyDescent="0.3">
      <c r="M11820" s="162"/>
      <c r="N11820" s="152"/>
      <c r="P11820" s="138"/>
    </row>
    <row r="11821" spans="13:16" x14ac:dyDescent="0.3">
      <c r="M11821" s="162"/>
      <c r="N11821" s="152"/>
      <c r="P11821" s="138"/>
    </row>
    <row r="11822" spans="13:16" x14ac:dyDescent="0.3">
      <c r="M11822" s="162"/>
      <c r="N11822" s="152"/>
      <c r="P11822" s="138"/>
    </row>
    <row r="11823" spans="13:16" x14ac:dyDescent="0.3">
      <c r="M11823" s="162"/>
      <c r="N11823" s="152"/>
      <c r="P11823" s="138"/>
    </row>
    <row r="11824" spans="13:16" x14ac:dyDescent="0.3">
      <c r="M11824" s="162"/>
      <c r="N11824" s="152"/>
      <c r="P11824" s="138"/>
    </row>
    <row r="11825" spans="13:16" x14ac:dyDescent="0.3">
      <c r="M11825" s="162"/>
      <c r="N11825" s="152"/>
      <c r="P11825" s="138"/>
    </row>
    <row r="11826" spans="13:16" x14ac:dyDescent="0.3">
      <c r="M11826" s="162"/>
      <c r="N11826" s="152"/>
      <c r="P11826" s="138"/>
    </row>
    <row r="11827" spans="13:16" x14ac:dyDescent="0.3">
      <c r="M11827" s="162"/>
      <c r="N11827" s="152"/>
      <c r="P11827" s="138"/>
    </row>
    <row r="11828" spans="13:16" x14ac:dyDescent="0.3">
      <c r="M11828" s="162"/>
      <c r="N11828" s="152"/>
      <c r="P11828" s="138"/>
    </row>
    <row r="11829" spans="13:16" x14ac:dyDescent="0.3">
      <c r="M11829" s="162"/>
      <c r="N11829" s="152"/>
      <c r="P11829" s="138"/>
    </row>
    <row r="11830" spans="13:16" x14ac:dyDescent="0.3">
      <c r="M11830" s="162"/>
      <c r="N11830" s="152"/>
      <c r="P11830" s="138"/>
    </row>
    <row r="11831" spans="13:16" x14ac:dyDescent="0.3">
      <c r="M11831" s="162"/>
      <c r="N11831" s="152"/>
      <c r="P11831" s="138"/>
    </row>
    <row r="11832" spans="13:16" x14ac:dyDescent="0.3">
      <c r="M11832" s="162"/>
      <c r="N11832" s="152"/>
      <c r="P11832" s="138"/>
    </row>
    <row r="11833" spans="13:16" x14ac:dyDescent="0.3">
      <c r="M11833" s="162"/>
      <c r="N11833" s="152"/>
      <c r="P11833" s="138"/>
    </row>
    <row r="11834" spans="13:16" x14ac:dyDescent="0.3">
      <c r="M11834" s="162"/>
      <c r="N11834" s="152"/>
      <c r="P11834" s="138"/>
    </row>
    <row r="11835" spans="13:16" x14ac:dyDescent="0.3">
      <c r="M11835" s="162"/>
      <c r="N11835" s="152"/>
      <c r="P11835" s="138"/>
    </row>
    <row r="11836" spans="13:16" x14ac:dyDescent="0.3">
      <c r="M11836" s="162"/>
      <c r="N11836" s="152"/>
      <c r="P11836" s="138"/>
    </row>
    <row r="11837" spans="13:16" x14ac:dyDescent="0.3">
      <c r="M11837" s="162"/>
      <c r="N11837" s="152"/>
      <c r="P11837" s="138"/>
    </row>
    <row r="11838" spans="13:16" x14ac:dyDescent="0.3">
      <c r="M11838" s="162"/>
      <c r="N11838" s="152"/>
      <c r="P11838" s="138"/>
    </row>
    <row r="11839" spans="13:16" x14ac:dyDescent="0.3">
      <c r="M11839" s="162"/>
      <c r="N11839" s="152"/>
      <c r="P11839" s="138"/>
    </row>
    <row r="11840" spans="13:16" x14ac:dyDescent="0.3">
      <c r="M11840" s="162"/>
      <c r="N11840" s="152"/>
      <c r="P11840" s="138"/>
    </row>
    <row r="11841" spans="13:16" x14ac:dyDescent="0.3">
      <c r="M11841" s="162"/>
      <c r="N11841" s="152"/>
      <c r="P11841" s="138"/>
    </row>
    <row r="11842" spans="13:16" x14ac:dyDescent="0.3">
      <c r="M11842" s="162"/>
      <c r="N11842" s="152"/>
      <c r="P11842" s="138"/>
    </row>
    <row r="11843" spans="13:16" x14ac:dyDescent="0.3">
      <c r="M11843" s="162"/>
      <c r="N11843" s="152"/>
      <c r="P11843" s="138"/>
    </row>
    <row r="11844" spans="13:16" x14ac:dyDescent="0.3">
      <c r="M11844" s="162"/>
      <c r="N11844" s="152"/>
      <c r="P11844" s="138"/>
    </row>
    <row r="11845" spans="13:16" x14ac:dyDescent="0.3">
      <c r="M11845" s="162"/>
      <c r="N11845" s="152"/>
      <c r="P11845" s="138"/>
    </row>
    <row r="11846" spans="13:16" x14ac:dyDescent="0.3">
      <c r="M11846" s="162"/>
      <c r="N11846" s="152"/>
      <c r="P11846" s="138"/>
    </row>
    <row r="11847" spans="13:16" x14ac:dyDescent="0.3">
      <c r="M11847" s="162"/>
      <c r="N11847" s="152"/>
      <c r="P11847" s="138"/>
    </row>
    <row r="11848" spans="13:16" x14ac:dyDescent="0.3">
      <c r="M11848" s="162"/>
      <c r="N11848" s="152"/>
      <c r="P11848" s="138"/>
    </row>
    <row r="11849" spans="13:16" x14ac:dyDescent="0.3">
      <c r="M11849" s="162"/>
      <c r="N11849" s="152"/>
      <c r="P11849" s="138"/>
    </row>
    <row r="11850" spans="13:16" x14ac:dyDescent="0.3">
      <c r="M11850" s="162"/>
      <c r="N11850" s="152"/>
      <c r="P11850" s="138"/>
    </row>
    <row r="11851" spans="13:16" x14ac:dyDescent="0.3">
      <c r="M11851" s="162"/>
      <c r="N11851" s="152"/>
      <c r="P11851" s="138"/>
    </row>
    <row r="11852" spans="13:16" x14ac:dyDescent="0.3">
      <c r="M11852" s="162"/>
      <c r="N11852" s="152"/>
      <c r="P11852" s="138"/>
    </row>
    <row r="11853" spans="13:16" x14ac:dyDescent="0.3">
      <c r="M11853" s="162"/>
      <c r="N11853" s="152"/>
      <c r="P11853" s="138"/>
    </row>
    <row r="11854" spans="13:16" x14ac:dyDescent="0.3">
      <c r="M11854" s="162"/>
      <c r="N11854" s="152"/>
      <c r="P11854" s="138"/>
    </row>
    <row r="11855" spans="13:16" x14ac:dyDescent="0.3">
      <c r="M11855" s="162"/>
      <c r="N11855" s="152"/>
      <c r="P11855" s="138"/>
    </row>
    <row r="11856" spans="13:16" x14ac:dyDescent="0.3">
      <c r="M11856" s="162"/>
      <c r="N11856" s="152"/>
      <c r="P11856" s="138"/>
    </row>
    <row r="11857" spans="13:16" x14ac:dyDescent="0.3">
      <c r="M11857" s="162"/>
      <c r="N11857" s="152"/>
      <c r="P11857" s="138"/>
    </row>
    <row r="11858" spans="13:16" x14ac:dyDescent="0.3">
      <c r="M11858" s="162"/>
      <c r="N11858" s="152"/>
      <c r="P11858" s="138"/>
    </row>
    <row r="11859" spans="13:16" x14ac:dyDescent="0.3">
      <c r="M11859" s="162"/>
      <c r="N11859" s="152"/>
      <c r="P11859" s="138"/>
    </row>
    <row r="11860" spans="13:16" x14ac:dyDescent="0.3">
      <c r="M11860" s="162"/>
      <c r="N11860" s="152"/>
      <c r="P11860" s="138"/>
    </row>
    <row r="11861" spans="13:16" x14ac:dyDescent="0.3">
      <c r="M11861" s="162"/>
      <c r="N11861" s="152"/>
      <c r="P11861" s="138"/>
    </row>
    <row r="11862" spans="13:16" x14ac:dyDescent="0.3">
      <c r="M11862" s="162"/>
      <c r="N11862" s="152"/>
      <c r="P11862" s="138"/>
    </row>
    <row r="11863" spans="13:16" x14ac:dyDescent="0.3">
      <c r="M11863" s="162"/>
      <c r="N11863" s="152"/>
      <c r="P11863" s="138"/>
    </row>
    <row r="11864" spans="13:16" x14ac:dyDescent="0.3">
      <c r="M11864" s="162"/>
      <c r="N11864" s="152"/>
      <c r="P11864" s="138"/>
    </row>
    <row r="11865" spans="13:16" x14ac:dyDescent="0.3">
      <c r="M11865" s="162"/>
      <c r="N11865" s="152"/>
      <c r="P11865" s="138"/>
    </row>
    <row r="11866" spans="13:16" x14ac:dyDescent="0.3">
      <c r="M11866" s="162"/>
      <c r="N11866" s="152"/>
      <c r="P11866" s="138"/>
    </row>
    <row r="11867" spans="13:16" x14ac:dyDescent="0.3">
      <c r="M11867" s="162"/>
      <c r="N11867" s="152"/>
      <c r="P11867" s="138"/>
    </row>
    <row r="11868" spans="13:16" x14ac:dyDescent="0.3">
      <c r="M11868" s="162"/>
      <c r="N11868" s="152"/>
      <c r="P11868" s="138"/>
    </row>
    <row r="11869" spans="13:16" x14ac:dyDescent="0.3">
      <c r="M11869" s="162"/>
      <c r="N11869" s="152"/>
      <c r="P11869" s="138"/>
    </row>
    <row r="11870" spans="13:16" x14ac:dyDescent="0.3">
      <c r="M11870" s="162"/>
      <c r="N11870" s="152"/>
      <c r="P11870" s="138"/>
    </row>
    <row r="11871" spans="13:16" x14ac:dyDescent="0.3">
      <c r="M11871" s="162"/>
      <c r="N11871" s="152"/>
      <c r="P11871" s="138"/>
    </row>
    <row r="11872" spans="13:16" x14ac:dyDescent="0.3">
      <c r="M11872" s="162"/>
      <c r="N11872" s="152"/>
      <c r="P11872" s="138"/>
    </row>
    <row r="11873" spans="13:16" x14ac:dyDescent="0.3">
      <c r="M11873" s="162"/>
      <c r="N11873" s="152"/>
      <c r="P11873" s="138"/>
    </row>
    <row r="11874" spans="13:16" x14ac:dyDescent="0.3">
      <c r="M11874" s="162"/>
      <c r="N11874" s="152"/>
      <c r="P11874" s="138"/>
    </row>
    <row r="11875" spans="13:16" x14ac:dyDescent="0.3">
      <c r="M11875" s="162"/>
      <c r="N11875" s="152"/>
      <c r="P11875" s="138"/>
    </row>
    <row r="11876" spans="13:16" x14ac:dyDescent="0.3">
      <c r="M11876" s="162"/>
      <c r="N11876" s="152"/>
      <c r="P11876" s="138"/>
    </row>
    <row r="11877" spans="13:16" x14ac:dyDescent="0.3">
      <c r="M11877" s="162"/>
      <c r="N11877" s="152"/>
      <c r="P11877" s="138"/>
    </row>
    <row r="11878" spans="13:16" x14ac:dyDescent="0.3">
      <c r="M11878" s="162"/>
      <c r="N11878" s="152"/>
      <c r="P11878" s="138"/>
    </row>
    <row r="11879" spans="13:16" x14ac:dyDescent="0.3">
      <c r="M11879" s="162"/>
      <c r="N11879" s="152"/>
      <c r="P11879" s="138"/>
    </row>
    <row r="11880" spans="13:16" x14ac:dyDescent="0.3">
      <c r="M11880" s="162"/>
      <c r="N11880" s="152"/>
      <c r="P11880" s="138"/>
    </row>
    <row r="11881" spans="13:16" x14ac:dyDescent="0.3">
      <c r="M11881" s="162"/>
      <c r="N11881" s="152"/>
      <c r="P11881" s="138"/>
    </row>
    <row r="11882" spans="13:16" x14ac:dyDescent="0.3">
      <c r="M11882" s="162"/>
      <c r="N11882" s="152"/>
      <c r="P11882" s="138"/>
    </row>
    <row r="11883" spans="13:16" x14ac:dyDescent="0.3">
      <c r="M11883" s="162"/>
      <c r="N11883" s="152"/>
      <c r="P11883" s="138"/>
    </row>
    <row r="11884" spans="13:16" x14ac:dyDescent="0.3">
      <c r="M11884" s="162"/>
      <c r="N11884" s="152"/>
      <c r="P11884" s="138"/>
    </row>
    <row r="11885" spans="13:16" x14ac:dyDescent="0.3">
      <c r="M11885" s="162"/>
      <c r="N11885" s="152"/>
      <c r="P11885" s="138"/>
    </row>
    <row r="11886" spans="13:16" x14ac:dyDescent="0.3">
      <c r="M11886" s="162"/>
      <c r="N11886" s="152"/>
      <c r="P11886" s="138"/>
    </row>
    <row r="11887" spans="13:16" x14ac:dyDescent="0.3">
      <c r="M11887" s="162"/>
      <c r="N11887" s="152"/>
      <c r="P11887" s="138"/>
    </row>
    <row r="11888" spans="13:16" x14ac:dyDescent="0.3">
      <c r="M11888" s="162"/>
      <c r="N11888" s="152"/>
      <c r="P11888" s="138"/>
    </row>
    <row r="11889" spans="13:16" x14ac:dyDescent="0.3">
      <c r="M11889" s="162"/>
      <c r="N11889" s="152"/>
      <c r="P11889" s="138"/>
    </row>
    <row r="11890" spans="13:16" x14ac:dyDescent="0.3">
      <c r="M11890" s="162"/>
      <c r="N11890" s="152"/>
      <c r="P11890" s="138"/>
    </row>
    <row r="11891" spans="13:16" x14ac:dyDescent="0.3">
      <c r="M11891" s="162"/>
      <c r="N11891" s="152"/>
      <c r="P11891" s="138"/>
    </row>
    <row r="11892" spans="13:16" x14ac:dyDescent="0.3">
      <c r="M11892" s="162"/>
      <c r="N11892" s="152"/>
      <c r="P11892" s="138"/>
    </row>
    <row r="11893" spans="13:16" x14ac:dyDescent="0.3">
      <c r="M11893" s="162"/>
      <c r="N11893" s="152"/>
      <c r="P11893" s="138"/>
    </row>
    <row r="11894" spans="13:16" x14ac:dyDescent="0.3">
      <c r="M11894" s="162"/>
      <c r="N11894" s="152"/>
      <c r="P11894" s="138"/>
    </row>
    <row r="11895" spans="13:16" x14ac:dyDescent="0.3">
      <c r="M11895" s="162"/>
      <c r="N11895" s="152"/>
      <c r="P11895" s="138"/>
    </row>
    <row r="11896" spans="13:16" x14ac:dyDescent="0.3">
      <c r="M11896" s="162"/>
      <c r="N11896" s="152"/>
      <c r="P11896" s="138"/>
    </row>
    <row r="11897" spans="13:16" x14ac:dyDescent="0.3">
      <c r="M11897" s="162"/>
      <c r="N11897" s="152"/>
      <c r="P11897" s="138"/>
    </row>
    <row r="11898" spans="13:16" x14ac:dyDescent="0.3">
      <c r="M11898" s="162"/>
      <c r="N11898" s="152"/>
      <c r="P11898" s="138"/>
    </row>
    <row r="11899" spans="13:16" x14ac:dyDescent="0.3">
      <c r="M11899" s="162"/>
      <c r="N11899" s="152"/>
      <c r="P11899" s="138"/>
    </row>
    <row r="11900" spans="13:16" x14ac:dyDescent="0.3">
      <c r="M11900" s="162"/>
      <c r="N11900" s="152"/>
      <c r="P11900" s="138"/>
    </row>
    <row r="11901" spans="13:16" x14ac:dyDescent="0.3">
      <c r="M11901" s="162"/>
      <c r="N11901" s="152"/>
      <c r="P11901" s="138"/>
    </row>
    <row r="11902" spans="13:16" x14ac:dyDescent="0.3">
      <c r="M11902" s="162"/>
      <c r="N11902" s="152"/>
      <c r="P11902" s="138"/>
    </row>
    <row r="11903" spans="13:16" x14ac:dyDescent="0.3">
      <c r="M11903" s="162"/>
      <c r="N11903" s="152"/>
      <c r="P11903" s="138"/>
    </row>
    <row r="11904" spans="13:16" x14ac:dyDescent="0.3">
      <c r="M11904" s="162"/>
      <c r="N11904" s="152"/>
      <c r="P11904" s="138"/>
    </row>
    <row r="11905" spans="13:16" x14ac:dyDescent="0.3">
      <c r="M11905" s="162"/>
      <c r="N11905" s="152"/>
      <c r="P11905" s="138"/>
    </row>
    <row r="11906" spans="13:16" x14ac:dyDescent="0.3">
      <c r="M11906" s="162"/>
      <c r="N11906" s="152"/>
      <c r="P11906" s="138"/>
    </row>
    <row r="11907" spans="13:16" x14ac:dyDescent="0.3">
      <c r="M11907" s="162"/>
      <c r="N11907" s="152"/>
      <c r="P11907" s="138"/>
    </row>
    <row r="11908" spans="13:16" x14ac:dyDescent="0.3">
      <c r="M11908" s="162"/>
      <c r="N11908" s="152"/>
      <c r="P11908" s="138"/>
    </row>
    <row r="11909" spans="13:16" x14ac:dyDescent="0.3">
      <c r="M11909" s="162"/>
      <c r="N11909" s="152"/>
      <c r="P11909" s="138"/>
    </row>
    <row r="11910" spans="13:16" x14ac:dyDescent="0.3">
      <c r="M11910" s="162"/>
      <c r="N11910" s="152"/>
      <c r="P11910" s="138"/>
    </row>
    <row r="11911" spans="13:16" x14ac:dyDescent="0.3">
      <c r="M11911" s="162"/>
      <c r="N11911" s="152"/>
      <c r="P11911" s="138"/>
    </row>
    <row r="11912" spans="13:16" x14ac:dyDescent="0.3">
      <c r="M11912" s="162"/>
      <c r="N11912" s="152"/>
      <c r="P11912" s="138"/>
    </row>
    <row r="11913" spans="13:16" x14ac:dyDescent="0.3">
      <c r="M11913" s="162"/>
      <c r="N11913" s="152"/>
      <c r="P11913" s="138"/>
    </row>
    <row r="11914" spans="13:16" x14ac:dyDescent="0.3">
      <c r="M11914" s="162"/>
      <c r="N11914" s="152"/>
      <c r="P11914" s="138"/>
    </row>
    <row r="11915" spans="13:16" x14ac:dyDescent="0.3">
      <c r="M11915" s="162"/>
      <c r="N11915" s="152"/>
      <c r="P11915" s="138"/>
    </row>
    <row r="11916" spans="13:16" x14ac:dyDescent="0.3">
      <c r="M11916" s="162"/>
      <c r="N11916" s="152"/>
      <c r="P11916" s="138"/>
    </row>
    <row r="11917" spans="13:16" x14ac:dyDescent="0.3">
      <c r="M11917" s="162"/>
      <c r="N11917" s="152"/>
      <c r="P11917" s="138"/>
    </row>
    <row r="11918" spans="13:16" x14ac:dyDescent="0.3">
      <c r="M11918" s="162"/>
      <c r="N11918" s="152"/>
      <c r="P11918" s="138"/>
    </row>
    <row r="11919" spans="13:16" x14ac:dyDescent="0.3">
      <c r="M11919" s="162"/>
      <c r="N11919" s="152"/>
      <c r="P11919" s="138"/>
    </row>
    <row r="11920" spans="13:16" x14ac:dyDescent="0.3">
      <c r="M11920" s="162"/>
      <c r="N11920" s="152"/>
      <c r="P11920" s="138"/>
    </row>
    <row r="11921" spans="13:16" x14ac:dyDescent="0.3">
      <c r="M11921" s="162"/>
      <c r="N11921" s="152"/>
      <c r="P11921" s="138"/>
    </row>
    <row r="11922" spans="13:16" x14ac:dyDescent="0.3">
      <c r="M11922" s="162"/>
      <c r="N11922" s="152"/>
      <c r="P11922" s="138"/>
    </row>
    <row r="11923" spans="13:16" x14ac:dyDescent="0.3">
      <c r="M11923" s="162"/>
      <c r="N11923" s="152"/>
      <c r="P11923" s="138"/>
    </row>
    <row r="11924" spans="13:16" x14ac:dyDescent="0.3">
      <c r="M11924" s="162"/>
      <c r="N11924" s="152"/>
      <c r="P11924" s="138"/>
    </row>
    <row r="11925" spans="13:16" x14ac:dyDescent="0.3">
      <c r="M11925" s="162"/>
      <c r="N11925" s="152"/>
      <c r="P11925" s="138"/>
    </row>
    <row r="11926" spans="13:16" x14ac:dyDescent="0.3">
      <c r="M11926" s="162"/>
      <c r="N11926" s="152"/>
      <c r="P11926" s="138"/>
    </row>
    <row r="11927" spans="13:16" x14ac:dyDescent="0.3">
      <c r="M11927" s="162"/>
      <c r="N11927" s="152"/>
      <c r="P11927" s="138"/>
    </row>
    <row r="11928" spans="13:16" x14ac:dyDescent="0.3">
      <c r="M11928" s="162"/>
      <c r="N11928" s="152"/>
      <c r="P11928" s="138"/>
    </row>
    <row r="11929" spans="13:16" x14ac:dyDescent="0.3">
      <c r="M11929" s="162"/>
      <c r="N11929" s="152"/>
      <c r="P11929" s="138"/>
    </row>
    <row r="11930" spans="13:16" x14ac:dyDescent="0.3">
      <c r="M11930" s="162"/>
      <c r="N11930" s="152"/>
      <c r="P11930" s="138"/>
    </row>
    <row r="11931" spans="13:16" x14ac:dyDescent="0.3">
      <c r="M11931" s="162"/>
      <c r="N11931" s="152"/>
      <c r="P11931" s="138"/>
    </row>
    <row r="11932" spans="13:16" x14ac:dyDescent="0.3">
      <c r="M11932" s="162"/>
      <c r="N11932" s="152"/>
      <c r="P11932" s="138"/>
    </row>
    <row r="11933" spans="13:16" x14ac:dyDescent="0.3">
      <c r="M11933" s="162"/>
      <c r="N11933" s="152"/>
      <c r="P11933" s="138"/>
    </row>
    <row r="11934" spans="13:16" x14ac:dyDescent="0.3">
      <c r="M11934" s="162"/>
      <c r="N11934" s="152"/>
      <c r="P11934" s="138"/>
    </row>
    <row r="11935" spans="13:16" x14ac:dyDescent="0.3">
      <c r="M11935" s="162"/>
      <c r="N11935" s="152"/>
      <c r="P11935" s="138"/>
    </row>
    <row r="11936" spans="13:16" x14ac:dyDescent="0.3">
      <c r="M11936" s="162"/>
      <c r="N11936" s="152"/>
      <c r="P11936" s="138"/>
    </row>
    <row r="11937" spans="13:16" x14ac:dyDescent="0.3">
      <c r="M11937" s="162"/>
      <c r="N11937" s="152"/>
      <c r="P11937" s="138"/>
    </row>
    <row r="11938" spans="13:16" x14ac:dyDescent="0.3">
      <c r="M11938" s="162"/>
      <c r="N11938" s="152"/>
      <c r="P11938" s="138"/>
    </row>
    <row r="11939" spans="13:16" x14ac:dyDescent="0.3">
      <c r="M11939" s="162"/>
      <c r="N11939" s="152"/>
      <c r="P11939" s="138"/>
    </row>
    <row r="11940" spans="13:16" x14ac:dyDescent="0.3">
      <c r="M11940" s="162"/>
      <c r="N11940" s="152"/>
      <c r="P11940" s="138"/>
    </row>
    <row r="11941" spans="13:16" x14ac:dyDescent="0.3">
      <c r="M11941" s="162"/>
      <c r="N11941" s="152"/>
      <c r="P11941" s="138"/>
    </row>
    <row r="11942" spans="13:16" x14ac:dyDescent="0.3">
      <c r="M11942" s="162"/>
      <c r="N11942" s="152"/>
      <c r="P11942" s="138"/>
    </row>
    <row r="11943" spans="13:16" x14ac:dyDescent="0.3">
      <c r="M11943" s="162"/>
      <c r="N11943" s="152"/>
      <c r="P11943" s="138"/>
    </row>
    <row r="11944" spans="13:16" x14ac:dyDescent="0.3">
      <c r="M11944" s="162"/>
      <c r="N11944" s="152"/>
      <c r="P11944" s="138"/>
    </row>
    <row r="11945" spans="13:16" x14ac:dyDescent="0.3">
      <c r="M11945" s="162"/>
      <c r="N11945" s="152"/>
      <c r="P11945" s="138"/>
    </row>
    <row r="11946" spans="13:16" x14ac:dyDescent="0.3">
      <c r="M11946" s="162"/>
      <c r="N11946" s="152"/>
      <c r="P11946" s="138"/>
    </row>
    <row r="11947" spans="13:16" x14ac:dyDescent="0.3">
      <c r="M11947" s="162"/>
      <c r="N11947" s="152"/>
      <c r="P11947" s="138"/>
    </row>
    <row r="11948" spans="13:16" x14ac:dyDescent="0.3">
      <c r="M11948" s="162"/>
      <c r="N11948" s="152"/>
      <c r="P11948" s="138"/>
    </row>
    <row r="11949" spans="13:16" x14ac:dyDescent="0.3">
      <c r="M11949" s="162"/>
      <c r="N11949" s="152"/>
      <c r="P11949" s="138"/>
    </row>
    <row r="11950" spans="13:16" x14ac:dyDescent="0.3">
      <c r="M11950" s="162"/>
      <c r="N11950" s="152"/>
      <c r="P11950" s="138"/>
    </row>
    <row r="11951" spans="13:16" x14ac:dyDescent="0.3">
      <c r="M11951" s="162"/>
      <c r="N11951" s="152"/>
      <c r="P11951" s="138"/>
    </row>
    <row r="11952" spans="13:16" x14ac:dyDescent="0.3">
      <c r="M11952" s="162"/>
      <c r="N11952" s="152"/>
      <c r="P11952" s="138"/>
    </row>
    <row r="11953" spans="13:16" x14ac:dyDescent="0.3">
      <c r="M11953" s="162"/>
      <c r="N11953" s="152"/>
      <c r="P11953" s="138"/>
    </row>
    <row r="11954" spans="13:16" x14ac:dyDescent="0.3">
      <c r="M11954" s="162"/>
      <c r="N11954" s="152"/>
      <c r="P11954" s="138"/>
    </row>
    <row r="11955" spans="13:16" x14ac:dyDescent="0.3">
      <c r="M11955" s="162"/>
      <c r="N11955" s="152"/>
      <c r="P11955" s="138"/>
    </row>
    <row r="11956" spans="13:16" x14ac:dyDescent="0.3">
      <c r="M11956" s="162"/>
      <c r="N11956" s="152"/>
      <c r="P11956" s="138"/>
    </row>
    <row r="11957" spans="13:16" x14ac:dyDescent="0.3">
      <c r="M11957" s="162"/>
      <c r="N11957" s="152"/>
      <c r="P11957" s="138"/>
    </row>
    <row r="11958" spans="13:16" x14ac:dyDescent="0.3">
      <c r="M11958" s="162"/>
      <c r="N11958" s="152"/>
      <c r="P11958" s="138"/>
    </row>
    <row r="11959" spans="13:16" x14ac:dyDescent="0.3">
      <c r="M11959" s="162"/>
      <c r="N11959" s="152"/>
      <c r="P11959" s="138"/>
    </row>
    <row r="11960" spans="13:16" x14ac:dyDescent="0.3">
      <c r="M11960" s="162"/>
      <c r="N11960" s="152"/>
      <c r="P11960" s="138"/>
    </row>
    <row r="11961" spans="13:16" x14ac:dyDescent="0.3">
      <c r="M11961" s="162"/>
      <c r="N11961" s="152"/>
      <c r="P11961" s="138"/>
    </row>
    <row r="11962" spans="13:16" x14ac:dyDescent="0.3">
      <c r="M11962" s="162"/>
      <c r="N11962" s="152"/>
      <c r="P11962" s="138"/>
    </row>
    <row r="11963" spans="13:16" x14ac:dyDescent="0.3">
      <c r="M11963" s="162"/>
      <c r="N11963" s="152"/>
      <c r="P11963" s="138"/>
    </row>
    <row r="11964" spans="13:16" x14ac:dyDescent="0.3">
      <c r="M11964" s="162"/>
      <c r="N11964" s="152"/>
      <c r="P11964" s="138"/>
    </row>
    <row r="11965" spans="13:16" x14ac:dyDescent="0.3">
      <c r="M11965" s="162"/>
      <c r="N11965" s="152"/>
      <c r="P11965" s="138"/>
    </row>
    <row r="11966" spans="13:16" x14ac:dyDescent="0.3">
      <c r="M11966" s="162"/>
      <c r="N11966" s="152"/>
      <c r="P11966" s="138"/>
    </row>
    <row r="11967" spans="13:16" x14ac:dyDescent="0.3">
      <c r="M11967" s="162"/>
      <c r="N11967" s="152"/>
      <c r="P11967" s="138"/>
    </row>
    <row r="11968" spans="13:16" x14ac:dyDescent="0.3">
      <c r="M11968" s="162"/>
      <c r="N11968" s="152"/>
      <c r="P11968" s="138"/>
    </row>
    <row r="11969" spans="13:16" x14ac:dyDescent="0.3">
      <c r="M11969" s="162"/>
      <c r="N11969" s="152"/>
      <c r="P11969" s="138"/>
    </row>
    <row r="11970" spans="13:16" x14ac:dyDescent="0.3">
      <c r="M11970" s="162"/>
      <c r="N11970" s="152"/>
      <c r="P11970" s="138"/>
    </row>
    <row r="11971" spans="13:16" x14ac:dyDescent="0.3">
      <c r="M11971" s="162"/>
      <c r="N11971" s="152"/>
      <c r="P11971" s="138"/>
    </row>
    <row r="11972" spans="13:16" x14ac:dyDescent="0.3">
      <c r="M11972" s="162"/>
      <c r="N11972" s="152"/>
      <c r="P11972" s="138"/>
    </row>
    <row r="11973" spans="13:16" x14ac:dyDescent="0.3">
      <c r="M11973" s="162"/>
      <c r="N11973" s="152"/>
      <c r="P11973" s="138"/>
    </row>
    <row r="11974" spans="13:16" x14ac:dyDescent="0.3">
      <c r="M11974" s="162"/>
      <c r="N11974" s="152"/>
      <c r="P11974" s="138"/>
    </row>
    <row r="11975" spans="13:16" x14ac:dyDescent="0.3">
      <c r="M11975" s="162"/>
      <c r="N11975" s="152"/>
      <c r="P11975" s="138"/>
    </row>
    <row r="11976" spans="13:16" x14ac:dyDescent="0.3">
      <c r="M11976" s="162"/>
      <c r="N11976" s="152"/>
      <c r="P11976" s="138"/>
    </row>
    <row r="11977" spans="13:16" x14ac:dyDescent="0.3">
      <c r="M11977" s="162"/>
      <c r="N11977" s="152"/>
      <c r="P11977" s="138"/>
    </row>
    <row r="11978" spans="13:16" x14ac:dyDescent="0.3">
      <c r="M11978" s="162"/>
      <c r="N11978" s="152"/>
      <c r="P11978" s="138"/>
    </row>
    <row r="11979" spans="13:16" x14ac:dyDescent="0.3">
      <c r="M11979" s="162"/>
      <c r="N11979" s="152"/>
      <c r="P11979" s="138"/>
    </row>
    <row r="11980" spans="13:16" x14ac:dyDescent="0.3">
      <c r="M11980" s="162"/>
      <c r="N11980" s="152"/>
      <c r="P11980" s="138"/>
    </row>
    <row r="11981" spans="13:16" x14ac:dyDescent="0.3">
      <c r="M11981" s="162"/>
      <c r="N11981" s="152"/>
      <c r="P11981" s="138"/>
    </row>
    <row r="11982" spans="13:16" x14ac:dyDescent="0.3">
      <c r="M11982" s="162"/>
      <c r="N11982" s="152"/>
      <c r="P11982" s="138"/>
    </row>
    <row r="11983" spans="13:16" x14ac:dyDescent="0.3">
      <c r="M11983" s="162"/>
      <c r="N11983" s="152"/>
      <c r="P11983" s="138"/>
    </row>
    <row r="11984" spans="13:16" x14ac:dyDescent="0.3">
      <c r="M11984" s="162"/>
      <c r="N11984" s="152"/>
      <c r="P11984" s="138"/>
    </row>
    <row r="11985" spans="13:16" x14ac:dyDescent="0.3">
      <c r="M11985" s="162"/>
      <c r="N11985" s="152"/>
      <c r="P11985" s="138"/>
    </row>
    <row r="11986" spans="13:16" x14ac:dyDescent="0.3">
      <c r="M11986" s="162"/>
      <c r="N11986" s="152"/>
      <c r="P11986" s="138"/>
    </row>
    <row r="11987" spans="13:16" x14ac:dyDescent="0.3">
      <c r="M11987" s="162"/>
      <c r="N11987" s="152"/>
      <c r="P11987" s="138"/>
    </row>
    <row r="11988" spans="13:16" x14ac:dyDescent="0.3">
      <c r="M11988" s="162"/>
      <c r="N11988" s="152"/>
      <c r="P11988" s="138"/>
    </row>
    <row r="11989" spans="13:16" x14ac:dyDescent="0.3">
      <c r="M11989" s="162"/>
      <c r="N11989" s="152"/>
      <c r="P11989" s="138"/>
    </row>
    <row r="11990" spans="13:16" x14ac:dyDescent="0.3">
      <c r="M11990" s="162"/>
      <c r="N11990" s="152"/>
      <c r="P11990" s="138"/>
    </row>
    <row r="11991" spans="13:16" x14ac:dyDescent="0.3">
      <c r="M11991" s="162"/>
      <c r="N11991" s="152"/>
      <c r="P11991" s="138"/>
    </row>
    <row r="11992" spans="13:16" x14ac:dyDescent="0.3">
      <c r="M11992" s="162"/>
      <c r="N11992" s="152"/>
      <c r="P11992" s="138"/>
    </row>
    <row r="11993" spans="13:16" x14ac:dyDescent="0.3">
      <c r="M11993" s="162"/>
      <c r="N11993" s="152"/>
      <c r="P11993" s="138"/>
    </row>
    <row r="11994" spans="13:16" x14ac:dyDescent="0.3">
      <c r="M11994" s="162"/>
      <c r="N11994" s="152"/>
      <c r="P11994" s="138"/>
    </row>
    <row r="11995" spans="13:16" x14ac:dyDescent="0.3">
      <c r="M11995" s="162"/>
      <c r="N11995" s="152"/>
      <c r="P11995" s="138"/>
    </row>
    <row r="11996" spans="13:16" x14ac:dyDescent="0.3">
      <c r="M11996" s="162"/>
      <c r="N11996" s="152"/>
      <c r="P11996" s="138"/>
    </row>
    <row r="11997" spans="13:16" x14ac:dyDescent="0.3">
      <c r="M11997" s="162"/>
      <c r="N11997" s="152"/>
      <c r="P11997" s="138"/>
    </row>
    <row r="11998" spans="13:16" x14ac:dyDescent="0.3">
      <c r="M11998" s="162"/>
      <c r="N11998" s="152"/>
      <c r="P11998" s="138"/>
    </row>
    <row r="11999" spans="13:16" x14ac:dyDescent="0.3">
      <c r="M11999" s="162"/>
      <c r="N11999" s="152"/>
      <c r="P11999" s="138"/>
    </row>
    <row r="12000" spans="13:16" x14ac:dyDescent="0.3">
      <c r="M12000" s="162"/>
      <c r="N12000" s="152"/>
      <c r="P12000" s="138"/>
    </row>
    <row r="12001" spans="13:16" x14ac:dyDescent="0.3">
      <c r="M12001" s="162"/>
      <c r="N12001" s="152"/>
      <c r="P12001" s="138"/>
    </row>
    <row r="12002" spans="13:16" x14ac:dyDescent="0.3">
      <c r="M12002" s="162"/>
      <c r="N12002" s="152"/>
      <c r="P12002" s="138"/>
    </row>
    <row r="12003" spans="13:16" x14ac:dyDescent="0.3">
      <c r="M12003" s="162"/>
      <c r="N12003" s="152"/>
      <c r="P12003" s="138"/>
    </row>
    <row r="12004" spans="13:16" x14ac:dyDescent="0.3">
      <c r="M12004" s="162"/>
      <c r="N12004" s="152"/>
      <c r="P12004" s="138"/>
    </row>
    <row r="12005" spans="13:16" x14ac:dyDescent="0.3">
      <c r="M12005" s="162"/>
      <c r="N12005" s="152"/>
      <c r="P12005" s="138"/>
    </row>
    <row r="12006" spans="13:16" x14ac:dyDescent="0.3">
      <c r="M12006" s="162"/>
      <c r="N12006" s="152"/>
      <c r="P12006" s="138"/>
    </row>
    <row r="12007" spans="13:16" x14ac:dyDescent="0.3">
      <c r="M12007" s="162"/>
      <c r="N12007" s="152"/>
      <c r="P12007" s="138"/>
    </row>
    <row r="12008" spans="13:16" x14ac:dyDescent="0.3">
      <c r="M12008" s="162"/>
      <c r="N12008" s="152"/>
      <c r="P12008" s="138"/>
    </row>
    <row r="12009" spans="13:16" x14ac:dyDescent="0.3">
      <c r="M12009" s="162"/>
      <c r="N12009" s="152"/>
      <c r="P12009" s="138"/>
    </row>
    <row r="12010" spans="13:16" x14ac:dyDescent="0.3">
      <c r="M12010" s="162"/>
      <c r="N12010" s="152"/>
      <c r="P12010" s="138"/>
    </row>
    <row r="12011" spans="13:16" x14ac:dyDescent="0.3">
      <c r="M12011" s="162"/>
      <c r="N12011" s="152"/>
      <c r="P12011" s="138"/>
    </row>
    <row r="12012" spans="13:16" x14ac:dyDescent="0.3">
      <c r="M12012" s="162"/>
      <c r="N12012" s="152"/>
      <c r="P12012" s="138"/>
    </row>
    <row r="12013" spans="13:16" x14ac:dyDescent="0.3">
      <c r="M12013" s="162"/>
      <c r="N12013" s="152"/>
      <c r="P12013" s="138"/>
    </row>
    <row r="12014" spans="13:16" x14ac:dyDescent="0.3">
      <c r="M12014" s="162"/>
      <c r="N12014" s="152"/>
      <c r="P12014" s="138"/>
    </row>
    <row r="12015" spans="13:16" x14ac:dyDescent="0.3">
      <c r="M12015" s="162"/>
      <c r="N12015" s="152"/>
      <c r="P12015" s="138"/>
    </row>
    <row r="12016" spans="13:16" x14ac:dyDescent="0.3">
      <c r="M12016" s="162"/>
      <c r="N12016" s="152"/>
      <c r="P12016" s="138"/>
    </row>
    <row r="12017" spans="13:16" x14ac:dyDescent="0.3">
      <c r="M12017" s="162"/>
      <c r="N12017" s="152"/>
      <c r="P12017" s="138"/>
    </row>
    <row r="12018" spans="13:16" x14ac:dyDescent="0.3">
      <c r="M12018" s="162"/>
      <c r="N12018" s="152"/>
      <c r="P12018" s="138"/>
    </row>
    <row r="12019" spans="13:16" x14ac:dyDescent="0.3">
      <c r="M12019" s="162"/>
      <c r="N12019" s="152"/>
      <c r="P12019" s="138"/>
    </row>
    <row r="12020" spans="13:16" x14ac:dyDescent="0.3">
      <c r="M12020" s="162"/>
      <c r="N12020" s="152"/>
      <c r="P12020" s="138"/>
    </row>
    <row r="12021" spans="13:16" x14ac:dyDescent="0.3">
      <c r="M12021" s="162"/>
      <c r="N12021" s="152"/>
      <c r="P12021" s="138"/>
    </row>
    <row r="12022" spans="13:16" x14ac:dyDescent="0.3">
      <c r="M12022" s="162"/>
      <c r="N12022" s="152"/>
      <c r="P12022" s="138"/>
    </row>
    <row r="12023" spans="13:16" x14ac:dyDescent="0.3">
      <c r="M12023" s="162"/>
      <c r="N12023" s="152"/>
      <c r="P12023" s="138"/>
    </row>
    <row r="12024" spans="13:16" x14ac:dyDescent="0.3">
      <c r="M12024" s="162"/>
      <c r="N12024" s="152"/>
      <c r="P12024" s="138"/>
    </row>
    <row r="12025" spans="13:16" x14ac:dyDescent="0.3">
      <c r="M12025" s="162"/>
      <c r="N12025" s="152"/>
      <c r="P12025" s="138"/>
    </row>
    <row r="12026" spans="13:16" x14ac:dyDescent="0.3">
      <c r="M12026" s="162"/>
      <c r="N12026" s="152"/>
      <c r="P12026" s="138"/>
    </row>
    <row r="12027" spans="13:16" x14ac:dyDescent="0.3">
      <c r="M12027" s="162"/>
      <c r="N12027" s="152"/>
      <c r="P12027" s="138"/>
    </row>
    <row r="12028" spans="13:16" x14ac:dyDescent="0.3">
      <c r="M12028" s="162"/>
      <c r="N12028" s="152"/>
      <c r="P12028" s="138"/>
    </row>
    <row r="12029" spans="13:16" x14ac:dyDescent="0.3">
      <c r="M12029" s="162"/>
      <c r="N12029" s="152"/>
      <c r="P12029" s="138"/>
    </row>
    <row r="12030" spans="13:16" x14ac:dyDescent="0.3">
      <c r="M12030" s="162"/>
      <c r="N12030" s="152"/>
      <c r="P12030" s="138"/>
    </row>
    <row r="12031" spans="13:16" x14ac:dyDescent="0.3">
      <c r="M12031" s="162"/>
      <c r="N12031" s="152"/>
      <c r="P12031" s="138"/>
    </row>
    <row r="12032" spans="13:16" x14ac:dyDescent="0.3">
      <c r="M12032" s="162"/>
      <c r="N12032" s="152"/>
      <c r="P12032" s="138"/>
    </row>
    <row r="12033" spans="13:16" x14ac:dyDescent="0.3">
      <c r="M12033" s="162"/>
      <c r="N12033" s="152"/>
      <c r="P12033" s="138"/>
    </row>
    <row r="12034" spans="13:16" x14ac:dyDescent="0.3">
      <c r="M12034" s="162"/>
      <c r="N12034" s="152"/>
      <c r="P12034" s="138"/>
    </row>
    <row r="12035" spans="13:16" x14ac:dyDescent="0.3">
      <c r="M12035" s="162"/>
      <c r="N12035" s="152"/>
      <c r="P12035" s="138"/>
    </row>
    <row r="12036" spans="13:16" x14ac:dyDescent="0.3">
      <c r="M12036" s="162"/>
      <c r="N12036" s="152"/>
      <c r="P12036" s="138"/>
    </row>
    <row r="12037" spans="13:16" x14ac:dyDescent="0.3">
      <c r="M12037" s="162"/>
      <c r="N12037" s="152"/>
      <c r="P12037" s="138"/>
    </row>
    <row r="12038" spans="13:16" x14ac:dyDescent="0.3">
      <c r="M12038" s="162"/>
      <c r="N12038" s="152"/>
      <c r="P12038" s="138"/>
    </row>
    <row r="12039" spans="13:16" x14ac:dyDescent="0.3">
      <c r="M12039" s="162"/>
      <c r="N12039" s="152"/>
      <c r="P12039" s="138"/>
    </row>
    <row r="12040" spans="13:16" x14ac:dyDescent="0.3">
      <c r="M12040" s="162"/>
      <c r="N12040" s="152"/>
      <c r="P12040" s="138"/>
    </row>
    <row r="12041" spans="13:16" x14ac:dyDescent="0.3">
      <c r="M12041" s="162"/>
      <c r="N12041" s="152"/>
      <c r="P12041" s="138"/>
    </row>
    <row r="12042" spans="13:16" x14ac:dyDescent="0.3">
      <c r="M12042" s="162"/>
      <c r="N12042" s="152"/>
      <c r="P12042" s="138"/>
    </row>
    <row r="12043" spans="13:16" x14ac:dyDescent="0.3">
      <c r="M12043" s="162"/>
      <c r="N12043" s="152"/>
      <c r="P12043" s="138"/>
    </row>
    <row r="12044" spans="13:16" x14ac:dyDescent="0.3">
      <c r="M12044" s="162"/>
      <c r="N12044" s="152"/>
      <c r="P12044" s="138"/>
    </row>
    <row r="12045" spans="13:16" x14ac:dyDescent="0.3">
      <c r="M12045" s="162"/>
      <c r="N12045" s="152"/>
      <c r="P12045" s="138"/>
    </row>
    <row r="12046" spans="13:16" x14ac:dyDescent="0.3">
      <c r="M12046" s="162"/>
      <c r="N12046" s="152"/>
      <c r="P12046" s="138"/>
    </row>
    <row r="12047" spans="13:16" x14ac:dyDescent="0.3">
      <c r="M12047" s="162"/>
      <c r="N12047" s="152"/>
      <c r="P12047" s="138"/>
    </row>
    <row r="12048" spans="13:16" x14ac:dyDescent="0.3">
      <c r="M12048" s="162"/>
      <c r="N12048" s="152"/>
      <c r="P12048" s="138"/>
    </row>
    <row r="12049" spans="13:16" x14ac:dyDescent="0.3">
      <c r="M12049" s="162"/>
      <c r="N12049" s="152"/>
      <c r="P12049" s="138"/>
    </row>
    <row r="12050" spans="13:16" x14ac:dyDescent="0.3">
      <c r="M12050" s="162"/>
      <c r="N12050" s="152"/>
      <c r="P12050" s="138"/>
    </row>
    <row r="12051" spans="13:16" x14ac:dyDescent="0.3">
      <c r="M12051" s="162"/>
      <c r="N12051" s="152"/>
      <c r="P12051" s="138"/>
    </row>
    <row r="12052" spans="13:16" x14ac:dyDescent="0.3">
      <c r="M12052" s="162"/>
      <c r="N12052" s="152"/>
      <c r="P12052" s="138"/>
    </row>
    <row r="12053" spans="13:16" x14ac:dyDescent="0.3">
      <c r="M12053" s="162"/>
      <c r="N12053" s="152"/>
      <c r="P12053" s="138"/>
    </row>
    <row r="12054" spans="13:16" x14ac:dyDescent="0.3">
      <c r="M12054" s="162"/>
      <c r="N12054" s="152"/>
      <c r="P12054" s="138"/>
    </row>
    <row r="12055" spans="13:16" x14ac:dyDescent="0.3">
      <c r="M12055" s="162"/>
      <c r="N12055" s="152"/>
      <c r="P12055" s="138"/>
    </row>
    <row r="12056" spans="13:16" x14ac:dyDescent="0.3">
      <c r="M12056" s="162"/>
      <c r="N12056" s="152"/>
      <c r="P12056" s="138"/>
    </row>
    <row r="12057" spans="13:16" x14ac:dyDescent="0.3">
      <c r="M12057" s="162"/>
      <c r="N12057" s="152"/>
      <c r="P12057" s="138"/>
    </row>
    <row r="12058" spans="13:16" x14ac:dyDescent="0.3">
      <c r="M12058" s="162"/>
      <c r="N12058" s="152"/>
      <c r="P12058" s="138"/>
    </row>
    <row r="12059" spans="13:16" x14ac:dyDescent="0.3">
      <c r="M12059" s="162"/>
      <c r="N12059" s="152"/>
      <c r="P12059" s="138"/>
    </row>
    <row r="12060" spans="13:16" x14ac:dyDescent="0.3">
      <c r="M12060" s="162"/>
      <c r="N12060" s="152"/>
      <c r="P12060" s="138"/>
    </row>
    <row r="12061" spans="13:16" x14ac:dyDescent="0.3">
      <c r="M12061" s="162"/>
      <c r="N12061" s="152"/>
      <c r="P12061" s="138"/>
    </row>
    <row r="12062" spans="13:16" x14ac:dyDescent="0.3">
      <c r="M12062" s="162"/>
      <c r="N12062" s="152"/>
      <c r="P12062" s="138"/>
    </row>
    <row r="12063" spans="13:16" x14ac:dyDescent="0.3">
      <c r="M12063" s="162"/>
      <c r="N12063" s="152"/>
      <c r="P12063" s="138"/>
    </row>
    <row r="12064" spans="13:16" x14ac:dyDescent="0.3">
      <c r="M12064" s="162"/>
      <c r="N12064" s="152"/>
      <c r="P12064" s="138"/>
    </row>
    <row r="12065" spans="13:16" x14ac:dyDescent="0.3">
      <c r="M12065" s="162"/>
      <c r="N12065" s="152"/>
      <c r="P12065" s="138"/>
    </row>
    <row r="12066" spans="13:16" x14ac:dyDescent="0.3">
      <c r="M12066" s="162"/>
      <c r="N12066" s="152"/>
      <c r="P12066" s="138"/>
    </row>
    <row r="12067" spans="13:16" x14ac:dyDescent="0.3">
      <c r="M12067" s="162"/>
      <c r="N12067" s="152"/>
      <c r="P12067" s="138"/>
    </row>
    <row r="12068" spans="13:16" x14ac:dyDescent="0.3">
      <c r="M12068" s="162"/>
      <c r="N12068" s="152"/>
      <c r="P12068" s="138"/>
    </row>
    <row r="12069" spans="13:16" x14ac:dyDescent="0.3">
      <c r="M12069" s="162"/>
      <c r="N12069" s="152"/>
      <c r="P12069" s="138"/>
    </row>
    <row r="12070" spans="13:16" x14ac:dyDescent="0.3">
      <c r="M12070" s="162"/>
      <c r="N12070" s="152"/>
      <c r="P12070" s="138"/>
    </row>
    <row r="12071" spans="13:16" x14ac:dyDescent="0.3">
      <c r="M12071" s="162"/>
      <c r="N12071" s="152"/>
      <c r="P12071" s="138"/>
    </row>
    <row r="12072" spans="13:16" x14ac:dyDescent="0.3">
      <c r="M12072" s="162"/>
      <c r="N12072" s="152"/>
      <c r="P12072" s="138"/>
    </row>
    <row r="12073" spans="13:16" x14ac:dyDescent="0.3">
      <c r="M12073" s="162"/>
      <c r="N12073" s="152"/>
      <c r="P12073" s="138"/>
    </row>
    <row r="12074" spans="13:16" x14ac:dyDescent="0.3">
      <c r="M12074" s="162"/>
      <c r="N12074" s="152"/>
      <c r="P12074" s="138"/>
    </row>
    <row r="12075" spans="13:16" x14ac:dyDescent="0.3">
      <c r="M12075" s="162"/>
      <c r="N12075" s="152"/>
      <c r="P12075" s="138"/>
    </row>
    <row r="12076" spans="13:16" x14ac:dyDescent="0.3">
      <c r="M12076" s="162"/>
      <c r="N12076" s="152"/>
      <c r="P12076" s="138"/>
    </row>
    <row r="12077" spans="13:16" x14ac:dyDescent="0.3">
      <c r="M12077" s="162"/>
      <c r="N12077" s="152"/>
      <c r="P12077" s="138"/>
    </row>
    <row r="12078" spans="13:16" x14ac:dyDescent="0.3">
      <c r="M12078" s="162"/>
      <c r="N12078" s="152"/>
      <c r="P12078" s="138"/>
    </row>
    <row r="12079" spans="13:16" x14ac:dyDescent="0.3">
      <c r="M12079" s="162"/>
      <c r="N12079" s="152"/>
      <c r="P12079" s="138"/>
    </row>
    <row r="12080" spans="13:16" x14ac:dyDescent="0.3">
      <c r="M12080" s="162"/>
      <c r="N12080" s="152"/>
      <c r="P12080" s="138"/>
    </row>
    <row r="12081" spans="13:16" x14ac:dyDescent="0.3">
      <c r="M12081" s="162"/>
      <c r="N12081" s="152"/>
      <c r="P12081" s="138"/>
    </row>
    <row r="12082" spans="13:16" x14ac:dyDescent="0.3">
      <c r="M12082" s="162"/>
      <c r="N12082" s="152"/>
      <c r="P12082" s="138"/>
    </row>
    <row r="12083" spans="13:16" x14ac:dyDescent="0.3">
      <c r="M12083" s="162"/>
      <c r="N12083" s="152"/>
      <c r="P12083" s="138"/>
    </row>
    <row r="12084" spans="13:16" x14ac:dyDescent="0.3">
      <c r="M12084" s="162"/>
      <c r="N12084" s="152"/>
      <c r="P12084" s="138"/>
    </row>
    <row r="12085" spans="13:16" x14ac:dyDescent="0.3">
      <c r="M12085" s="162"/>
      <c r="N12085" s="152"/>
      <c r="P12085" s="138"/>
    </row>
    <row r="12086" spans="13:16" x14ac:dyDescent="0.3">
      <c r="M12086" s="162"/>
      <c r="N12086" s="152"/>
      <c r="P12086" s="138"/>
    </row>
    <row r="12087" spans="13:16" x14ac:dyDescent="0.3">
      <c r="M12087" s="162"/>
      <c r="N12087" s="152"/>
      <c r="P12087" s="138"/>
    </row>
    <row r="12088" spans="13:16" x14ac:dyDescent="0.3">
      <c r="M12088" s="162"/>
      <c r="N12088" s="152"/>
      <c r="P12088" s="138"/>
    </row>
    <row r="12089" spans="13:16" x14ac:dyDescent="0.3">
      <c r="M12089" s="162"/>
      <c r="N12089" s="152"/>
      <c r="P12089" s="138"/>
    </row>
    <row r="12090" spans="13:16" x14ac:dyDescent="0.3">
      <c r="M12090" s="162"/>
      <c r="N12090" s="152"/>
      <c r="P12090" s="138"/>
    </row>
    <row r="12091" spans="13:16" x14ac:dyDescent="0.3">
      <c r="M12091" s="162"/>
      <c r="N12091" s="152"/>
      <c r="P12091" s="138"/>
    </row>
    <row r="12092" spans="13:16" x14ac:dyDescent="0.3">
      <c r="M12092" s="162"/>
      <c r="N12092" s="152"/>
      <c r="P12092" s="138"/>
    </row>
    <row r="12093" spans="13:16" x14ac:dyDescent="0.3">
      <c r="M12093" s="162"/>
      <c r="N12093" s="152"/>
      <c r="P12093" s="138"/>
    </row>
    <row r="12094" spans="13:16" x14ac:dyDescent="0.3">
      <c r="M12094" s="162"/>
      <c r="N12094" s="152"/>
      <c r="P12094" s="138"/>
    </row>
    <row r="12095" spans="13:16" x14ac:dyDescent="0.3">
      <c r="M12095" s="162"/>
      <c r="N12095" s="152"/>
      <c r="P12095" s="138"/>
    </row>
    <row r="12096" spans="13:16" x14ac:dyDescent="0.3">
      <c r="M12096" s="162"/>
      <c r="N12096" s="152"/>
      <c r="P12096" s="138"/>
    </row>
    <row r="12097" spans="13:16" x14ac:dyDescent="0.3">
      <c r="M12097" s="162"/>
      <c r="N12097" s="152"/>
      <c r="P12097" s="138"/>
    </row>
    <row r="12098" spans="13:16" x14ac:dyDescent="0.3">
      <c r="M12098" s="162"/>
      <c r="N12098" s="152"/>
      <c r="P12098" s="138"/>
    </row>
    <row r="12099" spans="13:16" x14ac:dyDescent="0.3">
      <c r="M12099" s="162"/>
      <c r="N12099" s="152"/>
      <c r="P12099" s="138"/>
    </row>
    <row r="12100" spans="13:16" x14ac:dyDescent="0.3">
      <c r="M12100" s="162"/>
      <c r="N12100" s="152"/>
      <c r="P12100" s="138"/>
    </row>
    <row r="12101" spans="13:16" x14ac:dyDescent="0.3">
      <c r="M12101" s="162"/>
      <c r="N12101" s="152"/>
      <c r="P12101" s="138"/>
    </row>
    <row r="12102" spans="13:16" x14ac:dyDescent="0.3">
      <c r="M12102" s="162"/>
      <c r="N12102" s="152"/>
      <c r="P12102" s="138"/>
    </row>
    <row r="12103" spans="13:16" x14ac:dyDescent="0.3">
      <c r="M12103" s="162"/>
      <c r="N12103" s="152"/>
      <c r="P12103" s="138"/>
    </row>
    <row r="12104" spans="13:16" x14ac:dyDescent="0.3">
      <c r="M12104" s="162"/>
      <c r="N12104" s="152"/>
      <c r="P12104" s="138"/>
    </row>
    <row r="12105" spans="13:16" x14ac:dyDescent="0.3">
      <c r="M12105" s="162"/>
      <c r="N12105" s="152"/>
      <c r="P12105" s="138"/>
    </row>
    <row r="12106" spans="13:16" x14ac:dyDescent="0.3">
      <c r="M12106" s="162"/>
      <c r="N12106" s="152"/>
      <c r="P12106" s="138"/>
    </row>
    <row r="12107" spans="13:16" x14ac:dyDescent="0.3">
      <c r="M12107" s="162"/>
      <c r="N12107" s="152"/>
      <c r="P12107" s="138"/>
    </row>
    <row r="12108" spans="13:16" x14ac:dyDescent="0.3">
      <c r="M12108" s="162"/>
      <c r="N12108" s="152"/>
      <c r="P12108" s="138"/>
    </row>
    <row r="12109" spans="13:16" x14ac:dyDescent="0.3">
      <c r="M12109" s="162"/>
      <c r="N12109" s="152"/>
      <c r="P12109" s="138"/>
    </row>
    <row r="12110" spans="13:16" x14ac:dyDescent="0.3">
      <c r="M12110" s="162"/>
      <c r="N12110" s="152"/>
      <c r="P12110" s="138"/>
    </row>
    <row r="12111" spans="13:16" x14ac:dyDescent="0.3">
      <c r="M12111" s="162"/>
      <c r="N12111" s="152"/>
      <c r="P12111" s="138"/>
    </row>
    <row r="12112" spans="13:16" x14ac:dyDescent="0.3">
      <c r="M12112" s="162"/>
      <c r="N12112" s="152"/>
      <c r="P12112" s="138"/>
    </row>
    <row r="12113" spans="13:16" x14ac:dyDescent="0.3">
      <c r="M12113" s="162"/>
      <c r="N12113" s="152"/>
      <c r="P12113" s="138"/>
    </row>
    <row r="12114" spans="13:16" x14ac:dyDescent="0.3">
      <c r="M12114" s="162"/>
      <c r="N12114" s="152"/>
      <c r="P12114" s="138"/>
    </row>
    <row r="12115" spans="13:16" x14ac:dyDescent="0.3">
      <c r="M12115" s="162"/>
      <c r="N12115" s="152"/>
      <c r="P12115" s="138"/>
    </row>
    <row r="12116" spans="13:16" x14ac:dyDescent="0.3">
      <c r="M12116" s="162"/>
      <c r="N12116" s="152"/>
      <c r="P12116" s="138"/>
    </row>
    <row r="12117" spans="13:16" x14ac:dyDescent="0.3">
      <c r="M12117" s="162"/>
      <c r="N12117" s="152"/>
      <c r="P12117" s="138"/>
    </row>
    <row r="12118" spans="13:16" x14ac:dyDescent="0.3">
      <c r="M12118" s="162"/>
      <c r="N12118" s="152"/>
      <c r="P12118" s="138"/>
    </row>
    <row r="12119" spans="13:16" x14ac:dyDescent="0.3">
      <c r="M12119" s="162"/>
      <c r="N12119" s="152"/>
      <c r="P12119" s="138"/>
    </row>
    <row r="12120" spans="13:16" x14ac:dyDescent="0.3">
      <c r="M12120" s="162"/>
      <c r="N12120" s="152"/>
      <c r="P12120" s="138"/>
    </row>
    <row r="12121" spans="13:16" x14ac:dyDescent="0.3">
      <c r="M12121" s="162"/>
      <c r="N12121" s="152"/>
      <c r="P12121" s="138"/>
    </row>
    <row r="12122" spans="13:16" x14ac:dyDescent="0.3">
      <c r="M12122" s="162"/>
      <c r="N12122" s="152"/>
      <c r="P12122" s="138"/>
    </row>
    <row r="12123" spans="13:16" x14ac:dyDescent="0.3">
      <c r="M12123" s="162"/>
      <c r="N12123" s="152"/>
      <c r="P12123" s="138"/>
    </row>
    <row r="12124" spans="13:16" x14ac:dyDescent="0.3">
      <c r="M12124" s="162"/>
      <c r="N12124" s="152"/>
      <c r="P12124" s="138"/>
    </row>
    <row r="12125" spans="13:16" x14ac:dyDescent="0.3">
      <c r="M12125" s="162"/>
      <c r="N12125" s="152"/>
      <c r="P12125" s="138"/>
    </row>
    <row r="12126" spans="13:16" x14ac:dyDescent="0.3">
      <c r="M12126" s="162"/>
      <c r="N12126" s="152"/>
      <c r="P12126" s="138"/>
    </row>
    <row r="12127" spans="13:16" x14ac:dyDescent="0.3">
      <c r="M12127" s="162"/>
      <c r="N12127" s="152"/>
      <c r="P12127" s="138"/>
    </row>
    <row r="12128" spans="13:16" x14ac:dyDescent="0.3">
      <c r="M12128" s="162"/>
      <c r="N12128" s="152"/>
      <c r="P12128" s="138"/>
    </row>
    <row r="12129" spans="13:16" x14ac:dyDescent="0.3">
      <c r="M12129" s="162"/>
      <c r="N12129" s="152"/>
      <c r="P12129" s="138"/>
    </row>
    <row r="12130" spans="13:16" x14ac:dyDescent="0.3">
      <c r="M12130" s="162"/>
      <c r="N12130" s="152"/>
      <c r="P12130" s="138"/>
    </row>
    <row r="12131" spans="13:16" x14ac:dyDescent="0.3">
      <c r="M12131" s="162"/>
      <c r="N12131" s="152"/>
      <c r="P12131" s="138"/>
    </row>
    <row r="12132" spans="13:16" x14ac:dyDescent="0.3">
      <c r="M12132" s="162"/>
      <c r="N12132" s="152"/>
      <c r="P12132" s="138"/>
    </row>
    <row r="12133" spans="13:16" x14ac:dyDescent="0.3">
      <c r="M12133" s="162"/>
      <c r="N12133" s="152"/>
      <c r="P12133" s="138"/>
    </row>
    <row r="12134" spans="13:16" x14ac:dyDescent="0.3">
      <c r="M12134" s="162"/>
      <c r="N12134" s="152"/>
      <c r="P12134" s="138"/>
    </row>
    <row r="12135" spans="13:16" x14ac:dyDescent="0.3">
      <c r="M12135" s="162"/>
      <c r="N12135" s="152"/>
      <c r="P12135" s="138"/>
    </row>
    <row r="12136" spans="13:16" x14ac:dyDescent="0.3">
      <c r="M12136" s="162"/>
      <c r="N12136" s="152"/>
      <c r="P12136" s="138"/>
    </row>
    <row r="12137" spans="13:16" x14ac:dyDescent="0.3">
      <c r="M12137" s="162"/>
      <c r="N12137" s="152"/>
      <c r="P12137" s="138"/>
    </row>
    <row r="12138" spans="13:16" x14ac:dyDescent="0.3">
      <c r="M12138" s="162"/>
      <c r="N12138" s="152"/>
      <c r="P12138" s="138"/>
    </row>
    <row r="12139" spans="13:16" x14ac:dyDescent="0.3">
      <c r="M12139" s="162"/>
      <c r="N12139" s="152"/>
      <c r="P12139" s="138"/>
    </row>
    <row r="12140" spans="13:16" x14ac:dyDescent="0.3">
      <c r="M12140" s="162"/>
      <c r="N12140" s="152"/>
      <c r="P12140" s="138"/>
    </row>
    <row r="12141" spans="13:16" x14ac:dyDescent="0.3">
      <c r="M12141" s="162"/>
      <c r="N12141" s="152"/>
      <c r="P12141" s="138"/>
    </row>
    <row r="12142" spans="13:16" x14ac:dyDescent="0.3">
      <c r="M12142" s="162"/>
      <c r="N12142" s="152"/>
      <c r="P12142" s="138"/>
    </row>
    <row r="12143" spans="13:16" x14ac:dyDescent="0.3">
      <c r="M12143" s="162"/>
      <c r="N12143" s="152"/>
      <c r="P12143" s="138"/>
    </row>
    <row r="12144" spans="13:16" x14ac:dyDescent="0.3">
      <c r="M12144" s="162"/>
      <c r="N12144" s="152"/>
      <c r="P12144" s="138"/>
    </row>
    <row r="12145" spans="13:16" x14ac:dyDescent="0.3">
      <c r="M12145" s="162"/>
      <c r="N12145" s="152"/>
      <c r="P12145" s="138"/>
    </row>
    <row r="12146" spans="13:16" x14ac:dyDescent="0.3">
      <c r="M12146" s="162"/>
      <c r="N12146" s="152"/>
      <c r="P12146" s="138"/>
    </row>
    <row r="12147" spans="13:16" x14ac:dyDescent="0.3">
      <c r="M12147" s="162"/>
      <c r="N12147" s="152"/>
      <c r="P12147" s="138"/>
    </row>
    <row r="12148" spans="13:16" x14ac:dyDescent="0.3">
      <c r="M12148" s="162"/>
      <c r="N12148" s="152"/>
      <c r="P12148" s="138"/>
    </row>
    <row r="12149" spans="13:16" x14ac:dyDescent="0.3">
      <c r="M12149" s="162"/>
      <c r="N12149" s="152"/>
      <c r="P12149" s="138"/>
    </row>
    <row r="12150" spans="13:16" x14ac:dyDescent="0.3">
      <c r="M12150" s="162"/>
      <c r="N12150" s="152"/>
      <c r="P12150" s="138"/>
    </row>
    <row r="12151" spans="13:16" x14ac:dyDescent="0.3">
      <c r="M12151" s="162"/>
      <c r="N12151" s="152"/>
      <c r="P12151" s="138"/>
    </row>
    <row r="12152" spans="13:16" x14ac:dyDescent="0.3">
      <c r="M12152" s="162"/>
      <c r="N12152" s="152"/>
      <c r="P12152" s="138"/>
    </row>
    <row r="12153" spans="13:16" x14ac:dyDescent="0.3">
      <c r="M12153" s="162"/>
      <c r="N12153" s="152"/>
      <c r="P12153" s="138"/>
    </row>
    <row r="12154" spans="13:16" x14ac:dyDescent="0.3">
      <c r="M12154" s="162"/>
      <c r="N12154" s="152"/>
      <c r="P12154" s="138"/>
    </row>
    <row r="12155" spans="13:16" x14ac:dyDescent="0.3">
      <c r="M12155" s="162"/>
      <c r="N12155" s="152"/>
      <c r="P12155" s="138"/>
    </row>
    <row r="12156" spans="13:16" x14ac:dyDescent="0.3">
      <c r="M12156" s="162"/>
      <c r="N12156" s="152"/>
      <c r="P12156" s="138"/>
    </row>
    <row r="12157" spans="13:16" x14ac:dyDescent="0.3">
      <c r="M12157" s="162"/>
      <c r="N12157" s="152"/>
      <c r="P12157" s="138"/>
    </row>
    <row r="12158" spans="13:16" x14ac:dyDescent="0.3">
      <c r="M12158" s="162"/>
      <c r="N12158" s="152"/>
      <c r="P12158" s="138"/>
    </row>
    <row r="12159" spans="13:16" x14ac:dyDescent="0.3">
      <c r="M12159" s="162"/>
      <c r="N12159" s="152"/>
      <c r="P12159" s="138"/>
    </row>
    <row r="12160" spans="13:16" x14ac:dyDescent="0.3">
      <c r="M12160" s="162"/>
      <c r="N12160" s="152"/>
      <c r="P12160" s="138"/>
    </row>
    <row r="12161" spans="13:16" x14ac:dyDescent="0.3">
      <c r="M12161" s="162"/>
      <c r="N12161" s="152"/>
      <c r="P12161" s="138"/>
    </row>
    <row r="12162" spans="13:16" x14ac:dyDescent="0.3">
      <c r="M12162" s="162"/>
      <c r="N12162" s="152"/>
      <c r="P12162" s="138"/>
    </row>
    <row r="12163" spans="13:16" x14ac:dyDescent="0.3">
      <c r="M12163" s="162"/>
      <c r="N12163" s="152"/>
      <c r="P12163" s="138"/>
    </row>
    <row r="12164" spans="13:16" x14ac:dyDescent="0.3">
      <c r="M12164" s="162"/>
      <c r="N12164" s="152"/>
      <c r="P12164" s="138"/>
    </row>
    <row r="12165" spans="13:16" x14ac:dyDescent="0.3">
      <c r="M12165" s="162"/>
      <c r="N12165" s="152"/>
      <c r="P12165" s="138"/>
    </row>
    <row r="12166" spans="13:16" x14ac:dyDescent="0.3">
      <c r="M12166" s="162"/>
      <c r="N12166" s="152"/>
      <c r="P12166" s="138"/>
    </row>
    <row r="12167" spans="13:16" x14ac:dyDescent="0.3">
      <c r="M12167" s="162"/>
      <c r="N12167" s="152"/>
      <c r="P12167" s="138"/>
    </row>
    <row r="12168" spans="13:16" x14ac:dyDescent="0.3">
      <c r="M12168" s="162"/>
      <c r="N12168" s="152"/>
      <c r="P12168" s="138"/>
    </row>
    <row r="12169" spans="13:16" x14ac:dyDescent="0.3">
      <c r="M12169" s="162"/>
      <c r="N12169" s="152"/>
      <c r="P12169" s="138"/>
    </row>
    <row r="12170" spans="13:16" x14ac:dyDescent="0.3">
      <c r="M12170" s="162"/>
      <c r="N12170" s="152"/>
      <c r="P12170" s="138"/>
    </row>
    <row r="12171" spans="13:16" x14ac:dyDescent="0.3">
      <c r="M12171" s="162"/>
      <c r="N12171" s="152"/>
      <c r="P12171" s="138"/>
    </row>
    <row r="12172" spans="13:16" x14ac:dyDescent="0.3">
      <c r="M12172" s="162"/>
      <c r="N12172" s="152"/>
      <c r="P12172" s="138"/>
    </row>
    <row r="12173" spans="13:16" x14ac:dyDescent="0.3">
      <c r="M12173" s="162"/>
      <c r="N12173" s="152"/>
      <c r="P12173" s="138"/>
    </row>
    <row r="12174" spans="13:16" x14ac:dyDescent="0.3">
      <c r="M12174" s="162"/>
      <c r="N12174" s="152"/>
      <c r="P12174" s="138"/>
    </row>
    <row r="12175" spans="13:16" x14ac:dyDescent="0.3">
      <c r="M12175" s="162"/>
      <c r="N12175" s="152"/>
      <c r="P12175" s="138"/>
    </row>
    <row r="12176" spans="13:16" x14ac:dyDescent="0.3">
      <c r="M12176" s="162"/>
      <c r="N12176" s="152"/>
      <c r="P12176" s="138"/>
    </row>
    <row r="12177" spans="13:16" x14ac:dyDescent="0.3">
      <c r="M12177" s="162"/>
      <c r="N12177" s="152"/>
      <c r="P12177" s="138"/>
    </row>
    <row r="12178" spans="13:16" x14ac:dyDescent="0.3">
      <c r="M12178" s="162"/>
      <c r="N12178" s="152"/>
      <c r="P12178" s="138"/>
    </row>
    <row r="12179" spans="13:16" x14ac:dyDescent="0.3">
      <c r="M12179" s="162"/>
      <c r="N12179" s="152"/>
      <c r="P12179" s="138"/>
    </row>
    <row r="12180" spans="13:16" x14ac:dyDescent="0.3">
      <c r="M12180" s="162"/>
      <c r="N12180" s="152"/>
      <c r="P12180" s="138"/>
    </row>
    <row r="12181" spans="13:16" x14ac:dyDescent="0.3">
      <c r="M12181" s="162"/>
      <c r="N12181" s="152"/>
      <c r="P12181" s="138"/>
    </row>
    <row r="12182" spans="13:16" x14ac:dyDescent="0.3">
      <c r="M12182" s="162"/>
      <c r="N12182" s="152"/>
      <c r="P12182" s="138"/>
    </row>
    <row r="12183" spans="13:16" x14ac:dyDescent="0.3">
      <c r="M12183" s="162"/>
      <c r="N12183" s="152"/>
      <c r="P12183" s="138"/>
    </row>
    <row r="12184" spans="13:16" x14ac:dyDescent="0.3">
      <c r="M12184" s="162"/>
      <c r="N12184" s="152"/>
      <c r="P12184" s="138"/>
    </row>
    <row r="12185" spans="13:16" x14ac:dyDescent="0.3">
      <c r="M12185" s="162"/>
      <c r="N12185" s="152"/>
      <c r="P12185" s="138"/>
    </row>
    <row r="12186" spans="13:16" x14ac:dyDescent="0.3">
      <c r="M12186" s="162"/>
      <c r="N12186" s="152"/>
      <c r="P12186" s="138"/>
    </row>
    <row r="12187" spans="13:16" x14ac:dyDescent="0.3">
      <c r="M12187" s="162"/>
      <c r="N12187" s="152"/>
      <c r="P12187" s="138"/>
    </row>
    <row r="12188" spans="13:16" x14ac:dyDescent="0.3">
      <c r="M12188" s="162"/>
      <c r="N12188" s="152"/>
      <c r="P12188" s="138"/>
    </row>
    <row r="12189" spans="13:16" x14ac:dyDescent="0.3">
      <c r="M12189" s="162"/>
      <c r="N12189" s="152"/>
      <c r="P12189" s="138"/>
    </row>
    <row r="12190" spans="13:16" x14ac:dyDescent="0.3">
      <c r="M12190" s="162"/>
      <c r="N12190" s="152"/>
      <c r="P12190" s="138"/>
    </row>
    <row r="12191" spans="13:16" x14ac:dyDescent="0.3">
      <c r="M12191" s="162"/>
      <c r="N12191" s="152"/>
      <c r="P12191" s="138"/>
    </row>
    <row r="12192" spans="13:16" x14ac:dyDescent="0.3">
      <c r="M12192" s="162"/>
      <c r="N12192" s="152"/>
      <c r="P12192" s="138"/>
    </row>
    <row r="12193" spans="13:16" x14ac:dyDescent="0.3">
      <c r="M12193" s="162"/>
      <c r="N12193" s="152"/>
      <c r="P12193" s="138"/>
    </row>
    <row r="12194" spans="13:16" x14ac:dyDescent="0.3">
      <c r="M12194" s="162"/>
      <c r="N12194" s="152"/>
      <c r="P12194" s="138"/>
    </row>
    <row r="12195" spans="13:16" x14ac:dyDescent="0.3">
      <c r="M12195" s="162"/>
      <c r="N12195" s="152"/>
      <c r="P12195" s="138"/>
    </row>
    <row r="12196" spans="13:16" x14ac:dyDescent="0.3">
      <c r="M12196" s="162"/>
      <c r="N12196" s="152"/>
      <c r="P12196" s="138"/>
    </row>
    <row r="12197" spans="13:16" x14ac:dyDescent="0.3">
      <c r="M12197" s="162"/>
      <c r="N12197" s="152"/>
      <c r="P12197" s="138"/>
    </row>
    <row r="12198" spans="13:16" x14ac:dyDescent="0.3">
      <c r="M12198" s="162"/>
      <c r="N12198" s="152"/>
      <c r="P12198" s="138"/>
    </row>
    <row r="12199" spans="13:16" x14ac:dyDescent="0.3">
      <c r="M12199" s="162"/>
      <c r="N12199" s="152"/>
      <c r="P12199" s="138"/>
    </row>
    <row r="12200" spans="13:16" x14ac:dyDescent="0.3">
      <c r="M12200" s="162"/>
      <c r="N12200" s="152"/>
      <c r="P12200" s="138"/>
    </row>
    <row r="12201" spans="13:16" x14ac:dyDescent="0.3">
      <c r="M12201" s="162"/>
      <c r="N12201" s="152"/>
      <c r="P12201" s="138"/>
    </row>
    <row r="12202" spans="13:16" x14ac:dyDescent="0.3">
      <c r="M12202" s="162"/>
      <c r="N12202" s="152"/>
      <c r="P12202" s="138"/>
    </row>
    <row r="12203" spans="13:16" x14ac:dyDescent="0.3">
      <c r="M12203" s="162"/>
      <c r="N12203" s="152"/>
      <c r="P12203" s="138"/>
    </row>
    <row r="12204" spans="13:16" x14ac:dyDescent="0.3">
      <c r="M12204" s="162"/>
      <c r="N12204" s="152"/>
      <c r="P12204" s="138"/>
    </row>
    <row r="12205" spans="13:16" x14ac:dyDescent="0.3">
      <c r="M12205" s="162"/>
      <c r="N12205" s="152"/>
      <c r="P12205" s="138"/>
    </row>
    <row r="12206" spans="13:16" x14ac:dyDescent="0.3">
      <c r="M12206" s="162"/>
      <c r="N12206" s="152"/>
      <c r="P12206" s="138"/>
    </row>
    <row r="12207" spans="13:16" x14ac:dyDescent="0.3">
      <c r="M12207" s="162"/>
      <c r="N12207" s="152"/>
      <c r="P12207" s="138"/>
    </row>
    <row r="12208" spans="13:16" x14ac:dyDescent="0.3">
      <c r="M12208" s="162"/>
      <c r="N12208" s="152"/>
      <c r="P12208" s="138"/>
    </row>
    <row r="12209" spans="13:16" x14ac:dyDescent="0.3">
      <c r="M12209" s="162"/>
      <c r="N12209" s="152"/>
      <c r="P12209" s="138"/>
    </row>
    <row r="12210" spans="13:16" x14ac:dyDescent="0.3">
      <c r="M12210" s="162"/>
      <c r="N12210" s="152"/>
      <c r="P12210" s="138"/>
    </row>
    <row r="12211" spans="13:16" x14ac:dyDescent="0.3">
      <c r="M12211" s="162"/>
      <c r="N12211" s="152"/>
      <c r="P12211" s="138"/>
    </row>
    <row r="12212" spans="13:16" x14ac:dyDescent="0.3">
      <c r="M12212" s="162"/>
      <c r="N12212" s="152"/>
      <c r="P12212" s="138"/>
    </row>
    <row r="12213" spans="13:16" x14ac:dyDescent="0.3">
      <c r="M12213" s="162"/>
      <c r="N12213" s="152"/>
      <c r="P12213" s="138"/>
    </row>
    <row r="12214" spans="13:16" x14ac:dyDescent="0.3">
      <c r="M12214" s="162"/>
      <c r="N12214" s="152"/>
      <c r="P12214" s="138"/>
    </row>
    <row r="12215" spans="13:16" x14ac:dyDescent="0.3">
      <c r="M12215" s="162"/>
      <c r="N12215" s="152"/>
      <c r="P12215" s="138"/>
    </row>
    <row r="12216" spans="13:16" x14ac:dyDescent="0.3">
      <c r="M12216" s="162"/>
      <c r="N12216" s="152"/>
      <c r="P12216" s="138"/>
    </row>
    <row r="12217" spans="13:16" x14ac:dyDescent="0.3">
      <c r="M12217" s="162"/>
      <c r="N12217" s="152"/>
      <c r="P12217" s="138"/>
    </row>
    <row r="12218" spans="13:16" x14ac:dyDescent="0.3">
      <c r="M12218" s="162"/>
      <c r="N12218" s="152"/>
      <c r="P12218" s="138"/>
    </row>
    <row r="12219" spans="13:16" x14ac:dyDescent="0.3">
      <c r="M12219" s="162"/>
      <c r="N12219" s="152"/>
      <c r="P12219" s="138"/>
    </row>
    <row r="12220" spans="13:16" x14ac:dyDescent="0.3">
      <c r="M12220" s="162"/>
      <c r="N12220" s="152"/>
      <c r="P12220" s="138"/>
    </row>
    <row r="12221" spans="13:16" x14ac:dyDescent="0.3">
      <c r="M12221" s="162"/>
      <c r="N12221" s="152"/>
      <c r="P12221" s="138"/>
    </row>
    <row r="12222" spans="13:16" x14ac:dyDescent="0.3">
      <c r="M12222" s="162"/>
      <c r="N12222" s="152"/>
      <c r="P12222" s="138"/>
    </row>
    <row r="12223" spans="13:16" x14ac:dyDescent="0.3">
      <c r="M12223" s="162"/>
      <c r="N12223" s="152"/>
      <c r="P12223" s="138"/>
    </row>
    <row r="12224" spans="13:16" x14ac:dyDescent="0.3">
      <c r="M12224" s="162"/>
      <c r="N12224" s="152"/>
      <c r="P12224" s="138"/>
    </row>
    <row r="12225" spans="13:16" x14ac:dyDescent="0.3">
      <c r="M12225" s="162"/>
      <c r="N12225" s="152"/>
      <c r="P12225" s="138"/>
    </row>
    <row r="12226" spans="13:16" x14ac:dyDescent="0.3">
      <c r="M12226" s="162"/>
      <c r="N12226" s="152"/>
      <c r="P12226" s="138"/>
    </row>
    <row r="12227" spans="13:16" x14ac:dyDescent="0.3">
      <c r="M12227" s="162"/>
      <c r="N12227" s="152"/>
      <c r="P12227" s="138"/>
    </row>
    <row r="12228" spans="13:16" x14ac:dyDescent="0.3">
      <c r="M12228" s="162"/>
      <c r="N12228" s="152"/>
      <c r="P12228" s="138"/>
    </row>
    <row r="12229" spans="13:16" x14ac:dyDescent="0.3">
      <c r="M12229" s="162"/>
      <c r="N12229" s="152"/>
      <c r="P12229" s="138"/>
    </row>
    <row r="12230" spans="13:16" x14ac:dyDescent="0.3">
      <c r="M12230" s="162"/>
      <c r="N12230" s="152"/>
      <c r="P12230" s="138"/>
    </row>
    <row r="12231" spans="13:16" x14ac:dyDescent="0.3">
      <c r="M12231" s="162"/>
      <c r="N12231" s="152"/>
      <c r="P12231" s="138"/>
    </row>
    <row r="12232" spans="13:16" x14ac:dyDescent="0.3">
      <c r="M12232" s="162"/>
      <c r="N12232" s="152"/>
      <c r="P12232" s="138"/>
    </row>
    <row r="12233" spans="13:16" x14ac:dyDescent="0.3">
      <c r="M12233" s="162"/>
      <c r="N12233" s="152"/>
      <c r="P12233" s="138"/>
    </row>
    <row r="12234" spans="13:16" x14ac:dyDescent="0.3">
      <c r="M12234" s="162"/>
      <c r="N12234" s="152"/>
      <c r="P12234" s="138"/>
    </row>
    <row r="12235" spans="13:16" x14ac:dyDescent="0.3">
      <c r="M12235" s="162"/>
      <c r="N12235" s="152"/>
      <c r="P12235" s="138"/>
    </row>
    <row r="12236" spans="13:16" x14ac:dyDescent="0.3">
      <c r="M12236" s="162"/>
      <c r="N12236" s="152"/>
      <c r="P12236" s="138"/>
    </row>
    <row r="12237" spans="13:16" x14ac:dyDescent="0.3">
      <c r="M12237" s="162"/>
      <c r="N12237" s="152"/>
      <c r="P12237" s="138"/>
    </row>
    <row r="12238" spans="13:16" x14ac:dyDescent="0.3">
      <c r="M12238" s="162"/>
      <c r="N12238" s="152"/>
      <c r="P12238" s="138"/>
    </row>
    <row r="12239" spans="13:16" x14ac:dyDescent="0.3">
      <c r="M12239" s="162"/>
      <c r="N12239" s="152"/>
      <c r="P12239" s="138"/>
    </row>
    <row r="12240" spans="13:16" x14ac:dyDescent="0.3">
      <c r="M12240" s="162"/>
      <c r="N12240" s="152"/>
      <c r="P12240" s="138"/>
    </row>
    <row r="12241" spans="13:16" x14ac:dyDescent="0.3">
      <c r="M12241" s="162"/>
      <c r="N12241" s="152"/>
      <c r="P12241" s="138"/>
    </row>
    <row r="12242" spans="13:16" x14ac:dyDescent="0.3">
      <c r="M12242" s="162"/>
      <c r="N12242" s="152"/>
      <c r="P12242" s="138"/>
    </row>
    <row r="12243" spans="13:16" x14ac:dyDescent="0.3">
      <c r="M12243" s="162"/>
      <c r="N12243" s="152"/>
      <c r="P12243" s="138"/>
    </row>
    <row r="12244" spans="13:16" x14ac:dyDescent="0.3">
      <c r="M12244" s="162"/>
      <c r="N12244" s="152"/>
      <c r="P12244" s="138"/>
    </row>
    <row r="12245" spans="13:16" x14ac:dyDescent="0.3">
      <c r="M12245" s="162"/>
      <c r="N12245" s="152"/>
      <c r="P12245" s="138"/>
    </row>
    <row r="12246" spans="13:16" x14ac:dyDescent="0.3">
      <c r="M12246" s="162"/>
      <c r="N12246" s="152"/>
      <c r="P12246" s="138"/>
    </row>
    <row r="12247" spans="13:16" x14ac:dyDescent="0.3">
      <c r="M12247" s="162"/>
      <c r="N12247" s="152"/>
      <c r="P12247" s="138"/>
    </row>
    <row r="12248" spans="13:16" x14ac:dyDescent="0.3">
      <c r="M12248" s="162"/>
      <c r="N12248" s="152"/>
      <c r="P12248" s="138"/>
    </row>
    <row r="12249" spans="13:16" x14ac:dyDescent="0.3">
      <c r="M12249" s="162"/>
      <c r="N12249" s="152"/>
      <c r="P12249" s="138"/>
    </row>
    <row r="12250" spans="13:16" x14ac:dyDescent="0.3">
      <c r="M12250" s="162"/>
      <c r="N12250" s="152"/>
      <c r="P12250" s="138"/>
    </row>
    <row r="12251" spans="13:16" x14ac:dyDescent="0.3">
      <c r="M12251" s="162"/>
      <c r="N12251" s="152"/>
      <c r="P12251" s="138"/>
    </row>
    <row r="12252" spans="13:16" x14ac:dyDescent="0.3">
      <c r="M12252" s="162"/>
      <c r="N12252" s="152"/>
      <c r="P12252" s="138"/>
    </row>
    <row r="12253" spans="13:16" x14ac:dyDescent="0.3">
      <c r="M12253" s="162"/>
      <c r="N12253" s="152"/>
      <c r="P12253" s="138"/>
    </row>
    <row r="12254" spans="13:16" x14ac:dyDescent="0.3">
      <c r="M12254" s="162"/>
      <c r="N12254" s="152"/>
      <c r="P12254" s="138"/>
    </row>
    <row r="12255" spans="13:16" x14ac:dyDescent="0.3">
      <c r="M12255" s="162"/>
      <c r="N12255" s="152"/>
      <c r="P12255" s="138"/>
    </row>
    <row r="12256" spans="13:16" x14ac:dyDescent="0.3">
      <c r="M12256" s="162"/>
      <c r="N12256" s="152"/>
      <c r="P12256" s="138"/>
    </row>
    <row r="12257" spans="13:16" x14ac:dyDescent="0.3">
      <c r="M12257" s="162"/>
      <c r="N12257" s="152"/>
      <c r="P12257" s="138"/>
    </row>
    <row r="12258" spans="13:16" x14ac:dyDescent="0.3">
      <c r="M12258" s="162"/>
      <c r="N12258" s="152"/>
      <c r="P12258" s="138"/>
    </row>
    <row r="12259" spans="13:16" x14ac:dyDescent="0.3">
      <c r="M12259" s="162"/>
      <c r="N12259" s="152"/>
      <c r="P12259" s="138"/>
    </row>
    <row r="12260" spans="13:16" x14ac:dyDescent="0.3">
      <c r="M12260" s="162"/>
      <c r="N12260" s="152"/>
      <c r="P12260" s="138"/>
    </row>
    <row r="12261" spans="13:16" x14ac:dyDescent="0.3">
      <c r="M12261" s="162"/>
      <c r="N12261" s="152"/>
      <c r="P12261" s="138"/>
    </row>
    <row r="12262" spans="13:16" x14ac:dyDescent="0.3">
      <c r="M12262" s="162"/>
      <c r="N12262" s="152"/>
      <c r="P12262" s="138"/>
    </row>
    <row r="12263" spans="13:16" x14ac:dyDescent="0.3">
      <c r="M12263" s="162"/>
      <c r="N12263" s="152"/>
      <c r="P12263" s="138"/>
    </row>
    <row r="12264" spans="13:16" x14ac:dyDescent="0.3">
      <c r="M12264" s="162"/>
      <c r="N12264" s="152"/>
      <c r="P12264" s="138"/>
    </row>
    <row r="12265" spans="13:16" x14ac:dyDescent="0.3">
      <c r="M12265" s="162"/>
      <c r="N12265" s="152"/>
      <c r="P12265" s="138"/>
    </row>
    <row r="12266" spans="13:16" x14ac:dyDescent="0.3">
      <c r="M12266" s="162"/>
      <c r="N12266" s="152"/>
      <c r="P12266" s="138"/>
    </row>
    <row r="12267" spans="13:16" x14ac:dyDescent="0.3">
      <c r="M12267" s="162"/>
      <c r="N12267" s="152"/>
      <c r="P12267" s="138"/>
    </row>
    <row r="12268" spans="13:16" x14ac:dyDescent="0.3">
      <c r="M12268" s="162"/>
      <c r="N12268" s="152"/>
      <c r="P12268" s="138"/>
    </row>
    <row r="12269" spans="13:16" x14ac:dyDescent="0.3">
      <c r="M12269" s="162"/>
      <c r="N12269" s="152"/>
      <c r="P12269" s="138"/>
    </row>
    <row r="12270" spans="13:16" x14ac:dyDescent="0.3">
      <c r="M12270" s="162"/>
      <c r="N12270" s="152"/>
      <c r="P12270" s="138"/>
    </row>
    <row r="12271" spans="13:16" x14ac:dyDescent="0.3">
      <c r="M12271" s="162"/>
      <c r="N12271" s="152"/>
      <c r="P12271" s="138"/>
    </row>
    <row r="12272" spans="13:16" x14ac:dyDescent="0.3">
      <c r="M12272" s="162"/>
      <c r="N12272" s="152"/>
      <c r="P12272" s="138"/>
    </row>
    <row r="12273" spans="13:16" x14ac:dyDescent="0.3">
      <c r="M12273" s="162"/>
      <c r="N12273" s="152"/>
      <c r="P12273" s="138"/>
    </row>
    <row r="12274" spans="13:16" x14ac:dyDescent="0.3">
      <c r="M12274" s="162"/>
      <c r="N12274" s="152"/>
      <c r="P12274" s="138"/>
    </row>
    <row r="12275" spans="13:16" x14ac:dyDescent="0.3">
      <c r="M12275" s="162"/>
      <c r="N12275" s="152"/>
      <c r="P12275" s="138"/>
    </row>
    <row r="12276" spans="13:16" x14ac:dyDescent="0.3">
      <c r="M12276" s="162"/>
      <c r="N12276" s="152"/>
      <c r="P12276" s="138"/>
    </row>
    <row r="12277" spans="13:16" x14ac:dyDescent="0.3">
      <c r="M12277" s="162"/>
      <c r="N12277" s="152"/>
      <c r="P12277" s="138"/>
    </row>
    <row r="12278" spans="13:16" x14ac:dyDescent="0.3">
      <c r="M12278" s="162"/>
      <c r="N12278" s="152"/>
      <c r="P12278" s="138"/>
    </row>
    <row r="12279" spans="13:16" x14ac:dyDescent="0.3">
      <c r="M12279" s="162"/>
      <c r="N12279" s="152"/>
      <c r="P12279" s="138"/>
    </row>
    <row r="12280" spans="13:16" x14ac:dyDescent="0.3">
      <c r="M12280" s="162"/>
      <c r="N12280" s="152"/>
      <c r="P12280" s="138"/>
    </row>
    <row r="12281" spans="13:16" x14ac:dyDescent="0.3">
      <c r="M12281" s="162"/>
      <c r="N12281" s="152"/>
      <c r="P12281" s="138"/>
    </row>
    <row r="12282" spans="13:16" x14ac:dyDescent="0.3">
      <c r="M12282" s="162"/>
      <c r="N12282" s="152"/>
      <c r="P12282" s="138"/>
    </row>
    <row r="12283" spans="13:16" x14ac:dyDescent="0.3">
      <c r="M12283" s="162"/>
      <c r="N12283" s="152"/>
      <c r="P12283" s="138"/>
    </row>
    <row r="12284" spans="13:16" x14ac:dyDescent="0.3">
      <c r="M12284" s="162"/>
      <c r="N12284" s="152"/>
      <c r="P12284" s="138"/>
    </row>
    <row r="12285" spans="13:16" x14ac:dyDescent="0.3">
      <c r="M12285" s="162"/>
      <c r="N12285" s="152"/>
      <c r="P12285" s="138"/>
    </row>
    <row r="12286" spans="13:16" x14ac:dyDescent="0.3">
      <c r="M12286" s="162"/>
      <c r="N12286" s="152"/>
      <c r="P12286" s="138"/>
    </row>
    <row r="12287" spans="13:16" x14ac:dyDescent="0.3">
      <c r="M12287" s="162"/>
      <c r="N12287" s="152"/>
      <c r="P12287" s="138"/>
    </row>
    <row r="12288" spans="13:16" x14ac:dyDescent="0.3">
      <c r="M12288" s="162"/>
      <c r="N12288" s="152"/>
      <c r="P12288" s="138"/>
    </row>
    <row r="12289" spans="13:16" x14ac:dyDescent="0.3">
      <c r="M12289" s="162"/>
      <c r="N12289" s="152"/>
      <c r="P12289" s="138"/>
    </row>
    <row r="12290" spans="13:16" x14ac:dyDescent="0.3">
      <c r="M12290" s="162"/>
      <c r="N12290" s="152"/>
      <c r="P12290" s="138"/>
    </row>
    <row r="12291" spans="13:16" x14ac:dyDescent="0.3">
      <c r="M12291" s="162"/>
      <c r="N12291" s="152"/>
      <c r="P12291" s="138"/>
    </row>
    <row r="12292" spans="13:16" x14ac:dyDescent="0.3">
      <c r="M12292" s="162"/>
      <c r="N12292" s="152"/>
      <c r="P12292" s="138"/>
    </row>
    <row r="12293" spans="13:16" x14ac:dyDescent="0.3">
      <c r="M12293" s="162"/>
      <c r="N12293" s="152"/>
      <c r="P12293" s="138"/>
    </row>
    <row r="12294" spans="13:16" x14ac:dyDescent="0.3">
      <c r="M12294" s="162"/>
      <c r="N12294" s="152"/>
      <c r="P12294" s="138"/>
    </row>
    <row r="12295" spans="13:16" x14ac:dyDescent="0.3">
      <c r="M12295" s="162"/>
      <c r="N12295" s="152"/>
      <c r="P12295" s="138"/>
    </row>
    <row r="12296" spans="13:16" x14ac:dyDescent="0.3">
      <c r="M12296" s="162"/>
      <c r="N12296" s="152"/>
      <c r="P12296" s="138"/>
    </row>
    <row r="12297" spans="13:16" x14ac:dyDescent="0.3">
      <c r="M12297" s="162"/>
      <c r="N12297" s="152"/>
      <c r="P12297" s="138"/>
    </row>
    <row r="12298" spans="13:16" x14ac:dyDescent="0.3">
      <c r="M12298" s="162"/>
      <c r="N12298" s="152"/>
      <c r="P12298" s="138"/>
    </row>
    <row r="12299" spans="13:16" x14ac:dyDescent="0.3">
      <c r="M12299" s="162"/>
      <c r="N12299" s="152"/>
      <c r="P12299" s="138"/>
    </row>
    <row r="12300" spans="13:16" x14ac:dyDescent="0.3">
      <c r="M12300" s="162"/>
      <c r="N12300" s="152"/>
      <c r="P12300" s="138"/>
    </row>
    <row r="12301" spans="13:16" x14ac:dyDescent="0.3">
      <c r="M12301" s="162"/>
      <c r="N12301" s="152"/>
      <c r="P12301" s="138"/>
    </row>
    <row r="12302" spans="13:16" x14ac:dyDescent="0.3">
      <c r="M12302" s="162"/>
      <c r="N12302" s="152"/>
      <c r="P12302" s="138"/>
    </row>
    <row r="12303" spans="13:16" x14ac:dyDescent="0.3">
      <c r="M12303" s="162"/>
      <c r="N12303" s="152"/>
      <c r="P12303" s="138"/>
    </row>
    <row r="12304" spans="13:16" x14ac:dyDescent="0.3">
      <c r="M12304" s="162"/>
      <c r="N12304" s="152"/>
      <c r="P12304" s="138"/>
    </row>
    <row r="12305" spans="13:16" x14ac:dyDescent="0.3">
      <c r="M12305" s="162"/>
      <c r="N12305" s="152"/>
      <c r="P12305" s="138"/>
    </row>
    <row r="12306" spans="13:16" x14ac:dyDescent="0.3">
      <c r="M12306" s="162"/>
      <c r="N12306" s="152"/>
      <c r="P12306" s="138"/>
    </row>
    <row r="12307" spans="13:16" x14ac:dyDescent="0.3">
      <c r="M12307" s="162"/>
      <c r="N12307" s="152"/>
      <c r="P12307" s="138"/>
    </row>
    <row r="12308" spans="13:16" x14ac:dyDescent="0.3">
      <c r="M12308" s="162"/>
      <c r="N12308" s="152"/>
      <c r="P12308" s="138"/>
    </row>
    <row r="12309" spans="13:16" x14ac:dyDescent="0.3">
      <c r="M12309" s="162"/>
      <c r="N12309" s="152"/>
      <c r="P12309" s="138"/>
    </row>
    <row r="12310" spans="13:16" x14ac:dyDescent="0.3">
      <c r="M12310" s="162"/>
      <c r="N12310" s="152"/>
      <c r="P12310" s="138"/>
    </row>
    <row r="12311" spans="13:16" x14ac:dyDescent="0.3">
      <c r="M12311" s="162"/>
      <c r="N12311" s="152"/>
      <c r="P12311" s="138"/>
    </row>
    <row r="12312" spans="13:16" x14ac:dyDescent="0.3">
      <c r="M12312" s="162"/>
      <c r="N12312" s="152"/>
      <c r="P12312" s="138"/>
    </row>
    <row r="12313" spans="13:16" x14ac:dyDescent="0.3">
      <c r="M12313" s="162"/>
      <c r="N12313" s="152"/>
      <c r="P12313" s="138"/>
    </row>
    <row r="12314" spans="13:16" x14ac:dyDescent="0.3">
      <c r="M12314" s="162"/>
      <c r="N12314" s="152"/>
      <c r="P12314" s="138"/>
    </row>
    <row r="12315" spans="13:16" x14ac:dyDescent="0.3">
      <c r="M12315" s="162"/>
      <c r="N12315" s="152"/>
      <c r="P12315" s="138"/>
    </row>
    <row r="12316" spans="13:16" x14ac:dyDescent="0.3">
      <c r="M12316" s="162"/>
      <c r="N12316" s="152"/>
      <c r="P12316" s="138"/>
    </row>
    <row r="12317" spans="13:16" x14ac:dyDescent="0.3">
      <c r="M12317" s="162"/>
      <c r="N12317" s="152"/>
      <c r="P12317" s="138"/>
    </row>
    <row r="12318" spans="13:16" x14ac:dyDescent="0.3">
      <c r="M12318" s="162"/>
      <c r="N12318" s="152"/>
      <c r="P12318" s="138"/>
    </row>
    <row r="12319" spans="13:16" x14ac:dyDescent="0.3">
      <c r="M12319" s="162"/>
      <c r="N12319" s="152"/>
      <c r="P12319" s="138"/>
    </row>
    <row r="12320" spans="13:16" x14ac:dyDescent="0.3">
      <c r="M12320" s="162"/>
      <c r="N12320" s="152"/>
      <c r="P12320" s="138"/>
    </row>
    <row r="12321" spans="13:16" x14ac:dyDescent="0.3">
      <c r="M12321" s="162"/>
      <c r="N12321" s="152"/>
      <c r="P12321" s="138"/>
    </row>
    <row r="12322" spans="13:16" x14ac:dyDescent="0.3">
      <c r="M12322" s="162"/>
      <c r="N12322" s="152"/>
      <c r="P12322" s="138"/>
    </row>
    <row r="12323" spans="13:16" x14ac:dyDescent="0.3">
      <c r="M12323" s="162"/>
      <c r="N12323" s="152"/>
      <c r="P12323" s="138"/>
    </row>
    <row r="12324" spans="13:16" x14ac:dyDescent="0.3">
      <c r="M12324" s="162"/>
      <c r="N12324" s="152"/>
      <c r="P12324" s="138"/>
    </row>
    <row r="12325" spans="13:16" x14ac:dyDescent="0.3">
      <c r="M12325" s="162"/>
      <c r="N12325" s="152"/>
      <c r="P12325" s="138"/>
    </row>
    <row r="12326" spans="13:16" x14ac:dyDescent="0.3">
      <c r="M12326" s="162"/>
      <c r="N12326" s="152"/>
      <c r="P12326" s="138"/>
    </row>
    <row r="12327" spans="13:16" x14ac:dyDescent="0.3">
      <c r="M12327" s="162"/>
      <c r="N12327" s="152"/>
      <c r="P12327" s="138"/>
    </row>
    <row r="12328" spans="13:16" x14ac:dyDescent="0.3">
      <c r="M12328" s="162"/>
      <c r="N12328" s="152"/>
      <c r="P12328" s="138"/>
    </row>
    <row r="12329" spans="13:16" x14ac:dyDescent="0.3">
      <c r="M12329" s="162"/>
      <c r="N12329" s="152"/>
      <c r="P12329" s="138"/>
    </row>
    <row r="12330" spans="13:16" x14ac:dyDescent="0.3">
      <c r="M12330" s="162"/>
      <c r="N12330" s="152"/>
      <c r="P12330" s="138"/>
    </row>
    <row r="12331" spans="13:16" x14ac:dyDescent="0.3">
      <c r="M12331" s="162"/>
      <c r="N12331" s="152"/>
      <c r="P12331" s="138"/>
    </row>
    <row r="12332" spans="13:16" x14ac:dyDescent="0.3">
      <c r="M12332" s="162"/>
      <c r="N12332" s="152"/>
      <c r="P12332" s="138"/>
    </row>
    <row r="12333" spans="13:16" x14ac:dyDescent="0.3">
      <c r="M12333" s="162"/>
      <c r="N12333" s="152"/>
      <c r="P12333" s="138"/>
    </row>
    <row r="12334" spans="13:16" x14ac:dyDescent="0.3">
      <c r="M12334" s="162"/>
      <c r="N12334" s="152"/>
      <c r="P12334" s="138"/>
    </row>
    <row r="12335" spans="13:16" x14ac:dyDescent="0.3">
      <c r="M12335" s="162"/>
      <c r="N12335" s="152"/>
      <c r="P12335" s="138"/>
    </row>
    <row r="12336" spans="13:16" x14ac:dyDescent="0.3">
      <c r="M12336" s="162"/>
      <c r="N12336" s="152"/>
      <c r="P12336" s="138"/>
    </row>
    <row r="12337" spans="13:16" x14ac:dyDescent="0.3">
      <c r="M12337" s="162"/>
      <c r="N12337" s="152"/>
      <c r="P12337" s="138"/>
    </row>
    <row r="12338" spans="13:16" x14ac:dyDescent="0.3">
      <c r="M12338" s="162"/>
      <c r="N12338" s="152"/>
      <c r="P12338" s="138"/>
    </row>
    <row r="12339" spans="13:16" x14ac:dyDescent="0.3">
      <c r="M12339" s="162"/>
      <c r="N12339" s="152"/>
      <c r="P12339" s="138"/>
    </row>
    <row r="12340" spans="13:16" x14ac:dyDescent="0.3">
      <c r="M12340" s="162"/>
      <c r="N12340" s="152"/>
      <c r="P12340" s="138"/>
    </row>
    <row r="12341" spans="13:16" x14ac:dyDescent="0.3">
      <c r="M12341" s="162"/>
      <c r="N12341" s="152"/>
      <c r="P12341" s="138"/>
    </row>
    <row r="12342" spans="13:16" x14ac:dyDescent="0.3">
      <c r="M12342" s="162"/>
      <c r="N12342" s="152"/>
      <c r="P12342" s="138"/>
    </row>
    <row r="12343" spans="13:16" x14ac:dyDescent="0.3">
      <c r="M12343" s="162"/>
      <c r="N12343" s="152"/>
      <c r="P12343" s="138"/>
    </row>
    <row r="12344" spans="13:16" x14ac:dyDescent="0.3">
      <c r="M12344" s="162"/>
      <c r="N12344" s="152"/>
      <c r="P12344" s="138"/>
    </row>
    <row r="12345" spans="13:16" x14ac:dyDescent="0.3">
      <c r="M12345" s="162"/>
      <c r="N12345" s="152"/>
      <c r="P12345" s="138"/>
    </row>
    <row r="12346" spans="13:16" x14ac:dyDescent="0.3">
      <c r="M12346" s="162"/>
      <c r="N12346" s="152"/>
      <c r="P12346" s="138"/>
    </row>
    <row r="12347" spans="13:16" x14ac:dyDescent="0.3">
      <c r="M12347" s="162"/>
      <c r="N12347" s="152"/>
      <c r="P12347" s="138"/>
    </row>
    <row r="12348" spans="13:16" x14ac:dyDescent="0.3">
      <c r="M12348" s="162"/>
      <c r="N12348" s="152"/>
      <c r="P12348" s="138"/>
    </row>
    <row r="12349" spans="13:16" x14ac:dyDescent="0.3">
      <c r="M12349" s="162"/>
      <c r="N12349" s="152"/>
      <c r="P12349" s="138"/>
    </row>
    <row r="12350" spans="13:16" x14ac:dyDescent="0.3">
      <c r="M12350" s="162"/>
      <c r="N12350" s="152"/>
      <c r="P12350" s="138"/>
    </row>
    <row r="12351" spans="13:16" x14ac:dyDescent="0.3">
      <c r="M12351" s="162"/>
      <c r="N12351" s="152"/>
      <c r="P12351" s="138"/>
    </row>
    <row r="12352" spans="13:16" x14ac:dyDescent="0.3">
      <c r="M12352" s="162"/>
      <c r="N12352" s="152"/>
      <c r="P12352" s="138"/>
    </row>
    <row r="12353" spans="13:16" x14ac:dyDescent="0.3">
      <c r="M12353" s="162"/>
      <c r="N12353" s="152"/>
      <c r="P12353" s="138"/>
    </row>
    <row r="12354" spans="13:16" x14ac:dyDescent="0.3">
      <c r="M12354" s="162"/>
      <c r="N12354" s="152"/>
      <c r="P12354" s="138"/>
    </row>
    <row r="12355" spans="13:16" x14ac:dyDescent="0.3">
      <c r="M12355" s="162"/>
      <c r="N12355" s="152"/>
      <c r="P12355" s="138"/>
    </row>
    <row r="12356" spans="13:16" x14ac:dyDescent="0.3">
      <c r="M12356" s="162"/>
      <c r="N12356" s="152"/>
      <c r="P12356" s="138"/>
    </row>
    <row r="12357" spans="13:16" x14ac:dyDescent="0.3">
      <c r="M12357" s="162"/>
      <c r="N12357" s="152"/>
      <c r="P12357" s="138"/>
    </row>
    <row r="12358" spans="13:16" x14ac:dyDescent="0.3">
      <c r="M12358" s="162"/>
      <c r="N12358" s="152"/>
      <c r="P12358" s="138"/>
    </row>
    <row r="12359" spans="13:16" x14ac:dyDescent="0.3">
      <c r="M12359" s="162"/>
      <c r="N12359" s="152"/>
      <c r="P12359" s="138"/>
    </row>
    <row r="12360" spans="13:16" x14ac:dyDescent="0.3">
      <c r="M12360" s="162"/>
      <c r="N12360" s="152"/>
      <c r="P12360" s="138"/>
    </row>
    <row r="12361" spans="13:16" x14ac:dyDescent="0.3">
      <c r="M12361" s="162"/>
      <c r="N12361" s="152"/>
      <c r="P12361" s="138"/>
    </row>
    <row r="12362" spans="13:16" x14ac:dyDescent="0.3">
      <c r="M12362" s="162"/>
      <c r="N12362" s="152"/>
      <c r="P12362" s="138"/>
    </row>
    <row r="12363" spans="13:16" x14ac:dyDescent="0.3">
      <c r="M12363" s="162"/>
      <c r="N12363" s="152"/>
      <c r="P12363" s="138"/>
    </row>
    <row r="12364" spans="13:16" x14ac:dyDescent="0.3">
      <c r="M12364" s="162"/>
      <c r="N12364" s="152"/>
      <c r="P12364" s="138"/>
    </row>
    <row r="12365" spans="13:16" x14ac:dyDescent="0.3">
      <c r="M12365" s="162"/>
      <c r="N12365" s="152"/>
      <c r="P12365" s="138"/>
    </row>
    <row r="12366" spans="13:16" x14ac:dyDescent="0.3">
      <c r="M12366" s="162"/>
      <c r="N12366" s="152"/>
      <c r="P12366" s="138"/>
    </row>
    <row r="12367" spans="13:16" x14ac:dyDescent="0.3">
      <c r="M12367" s="162"/>
      <c r="N12367" s="152"/>
      <c r="P12367" s="138"/>
    </row>
    <row r="12368" spans="13:16" x14ac:dyDescent="0.3">
      <c r="M12368" s="162"/>
      <c r="N12368" s="152"/>
      <c r="P12368" s="138"/>
    </row>
    <row r="12369" spans="13:16" x14ac:dyDescent="0.3">
      <c r="M12369" s="162"/>
      <c r="N12369" s="152"/>
      <c r="P12369" s="138"/>
    </row>
    <row r="12370" spans="13:16" x14ac:dyDescent="0.3">
      <c r="M12370" s="162"/>
      <c r="N12370" s="152"/>
      <c r="P12370" s="138"/>
    </row>
    <row r="12371" spans="13:16" x14ac:dyDescent="0.3">
      <c r="M12371" s="162"/>
      <c r="N12371" s="152"/>
      <c r="P12371" s="138"/>
    </row>
    <row r="12372" spans="13:16" x14ac:dyDescent="0.3">
      <c r="M12372" s="162"/>
      <c r="N12372" s="152"/>
      <c r="P12372" s="138"/>
    </row>
    <row r="12373" spans="13:16" x14ac:dyDescent="0.3">
      <c r="M12373" s="162"/>
      <c r="N12373" s="152"/>
      <c r="P12373" s="138"/>
    </row>
    <row r="12374" spans="13:16" x14ac:dyDescent="0.3">
      <c r="M12374" s="162"/>
      <c r="N12374" s="152"/>
      <c r="P12374" s="138"/>
    </row>
    <row r="12375" spans="13:16" x14ac:dyDescent="0.3">
      <c r="M12375" s="162"/>
      <c r="N12375" s="152"/>
      <c r="P12375" s="138"/>
    </row>
    <row r="12376" spans="13:16" x14ac:dyDescent="0.3">
      <c r="M12376" s="162"/>
      <c r="N12376" s="152"/>
      <c r="P12376" s="138"/>
    </row>
    <row r="12377" spans="13:16" x14ac:dyDescent="0.3">
      <c r="M12377" s="162"/>
      <c r="N12377" s="152"/>
      <c r="P12377" s="138"/>
    </row>
    <row r="12378" spans="13:16" x14ac:dyDescent="0.3">
      <c r="M12378" s="162"/>
      <c r="N12378" s="152"/>
      <c r="P12378" s="138"/>
    </row>
    <row r="12379" spans="13:16" x14ac:dyDescent="0.3">
      <c r="M12379" s="162"/>
      <c r="N12379" s="152"/>
      <c r="P12379" s="138"/>
    </row>
    <row r="12380" spans="13:16" x14ac:dyDescent="0.3">
      <c r="M12380" s="162"/>
      <c r="N12380" s="152"/>
      <c r="P12380" s="138"/>
    </row>
    <row r="12381" spans="13:16" x14ac:dyDescent="0.3">
      <c r="M12381" s="162"/>
      <c r="N12381" s="152"/>
      <c r="P12381" s="138"/>
    </row>
    <row r="12382" spans="13:16" x14ac:dyDescent="0.3">
      <c r="M12382" s="162"/>
      <c r="N12382" s="152"/>
      <c r="P12382" s="138"/>
    </row>
    <row r="12383" spans="13:16" x14ac:dyDescent="0.3">
      <c r="M12383" s="162"/>
      <c r="N12383" s="152"/>
      <c r="P12383" s="138"/>
    </row>
    <row r="12384" spans="13:16" x14ac:dyDescent="0.3">
      <c r="M12384" s="162"/>
      <c r="N12384" s="152"/>
      <c r="P12384" s="138"/>
    </row>
    <row r="12385" spans="13:16" x14ac:dyDescent="0.3">
      <c r="M12385" s="162"/>
      <c r="N12385" s="152"/>
      <c r="P12385" s="138"/>
    </row>
    <row r="12386" spans="13:16" x14ac:dyDescent="0.3">
      <c r="M12386" s="162"/>
      <c r="N12386" s="152"/>
      <c r="P12386" s="138"/>
    </row>
    <row r="12387" spans="13:16" x14ac:dyDescent="0.3">
      <c r="M12387" s="162"/>
      <c r="N12387" s="152"/>
      <c r="P12387" s="138"/>
    </row>
    <row r="12388" spans="13:16" x14ac:dyDescent="0.3">
      <c r="M12388" s="162"/>
      <c r="N12388" s="152"/>
      <c r="P12388" s="138"/>
    </row>
    <row r="12389" spans="13:16" x14ac:dyDescent="0.3">
      <c r="M12389" s="162"/>
      <c r="N12389" s="152"/>
      <c r="P12389" s="138"/>
    </row>
    <row r="12390" spans="13:16" x14ac:dyDescent="0.3">
      <c r="M12390" s="162"/>
      <c r="N12390" s="152"/>
      <c r="P12390" s="138"/>
    </row>
    <row r="12391" spans="13:16" x14ac:dyDescent="0.3">
      <c r="M12391" s="162"/>
      <c r="N12391" s="152"/>
      <c r="P12391" s="138"/>
    </row>
    <row r="12392" spans="13:16" x14ac:dyDescent="0.3">
      <c r="M12392" s="162"/>
      <c r="N12392" s="152"/>
      <c r="P12392" s="138"/>
    </row>
    <row r="12393" spans="13:16" x14ac:dyDescent="0.3">
      <c r="M12393" s="162"/>
      <c r="N12393" s="152"/>
      <c r="P12393" s="138"/>
    </row>
    <row r="12394" spans="13:16" x14ac:dyDescent="0.3">
      <c r="M12394" s="162"/>
      <c r="N12394" s="152"/>
      <c r="P12394" s="138"/>
    </row>
    <row r="12395" spans="13:16" x14ac:dyDescent="0.3">
      <c r="M12395" s="162"/>
      <c r="N12395" s="152"/>
      <c r="P12395" s="138"/>
    </row>
    <row r="12396" spans="13:16" x14ac:dyDescent="0.3">
      <c r="M12396" s="162"/>
      <c r="N12396" s="152"/>
      <c r="P12396" s="138"/>
    </row>
    <row r="12397" spans="13:16" x14ac:dyDescent="0.3">
      <c r="M12397" s="162"/>
      <c r="N12397" s="152"/>
      <c r="P12397" s="138"/>
    </row>
    <row r="12398" spans="13:16" x14ac:dyDescent="0.3">
      <c r="M12398" s="162"/>
      <c r="N12398" s="152"/>
      <c r="P12398" s="138"/>
    </row>
    <row r="12399" spans="13:16" x14ac:dyDescent="0.3">
      <c r="M12399" s="162"/>
      <c r="N12399" s="152"/>
      <c r="P12399" s="138"/>
    </row>
    <row r="12400" spans="13:16" x14ac:dyDescent="0.3">
      <c r="M12400" s="162"/>
      <c r="N12400" s="152"/>
      <c r="P12400" s="138"/>
    </row>
    <row r="12401" spans="13:16" x14ac:dyDescent="0.3">
      <c r="M12401" s="162"/>
      <c r="N12401" s="152"/>
      <c r="P12401" s="138"/>
    </row>
    <row r="12402" spans="13:16" x14ac:dyDescent="0.3">
      <c r="M12402" s="162"/>
      <c r="N12402" s="152"/>
      <c r="P12402" s="138"/>
    </row>
    <row r="12403" spans="13:16" x14ac:dyDescent="0.3">
      <c r="M12403" s="162"/>
      <c r="N12403" s="152"/>
      <c r="P12403" s="138"/>
    </row>
    <row r="12404" spans="13:16" x14ac:dyDescent="0.3">
      <c r="M12404" s="162"/>
      <c r="N12404" s="152"/>
      <c r="P12404" s="138"/>
    </row>
    <row r="12405" spans="13:16" x14ac:dyDescent="0.3">
      <c r="M12405" s="162"/>
      <c r="N12405" s="152"/>
      <c r="P12405" s="138"/>
    </row>
    <row r="12406" spans="13:16" x14ac:dyDescent="0.3">
      <c r="M12406" s="162"/>
      <c r="N12406" s="152"/>
      <c r="P12406" s="138"/>
    </row>
    <row r="12407" spans="13:16" x14ac:dyDescent="0.3">
      <c r="M12407" s="162"/>
      <c r="N12407" s="152"/>
      <c r="P12407" s="138"/>
    </row>
    <row r="12408" spans="13:16" x14ac:dyDescent="0.3">
      <c r="M12408" s="162"/>
      <c r="N12408" s="152"/>
      <c r="P12408" s="138"/>
    </row>
    <row r="12409" spans="13:16" x14ac:dyDescent="0.3">
      <c r="M12409" s="162"/>
      <c r="N12409" s="152"/>
      <c r="P12409" s="138"/>
    </row>
    <row r="12410" spans="13:16" x14ac:dyDescent="0.3">
      <c r="M12410" s="162"/>
      <c r="N12410" s="152"/>
      <c r="P12410" s="138"/>
    </row>
    <row r="12411" spans="13:16" x14ac:dyDescent="0.3">
      <c r="M12411" s="162"/>
      <c r="N12411" s="152"/>
      <c r="P12411" s="138"/>
    </row>
    <row r="12412" spans="13:16" x14ac:dyDescent="0.3">
      <c r="M12412" s="162"/>
      <c r="N12412" s="152"/>
      <c r="P12412" s="138"/>
    </row>
    <row r="12413" spans="13:16" x14ac:dyDescent="0.3">
      <c r="M12413" s="162"/>
      <c r="N12413" s="152"/>
      <c r="P12413" s="138"/>
    </row>
    <row r="12414" spans="13:16" x14ac:dyDescent="0.3">
      <c r="M12414" s="162"/>
      <c r="N12414" s="152"/>
      <c r="P12414" s="138"/>
    </row>
    <row r="12415" spans="13:16" x14ac:dyDescent="0.3">
      <c r="M12415" s="162"/>
      <c r="N12415" s="152"/>
      <c r="P12415" s="138"/>
    </row>
    <row r="12416" spans="13:16" x14ac:dyDescent="0.3">
      <c r="M12416" s="162"/>
      <c r="N12416" s="152"/>
      <c r="P12416" s="138"/>
    </row>
    <row r="12417" spans="13:16" x14ac:dyDescent="0.3">
      <c r="M12417" s="162"/>
      <c r="N12417" s="152"/>
      <c r="P12417" s="138"/>
    </row>
    <row r="12418" spans="13:16" x14ac:dyDescent="0.3">
      <c r="M12418" s="162"/>
      <c r="N12418" s="152"/>
      <c r="P12418" s="138"/>
    </row>
    <row r="12419" spans="13:16" x14ac:dyDescent="0.3">
      <c r="M12419" s="162"/>
      <c r="N12419" s="152"/>
      <c r="P12419" s="138"/>
    </row>
    <row r="12420" spans="13:16" x14ac:dyDescent="0.3">
      <c r="M12420" s="162"/>
      <c r="N12420" s="152"/>
      <c r="P12420" s="138"/>
    </row>
    <row r="12421" spans="13:16" x14ac:dyDescent="0.3">
      <c r="M12421" s="162"/>
      <c r="N12421" s="152"/>
      <c r="P12421" s="138"/>
    </row>
    <row r="12422" spans="13:16" x14ac:dyDescent="0.3">
      <c r="M12422" s="162"/>
      <c r="N12422" s="152"/>
      <c r="P12422" s="138"/>
    </row>
    <row r="12423" spans="13:16" x14ac:dyDescent="0.3">
      <c r="M12423" s="162"/>
      <c r="N12423" s="152"/>
      <c r="P12423" s="138"/>
    </row>
    <row r="12424" spans="13:16" x14ac:dyDescent="0.3">
      <c r="M12424" s="162"/>
      <c r="N12424" s="152"/>
      <c r="P12424" s="138"/>
    </row>
    <row r="12425" spans="13:16" x14ac:dyDescent="0.3">
      <c r="M12425" s="162"/>
      <c r="N12425" s="152"/>
      <c r="P12425" s="138"/>
    </row>
    <row r="12426" spans="13:16" x14ac:dyDescent="0.3">
      <c r="M12426" s="162"/>
      <c r="N12426" s="152"/>
      <c r="P12426" s="138"/>
    </row>
    <row r="12427" spans="13:16" x14ac:dyDescent="0.3">
      <c r="M12427" s="162"/>
      <c r="N12427" s="152"/>
      <c r="P12427" s="138"/>
    </row>
    <row r="12428" spans="13:16" x14ac:dyDescent="0.3">
      <c r="M12428" s="162"/>
      <c r="N12428" s="152"/>
      <c r="P12428" s="138"/>
    </row>
    <row r="12429" spans="13:16" x14ac:dyDescent="0.3">
      <c r="M12429" s="162"/>
      <c r="N12429" s="152"/>
      <c r="P12429" s="138"/>
    </row>
    <row r="12430" spans="13:16" x14ac:dyDescent="0.3">
      <c r="M12430" s="162"/>
      <c r="N12430" s="152"/>
      <c r="P12430" s="138"/>
    </row>
    <row r="12431" spans="13:16" x14ac:dyDescent="0.3">
      <c r="M12431" s="162"/>
      <c r="N12431" s="152"/>
      <c r="P12431" s="138"/>
    </row>
    <row r="12432" spans="13:16" x14ac:dyDescent="0.3">
      <c r="M12432" s="162"/>
      <c r="N12432" s="152"/>
      <c r="P12432" s="138"/>
    </row>
    <row r="12433" spans="13:16" x14ac:dyDescent="0.3">
      <c r="M12433" s="162"/>
      <c r="N12433" s="152"/>
      <c r="P12433" s="138"/>
    </row>
    <row r="12434" spans="13:16" x14ac:dyDescent="0.3">
      <c r="M12434" s="162"/>
      <c r="N12434" s="152"/>
      <c r="P12434" s="138"/>
    </row>
    <row r="12435" spans="13:16" x14ac:dyDescent="0.3">
      <c r="M12435" s="162"/>
      <c r="N12435" s="152"/>
      <c r="P12435" s="138"/>
    </row>
    <row r="12436" spans="13:16" x14ac:dyDescent="0.3">
      <c r="M12436" s="162"/>
      <c r="N12436" s="152"/>
      <c r="P12436" s="138"/>
    </row>
    <row r="12437" spans="13:16" x14ac:dyDescent="0.3">
      <c r="M12437" s="162"/>
      <c r="N12437" s="152"/>
      <c r="P12437" s="138"/>
    </row>
    <row r="12438" spans="13:16" x14ac:dyDescent="0.3">
      <c r="M12438" s="162"/>
      <c r="N12438" s="152"/>
      <c r="P12438" s="138"/>
    </row>
    <row r="12439" spans="13:16" x14ac:dyDescent="0.3">
      <c r="M12439" s="162"/>
      <c r="N12439" s="152"/>
      <c r="P12439" s="138"/>
    </row>
    <row r="12440" spans="13:16" x14ac:dyDescent="0.3">
      <c r="M12440" s="162"/>
      <c r="N12440" s="152"/>
      <c r="P12440" s="138"/>
    </row>
    <row r="12441" spans="13:16" x14ac:dyDescent="0.3">
      <c r="M12441" s="162"/>
      <c r="N12441" s="152"/>
      <c r="P12441" s="138"/>
    </row>
    <row r="12442" spans="13:16" x14ac:dyDescent="0.3">
      <c r="M12442" s="162"/>
      <c r="N12442" s="152"/>
      <c r="P12442" s="138"/>
    </row>
    <row r="12443" spans="13:16" x14ac:dyDescent="0.3">
      <c r="M12443" s="162"/>
      <c r="N12443" s="152"/>
      <c r="P12443" s="138"/>
    </row>
    <row r="12444" spans="13:16" x14ac:dyDescent="0.3">
      <c r="M12444" s="162"/>
      <c r="N12444" s="152"/>
      <c r="P12444" s="138"/>
    </row>
    <row r="12445" spans="13:16" x14ac:dyDescent="0.3">
      <c r="M12445" s="162"/>
      <c r="N12445" s="152"/>
      <c r="P12445" s="138"/>
    </row>
    <row r="12446" spans="13:16" x14ac:dyDescent="0.3">
      <c r="M12446" s="162"/>
      <c r="N12446" s="152"/>
      <c r="P12446" s="138"/>
    </row>
    <row r="12447" spans="13:16" x14ac:dyDescent="0.3">
      <c r="M12447" s="162"/>
      <c r="N12447" s="152"/>
      <c r="P12447" s="138"/>
    </row>
    <row r="12448" spans="13:16" x14ac:dyDescent="0.3">
      <c r="M12448" s="162"/>
      <c r="N12448" s="152"/>
      <c r="P12448" s="138"/>
    </row>
    <row r="12449" spans="13:16" x14ac:dyDescent="0.3">
      <c r="M12449" s="162"/>
      <c r="N12449" s="152"/>
      <c r="P12449" s="138"/>
    </row>
    <row r="12450" spans="13:16" x14ac:dyDescent="0.3">
      <c r="M12450" s="162"/>
      <c r="N12450" s="152"/>
      <c r="P12450" s="138"/>
    </row>
    <row r="12451" spans="13:16" x14ac:dyDescent="0.3">
      <c r="M12451" s="162"/>
      <c r="N12451" s="152"/>
      <c r="P12451" s="138"/>
    </row>
    <row r="12452" spans="13:16" x14ac:dyDescent="0.3">
      <c r="M12452" s="162"/>
      <c r="N12452" s="152"/>
      <c r="P12452" s="138"/>
    </row>
    <row r="12453" spans="13:16" x14ac:dyDescent="0.3">
      <c r="M12453" s="162"/>
      <c r="N12453" s="152"/>
      <c r="P12453" s="138"/>
    </row>
    <row r="12454" spans="13:16" x14ac:dyDescent="0.3">
      <c r="M12454" s="162"/>
      <c r="N12454" s="152"/>
      <c r="P12454" s="138"/>
    </row>
    <row r="12455" spans="13:16" x14ac:dyDescent="0.3">
      <c r="M12455" s="162"/>
      <c r="N12455" s="152"/>
      <c r="P12455" s="138"/>
    </row>
    <row r="12456" spans="13:16" x14ac:dyDescent="0.3">
      <c r="M12456" s="162"/>
      <c r="N12456" s="152"/>
      <c r="P12456" s="138"/>
    </row>
    <row r="12457" spans="13:16" x14ac:dyDescent="0.3">
      <c r="M12457" s="162"/>
      <c r="N12457" s="152"/>
      <c r="P12457" s="138"/>
    </row>
    <row r="12458" spans="13:16" x14ac:dyDescent="0.3">
      <c r="M12458" s="162"/>
      <c r="N12458" s="152"/>
      <c r="P12458" s="138"/>
    </row>
    <row r="12459" spans="13:16" x14ac:dyDescent="0.3">
      <c r="M12459" s="162"/>
      <c r="N12459" s="152"/>
      <c r="P12459" s="138"/>
    </row>
    <row r="12460" spans="13:16" x14ac:dyDescent="0.3">
      <c r="M12460" s="162"/>
      <c r="N12460" s="152"/>
      <c r="P12460" s="138"/>
    </row>
    <row r="12461" spans="13:16" x14ac:dyDescent="0.3">
      <c r="M12461" s="162"/>
      <c r="N12461" s="152"/>
      <c r="P12461" s="138"/>
    </row>
    <row r="12462" spans="13:16" x14ac:dyDescent="0.3">
      <c r="M12462" s="162"/>
      <c r="N12462" s="152"/>
      <c r="P12462" s="138"/>
    </row>
    <row r="12463" spans="13:16" x14ac:dyDescent="0.3">
      <c r="M12463" s="162"/>
      <c r="N12463" s="152"/>
      <c r="P12463" s="138"/>
    </row>
    <row r="12464" spans="13:16" x14ac:dyDescent="0.3">
      <c r="M12464" s="162"/>
      <c r="N12464" s="152"/>
      <c r="P12464" s="138"/>
    </row>
    <row r="12465" spans="13:16" x14ac:dyDescent="0.3">
      <c r="M12465" s="162"/>
      <c r="N12465" s="152"/>
      <c r="P12465" s="138"/>
    </row>
    <row r="12466" spans="13:16" x14ac:dyDescent="0.3">
      <c r="M12466" s="162"/>
      <c r="N12466" s="152"/>
      <c r="P12466" s="138"/>
    </row>
    <row r="12467" spans="13:16" x14ac:dyDescent="0.3">
      <c r="M12467" s="162"/>
      <c r="N12467" s="152"/>
      <c r="P12467" s="138"/>
    </row>
    <row r="12468" spans="13:16" x14ac:dyDescent="0.3">
      <c r="M12468" s="162"/>
      <c r="N12468" s="152"/>
      <c r="P12468" s="138"/>
    </row>
    <row r="12469" spans="13:16" x14ac:dyDescent="0.3">
      <c r="M12469" s="162"/>
      <c r="N12469" s="152"/>
      <c r="P12469" s="138"/>
    </row>
    <row r="12470" spans="13:16" x14ac:dyDescent="0.3">
      <c r="M12470" s="162"/>
      <c r="N12470" s="152"/>
      <c r="P12470" s="138"/>
    </row>
    <row r="12471" spans="13:16" x14ac:dyDescent="0.3">
      <c r="M12471" s="162"/>
      <c r="N12471" s="152"/>
      <c r="P12471" s="138"/>
    </row>
    <row r="12472" spans="13:16" x14ac:dyDescent="0.3">
      <c r="M12472" s="162"/>
      <c r="N12472" s="152"/>
      <c r="P12472" s="138"/>
    </row>
    <row r="12473" spans="13:16" x14ac:dyDescent="0.3">
      <c r="M12473" s="162"/>
      <c r="N12473" s="152"/>
      <c r="P12473" s="138"/>
    </row>
    <row r="12474" spans="13:16" x14ac:dyDescent="0.3">
      <c r="M12474" s="162"/>
      <c r="N12474" s="152"/>
      <c r="P12474" s="138"/>
    </row>
    <row r="12475" spans="13:16" x14ac:dyDescent="0.3">
      <c r="M12475" s="162"/>
      <c r="N12475" s="152"/>
      <c r="P12475" s="138"/>
    </row>
    <row r="12476" spans="13:16" x14ac:dyDescent="0.3">
      <c r="M12476" s="162"/>
      <c r="N12476" s="152"/>
      <c r="P12476" s="138"/>
    </row>
    <row r="12477" spans="13:16" x14ac:dyDescent="0.3">
      <c r="M12477" s="162"/>
      <c r="N12477" s="152"/>
      <c r="P12477" s="138"/>
    </row>
    <row r="12478" spans="13:16" x14ac:dyDescent="0.3">
      <c r="M12478" s="162"/>
      <c r="N12478" s="152"/>
      <c r="P12478" s="138"/>
    </row>
    <row r="12479" spans="13:16" x14ac:dyDescent="0.3">
      <c r="M12479" s="162"/>
      <c r="N12479" s="152"/>
      <c r="P12479" s="138"/>
    </row>
    <row r="12480" spans="13:16" x14ac:dyDescent="0.3">
      <c r="M12480" s="162"/>
      <c r="N12480" s="152"/>
      <c r="P12480" s="138"/>
    </row>
    <row r="12481" spans="13:16" x14ac:dyDescent="0.3">
      <c r="M12481" s="162"/>
      <c r="N12481" s="152"/>
      <c r="P12481" s="138"/>
    </row>
    <row r="12482" spans="13:16" x14ac:dyDescent="0.3">
      <c r="M12482" s="162"/>
      <c r="N12482" s="152"/>
      <c r="P12482" s="138"/>
    </row>
    <row r="12483" spans="13:16" x14ac:dyDescent="0.3">
      <c r="M12483" s="162"/>
      <c r="N12483" s="152"/>
      <c r="P12483" s="138"/>
    </row>
    <row r="12484" spans="13:16" x14ac:dyDescent="0.3">
      <c r="M12484" s="162"/>
      <c r="N12484" s="152"/>
      <c r="P12484" s="138"/>
    </row>
    <row r="12485" spans="13:16" x14ac:dyDescent="0.3">
      <c r="M12485" s="162"/>
      <c r="N12485" s="152"/>
      <c r="P12485" s="138"/>
    </row>
    <row r="12486" spans="13:16" x14ac:dyDescent="0.3">
      <c r="M12486" s="162"/>
      <c r="N12486" s="152"/>
      <c r="P12486" s="138"/>
    </row>
    <row r="12487" spans="13:16" x14ac:dyDescent="0.3">
      <c r="M12487" s="162"/>
      <c r="N12487" s="152"/>
      <c r="P12487" s="138"/>
    </row>
    <row r="12488" spans="13:16" x14ac:dyDescent="0.3">
      <c r="M12488" s="162"/>
      <c r="N12488" s="152"/>
      <c r="P12488" s="138"/>
    </row>
    <row r="12489" spans="13:16" x14ac:dyDescent="0.3">
      <c r="M12489" s="162"/>
      <c r="N12489" s="152"/>
      <c r="P12489" s="138"/>
    </row>
    <row r="12490" spans="13:16" x14ac:dyDescent="0.3">
      <c r="M12490" s="162"/>
      <c r="N12490" s="152"/>
      <c r="P12490" s="138"/>
    </row>
    <row r="12491" spans="13:16" x14ac:dyDescent="0.3">
      <c r="M12491" s="162"/>
      <c r="N12491" s="152"/>
      <c r="P12491" s="138"/>
    </row>
    <row r="12492" spans="13:16" x14ac:dyDescent="0.3">
      <c r="M12492" s="162"/>
      <c r="N12492" s="152"/>
      <c r="P12492" s="138"/>
    </row>
    <row r="12493" spans="13:16" x14ac:dyDescent="0.3">
      <c r="M12493" s="162"/>
      <c r="N12493" s="152"/>
      <c r="P12493" s="138"/>
    </row>
    <row r="12494" spans="13:16" x14ac:dyDescent="0.3">
      <c r="M12494" s="162"/>
      <c r="N12494" s="152"/>
      <c r="P12494" s="138"/>
    </row>
    <row r="12495" spans="13:16" x14ac:dyDescent="0.3">
      <c r="M12495" s="162"/>
      <c r="N12495" s="152"/>
      <c r="P12495" s="138"/>
    </row>
    <row r="12496" spans="13:16" x14ac:dyDescent="0.3">
      <c r="M12496" s="162"/>
      <c r="N12496" s="152"/>
      <c r="P12496" s="138"/>
    </row>
    <row r="12497" spans="13:16" x14ac:dyDescent="0.3">
      <c r="M12497" s="162"/>
      <c r="N12497" s="152"/>
      <c r="P12497" s="138"/>
    </row>
    <row r="12498" spans="13:16" x14ac:dyDescent="0.3">
      <c r="M12498" s="162"/>
      <c r="N12498" s="152"/>
      <c r="P12498" s="138"/>
    </row>
    <row r="12499" spans="13:16" x14ac:dyDescent="0.3">
      <c r="M12499" s="162"/>
      <c r="N12499" s="152"/>
      <c r="P12499" s="138"/>
    </row>
    <row r="12500" spans="13:16" x14ac:dyDescent="0.3">
      <c r="M12500" s="162"/>
      <c r="N12500" s="152"/>
      <c r="P12500" s="138"/>
    </row>
    <row r="12501" spans="13:16" x14ac:dyDescent="0.3">
      <c r="M12501" s="162"/>
      <c r="N12501" s="152"/>
      <c r="P12501" s="138"/>
    </row>
    <row r="12502" spans="13:16" x14ac:dyDescent="0.3">
      <c r="M12502" s="162"/>
      <c r="N12502" s="152"/>
      <c r="P12502" s="138"/>
    </row>
    <row r="12503" spans="13:16" x14ac:dyDescent="0.3">
      <c r="M12503" s="162"/>
      <c r="N12503" s="152"/>
      <c r="P12503" s="138"/>
    </row>
    <row r="12504" spans="13:16" x14ac:dyDescent="0.3">
      <c r="M12504" s="162"/>
      <c r="N12504" s="152"/>
      <c r="P12504" s="138"/>
    </row>
    <row r="12505" spans="13:16" x14ac:dyDescent="0.3">
      <c r="M12505" s="162"/>
      <c r="N12505" s="152"/>
      <c r="P12505" s="138"/>
    </row>
    <row r="12506" spans="13:16" x14ac:dyDescent="0.3">
      <c r="M12506" s="162"/>
      <c r="N12506" s="152"/>
      <c r="P12506" s="138"/>
    </row>
    <row r="12507" spans="13:16" x14ac:dyDescent="0.3">
      <c r="M12507" s="162"/>
      <c r="N12507" s="152"/>
      <c r="P12507" s="138"/>
    </row>
    <row r="12508" spans="13:16" x14ac:dyDescent="0.3">
      <c r="M12508" s="162"/>
      <c r="N12508" s="152"/>
      <c r="P12508" s="138"/>
    </row>
    <row r="12509" spans="13:16" x14ac:dyDescent="0.3">
      <c r="M12509" s="162"/>
      <c r="N12509" s="152"/>
      <c r="P12509" s="138"/>
    </row>
    <row r="12510" spans="13:16" x14ac:dyDescent="0.3">
      <c r="M12510" s="162"/>
      <c r="N12510" s="152"/>
      <c r="P12510" s="138"/>
    </row>
    <row r="12511" spans="13:16" x14ac:dyDescent="0.3">
      <c r="M12511" s="162"/>
      <c r="N12511" s="152"/>
      <c r="P12511" s="138"/>
    </row>
    <row r="12512" spans="13:16" x14ac:dyDescent="0.3">
      <c r="M12512" s="162"/>
      <c r="N12512" s="152"/>
      <c r="P12512" s="138"/>
    </row>
    <row r="12513" spans="13:16" x14ac:dyDescent="0.3">
      <c r="M12513" s="162"/>
      <c r="N12513" s="152"/>
      <c r="P12513" s="138"/>
    </row>
    <row r="12514" spans="13:16" x14ac:dyDescent="0.3">
      <c r="M12514" s="162"/>
      <c r="N12514" s="152"/>
      <c r="P12514" s="138"/>
    </row>
    <row r="12515" spans="13:16" x14ac:dyDescent="0.3">
      <c r="M12515" s="162"/>
      <c r="N12515" s="152"/>
      <c r="P12515" s="138"/>
    </row>
    <row r="12516" spans="13:16" x14ac:dyDescent="0.3">
      <c r="M12516" s="162"/>
      <c r="N12516" s="152"/>
      <c r="P12516" s="138"/>
    </row>
    <row r="12517" spans="13:16" x14ac:dyDescent="0.3">
      <c r="M12517" s="162"/>
      <c r="N12517" s="152"/>
      <c r="P12517" s="138"/>
    </row>
    <row r="12518" spans="13:16" x14ac:dyDescent="0.3">
      <c r="M12518" s="162"/>
      <c r="N12518" s="152"/>
      <c r="P12518" s="138"/>
    </row>
    <row r="12519" spans="13:16" x14ac:dyDescent="0.3">
      <c r="M12519" s="162"/>
      <c r="N12519" s="152"/>
      <c r="P12519" s="138"/>
    </row>
    <row r="12520" spans="13:16" x14ac:dyDescent="0.3">
      <c r="M12520" s="162"/>
      <c r="N12520" s="152"/>
      <c r="P12520" s="138"/>
    </row>
    <row r="12521" spans="13:16" x14ac:dyDescent="0.3">
      <c r="M12521" s="162"/>
      <c r="N12521" s="152"/>
      <c r="P12521" s="138"/>
    </row>
    <row r="12522" spans="13:16" x14ac:dyDescent="0.3">
      <c r="M12522" s="162"/>
      <c r="N12522" s="152"/>
      <c r="P12522" s="138"/>
    </row>
    <row r="12523" spans="13:16" x14ac:dyDescent="0.3">
      <c r="M12523" s="162"/>
      <c r="N12523" s="152"/>
      <c r="P12523" s="138"/>
    </row>
    <row r="12524" spans="13:16" x14ac:dyDescent="0.3">
      <c r="M12524" s="162"/>
      <c r="N12524" s="152"/>
      <c r="P12524" s="138"/>
    </row>
    <row r="12525" spans="13:16" x14ac:dyDescent="0.3">
      <c r="M12525" s="162"/>
      <c r="N12525" s="152"/>
      <c r="P12525" s="138"/>
    </row>
    <row r="12526" spans="13:16" x14ac:dyDescent="0.3">
      <c r="M12526" s="162"/>
      <c r="N12526" s="152"/>
      <c r="P12526" s="138"/>
    </row>
    <row r="12527" spans="13:16" x14ac:dyDescent="0.3">
      <c r="M12527" s="162"/>
      <c r="N12527" s="152"/>
      <c r="P12527" s="138"/>
    </row>
    <row r="12528" spans="13:16" x14ac:dyDescent="0.3">
      <c r="M12528" s="162"/>
      <c r="N12528" s="152"/>
      <c r="P12528" s="138"/>
    </row>
    <row r="12529" spans="13:16" x14ac:dyDescent="0.3">
      <c r="M12529" s="162"/>
      <c r="N12529" s="152"/>
      <c r="P12529" s="138"/>
    </row>
    <row r="12530" spans="13:16" x14ac:dyDescent="0.3">
      <c r="M12530" s="162"/>
      <c r="N12530" s="152"/>
      <c r="P12530" s="138"/>
    </row>
    <row r="12531" spans="13:16" x14ac:dyDescent="0.3">
      <c r="M12531" s="162"/>
      <c r="N12531" s="152"/>
      <c r="P12531" s="138"/>
    </row>
    <row r="12532" spans="13:16" x14ac:dyDescent="0.3">
      <c r="M12532" s="162"/>
      <c r="N12532" s="152"/>
      <c r="P12532" s="138"/>
    </row>
    <row r="12533" spans="13:16" x14ac:dyDescent="0.3">
      <c r="M12533" s="162"/>
      <c r="N12533" s="152"/>
      <c r="P12533" s="138"/>
    </row>
    <row r="12534" spans="13:16" x14ac:dyDescent="0.3">
      <c r="M12534" s="162"/>
      <c r="N12534" s="152"/>
      <c r="P12534" s="138"/>
    </row>
    <row r="12535" spans="13:16" x14ac:dyDescent="0.3">
      <c r="M12535" s="162"/>
      <c r="N12535" s="152"/>
      <c r="P12535" s="138"/>
    </row>
    <row r="12536" spans="13:16" x14ac:dyDescent="0.3">
      <c r="M12536" s="162"/>
      <c r="N12536" s="152"/>
      <c r="P12536" s="138"/>
    </row>
    <row r="12537" spans="13:16" x14ac:dyDescent="0.3">
      <c r="M12537" s="162"/>
      <c r="N12537" s="152"/>
      <c r="P12537" s="138"/>
    </row>
    <row r="12538" spans="13:16" x14ac:dyDescent="0.3">
      <c r="M12538" s="162"/>
      <c r="N12538" s="152"/>
      <c r="P12538" s="138"/>
    </row>
    <row r="12539" spans="13:16" x14ac:dyDescent="0.3">
      <c r="M12539" s="162"/>
      <c r="N12539" s="152"/>
      <c r="P12539" s="138"/>
    </row>
    <row r="12540" spans="13:16" x14ac:dyDescent="0.3">
      <c r="M12540" s="162"/>
      <c r="N12540" s="152"/>
      <c r="P12540" s="138"/>
    </row>
    <row r="12541" spans="13:16" x14ac:dyDescent="0.3">
      <c r="M12541" s="162"/>
      <c r="N12541" s="152"/>
      <c r="P12541" s="138"/>
    </row>
    <row r="12542" spans="13:16" x14ac:dyDescent="0.3">
      <c r="M12542" s="162"/>
      <c r="N12542" s="152"/>
      <c r="P12542" s="138"/>
    </row>
    <row r="12543" spans="13:16" x14ac:dyDescent="0.3">
      <c r="M12543" s="162"/>
      <c r="N12543" s="152"/>
      <c r="P12543" s="138"/>
    </row>
    <row r="12544" spans="13:16" x14ac:dyDescent="0.3">
      <c r="M12544" s="162"/>
      <c r="N12544" s="152"/>
      <c r="P12544" s="138"/>
    </row>
    <row r="12545" spans="13:16" x14ac:dyDescent="0.3">
      <c r="M12545" s="162"/>
      <c r="N12545" s="152"/>
      <c r="P12545" s="138"/>
    </row>
    <row r="12546" spans="13:16" x14ac:dyDescent="0.3">
      <c r="M12546" s="162"/>
      <c r="N12546" s="152"/>
      <c r="P12546" s="138"/>
    </row>
    <row r="12547" spans="13:16" x14ac:dyDescent="0.3">
      <c r="M12547" s="162"/>
      <c r="N12547" s="152"/>
      <c r="P12547" s="138"/>
    </row>
    <row r="12548" spans="13:16" x14ac:dyDescent="0.3">
      <c r="M12548" s="162"/>
      <c r="N12548" s="152"/>
      <c r="P12548" s="138"/>
    </row>
    <row r="12549" spans="13:16" x14ac:dyDescent="0.3">
      <c r="M12549" s="162"/>
      <c r="N12549" s="152"/>
      <c r="P12549" s="138"/>
    </row>
    <row r="12550" spans="13:16" x14ac:dyDescent="0.3">
      <c r="M12550" s="162"/>
      <c r="N12550" s="152"/>
      <c r="P12550" s="138"/>
    </row>
    <row r="12551" spans="13:16" x14ac:dyDescent="0.3">
      <c r="M12551" s="162"/>
      <c r="N12551" s="152"/>
      <c r="P12551" s="138"/>
    </row>
    <row r="12552" spans="13:16" x14ac:dyDescent="0.3">
      <c r="M12552" s="162"/>
      <c r="N12552" s="152"/>
      <c r="P12552" s="138"/>
    </row>
    <row r="12553" spans="13:16" x14ac:dyDescent="0.3">
      <c r="M12553" s="162"/>
      <c r="N12553" s="152"/>
      <c r="P12553" s="138"/>
    </row>
    <row r="12554" spans="13:16" x14ac:dyDescent="0.3">
      <c r="M12554" s="162"/>
      <c r="N12554" s="152"/>
      <c r="P12554" s="138"/>
    </row>
    <row r="12555" spans="13:16" x14ac:dyDescent="0.3">
      <c r="M12555" s="162"/>
      <c r="N12555" s="152"/>
      <c r="P12555" s="138"/>
    </row>
    <row r="12556" spans="13:16" x14ac:dyDescent="0.3">
      <c r="M12556" s="162"/>
      <c r="N12556" s="152"/>
      <c r="P12556" s="138"/>
    </row>
    <row r="12557" spans="13:16" x14ac:dyDescent="0.3">
      <c r="M12557" s="162"/>
      <c r="N12557" s="152"/>
      <c r="P12557" s="138"/>
    </row>
    <row r="12558" spans="13:16" x14ac:dyDescent="0.3">
      <c r="M12558" s="162"/>
      <c r="N12558" s="152"/>
      <c r="P12558" s="138"/>
    </row>
    <row r="12559" spans="13:16" x14ac:dyDescent="0.3">
      <c r="M12559" s="162"/>
      <c r="N12559" s="152"/>
      <c r="P12559" s="138"/>
    </row>
    <row r="12560" spans="13:16" x14ac:dyDescent="0.3">
      <c r="M12560" s="162"/>
      <c r="N12560" s="152"/>
      <c r="P12560" s="138"/>
    </row>
    <row r="12561" spans="13:16" x14ac:dyDescent="0.3">
      <c r="M12561" s="162"/>
      <c r="N12561" s="152"/>
      <c r="P12561" s="138"/>
    </row>
    <row r="12562" spans="13:16" x14ac:dyDescent="0.3">
      <c r="M12562" s="162"/>
      <c r="N12562" s="152"/>
      <c r="P12562" s="138"/>
    </row>
    <row r="12563" spans="13:16" x14ac:dyDescent="0.3">
      <c r="M12563" s="162"/>
      <c r="N12563" s="152"/>
      <c r="P12563" s="138"/>
    </row>
    <row r="12564" spans="13:16" x14ac:dyDescent="0.3">
      <c r="M12564" s="162"/>
      <c r="N12564" s="152"/>
      <c r="P12564" s="138"/>
    </row>
    <row r="12565" spans="13:16" x14ac:dyDescent="0.3">
      <c r="M12565" s="162"/>
      <c r="N12565" s="152"/>
      <c r="P12565" s="138"/>
    </row>
    <row r="12566" spans="13:16" x14ac:dyDescent="0.3">
      <c r="M12566" s="162"/>
      <c r="N12566" s="152"/>
      <c r="P12566" s="138"/>
    </row>
    <row r="12567" spans="13:16" x14ac:dyDescent="0.3">
      <c r="M12567" s="162"/>
      <c r="N12567" s="152"/>
      <c r="P12567" s="138"/>
    </row>
    <row r="12568" spans="13:16" x14ac:dyDescent="0.3">
      <c r="M12568" s="162"/>
      <c r="N12568" s="152"/>
      <c r="P12568" s="138"/>
    </row>
    <row r="12569" spans="13:16" x14ac:dyDescent="0.3">
      <c r="M12569" s="162"/>
      <c r="N12569" s="152"/>
      <c r="P12569" s="138"/>
    </row>
    <row r="12570" spans="13:16" x14ac:dyDescent="0.3">
      <c r="M12570" s="162"/>
      <c r="N12570" s="152"/>
      <c r="P12570" s="138"/>
    </row>
    <row r="12571" spans="13:16" x14ac:dyDescent="0.3">
      <c r="M12571" s="162"/>
      <c r="N12571" s="152"/>
      <c r="P12571" s="138"/>
    </row>
    <row r="12572" spans="13:16" x14ac:dyDescent="0.3">
      <c r="M12572" s="162"/>
      <c r="N12572" s="152"/>
      <c r="P12572" s="138"/>
    </row>
    <row r="12573" spans="13:16" x14ac:dyDescent="0.3">
      <c r="M12573" s="162"/>
      <c r="N12573" s="152"/>
      <c r="P12573" s="138"/>
    </row>
    <row r="12574" spans="13:16" x14ac:dyDescent="0.3">
      <c r="M12574" s="162"/>
      <c r="N12574" s="152"/>
      <c r="P12574" s="138"/>
    </row>
    <row r="12575" spans="13:16" x14ac:dyDescent="0.3">
      <c r="M12575" s="162"/>
      <c r="N12575" s="152"/>
      <c r="P12575" s="138"/>
    </row>
    <row r="12576" spans="13:16" x14ac:dyDescent="0.3">
      <c r="M12576" s="162"/>
      <c r="N12576" s="152"/>
      <c r="P12576" s="138"/>
    </row>
    <row r="12577" spans="13:16" x14ac:dyDescent="0.3">
      <c r="M12577" s="162"/>
      <c r="N12577" s="152"/>
      <c r="P12577" s="138"/>
    </row>
    <row r="12578" spans="13:16" x14ac:dyDescent="0.3">
      <c r="M12578" s="162"/>
      <c r="N12578" s="152"/>
      <c r="P12578" s="138"/>
    </row>
    <row r="12579" spans="13:16" x14ac:dyDescent="0.3">
      <c r="M12579" s="162"/>
      <c r="N12579" s="152"/>
      <c r="P12579" s="138"/>
    </row>
    <row r="12580" spans="13:16" x14ac:dyDescent="0.3">
      <c r="M12580" s="162"/>
      <c r="N12580" s="152"/>
      <c r="P12580" s="138"/>
    </row>
    <row r="12581" spans="13:16" x14ac:dyDescent="0.3">
      <c r="M12581" s="162"/>
      <c r="N12581" s="152"/>
      <c r="P12581" s="138"/>
    </row>
    <row r="12582" spans="13:16" x14ac:dyDescent="0.3">
      <c r="M12582" s="162"/>
      <c r="N12582" s="152"/>
      <c r="P12582" s="138"/>
    </row>
    <row r="12583" spans="13:16" x14ac:dyDescent="0.3">
      <c r="M12583" s="162"/>
      <c r="N12583" s="152"/>
      <c r="P12583" s="138"/>
    </row>
    <row r="12584" spans="13:16" x14ac:dyDescent="0.3">
      <c r="M12584" s="162"/>
      <c r="N12584" s="152"/>
      <c r="P12584" s="138"/>
    </row>
    <row r="12585" spans="13:16" x14ac:dyDescent="0.3">
      <c r="M12585" s="162"/>
      <c r="N12585" s="152"/>
      <c r="P12585" s="138"/>
    </row>
    <row r="12586" spans="13:16" x14ac:dyDescent="0.3">
      <c r="M12586" s="162"/>
      <c r="N12586" s="152"/>
      <c r="P12586" s="138"/>
    </row>
    <row r="12587" spans="13:16" x14ac:dyDescent="0.3">
      <c r="M12587" s="162"/>
      <c r="N12587" s="152"/>
      <c r="P12587" s="138"/>
    </row>
    <row r="12588" spans="13:16" x14ac:dyDescent="0.3">
      <c r="M12588" s="162"/>
      <c r="N12588" s="152"/>
      <c r="P12588" s="138"/>
    </row>
    <row r="12589" spans="13:16" x14ac:dyDescent="0.3">
      <c r="M12589" s="162"/>
      <c r="N12589" s="152"/>
      <c r="P12589" s="138"/>
    </row>
    <row r="12590" spans="13:16" x14ac:dyDescent="0.3">
      <c r="M12590" s="162"/>
      <c r="N12590" s="152"/>
      <c r="P12590" s="138"/>
    </row>
    <row r="12591" spans="13:16" x14ac:dyDescent="0.3">
      <c r="M12591" s="162"/>
      <c r="N12591" s="152"/>
      <c r="P12591" s="138"/>
    </row>
    <row r="12592" spans="13:16" x14ac:dyDescent="0.3">
      <c r="M12592" s="162"/>
      <c r="N12592" s="152"/>
      <c r="P12592" s="138"/>
    </row>
    <row r="12593" spans="13:16" x14ac:dyDescent="0.3">
      <c r="M12593" s="162"/>
      <c r="N12593" s="152"/>
      <c r="P12593" s="138"/>
    </row>
    <row r="12594" spans="13:16" x14ac:dyDescent="0.3">
      <c r="M12594" s="162"/>
      <c r="N12594" s="152"/>
      <c r="P12594" s="138"/>
    </row>
    <row r="12595" spans="13:16" x14ac:dyDescent="0.3">
      <c r="M12595" s="162"/>
      <c r="N12595" s="152"/>
      <c r="P12595" s="138"/>
    </row>
    <row r="12596" spans="13:16" x14ac:dyDescent="0.3">
      <c r="M12596" s="162"/>
      <c r="N12596" s="152"/>
      <c r="P12596" s="138"/>
    </row>
    <row r="12597" spans="13:16" x14ac:dyDescent="0.3">
      <c r="M12597" s="162"/>
      <c r="N12597" s="152"/>
      <c r="P12597" s="138"/>
    </row>
    <row r="12598" spans="13:16" x14ac:dyDescent="0.3">
      <c r="M12598" s="162"/>
      <c r="N12598" s="152"/>
      <c r="P12598" s="138"/>
    </row>
    <row r="12599" spans="13:16" x14ac:dyDescent="0.3">
      <c r="M12599" s="162"/>
      <c r="N12599" s="152"/>
      <c r="P12599" s="138"/>
    </row>
    <row r="12600" spans="13:16" x14ac:dyDescent="0.3">
      <c r="M12600" s="162"/>
      <c r="N12600" s="152"/>
      <c r="P12600" s="138"/>
    </row>
    <row r="12601" spans="13:16" x14ac:dyDescent="0.3">
      <c r="M12601" s="162"/>
      <c r="N12601" s="152"/>
      <c r="P12601" s="138"/>
    </row>
    <row r="12602" spans="13:16" x14ac:dyDescent="0.3">
      <c r="M12602" s="162"/>
      <c r="N12602" s="152"/>
      <c r="P12602" s="138"/>
    </row>
    <row r="12603" spans="13:16" x14ac:dyDescent="0.3">
      <c r="M12603" s="162"/>
      <c r="N12603" s="152"/>
      <c r="P12603" s="138"/>
    </row>
    <row r="12604" spans="13:16" x14ac:dyDescent="0.3">
      <c r="M12604" s="162"/>
      <c r="N12604" s="152"/>
      <c r="P12604" s="138"/>
    </row>
    <row r="12605" spans="13:16" x14ac:dyDescent="0.3">
      <c r="M12605" s="162"/>
      <c r="N12605" s="152"/>
      <c r="P12605" s="138"/>
    </row>
    <row r="12606" spans="13:16" x14ac:dyDescent="0.3">
      <c r="M12606" s="162"/>
      <c r="N12606" s="152"/>
      <c r="P12606" s="138"/>
    </row>
    <row r="12607" spans="13:16" x14ac:dyDescent="0.3">
      <c r="M12607" s="162"/>
      <c r="N12607" s="152"/>
      <c r="P12607" s="138"/>
    </row>
    <row r="12608" spans="13:16" x14ac:dyDescent="0.3">
      <c r="M12608" s="162"/>
      <c r="N12608" s="152"/>
      <c r="P12608" s="138"/>
    </row>
    <row r="12609" spans="13:16" x14ac:dyDescent="0.3">
      <c r="M12609" s="162"/>
      <c r="N12609" s="152"/>
      <c r="P12609" s="138"/>
    </row>
    <row r="12610" spans="13:16" x14ac:dyDescent="0.3">
      <c r="M12610" s="162"/>
      <c r="N12610" s="152"/>
      <c r="P12610" s="138"/>
    </row>
    <row r="12611" spans="13:16" x14ac:dyDescent="0.3">
      <c r="M12611" s="162"/>
      <c r="N12611" s="152"/>
      <c r="P12611" s="138"/>
    </row>
    <row r="12612" spans="13:16" x14ac:dyDescent="0.3">
      <c r="M12612" s="162"/>
      <c r="N12612" s="152"/>
      <c r="P12612" s="138"/>
    </row>
    <row r="12613" spans="13:16" x14ac:dyDescent="0.3">
      <c r="M12613" s="162"/>
      <c r="N12613" s="152"/>
      <c r="P12613" s="138"/>
    </row>
    <row r="12614" spans="13:16" x14ac:dyDescent="0.3">
      <c r="M12614" s="162"/>
      <c r="N12614" s="152"/>
      <c r="P12614" s="138"/>
    </row>
    <row r="12615" spans="13:16" x14ac:dyDescent="0.3">
      <c r="M12615" s="162"/>
      <c r="N12615" s="152"/>
      <c r="P12615" s="138"/>
    </row>
    <row r="12616" spans="13:16" x14ac:dyDescent="0.3">
      <c r="M12616" s="162"/>
      <c r="N12616" s="152"/>
      <c r="P12616" s="138"/>
    </row>
    <row r="12617" spans="13:16" x14ac:dyDescent="0.3">
      <c r="M12617" s="162"/>
      <c r="N12617" s="152"/>
      <c r="P12617" s="138"/>
    </row>
    <row r="12618" spans="13:16" x14ac:dyDescent="0.3">
      <c r="M12618" s="162"/>
      <c r="N12618" s="152"/>
      <c r="P12618" s="138"/>
    </row>
    <row r="12619" spans="13:16" x14ac:dyDescent="0.3">
      <c r="M12619" s="162"/>
      <c r="N12619" s="152"/>
      <c r="P12619" s="138"/>
    </row>
    <row r="12620" spans="13:16" x14ac:dyDescent="0.3">
      <c r="M12620" s="162"/>
      <c r="N12620" s="152"/>
      <c r="P12620" s="138"/>
    </row>
    <row r="12621" spans="13:16" x14ac:dyDescent="0.3">
      <c r="M12621" s="162"/>
      <c r="N12621" s="152"/>
      <c r="P12621" s="138"/>
    </row>
    <row r="12622" spans="13:16" x14ac:dyDescent="0.3">
      <c r="M12622" s="162"/>
      <c r="N12622" s="152"/>
      <c r="P12622" s="138"/>
    </row>
    <row r="12623" spans="13:16" x14ac:dyDescent="0.3">
      <c r="M12623" s="162"/>
      <c r="N12623" s="152"/>
      <c r="P12623" s="138"/>
    </row>
    <row r="12624" spans="13:16" x14ac:dyDescent="0.3">
      <c r="M12624" s="162"/>
      <c r="N12624" s="152"/>
      <c r="P12624" s="138"/>
    </row>
    <row r="12625" spans="13:16" x14ac:dyDescent="0.3">
      <c r="M12625" s="162"/>
      <c r="N12625" s="152"/>
      <c r="P12625" s="138"/>
    </row>
    <row r="12626" spans="13:16" x14ac:dyDescent="0.3">
      <c r="M12626" s="162"/>
      <c r="N12626" s="152"/>
      <c r="P12626" s="138"/>
    </row>
    <row r="12627" spans="13:16" x14ac:dyDescent="0.3">
      <c r="M12627" s="162"/>
      <c r="N12627" s="152"/>
      <c r="P12627" s="138"/>
    </row>
    <row r="12628" spans="13:16" x14ac:dyDescent="0.3">
      <c r="M12628" s="162"/>
      <c r="N12628" s="152"/>
      <c r="P12628" s="138"/>
    </row>
    <row r="12629" spans="13:16" x14ac:dyDescent="0.3">
      <c r="M12629" s="162"/>
      <c r="N12629" s="152"/>
      <c r="P12629" s="138"/>
    </row>
    <row r="12630" spans="13:16" x14ac:dyDescent="0.3">
      <c r="M12630" s="162"/>
      <c r="N12630" s="152"/>
      <c r="P12630" s="138"/>
    </row>
    <row r="12631" spans="13:16" x14ac:dyDescent="0.3">
      <c r="M12631" s="162"/>
      <c r="N12631" s="152"/>
      <c r="P12631" s="138"/>
    </row>
    <row r="12632" spans="13:16" x14ac:dyDescent="0.3">
      <c r="M12632" s="162"/>
      <c r="N12632" s="152"/>
      <c r="P12632" s="138"/>
    </row>
    <row r="12633" spans="13:16" x14ac:dyDescent="0.3">
      <c r="M12633" s="162"/>
      <c r="N12633" s="152"/>
      <c r="P12633" s="138"/>
    </row>
    <row r="12634" spans="13:16" x14ac:dyDescent="0.3">
      <c r="M12634" s="162"/>
      <c r="N12634" s="152"/>
      <c r="P12634" s="138"/>
    </row>
    <row r="12635" spans="13:16" x14ac:dyDescent="0.3">
      <c r="M12635" s="162"/>
      <c r="N12635" s="152"/>
      <c r="P12635" s="138"/>
    </row>
    <row r="12636" spans="13:16" x14ac:dyDescent="0.3">
      <c r="M12636" s="162"/>
      <c r="N12636" s="152"/>
      <c r="P12636" s="138"/>
    </row>
    <row r="12637" spans="13:16" x14ac:dyDescent="0.3">
      <c r="M12637" s="162"/>
      <c r="N12637" s="152"/>
      <c r="P12637" s="138"/>
    </row>
    <row r="12638" spans="13:16" x14ac:dyDescent="0.3">
      <c r="M12638" s="162"/>
      <c r="N12638" s="152"/>
      <c r="P12638" s="138"/>
    </row>
    <row r="12639" spans="13:16" x14ac:dyDescent="0.3">
      <c r="M12639" s="162"/>
      <c r="N12639" s="152"/>
      <c r="P12639" s="138"/>
    </row>
    <row r="12640" spans="13:16" x14ac:dyDescent="0.3">
      <c r="M12640" s="162"/>
      <c r="N12640" s="152"/>
      <c r="P12640" s="138"/>
    </row>
    <row r="12641" spans="13:16" x14ac:dyDescent="0.3">
      <c r="M12641" s="162"/>
      <c r="N12641" s="152"/>
      <c r="P12641" s="138"/>
    </row>
    <row r="12642" spans="13:16" x14ac:dyDescent="0.3">
      <c r="M12642" s="162"/>
      <c r="N12642" s="152"/>
      <c r="P12642" s="138"/>
    </row>
    <row r="12643" spans="13:16" x14ac:dyDescent="0.3">
      <c r="M12643" s="162"/>
      <c r="N12643" s="152"/>
      <c r="P12643" s="138"/>
    </row>
    <row r="12644" spans="13:16" x14ac:dyDescent="0.3">
      <c r="M12644" s="162"/>
      <c r="N12644" s="152"/>
      <c r="P12644" s="138"/>
    </row>
    <row r="12645" spans="13:16" x14ac:dyDescent="0.3">
      <c r="M12645" s="162"/>
      <c r="N12645" s="152"/>
      <c r="P12645" s="138"/>
    </row>
    <row r="12646" spans="13:16" x14ac:dyDescent="0.3">
      <c r="M12646" s="162"/>
      <c r="N12646" s="152"/>
      <c r="P12646" s="138"/>
    </row>
    <row r="12647" spans="13:16" x14ac:dyDescent="0.3">
      <c r="M12647" s="162"/>
      <c r="N12647" s="152"/>
      <c r="P12647" s="138"/>
    </row>
    <row r="12648" spans="13:16" x14ac:dyDescent="0.3">
      <c r="M12648" s="162"/>
      <c r="N12648" s="152"/>
      <c r="P12648" s="138"/>
    </row>
    <row r="12649" spans="13:16" x14ac:dyDescent="0.3">
      <c r="M12649" s="162"/>
      <c r="N12649" s="152"/>
      <c r="P12649" s="138"/>
    </row>
    <row r="12650" spans="13:16" x14ac:dyDescent="0.3">
      <c r="M12650" s="162"/>
      <c r="N12650" s="152"/>
      <c r="P12650" s="138"/>
    </row>
    <row r="12651" spans="13:16" x14ac:dyDescent="0.3">
      <c r="M12651" s="162"/>
      <c r="N12651" s="152"/>
      <c r="P12651" s="138"/>
    </row>
    <row r="12652" spans="13:16" x14ac:dyDescent="0.3">
      <c r="M12652" s="162"/>
      <c r="N12652" s="152"/>
      <c r="P12652" s="138"/>
    </row>
    <row r="12653" spans="13:16" x14ac:dyDescent="0.3">
      <c r="M12653" s="162"/>
      <c r="N12653" s="152"/>
      <c r="P12653" s="138"/>
    </row>
    <row r="12654" spans="13:16" x14ac:dyDescent="0.3">
      <c r="M12654" s="162"/>
      <c r="N12654" s="152"/>
      <c r="P12654" s="138"/>
    </row>
    <row r="12655" spans="13:16" x14ac:dyDescent="0.3">
      <c r="M12655" s="162"/>
      <c r="N12655" s="152"/>
      <c r="P12655" s="138"/>
    </row>
    <row r="12656" spans="13:16" x14ac:dyDescent="0.3">
      <c r="M12656" s="162"/>
      <c r="N12656" s="152"/>
      <c r="P12656" s="138"/>
    </row>
    <row r="12657" spans="13:16" x14ac:dyDescent="0.3">
      <c r="M12657" s="162"/>
      <c r="N12657" s="152"/>
      <c r="P12657" s="138"/>
    </row>
    <row r="12658" spans="13:16" x14ac:dyDescent="0.3">
      <c r="M12658" s="162"/>
      <c r="N12658" s="152"/>
      <c r="P12658" s="138"/>
    </row>
    <row r="12659" spans="13:16" x14ac:dyDescent="0.3">
      <c r="M12659" s="162"/>
      <c r="N12659" s="152"/>
      <c r="P12659" s="138"/>
    </row>
    <row r="12660" spans="13:16" x14ac:dyDescent="0.3">
      <c r="M12660" s="162"/>
      <c r="N12660" s="152"/>
      <c r="P12660" s="138"/>
    </row>
    <row r="12661" spans="13:16" x14ac:dyDescent="0.3">
      <c r="M12661" s="162"/>
      <c r="N12661" s="152"/>
      <c r="P12661" s="138"/>
    </row>
    <row r="12662" spans="13:16" x14ac:dyDescent="0.3">
      <c r="M12662" s="162"/>
      <c r="N12662" s="152"/>
      <c r="P12662" s="138"/>
    </row>
    <row r="12663" spans="13:16" x14ac:dyDescent="0.3">
      <c r="M12663" s="162"/>
      <c r="N12663" s="152"/>
      <c r="P12663" s="138"/>
    </row>
    <row r="12664" spans="13:16" x14ac:dyDescent="0.3">
      <c r="M12664" s="162"/>
      <c r="N12664" s="152"/>
      <c r="P12664" s="138"/>
    </row>
    <row r="12665" spans="13:16" x14ac:dyDescent="0.3">
      <c r="M12665" s="162"/>
      <c r="N12665" s="152"/>
      <c r="P12665" s="138"/>
    </row>
    <row r="12666" spans="13:16" x14ac:dyDescent="0.3">
      <c r="M12666" s="162"/>
      <c r="N12666" s="152"/>
      <c r="P12666" s="138"/>
    </row>
    <row r="12667" spans="13:16" x14ac:dyDescent="0.3">
      <c r="M12667" s="162"/>
      <c r="N12667" s="152"/>
      <c r="P12667" s="138"/>
    </row>
    <row r="12668" spans="13:16" x14ac:dyDescent="0.3">
      <c r="M12668" s="162"/>
      <c r="N12668" s="152"/>
      <c r="P12668" s="138"/>
    </row>
    <row r="12669" spans="13:16" x14ac:dyDescent="0.3">
      <c r="M12669" s="162"/>
      <c r="N12669" s="152"/>
      <c r="P12669" s="138"/>
    </row>
    <row r="12670" spans="13:16" x14ac:dyDescent="0.3">
      <c r="M12670" s="162"/>
      <c r="N12670" s="152"/>
      <c r="P12670" s="138"/>
    </row>
    <row r="12671" spans="13:16" x14ac:dyDescent="0.3">
      <c r="M12671" s="162"/>
      <c r="N12671" s="152"/>
      <c r="P12671" s="138"/>
    </row>
    <row r="12672" spans="13:16" x14ac:dyDescent="0.3">
      <c r="M12672" s="162"/>
      <c r="N12672" s="152"/>
      <c r="P12672" s="138"/>
    </row>
    <row r="12673" spans="13:16" x14ac:dyDescent="0.3">
      <c r="M12673" s="162"/>
      <c r="N12673" s="152"/>
      <c r="P12673" s="138"/>
    </row>
    <row r="12674" spans="13:16" x14ac:dyDescent="0.3">
      <c r="M12674" s="162"/>
      <c r="N12674" s="152"/>
      <c r="P12674" s="138"/>
    </row>
    <row r="12675" spans="13:16" x14ac:dyDescent="0.3">
      <c r="M12675" s="162"/>
      <c r="N12675" s="152"/>
      <c r="P12675" s="138"/>
    </row>
    <row r="12676" spans="13:16" x14ac:dyDescent="0.3">
      <c r="M12676" s="162"/>
      <c r="N12676" s="152"/>
      <c r="P12676" s="138"/>
    </row>
    <row r="12677" spans="13:16" x14ac:dyDescent="0.3">
      <c r="M12677" s="162"/>
      <c r="N12677" s="152"/>
      <c r="P12677" s="138"/>
    </row>
    <row r="12678" spans="13:16" x14ac:dyDescent="0.3">
      <c r="M12678" s="162"/>
      <c r="N12678" s="152"/>
      <c r="P12678" s="138"/>
    </row>
    <row r="12679" spans="13:16" x14ac:dyDescent="0.3">
      <c r="M12679" s="162"/>
      <c r="N12679" s="152"/>
      <c r="P12679" s="138"/>
    </row>
    <row r="12680" spans="13:16" x14ac:dyDescent="0.3">
      <c r="M12680" s="162"/>
      <c r="N12680" s="152"/>
      <c r="P12680" s="138"/>
    </row>
    <row r="12681" spans="13:16" x14ac:dyDescent="0.3">
      <c r="M12681" s="162"/>
      <c r="N12681" s="152"/>
      <c r="P12681" s="138"/>
    </row>
    <row r="12682" spans="13:16" x14ac:dyDescent="0.3">
      <c r="M12682" s="162"/>
      <c r="N12682" s="152"/>
      <c r="P12682" s="138"/>
    </row>
    <row r="12683" spans="13:16" x14ac:dyDescent="0.3">
      <c r="M12683" s="162"/>
      <c r="N12683" s="152"/>
      <c r="P12683" s="138"/>
    </row>
    <row r="12684" spans="13:16" x14ac:dyDescent="0.3">
      <c r="M12684" s="162"/>
      <c r="N12684" s="152"/>
      <c r="P12684" s="138"/>
    </row>
    <row r="12685" spans="13:16" x14ac:dyDescent="0.3">
      <c r="M12685" s="162"/>
      <c r="N12685" s="152"/>
      <c r="P12685" s="138"/>
    </row>
    <row r="12686" spans="13:16" x14ac:dyDescent="0.3">
      <c r="M12686" s="162"/>
      <c r="N12686" s="152"/>
      <c r="P12686" s="138"/>
    </row>
    <row r="12687" spans="13:16" x14ac:dyDescent="0.3">
      <c r="M12687" s="162"/>
      <c r="N12687" s="152"/>
      <c r="P12687" s="138"/>
    </row>
    <row r="12688" spans="13:16" x14ac:dyDescent="0.3">
      <c r="M12688" s="162"/>
      <c r="N12688" s="152"/>
      <c r="P12688" s="138"/>
    </row>
    <row r="12689" spans="13:16" x14ac:dyDescent="0.3">
      <c r="M12689" s="162"/>
      <c r="N12689" s="152"/>
      <c r="P12689" s="138"/>
    </row>
    <row r="12690" spans="13:16" x14ac:dyDescent="0.3">
      <c r="M12690" s="162"/>
      <c r="N12690" s="152"/>
      <c r="P12690" s="138"/>
    </row>
    <row r="12691" spans="13:16" x14ac:dyDescent="0.3">
      <c r="M12691" s="162"/>
      <c r="N12691" s="152"/>
      <c r="P12691" s="138"/>
    </row>
    <row r="12692" spans="13:16" x14ac:dyDescent="0.3">
      <c r="M12692" s="162"/>
      <c r="N12692" s="152"/>
      <c r="P12692" s="138"/>
    </row>
    <row r="12693" spans="13:16" x14ac:dyDescent="0.3">
      <c r="M12693" s="162"/>
      <c r="N12693" s="152"/>
      <c r="P12693" s="138"/>
    </row>
    <row r="12694" spans="13:16" x14ac:dyDescent="0.3">
      <c r="M12694" s="162"/>
      <c r="N12694" s="152"/>
      <c r="P12694" s="138"/>
    </row>
    <row r="12695" spans="13:16" x14ac:dyDescent="0.3">
      <c r="M12695" s="162"/>
      <c r="N12695" s="152"/>
      <c r="P12695" s="138"/>
    </row>
    <row r="12696" spans="13:16" x14ac:dyDescent="0.3">
      <c r="M12696" s="162"/>
      <c r="N12696" s="152"/>
      <c r="P12696" s="138"/>
    </row>
    <row r="12697" spans="13:16" x14ac:dyDescent="0.3">
      <c r="M12697" s="162"/>
      <c r="N12697" s="152"/>
      <c r="P12697" s="138"/>
    </row>
    <row r="12698" spans="13:16" x14ac:dyDescent="0.3">
      <c r="M12698" s="162"/>
      <c r="N12698" s="152"/>
      <c r="P12698" s="138"/>
    </row>
    <row r="12699" spans="13:16" x14ac:dyDescent="0.3">
      <c r="M12699" s="162"/>
      <c r="N12699" s="152"/>
      <c r="P12699" s="138"/>
    </row>
    <row r="12700" spans="13:16" x14ac:dyDescent="0.3">
      <c r="M12700" s="162"/>
      <c r="N12700" s="152"/>
      <c r="P12700" s="138"/>
    </row>
    <row r="12701" spans="13:16" x14ac:dyDescent="0.3">
      <c r="M12701" s="162"/>
      <c r="N12701" s="152"/>
      <c r="P12701" s="138"/>
    </row>
    <row r="12702" spans="13:16" x14ac:dyDescent="0.3">
      <c r="M12702" s="162"/>
      <c r="N12702" s="152"/>
      <c r="P12702" s="138"/>
    </row>
    <row r="12703" spans="13:16" x14ac:dyDescent="0.3">
      <c r="M12703" s="162"/>
      <c r="N12703" s="152"/>
      <c r="P12703" s="138"/>
    </row>
    <row r="12704" spans="13:16" x14ac:dyDescent="0.3">
      <c r="M12704" s="162"/>
      <c r="N12704" s="152"/>
      <c r="P12704" s="138"/>
    </row>
    <row r="12705" spans="13:16" x14ac:dyDescent="0.3">
      <c r="M12705" s="162"/>
      <c r="N12705" s="152"/>
      <c r="P12705" s="138"/>
    </row>
    <row r="12706" spans="13:16" x14ac:dyDescent="0.3">
      <c r="M12706" s="162"/>
      <c r="N12706" s="152"/>
      <c r="P12706" s="138"/>
    </row>
    <row r="12707" spans="13:16" x14ac:dyDescent="0.3">
      <c r="M12707" s="162"/>
      <c r="N12707" s="152"/>
      <c r="P12707" s="138"/>
    </row>
    <row r="12708" spans="13:16" x14ac:dyDescent="0.3">
      <c r="M12708" s="162"/>
      <c r="N12708" s="152"/>
      <c r="P12708" s="138"/>
    </row>
    <row r="12709" spans="13:16" x14ac:dyDescent="0.3">
      <c r="M12709" s="162"/>
      <c r="N12709" s="152"/>
      <c r="P12709" s="138"/>
    </row>
    <row r="12710" spans="13:16" x14ac:dyDescent="0.3">
      <c r="M12710" s="162"/>
      <c r="N12710" s="152"/>
      <c r="P12710" s="138"/>
    </row>
    <row r="12711" spans="13:16" x14ac:dyDescent="0.3">
      <c r="M12711" s="162"/>
      <c r="N12711" s="152"/>
      <c r="P12711" s="138"/>
    </row>
    <row r="12712" spans="13:16" x14ac:dyDescent="0.3">
      <c r="M12712" s="162"/>
      <c r="N12712" s="152"/>
      <c r="P12712" s="138"/>
    </row>
    <row r="12713" spans="13:16" x14ac:dyDescent="0.3">
      <c r="M12713" s="162"/>
      <c r="N12713" s="152"/>
      <c r="P12713" s="138"/>
    </row>
    <row r="12714" spans="13:16" x14ac:dyDescent="0.3">
      <c r="M12714" s="162"/>
      <c r="N12714" s="152"/>
      <c r="P12714" s="138"/>
    </row>
    <row r="12715" spans="13:16" x14ac:dyDescent="0.3">
      <c r="M12715" s="162"/>
      <c r="N12715" s="152"/>
      <c r="P12715" s="138"/>
    </row>
    <row r="12716" spans="13:16" x14ac:dyDescent="0.3">
      <c r="M12716" s="162"/>
      <c r="N12716" s="152"/>
      <c r="P12716" s="138"/>
    </row>
    <row r="12717" spans="13:16" x14ac:dyDescent="0.3">
      <c r="M12717" s="162"/>
      <c r="N12717" s="152"/>
      <c r="P12717" s="138"/>
    </row>
    <row r="12718" spans="13:16" x14ac:dyDescent="0.3">
      <c r="M12718" s="162"/>
      <c r="N12718" s="152"/>
      <c r="P12718" s="138"/>
    </row>
    <row r="12719" spans="13:16" x14ac:dyDescent="0.3">
      <c r="M12719" s="162"/>
      <c r="N12719" s="152"/>
      <c r="P12719" s="138"/>
    </row>
    <row r="12720" spans="13:16" x14ac:dyDescent="0.3">
      <c r="M12720" s="162"/>
      <c r="N12720" s="152"/>
      <c r="P12720" s="138"/>
    </row>
    <row r="12721" spans="13:16" x14ac:dyDescent="0.3">
      <c r="M12721" s="162"/>
      <c r="N12721" s="152"/>
      <c r="P12721" s="138"/>
    </row>
    <row r="12722" spans="13:16" x14ac:dyDescent="0.3">
      <c r="M12722" s="162"/>
      <c r="N12722" s="152"/>
      <c r="P12722" s="138"/>
    </row>
    <row r="12723" spans="13:16" x14ac:dyDescent="0.3">
      <c r="M12723" s="162"/>
      <c r="N12723" s="152"/>
      <c r="P12723" s="138"/>
    </row>
    <row r="12724" spans="13:16" x14ac:dyDescent="0.3">
      <c r="M12724" s="162"/>
      <c r="N12724" s="152"/>
      <c r="P12724" s="138"/>
    </row>
    <row r="12725" spans="13:16" x14ac:dyDescent="0.3">
      <c r="M12725" s="162"/>
      <c r="N12725" s="152"/>
      <c r="P12725" s="138"/>
    </row>
    <row r="12726" spans="13:16" x14ac:dyDescent="0.3">
      <c r="M12726" s="162"/>
      <c r="N12726" s="152"/>
      <c r="P12726" s="138"/>
    </row>
    <row r="12727" spans="13:16" x14ac:dyDescent="0.3">
      <c r="M12727" s="162"/>
      <c r="N12727" s="152"/>
      <c r="P12727" s="138"/>
    </row>
    <row r="12728" spans="13:16" x14ac:dyDescent="0.3">
      <c r="M12728" s="162"/>
      <c r="N12728" s="152"/>
      <c r="P12728" s="138"/>
    </row>
    <row r="12729" spans="13:16" x14ac:dyDescent="0.3">
      <c r="M12729" s="162"/>
      <c r="N12729" s="152"/>
      <c r="P12729" s="138"/>
    </row>
    <row r="12730" spans="13:16" x14ac:dyDescent="0.3">
      <c r="M12730" s="162"/>
      <c r="N12730" s="152"/>
      <c r="P12730" s="138"/>
    </row>
    <row r="12731" spans="13:16" x14ac:dyDescent="0.3">
      <c r="M12731" s="162"/>
      <c r="N12731" s="152"/>
      <c r="P12731" s="138"/>
    </row>
    <row r="12732" spans="13:16" x14ac:dyDescent="0.3">
      <c r="M12732" s="162"/>
      <c r="N12732" s="152"/>
      <c r="P12732" s="138"/>
    </row>
    <row r="12733" spans="13:16" x14ac:dyDescent="0.3">
      <c r="M12733" s="162"/>
      <c r="N12733" s="152"/>
      <c r="P12733" s="138"/>
    </row>
    <row r="12734" spans="13:16" x14ac:dyDescent="0.3">
      <c r="M12734" s="162"/>
      <c r="N12734" s="152"/>
      <c r="P12734" s="138"/>
    </row>
    <row r="12735" spans="13:16" x14ac:dyDescent="0.3">
      <c r="M12735" s="162"/>
      <c r="N12735" s="152"/>
      <c r="P12735" s="138"/>
    </row>
    <row r="12736" spans="13:16" x14ac:dyDescent="0.3">
      <c r="M12736" s="162"/>
      <c r="N12736" s="152"/>
      <c r="P12736" s="138"/>
    </row>
    <row r="12737" spans="13:16" x14ac:dyDescent="0.3">
      <c r="M12737" s="162"/>
      <c r="N12737" s="152"/>
      <c r="P12737" s="138"/>
    </row>
    <row r="12738" spans="13:16" x14ac:dyDescent="0.3">
      <c r="M12738" s="162"/>
      <c r="N12738" s="152"/>
      <c r="P12738" s="138"/>
    </row>
    <row r="12739" spans="13:16" x14ac:dyDescent="0.3">
      <c r="M12739" s="162"/>
      <c r="N12739" s="152"/>
      <c r="P12739" s="138"/>
    </row>
    <row r="12740" spans="13:16" x14ac:dyDescent="0.3">
      <c r="M12740" s="162"/>
      <c r="N12740" s="152"/>
      <c r="P12740" s="138"/>
    </row>
    <row r="12741" spans="13:16" x14ac:dyDescent="0.3">
      <c r="M12741" s="162"/>
      <c r="N12741" s="152"/>
      <c r="P12741" s="138"/>
    </row>
    <row r="12742" spans="13:16" x14ac:dyDescent="0.3">
      <c r="M12742" s="162"/>
      <c r="N12742" s="152"/>
      <c r="P12742" s="138"/>
    </row>
    <row r="12743" spans="13:16" x14ac:dyDescent="0.3">
      <c r="M12743" s="162"/>
      <c r="N12743" s="152"/>
      <c r="P12743" s="138"/>
    </row>
    <row r="12744" spans="13:16" x14ac:dyDescent="0.3">
      <c r="M12744" s="162"/>
      <c r="N12744" s="152"/>
      <c r="P12744" s="138"/>
    </row>
    <row r="12745" spans="13:16" x14ac:dyDescent="0.3">
      <c r="M12745" s="162"/>
      <c r="N12745" s="152"/>
      <c r="P12745" s="138"/>
    </row>
    <row r="12746" spans="13:16" x14ac:dyDescent="0.3">
      <c r="M12746" s="162"/>
      <c r="N12746" s="152"/>
      <c r="P12746" s="138"/>
    </row>
    <row r="12747" spans="13:16" x14ac:dyDescent="0.3">
      <c r="M12747" s="162"/>
      <c r="N12747" s="152"/>
      <c r="P12747" s="138"/>
    </row>
    <row r="12748" spans="13:16" x14ac:dyDescent="0.3">
      <c r="M12748" s="162"/>
      <c r="N12748" s="152"/>
      <c r="P12748" s="138"/>
    </row>
    <row r="12749" spans="13:16" x14ac:dyDescent="0.3">
      <c r="M12749" s="162"/>
      <c r="N12749" s="152"/>
      <c r="P12749" s="138"/>
    </row>
    <row r="12750" spans="13:16" x14ac:dyDescent="0.3">
      <c r="M12750" s="162"/>
      <c r="N12750" s="152"/>
      <c r="P12750" s="138"/>
    </row>
    <row r="12751" spans="13:16" x14ac:dyDescent="0.3">
      <c r="M12751" s="162"/>
      <c r="N12751" s="152"/>
      <c r="P12751" s="138"/>
    </row>
    <row r="12752" spans="13:16" x14ac:dyDescent="0.3">
      <c r="M12752" s="162"/>
      <c r="N12752" s="152"/>
      <c r="P12752" s="138"/>
    </row>
    <row r="12753" spans="13:16" x14ac:dyDescent="0.3">
      <c r="M12753" s="162"/>
      <c r="N12753" s="152"/>
      <c r="P12753" s="138"/>
    </row>
    <row r="12754" spans="13:16" x14ac:dyDescent="0.3">
      <c r="M12754" s="162"/>
      <c r="N12754" s="152"/>
      <c r="P12754" s="138"/>
    </row>
    <row r="12755" spans="13:16" x14ac:dyDescent="0.3">
      <c r="M12755" s="162"/>
      <c r="N12755" s="152"/>
      <c r="P12755" s="138"/>
    </row>
    <row r="12756" spans="13:16" x14ac:dyDescent="0.3">
      <c r="M12756" s="162"/>
      <c r="N12756" s="152"/>
      <c r="P12756" s="138"/>
    </row>
    <row r="12757" spans="13:16" x14ac:dyDescent="0.3">
      <c r="M12757" s="162"/>
      <c r="N12757" s="152"/>
      <c r="P12757" s="138"/>
    </row>
    <row r="12758" spans="13:16" x14ac:dyDescent="0.3">
      <c r="M12758" s="162"/>
      <c r="N12758" s="152"/>
      <c r="P12758" s="138"/>
    </row>
    <row r="12759" spans="13:16" x14ac:dyDescent="0.3">
      <c r="M12759" s="162"/>
      <c r="N12759" s="152"/>
      <c r="P12759" s="138"/>
    </row>
    <row r="12760" spans="13:16" x14ac:dyDescent="0.3">
      <c r="M12760" s="162"/>
      <c r="N12760" s="152"/>
      <c r="P12760" s="138"/>
    </row>
    <row r="12761" spans="13:16" x14ac:dyDescent="0.3">
      <c r="M12761" s="162"/>
      <c r="N12761" s="152"/>
      <c r="P12761" s="138"/>
    </row>
    <row r="12762" spans="13:16" x14ac:dyDescent="0.3">
      <c r="M12762" s="162"/>
      <c r="N12762" s="152"/>
      <c r="P12762" s="138"/>
    </row>
    <row r="12763" spans="13:16" x14ac:dyDescent="0.3">
      <c r="M12763" s="162"/>
      <c r="N12763" s="152"/>
      <c r="P12763" s="138"/>
    </row>
    <row r="12764" spans="13:16" x14ac:dyDescent="0.3">
      <c r="M12764" s="162"/>
      <c r="N12764" s="152"/>
      <c r="P12764" s="138"/>
    </row>
    <row r="12765" spans="13:16" x14ac:dyDescent="0.3">
      <c r="M12765" s="162"/>
      <c r="N12765" s="152"/>
      <c r="P12765" s="138"/>
    </row>
    <row r="12766" spans="13:16" x14ac:dyDescent="0.3">
      <c r="M12766" s="162"/>
      <c r="N12766" s="152"/>
      <c r="P12766" s="138"/>
    </row>
    <row r="12767" spans="13:16" x14ac:dyDescent="0.3">
      <c r="M12767" s="162"/>
      <c r="N12767" s="152"/>
      <c r="P12767" s="138"/>
    </row>
    <row r="12768" spans="13:16" x14ac:dyDescent="0.3">
      <c r="M12768" s="162"/>
      <c r="N12768" s="152"/>
      <c r="P12768" s="138"/>
    </row>
    <row r="12769" spans="13:16" x14ac:dyDescent="0.3">
      <c r="M12769" s="162"/>
      <c r="N12769" s="152"/>
      <c r="P12769" s="138"/>
    </row>
    <row r="12770" spans="13:16" x14ac:dyDescent="0.3">
      <c r="M12770" s="162"/>
      <c r="N12770" s="152"/>
      <c r="P12770" s="138"/>
    </row>
    <row r="12771" spans="13:16" x14ac:dyDescent="0.3">
      <c r="M12771" s="162"/>
      <c r="N12771" s="152"/>
      <c r="P12771" s="138"/>
    </row>
    <row r="12772" spans="13:16" x14ac:dyDescent="0.3">
      <c r="M12772" s="162"/>
      <c r="N12772" s="152"/>
      <c r="P12772" s="138"/>
    </row>
    <row r="12773" spans="13:16" x14ac:dyDescent="0.3">
      <c r="M12773" s="162"/>
      <c r="N12773" s="152"/>
      <c r="P12773" s="138"/>
    </row>
    <row r="12774" spans="13:16" x14ac:dyDescent="0.3">
      <c r="M12774" s="162"/>
      <c r="N12774" s="152"/>
      <c r="P12774" s="138"/>
    </row>
    <row r="12775" spans="13:16" x14ac:dyDescent="0.3">
      <c r="M12775" s="162"/>
      <c r="N12775" s="152"/>
      <c r="P12775" s="138"/>
    </row>
    <row r="12776" spans="13:16" x14ac:dyDescent="0.3">
      <c r="M12776" s="162"/>
      <c r="N12776" s="152"/>
      <c r="P12776" s="138"/>
    </row>
    <row r="12777" spans="13:16" x14ac:dyDescent="0.3">
      <c r="M12777" s="162"/>
      <c r="N12777" s="152"/>
      <c r="P12777" s="138"/>
    </row>
    <row r="12778" spans="13:16" x14ac:dyDescent="0.3">
      <c r="M12778" s="162"/>
      <c r="N12778" s="152"/>
      <c r="P12778" s="138"/>
    </row>
    <row r="12779" spans="13:16" x14ac:dyDescent="0.3">
      <c r="M12779" s="162"/>
      <c r="N12779" s="152"/>
      <c r="P12779" s="138"/>
    </row>
    <row r="12780" spans="13:16" x14ac:dyDescent="0.3">
      <c r="M12780" s="162"/>
      <c r="N12780" s="152"/>
      <c r="P12780" s="138"/>
    </row>
    <row r="12781" spans="13:16" x14ac:dyDescent="0.3">
      <c r="M12781" s="162"/>
      <c r="N12781" s="152"/>
      <c r="P12781" s="138"/>
    </row>
    <row r="12782" spans="13:16" x14ac:dyDescent="0.3">
      <c r="M12782" s="162"/>
      <c r="N12782" s="152"/>
      <c r="P12782" s="138"/>
    </row>
    <row r="12783" spans="13:16" x14ac:dyDescent="0.3">
      <c r="M12783" s="162"/>
      <c r="N12783" s="152"/>
      <c r="P12783" s="138"/>
    </row>
    <row r="12784" spans="13:16" x14ac:dyDescent="0.3">
      <c r="M12784" s="162"/>
      <c r="N12784" s="152"/>
      <c r="P12784" s="138"/>
    </row>
    <row r="12785" spans="13:16" x14ac:dyDescent="0.3">
      <c r="M12785" s="162"/>
      <c r="N12785" s="152"/>
      <c r="P12785" s="138"/>
    </row>
    <row r="12786" spans="13:16" x14ac:dyDescent="0.3">
      <c r="M12786" s="162"/>
      <c r="N12786" s="152"/>
      <c r="P12786" s="138"/>
    </row>
    <row r="12787" spans="13:16" x14ac:dyDescent="0.3">
      <c r="M12787" s="162"/>
      <c r="N12787" s="152"/>
      <c r="P12787" s="138"/>
    </row>
    <row r="12788" spans="13:16" x14ac:dyDescent="0.3">
      <c r="M12788" s="162"/>
      <c r="N12788" s="152"/>
      <c r="P12788" s="138"/>
    </row>
    <row r="12789" spans="13:16" x14ac:dyDescent="0.3">
      <c r="M12789" s="162"/>
      <c r="N12789" s="152"/>
      <c r="P12789" s="138"/>
    </row>
    <row r="12790" spans="13:16" x14ac:dyDescent="0.3">
      <c r="M12790" s="162"/>
      <c r="N12790" s="152"/>
      <c r="P12790" s="138"/>
    </row>
    <row r="12791" spans="13:16" x14ac:dyDescent="0.3">
      <c r="M12791" s="162"/>
      <c r="N12791" s="152"/>
      <c r="P12791" s="138"/>
    </row>
    <row r="12792" spans="13:16" x14ac:dyDescent="0.3">
      <c r="M12792" s="162"/>
      <c r="N12792" s="152"/>
      <c r="P12792" s="138"/>
    </row>
    <row r="12793" spans="13:16" x14ac:dyDescent="0.3">
      <c r="M12793" s="162"/>
      <c r="N12793" s="152"/>
      <c r="P12793" s="138"/>
    </row>
    <row r="12794" spans="13:16" x14ac:dyDescent="0.3">
      <c r="M12794" s="162"/>
      <c r="N12794" s="152"/>
      <c r="P12794" s="138"/>
    </row>
    <row r="12795" spans="13:16" x14ac:dyDescent="0.3">
      <c r="M12795" s="162"/>
      <c r="N12795" s="152"/>
      <c r="P12795" s="138"/>
    </row>
    <row r="12796" spans="13:16" x14ac:dyDescent="0.3">
      <c r="M12796" s="162"/>
      <c r="N12796" s="152"/>
      <c r="P12796" s="138"/>
    </row>
    <row r="12797" spans="13:16" x14ac:dyDescent="0.3">
      <c r="M12797" s="162"/>
      <c r="N12797" s="152"/>
      <c r="P12797" s="138"/>
    </row>
    <row r="12798" spans="13:16" x14ac:dyDescent="0.3">
      <c r="M12798" s="162"/>
      <c r="N12798" s="152"/>
      <c r="P12798" s="138"/>
    </row>
    <row r="12799" spans="13:16" x14ac:dyDescent="0.3">
      <c r="M12799" s="162"/>
      <c r="N12799" s="152"/>
      <c r="P12799" s="138"/>
    </row>
    <row r="12800" spans="13:16" x14ac:dyDescent="0.3">
      <c r="M12800" s="162"/>
      <c r="N12800" s="152"/>
      <c r="P12800" s="138"/>
    </row>
    <row r="12801" spans="13:16" x14ac:dyDescent="0.3">
      <c r="M12801" s="162"/>
      <c r="N12801" s="152"/>
      <c r="P12801" s="138"/>
    </row>
    <row r="12802" spans="13:16" x14ac:dyDescent="0.3">
      <c r="M12802" s="162"/>
      <c r="N12802" s="152"/>
      <c r="P12802" s="138"/>
    </row>
    <row r="12803" spans="13:16" x14ac:dyDescent="0.3">
      <c r="M12803" s="162"/>
      <c r="N12803" s="152"/>
      <c r="P12803" s="138"/>
    </row>
    <row r="12804" spans="13:16" x14ac:dyDescent="0.3">
      <c r="M12804" s="162"/>
      <c r="N12804" s="152"/>
      <c r="P12804" s="138"/>
    </row>
    <row r="12805" spans="13:16" x14ac:dyDescent="0.3">
      <c r="M12805" s="162"/>
      <c r="N12805" s="152"/>
      <c r="P12805" s="138"/>
    </row>
    <row r="12806" spans="13:16" x14ac:dyDescent="0.3">
      <c r="M12806" s="162"/>
      <c r="N12806" s="152"/>
      <c r="P12806" s="138"/>
    </row>
    <row r="12807" spans="13:16" x14ac:dyDescent="0.3">
      <c r="M12807" s="162"/>
      <c r="N12807" s="152"/>
      <c r="P12807" s="138"/>
    </row>
    <row r="12808" spans="13:16" x14ac:dyDescent="0.3">
      <c r="M12808" s="162"/>
      <c r="N12808" s="152"/>
      <c r="P12808" s="138"/>
    </row>
    <row r="12809" spans="13:16" x14ac:dyDescent="0.3">
      <c r="M12809" s="162"/>
      <c r="N12809" s="152"/>
      <c r="P12809" s="138"/>
    </row>
    <row r="12810" spans="13:16" x14ac:dyDescent="0.3">
      <c r="M12810" s="162"/>
      <c r="N12810" s="152"/>
      <c r="P12810" s="138"/>
    </row>
    <row r="12811" spans="13:16" x14ac:dyDescent="0.3">
      <c r="M12811" s="162"/>
      <c r="N12811" s="152"/>
      <c r="P12811" s="138"/>
    </row>
    <row r="12812" spans="13:16" x14ac:dyDescent="0.3">
      <c r="M12812" s="162"/>
      <c r="N12812" s="152"/>
      <c r="P12812" s="138"/>
    </row>
    <row r="12813" spans="13:16" x14ac:dyDescent="0.3">
      <c r="M12813" s="162"/>
      <c r="N12813" s="152"/>
      <c r="P12813" s="138"/>
    </row>
    <row r="12814" spans="13:16" x14ac:dyDescent="0.3">
      <c r="M12814" s="162"/>
      <c r="N12814" s="152"/>
      <c r="P12814" s="138"/>
    </row>
    <row r="12815" spans="13:16" x14ac:dyDescent="0.3">
      <c r="M12815" s="162"/>
      <c r="N12815" s="152"/>
      <c r="P12815" s="138"/>
    </row>
    <row r="12816" spans="13:16" x14ac:dyDescent="0.3">
      <c r="M12816" s="162"/>
      <c r="N12816" s="152"/>
      <c r="P12816" s="138"/>
    </row>
    <row r="12817" spans="13:16" x14ac:dyDescent="0.3">
      <c r="M12817" s="162"/>
      <c r="N12817" s="152"/>
      <c r="P12817" s="138"/>
    </row>
    <row r="12818" spans="13:16" x14ac:dyDescent="0.3">
      <c r="M12818" s="162"/>
      <c r="N12818" s="152"/>
      <c r="P12818" s="138"/>
    </row>
    <row r="12819" spans="13:16" x14ac:dyDescent="0.3">
      <c r="M12819" s="162"/>
      <c r="N12819" s="152"/>
      <c r="P12819" s="138"/>
    </row>
    <row r="12820" spans="13:16" x14ac:dyDescent="0.3">
      <c r="M12820" s="162"/>
      <c r="N12820" s="152"/>
      <c r="P12820" s="138"/>
    </row>
    <row r="12821" spans="13:16" x14ac:dyDescent="0.3">
      <c r="M12821" s="162"/>
      <c r="N12821" s="152"/>
      <c r="P12821" s="138"/>
    </row>
    <row r="12822" spans="13:16" x14ac:dyDescent="0.3">
      <c r="M12822" s="162"/>
      <c r="N12822" s="152"/>
      <c r="P12822" s="138"/>
    </row>
    <row r="12823" spans="13:16" x14ac:dyDescent="0.3">
      <c r="M12823" s="162"/>
      <c r="N12823" s="152"/>
      <c r="P12823" s="138"/>
    </row>
    <row r="12824" spans="13:16" x14ac:dyDescent="0.3">
      <c r="M12824" s="162"/>
      <c r="N12824" s="152"/>
      <c r="P12824" s="138"/>
    </row>
    <row r="12825" spans="13:16" x14ac:dyDescent="0.3">
      <c r="M12825" s="162"/>
      <c r="N12825" s="152"/>
      <c r="P12825" s="138"/>
    </row>
    <row r="12826" spans="13:16" x14ac:dyDescent="0.3">
      <c r="M12826" s="162"/>
      <c r="N12826" s="152"/>
      <c r="P12826" s="138"/>
    </row>
    <row r="12827" spans="13:16" x14ac:dyDescent="0.3">
      <c r="M12827" s="162"/>
      <c r="N12827" s="152"/>
      <c r="P12827" s="138"/>
    </row>
    <row r="12828" spans="13:16" x14ac:dyDescent="0.3">
      <c r="M12828" s="162"/>
      <c r="N12828" s="152"/>
      <c r="P12828" s="138"/>
    </row>
    <row r="12829" spans="13:16" x14ac:dyDescent="0.3">
      <c r="M12829" s="162"/>
      <c r="N12829" s="152"/>
      <c r="P12829" s="138"/>
    </row>
    <row r="12830" spans="13:16" x14ac:dyDescent="0.3">
      <c r="M12830" s="162"/>
      <c r="N12830" s="152"/>
      <c r="P12830" s="138"/>
    </row>
    <row r="12831" spans="13:16" x14ac:dyDescent="0.3">
      <c r="M12831" s="162"/>
      <c r="N12831" s="152"/>
      <c r="P12831" s="138"/>
    </row>
    <row r="12832" spans="13:16" x14ac:dyDescent="0.3">
      <c r="M12832" s="162"/>
      <c r="N12832" s="152"/>
      <c r="P12832" s="138"/>
    </row>
    <row r="12833" spans="13:16" x14ac:dyDescent="0.3">
      <c r="M12833" s="162"/>
      <c r="N12833" s="152"/>
      <c r="P12833" s="138"/>
    </row>
    <row r="12834" spans="13:16" x14ac:dyDescent="0.3">
      <c r="M12834" s="162"/>
      <c r="N12834" s="152"/>
      <c r="P12834" s="138"/>
    </row>
    <row r="12835" spans="13:16" x14ac:dyDescent="0.3">
      <c r="M12835" s="162"/>
      <c r="N12835" s="152"/>
      <c r="P12835" s="138"/>
    </row>
    <row r="12836" spans="13:16" x14ac:dyDescent="0.3">
      <c r="M12836" s="162"/>
      <c r="N12836" s="152"/>
      <c r="P12836" s="138"/>
    </row>
    <row r="12837" spans="13:16" x14ac:dyDescent="0.3">
      <c r="M12837" s="162"/>
      <c r="N12837" s="152"/>
      <c r="P12837" s="138"/>
    </row>
    <row r="12838" spans="13:16" x14ac:dyDescent="0.3">
      <c r="M12838" s="162"/>
      <c r="N12838" s="152"/>
      <c r="P12838" s="138"/>
    </row>
    <row r="12839" spans="13:16" x14ac:dyDescent="0.3">
      <c r="M12839" s="162"/>
      <c r="N12839" s="152"/>
      <c r="P12839" s="138"/>
    </row>
    <row r="12840" spans="13:16" x14ac:dyDescent="0.3">
      <c r="M12840" s="162"/>
      <c r="N12840" s="152"/>
      <c r="P12840" s="138"/>
    </row>
    <row r="12841" spans="13:16" x14ac:dyDescent="0.3">
      <c r="M12841" s="162"/>
      <c r="N12841" s="152"/>
      <c r="P12841" s="138"/>
    </row>
    <row r="12842" spans="13:16" x14ac:dyDescent="0.3">
      <c r="M12842" s="162"/>
      <c r="N12842" s="152"/>
      <c r="P12842" s="138"/>
    </row>
    <row r="12843" spans="13:16" x14ac:dyDescent="0.3">
      <c r="M12843" s="162"/>
      <c r="N12843" s="152"/>
      <c r="P12843" s="138"/>
    </row>
    <row r="12844" spans="13:16" x14ac:dyDescent="0.3">
      <c r="M12844" s="162"/>
      <c r="N12844" s="152"/>
      <c r="P12844" s="138"/>
    </row>
    <row r="12845" spans="13:16" x14ac:dyDescent="0.3">
      <c r="M12845" s="162"/>
      <c r="N12845" s="152"/>
      <c r="P12845" s="138"/>
    </row>
    <row r="12846" spans="13:16" x14ac:dyDescent="0.3">
      <c r="M12846" s="162"/>
      <c r="N12846" s="152"/>
      <c r="P12846" s="138"/>
    </row>
    <row r="12847" spans="13:16" x14ac:dyDescent="0.3">
      <c r="M12847" s="162"/>
      <c r="N12847" s="152"/>
      <c r="P12847" s="138"/>
    </row>
    <row r="12848" spans="13:16" x14ac:dyDescent="0.3">
      <c r="M12848" s="162"/>
      <c r="N12848" s="152"/>
      <c r="P12848" s="138"/>
    </row>
    <row r="12849" spans="13:16" x14ac:dyDescent="0.3">
      <c r="M12849" s="162"/>
      <c r="N12849" s="152"/>
      <c r="P12849" s="138"/>
    </row>
    <row r="12850" spans="13:16" x14ac:dyDescent="0.3">
      <c r="M12850" s="162"/>
      <c r="N12850" s="152"/>
      <c r="P12850" s="138"/>
    </row>
    <row r="12851" spans="13:16" x14ac:dyDescent="0.3">
      <c r="M12851" s="162"/>
      <c r="N12851" s="152"/>
      <c r="P12851" s="138"/>
    </row>
    <row r="12852" spans="13:16" x14ac:dyDescent="0.3">
      <c r="M12852" s="162"/>
      <c r="N12852" s="152"/>
      <c r="P12852" s="138"/>
    </row>
    <row r="12853" spans="13:16" x14ac:dyDescent="0.3">
      <c r="M12853" s="162"/>
      <c r="N12853" s="152"/>
      <c r="P12853" s="138"/>
    </row>
    <row r="12854" spans="13:16" x14ac:dyDescent="0.3">
      <c r="M12854" s="162"/>
      <c r="N12854" s="152"/>
      <c r="P12854" s="138"/>
    </row>
    <row r="12855" spans="13:16" x14ac:dyDescent="0.3">
      <c r="M12855" s="162"/>
      <c r="N12855" s="152"/>
      <c r="P12855" s="138"/>
    </row>
    <row r="12856" spans="13:16" x14ac:dyDescent="0.3">
      <c r="M12856" s="162"/>
      <c r="N12856" s="152"/>
      <c r="P12856" s="138"/>
    </row>
    <row r="12857" spans="13:16" x14ac:dyDescent="0.3">
      <c r="M12857" s="162"/>
      <c r="N12857" s="152"/>
      <c r="P12857" s="138"/>
    </row>
    <row r="12858" spans="13:16" x14ac:dyDescent="0.3">
      <c r="M12858" s="162"/>
      <c r="N12858" s="152"/>
      <c r="P12858" s="138"/>
    </row>
    <row r="12859" spans="13:16" x14ac:dyDescent="0.3">
      <c r="M12859" s="162"/>
      <c r="N12859" s="152"/>
      <c r="P12859" s="138"/>
    </row>
    <row r="12860" spans="13:16" x14ac:dyDescent="0.3">
      <c r="M12860" s="162"/>
      <c r="N12860" s="152"/>
      <c r="P12860" s="138"/>
    </row>
    <row r="12861" spans="13:16" x14ac:dyDescent="0.3">
      <c r="M12861" s="162"/>
      <c r="N12861" s="152"/>
      <c r="P12861" s="138"/>
    </row>
    <row r="12862" spans="13:16" x14ac:dyDescent="0.3">
      <c r="M12862" s="162"/>
      <c r="N12862" s="152"/>
      <c r="P12862" s="138"/>
    </row>
    <row r="12863" spans="13:16" x14ac:dyDescent="0.3">
      <c r="M12863" s="162"/>
      <c r="N12863" s="152"/>
      <c r="P12863" s="138"/>
    </row>
    <row r="12864" spans="13:16" x14ac:dyDescent="0.3">
      <c r="M12864" s="162"/>
      <c r="N12864" s="152"/>
      <c r="P12864" s="138"/>
    </row>
    <row r="12865" spans="13:16" x14ac:dyDescent="0.3">
      <c r="M12865" s="162"/>
      <c r="N12865" s="152"/>
      <c r="P12865" s="138"/>
    </row>
    <row r="12866" spans="13:16" x14ac:dyDescent="0.3">
      <c r="M12866" s="162"/>
      <c r="N12866" s="152"/>
      <c r="P12866" s="138"/>
    </row>
    <row r="12867" spans="13:16" x14ac:dyDescent="0.3">
      <c r="M12867" s="162"/>
      <c r="N12867" s="152"/>
      <c r="P12867" s="138"/>
    </row>
    <row r="12868" spans="13:16" x14ac:dyDescent="0.3">
      <c r="M12868" s="162"/>
      <c r="N12868" s="152"/>
      <c r="P12868" s="138"/>
    </row>
    <row r="12869" spans="13:16" x14ac:dyDescent="0.3">
      <c r="M12869" s="162"/>
      <c r="N12869" s="152"/>
      <c r="P12869" s="138"/>
    </row>
    <row r="12870" spans="13:16" x14ac:dyDescent="0.3">
      <c r="M12870" s="162"/>
      <c r="N12870" s="152"/>
      <c r="P12870" s="138"/>
    </row>
    <row r="12871" spans="13:16" x14ac:dyDescent="0.3">
      <c r="M12871" s="162"/>
      <c r="N12871" s="152"/>
      <c r="P12871" s="138"/>
    </row>
    <row r="12872" spans="13:16" x14ac:dyDescent="0.3">
      <c r="M12872" s="162"/>
      <c r="N12872" s="152"/>
      <c r="P12872" s="138"/>
    </row>
    <row r="12873" spans="13:16" x14ac:dyDescent="0.3">
      <c r="M12873" s="162"/>
      <c r="N12873" s="152"/>
      <c r="P12873" s="138"/>
    </row>
    <row r="12874" spans="13:16" x14ac:dyDescent="0.3">
      <c r="M12874" s="162"/>
      <c r="N12874" s="152"/>
      <c r="P12874" s="138"/>
    </row>
    <row r="12875" spans="13:16" x14ac:dyDescent="0.3">
      <c r="M12875" s="162"/>
      <c r="N12875" s="152"/>
      <c r="P12875" s="138"/>
    </row>
    <row r="12876" spans="13:16" x14ac:dyDescent="0.3">
      <c r="M12876" s="162"/>
      <c r="N12876" s="152"/>
      <c r="P12876" s="138"/>
    </row>
    <row r="12877" spans="13:16" x14ac:dyDescent="0.3">
      <c r="M12877" s="162"/>
      <c r="N12877" s="152"/>
      <c r="P12877" s="138"/>
    </row>
    <row r="12878" spans="13:16" x14ac:dyDescent="0.3">
      <c r="M12878" s="162"/>
      <c r="N12878" s="152"/>
      <c r="P12878" s="138"/>
    </row>
    <row r="12879" spans="13:16" x14ac:dyDescent="0.3">
      <c r="M12879" s="162"/>
      <c r="N12879" s="152"/>
      <c r="P12879" s="138"/>
    </row>
    <row r="12880" spans="13:16" x14ac:dyDescent="0.3">
      <c r="M12880" s="162"/>
      <c r="N12880" s="152"/>
      <c r="P12880" s="138"/>
    </row>
    <row r="12881" spans="13:16" x14ac:dyDescent="0.3">
      <c r="M12881" s="162"/>
      <c r="N12881" s="152"/>
      <c r="P12881" s="138"/>
    </row>
    <row r="12882" spans="13:16" x14ac:dyDescent="0.3">
      <c r="M12882" s="162"/>
      <c r="N12882" s="152"/>
      <c r="P12882" s="138"/>
    </row>
    <row r="12883" spans="13:16" x14ac:dyDescent="0.3">
      <c r="M12883" s="162"/>
      <c r="N12883" s="152"/>
      <c r="P12883" s="138"/>
    </row>
    <row r="12884" spans="13:16" x14ac:dyDescent="0.3">
      <c r="M12884" s="162"/>
      <c r="N12884" s="152"/>
      <c r="P12884" s="138"/>
    </row>
    <row r="12885" spans="13:16" x14ac:dyDescent="0.3">
      <c r="M12885" s="162"/>
      <c r="N12885" s="152"/>
      <c r="P12885" s="138"/>
    </row>
    <row r="12886" spans="13:16" x14ac:dyDescent="0.3">
      <c r="M12886" s="162"/>
      <c r="N12886" s="152"/>
      <c r="P12886" s="138"/>
    </row>
    <row r="12887" spans="13:16" x14ac:dyDescent="0.3">
      <c r="M12887" s="162"/>
      <c r="N12887" s="152"/>
      <c r="P12887" s="138"/>
    </row>
    <row r="12888" spans="13:16" x14ac:dyDescent="0.3">
      <c r="M12888" s="162"/>
      <c r="N12888" s="152"/>
      <c r="P12888" s="138"/>
    </row>
    <row r="12889" spans="13:16" x14ac:dyDescent="0.3">
      <c r="M12889" s="162"/>
      <c r="N12889" s="152"/>
      <c r="P12889" s="138"/>
    </row>
    <row r="12890" spans="13:16" x14ac:dyDescent="0.3">
      <c r="M12890" s="162"/>
      <c r="N12890" s="152"/>
      <c r="P12890" s="138"/>
    </row>
    <row r="12891" spans="13:16" x14ac:dyDescent="0.3">
      <c r="M12891" s="162"/>
      <c r="N12891" s="152"/>
      <c r="P12891" s="138"/>
    </row>
    <row r="12892" spans="13:16" x14ac:dyDescent="0.3">
      <c r="M12892" s="162"/>
      <c r="N12892" s="152"/>
      <c r="P12892" s="138"/>
    </row>
    <row r="12893" spans="13:16" x14ac:dyDescent="0.3">
      <c r="M12893" s="162"/>
      <c r="N12893" s="152"/>
      <c r="P12893" s="138"/>
    </row>
    <row r="12894" spans="13:16" x14ac:dyDescent="0.3">
      <c r="M12894" s="162"/>
      <c r="N12894" s="152"/>
      <c r="P12894" s="138"/>
    </row>
    <row r="12895" spans="13:16" x14ac:dyDescent="0.3">
      <c r="M12895" s="162"/>
      <c r="N12895" s="152"/>
      <c r="P12895" s="138"/>
    </row>
    <row r="12896" spans="13:16" x14ac:dyDescent="0.3">
      <c r="M12896" s="162"/>
      <c r="N12896" s="152"/>
      <c r="P12896" s="138"/>
    </row>
    <row r="12897" spans="13:16" x14ac:dyDescent="0.3">
      <c r="M12897" s="162"/>
      <c r="N12897" s="152"/>
      <c r="P12897" s="138"/>
    </row>
    <row r="12898" spans="13:16" x14ac:dyDescent="0.3">
      <c r="M12898" s="162"/>
      <c r="N12898" s="152"/>
      <c r="P12898" s="138"/>
    </row>
    <row r="12899" spans="13:16" x14ac:dyDescent="0.3">
      <c r="M12899" s="162"/>
      <c r="N12899" s="152"/>
      <c r="P12899" s="138"/>
    </row>
    <row r="12900" spans="13:16" x14ac:dyDescent="0.3">
      <c r="M12900" s="162"/>
      <c r="N12900" s="152"/>
      <c r="P12900" s="138"/>
    </row>
    <row r="12901" spans="13:16" x14ac:dyDescent="0.3">
      <c r="M12901" s="162"/>
      <c r="N12901" s="152"/>
      <c r="P12901" s="138"/>
    </row>
    <row r="12902" spans="13:16" x14ac:dyDescent="0.3">
      <c r="M12902" s="162"/>
      <c r="N12902" s="152"/>
      <c r="P12902" s="138"/>
    </row>
    <row r="12903" spans="13:16" x14ac:dyDescent="0.3">
      <c r="M12903" s="162"/>
      <c r="N12903" s="152"/>
      <c r="P12903" s="138"/>
    </row>
    <row r="12904" spans="13:16" x14ac:dyDescent="0.3">
      <c r="M12904" s="162"/>
      <c r="N12904" s="152"/>
      <c r="P12904" s="138"/>
    </row>
    <row r="12905" spans="13:16" x14ac:dyDescent="0.3">
      <c r="M12905" s="162"/>
      <c r="N12905" s="152"/>
      <c r="P12905" s="138"/>
    </row>
    <row r="12906" spans="13:16" x14ac:dyDescent="0.3">
      <c r="M12906" s="162"/>
      <c r="N12906" s="152"/>
      <c r="P12906" s="138"/>
    </row>
    <row r="12907" spans="13:16" x14ac:dyDescent="0.3">
      <c r="M12907" s="162"/>
      <c r="N12907" s="152"/>
      <c r="P12907" s="138"/>
    </row>
    <row r="12908" spans="13:16" x14ac:dyDescent="0.3">
      <c r="M12908" s="162"/>
      <c r="N12908" s="152"/>
      <c r="P12908" s="138"/>
    </row>
    <row r="12909" spans="13:16" x14ac:dyDescent="0.3">
      <c r="M12909" s="162"/>
      <c r="N12909" s="152"/>
      <c r="P12909" s="138"/>
    </row>
    <row r="12910" spans="13:16" x14ac:dyDescent="0.3">
      <c r="M12910" s="162"/>
      <c r="N12910" s="152"/>
      <c r="P12910" s="138"/>
    </row>
    <row r="12911" spans="13:16" x14ac:dyDescent="0.3">
      <c r="M12911" s="162"/>
      <c r="N12911" s="152"/>
      <c r="P12911" s="138"/>
    </row>
    <row r="12912" spans="13:16" x14ac:dyDescent="0.3">
      <c r="M12912" s="162"/>
      <c r="N12912" s="152"/>
      <c r="P12912" s="138"/>
    </row>
    <row r="12913" spans="13:16" x14ac:dyDescent="0.3">
      <c r="M12913" s="162"/>
      <c r="N12913" s="152"/>
      <c r="P12913" s="138"/>
    </row>
    <row r="12914" spans="13:16" x14ac:dyDescent="0.3">
      <c r="M12914" s="162"/>
      <c r="N12914" s="152"/>
      <c r="P12914" s="138"/>
    </row>
    <row r="12915" spans="13:16" x14ac:dyDescent="0.3">
      <c r="M12915" s="162"/>
      <c r="N12915" s="152"/>
      <c r="P12915" s="138"/>
    </row>
    <row r="12916" spans="13:16" x14ac:dyDescent="0.3">
      <c r="M12916" s="162"/>
      <c r="N12916" s="152"/>
      <c r="P12916" s="138"/>
    </row>
    <row r="12917" spans="13:16" x14ac:dyDescent="0.3">
      <c r="M12917" s="162"/>
      <c r="N12917" s="152"/>
      <c r="P12917" s="138"/>
    </row>
    <row r="12918" spans="13:16" x14ac:dyDescent="0.3">
      <c r="M12918" s="162"/>
      <c r="N12918" s="152"/>
      <c r="P12918" s="138"/>
    </row>
    <row r="12919" spans="13:16" x14ac:dyDescent="0.3">
      <c r="M12919" s="162"/>
      <c r="N12919" s="152"/>
      <c r="P12919" s="138"/>
    </row>
    <row r="12920" spans="13:16" x14ac:dyDescent="0.3">
      <c r="M12920" s="162"/>
      <c r="N12920" s="152"/>
      <c r="P12920" s="138"/>
    </row>
    <row r="12921" spans="13:16" x14ac:dyDescent="0.3">
      <c r="M12921" s="162"/>
      <c r="N12921" s="152"/>
      <c r="P12921" s="138"/>
    </row>
    <row r="12922" spans="13:16" x14ac:dyDescent="0.3">
      <c r="M12922" s="162"/>
      <c r="N12922" s="152"/>
      <c r="P12922" s="138"/>
    </row>
    <row r="12923" spans="13:16" x14ac:dyDescent="0.3">
      <c r="M12923" s="162"/>
      <c r="N12923" s="152"/>
      <c r="P12923" s="138"/>
    </row>
    <row r="12924" spans="13:16" x14ac:dyDescent="0.3">
      <c r="M12924" s="162"/>
      <c r="N12924" s="152"/>
      <c r="P12924" s="138"/>
    </row>
    <row r="12925" spans="13:16" x14ac:dyDescent="0.3">
      <c r="M12925" s="162"/>
      <c r="N12925" s="152"/>
      <c r="P12925" s="138"/>
    </row>
    <row r="12926" spans="13:16" x14ac:dyDescent="0.3">
      <c r="M12926" s="162"/>
      <c r="N12926" s="152"/>
      <c r="P12926" s="138"/>
    </row>
    <row r="12927" spans="13:16" x14ac:dyDescent="0.3">
      <c r="M12927" s="162"/>
      <c r="N12927" s="152"/>
      <c r="P12927" s="138"/>
    </row>
    <row r="12928" spans="13:16" x14ac:dyDescent="0.3">
      <c r="M12928" s="162"/>
      <c r="N12928" s="152"/>
      <c r="P12928" s="138"/>
    </row>
    <row r="12929" spans="13:16" x14ac:dyDescent="0.3">
      <c r="M12929" s="162"/>
      <c r="N12929" s="152"/>
      <c r="P12929" s="138"/>
    </row>
    <row r="12930" spans="13:16" x14ac:dyDescent="0.3">
      <c r="M12930" s="162"/>
      <c r="N12930" s="152"/>
      <c r="P12930" s="138"/>
    </row>
    <row r="12931" spans="13:16" x14ac:dyDescent="0.3">
      <c r="M12931" s="162"/>
      <c r="N12931" s="152"/>
      <c r="P12931" s="138"/>
    </row>
    <row r="12932" spans="13:16" x14ac:dyDescent="0.3">
      <c r="M12932" s="162"/>
      <c r="N12932" s="152"/>
      <c r="P12932" s="138"/>
    </row>
    <row r="12933" spans="13:16" x14ac:dyDescent="0.3">
      <c r="M12933" s="162"/>
      <c r="N12933" s="152"/>
      <c r="P12933" s="138"/>
    </row>
    <row r="12934" spans="13:16" x14ac:dyDescent="0.3">
      <c r="M12934" s="162"/>
      <c r="N12934" s="152"/>
      <c r="P12934" s="138"/>
    </row>
    <row r="12935" spans="13:16" x14ac:dyDescent="0.3">
      <c r="M12935" s="162"/>
      <c r="N12935" s="152"/>
      <c r="P12935" s="138"/>
    </row>
    <row r="12936" spans="13:16" x14ac:dyDescent="0.3">
      <c r="M12936" s="162"/>
      <c r="N12936" s="152"/>
      <c r="P12936" s="138"/>
    </row>
    <row r="12937" spans="13:16" x14ac:dyDescent="0.3">
      <c r="M12937" s="162"/>
      <c r="N12937" s="152"/>
      <c r="P12937" s="138"/>
    </row>
    <row r="12938" spans="13:16" x14ac:dyDescent="0.3">
      <c r="M12938" s="162"/>
      <c r="N12938" s="152"/>
      <c r="P12938" s="138"/>
    </row>
    <row r="12939" spans="13:16" x14ac:dyDescent="0.3">
      <c r="M12939" s="162"/>
      <c r="N12939" s="152"/>
      <c r="P12939" s="138"/>
    </row>
    <row r="12940" spans="13:16" x14ac:dyDescent="0.3">
      <c r="M12940" s="162"/>
      <c r="N12940" s="152"/>
      <c r="P12940" s="138"/>
    </row>
    <row r="12941" spans="13:16" x14ac:dyDescent="0.3">
      <c r="M12941" s="162"/>
      <c r="N12941" s="152"/>
      <c r="P12941" s="138"/>
    </row>
    <row r="12942" spans="13:16" x14ac:dyDescent="0.3">
      <c r="M12942" s="162"/>
      <c r="N12942" s="152"/>
      <c r="P12942" s="138"/>
    </row>
    <row r="12943" spans="13:16" x14ac:dyDescent="0.3">
      <c r="M12943" s="162"/>
      <c r="N12943" s="152"/>
      <c r="P12943" s="138"/>
    </row>
    <row r="12944" spans="13:16" x14ac:dyDescent="0.3">
      <c r="M12944" s="162"/>
      <c r="N12944" s="152"/>
      <c r="P12944" s="138"/>
    </row>
    <row r="12945" spans="13:16" x14ac:dyDescent="0.3">
      <c r="M12945" s="162"/>
      <c r="N12945" s="152"/>
      <c r="P12945" s="138"/>
    </row>
    <row r="12946" spans="13:16" x14ac:dyDescent="0.3">
      <c r="M12946" s="162"/>
      <c r="N12946" s="152"/>
      <c r="P12946" s="138"/>
    </row>
    <row r="12947" spans="13:16" x14ac:dyDescent="0.3">
      <c r="M12947" s="162"/>
      <c r="N12947" s="152"/>
      <c r="P12947" s="138"/>
    </row>
    <row r="12948" spans="13:16" x14ac:dyDescent="0.3">
      <c r="M12948" s="162"/>
      <c r="N12948" s="152"/>
      <c r="P12948" s="138"/>
    </row>
    <row r="12949" spans="13:16" x14ac:dyDescent="0.3">
      <c r="M12949" s="162"/>
      <c r="N12949" s="152"/>
      <c r="P12949" s="138"/>
    </row>
    <row r="12950" spans="13:16" x14ac:dyDescent="0.3">
      <c r="M12950" s="162"/>
      <c r="N12950" s="152"/>
      <c r="P12950" s="138"/>
    </row>
    <row r="12951" spans="13:16" x14ac:dyDescent="0.3">
      <c r="M12951" s="162"/>
      <c r="N12951" s="152"/>
      <c r="P12951" s="138"/>
    </row>
    <row r="12952" spans="13:16" x14ac:dyDescent="0.3">
      <c r="M12952" s="162"/>
      <c r="N12952" s="152"/>
      <c r="P12952" s="138"/>
    </row>
    <row r="12953" spans="13:16" x14ac:dyDescent="0.3">
      <c r="M12953" s="162"/>
      <c r="N12953" s="152"/>
      <c r="P12953" s="138"/>
    </row>
    <row r="12954" spans="13:16" x14ac:dyDescent="0.3">
      <c r="M12954" s="162"/>
      <c r="N12954" s="152"/>
      <c r="P12954" s="138"/>
    </row>
    <row r="12955" spans="13:16" x14ac:dyDescent="0.3">
      <c r="M12955" s="162"/>
      <c r="N12955" s="152"/>
      <c r="P12955" s="138"/>
    </row>
    <row r="12956" spans="13:16" x14ac:dyDescent="0.3">
      <c r="M12956" s="162"/>
      <c r="N12956" s="152"/>
      <c r="P12956" s="138"/>
    </row>
    <row r="12957" spans="13:16" x14ac:dyDescent="0.3">
      <c r="M12957" s="162"/>
      <c r="N12957" s="152"/>
      <c r="P12957" s="138"/>
    </row>
    <row r="12958" spans="13:16" x14ac:dyDescent="0.3">
      <c r="M12958" s="162"/>
      <c r="N12958" s="152"/>
      <c r="P12958" s="138"/>
    </row>
    <row r="12959" spans="13:16" x14ac:dyDescent="0.3">
      <c r="M12959" s="162"/>
      <c r="N12959" s="152"/>
      <c r="P12959" s="138"/>
    </row>
    <row r="12960" spans="13:16" x14ac:dyDescent="0.3">
      <c r="M12960" s="162"/>
      <c r="N12960" s="152"/>
      <c r="P12960" s="138"/>
    </row>
    <row r="12961" spans="13:16" x14ac:dyDescent="0.3">
      <c r="M12961" s="162"/>
      <c r="N12961" s="152"/>
      <c r="P12961" s="138"/>
    </row>
    <row r="12962" spans="13:16" x14ac:dyDescent="0.3">
      <c r="M12962" s="162"/>
      <c r="N12962" s="152"/>
      <c r="P12962" s="138"/>
    </row>
    <row r="12963" spans="13:16" x14ac:dyDescent="0.3">
      <c r="M12963" s="162"/>
      <c r="N12963" s="152"/>
      <c r="P12963" s="138"/>
    </row>
    <row r="12964" spans="13:16" x14ac:dyDescent="0.3">
      <c r="M12964" s="162"/>
      <c r="N12964" s="152"/>
      <c r="P12964" s="138"/>
    </row>
    <row r="12965" spans="13:16" x14ac:dyDescent="0.3">
      <c r="M12965" s="162"/>
      <c r="N12965" s="152"/>
      <c r="P12965" s="138"/>
    </row>
    <row r="12966" spans="13:16" x14ac:dyDescent="0.3">
      <c r="M12966" s="162"/>
      <c r="N12966" s="152"/>
      <c r="P12966" s="138"/>
    </row>
    <row r="12967" spans="13:16" x14ac:dyDescent="0.3">
      <c r="M12967" s="162"/>
      <c r="N12967" s="152"/>
      <c r="P12967" s="138"/>
    </row>
    <row r="12968" spans="13:16" x14ac:dyDescent="0.3">
      <c r="M12968" s="162"/>
      <c r="N12968" s="152"/>
      <c r="P12968" s="138"/>
    </row>
    <row r="12969" spans="13:16" x14ac:dyDescent="0.3">
      <c r="M12969" s="162"/>
      <c r="N12969" s="152"/>
      <c r="P12969" s="138"/>
    </row>
    <row r="12970" spans="13:16" x14ac:dyDescent="0.3">
      <c r="M12970" s="162"/>
      <c r="N12970" s="152"/>
      <c r="P12970" s="138"/>
    </row>
    <row r="12971" spans="13:16" x14ac:dyDescent="0.3">
      <c r="M12971" s="162"/>
      <c r="N12971" s="152"/>
      <c r="P12971" s="138"/>
    </row>
    <row r="12972" spans="13:16" x14ac:dyDescent="0.3">
      <c r="M12972" s="162"/>
      <c r="N12972" s="152"/>
      <c r="P12972" s="138"/>
    </row>
    <row r="12973" spans="13:16" x14ac:dyDescent="0.3">
      <c r="M12973" s="162"/>
      <c r="N12973" s="152"/>
      <c r="P12973" s="138"/>
    </row>
    <row r="12974" spans="13:16" x14ac:dyDescent="0.3">
      <c r="M12974" s="162"/>
      <c r="N12974" s="152"/>
      <c r="P12974" s="138"/>
    </row>
    <row r="12975" spans="13:16" x14ac:dyDescent="0.3">
      <c r="M12975" s="162"/>
      <c r="N12975" s="152"/>
      <c r="P12975" s="138"/>
    </row>
    <row r="12976" spans="13:16" x14ac:dyDescent="0.3">
      <c r="M12976" s="162"/>
      <c r="N12976" s="152"/>
      <c r="P12976" s="138"/>
    </row>
    <row r="12977" spans="13:16" x14ac:dyDescent="0.3">
      <c r="M12977" s="162"/>
      <c r="N12977" s="152"/>
      <c r="P12977" s="138"/>
    </row>
    <row r="12978" spans="13:16" x14ac:dyDescent="0.3">
      <c r="M12978" s="162"/>
      <c r="N12978" s="152"/>
      <c r="P12978" s="138"/>
    </row>
    <row r="12979" spans="13:16" x14ac:dyDescent="0.3">
      <c r="M12979" s="162"/>
      <c r="N12979" s="152"/>
      <c r="P12979" s="138"/>
    </row>
    <row r="12980" spans="13:16" x14ac:dyDescent="0.3">
      <c r="M12980" s="162"/>
      <c r="N12980" s="152"/>
      <c r="P12980" s="138"/>
    </row>
    <row r="12981" spans="13:16" x14ac:dyDescent="0.3">
      <c r="M12981" s="162"/>
      <c r="N12981" s="152"/>
      <c r="P12981" s="138"/>
    </row>
    <row r="12982" spans="13:16" x14ac:dyDescent="0.3">
      <c r="M12982" s="162"/>
      <c r="N12982" s="152"/>
      <c r="P12982" s="138"/>
    </row>
    <row r="12983" spans="13:16" x14ac:dyDescent="0.3">
      <c r="M12983" s="162"/>
      <c r="N12983" s="152"/>
      <c r="P12983" s="138"/>
    </row>
    <row r="12984" spans="13:16" x14ac:dyDescent="0.3">
      <c r="M12984" s="162"/>
      <c r="N12984" s="152"/>
      <c r="P12984" s="138"/>
    </row>
    <row r="12985" spans="13:16" x14ac:dyDescent="0.3">
      <c r="M12985" s="162"/>
      <c r="N12985" s="152"/>
      <c r="P12985" s="138"/>
    </row>
    <row r="12986" spans="13:16" x14ac:dyDescent="0.3">
      <c r="M12986" s="162"/>
      <c r="N12986" s="152"/>
      <c r="P12986" s="138"/>
    </row>
    <row r="12987" spans="13:16" x14ac:dyDescent="0.3">
      <c r="M12987" s="162"/>
      <c r="N12987" s="152"/>
      <c r="P12987" s="138"/>
    </row>
    <row r="12988" spans="13:16" x14ac:dyDescent="0.3">
      <c r="M12988" s="162"/>
      <c r="N12988" s="152"/>
      <c r="P12988" s="138"/>
    </row>
    <row r="12989" spans="13:16" x14ac:dyDescent="0.3">
      <c r="M12989" s="162"/>
      <c r="N12989" s="152"/>
      <c r="P12989" s="138"/>
    </row>
    <row r="12990" spans="13:16" x14ac:dyDescent="0.3">
      <c r="M12990" s="162"/>
      <c r="N12990" s="152"/>
      <c r="P12990" s="138"/>
    </row>
    <row r="12991" spans="13:16" x14ac:dyDescent="0.3">
      <c r="M12991" s="162"/>
      <c r="N12991" s="152"/>
      <c r="P12991" s="138"/>
    </row>
    <row r="12992" spans="13:16" x14ac:dyDescent="0.3">
      <c r="M12992" s="162"/>
      <c r="N12992" s="152"/>
      <c r="P12992" s="138"/>
    </row>
    <row r="12993" spans="13:16" x14ac:dyDescent="0.3">
      <c r="M12993" s="162"/>
      <c r="N12993" s="152"/>
      <c r="P12993" s="138"/>
    </row>
    <row r="12994" spans="13:16" x14ac:dyDescent="0.3">
      <c r="M12994" s="162"/>
      <c r="N12994" s="152"/>
      <c r="P12994" s="138"/>
    </row>
    <row r="12995" spans="13:16" x14ac:dyDescent="0.3">
      <c r="M12995" s="162"/>
      <c r="N12995" s="152"/>
      <c r="P12995" s="138"/>
    </row>
    <row r="12996" spans="13:16" x14ac:dyDescent="0.3">
      <c r="M12996" s="162"/>
      <c r="N12996" s="152"/>
      <c r="P12996" s="138"/>
    </row>
    <row r="12997" spans="13:16" x14ac:dyDescent="0.3">
      <c r="M12997" s="162"/>
      <c r="N12997" s="152"/>
      <c r="P12997" s="138"/>
    </row>
    <row r="12998" spans="13:16" x14ac:dyDescent="0.3">
      <c r="M12998" s="162"/>
      <c r="N12998" s="152"/>
      <c r="P12998" s="138"/>
    </row>
    <row r="12999" spans="13:16" x14ac:dyDescent="0.3">
      <c r="M12999" s="162"/>
      <c r="N12999" s="152"/>
      <c r="P12999" s="138"/>
    </row>
    <row r="13000" spans="13:16" x14ac:dyDescent="0.3">
      <c r="M13000" s="162"/>
      <c r="N13000" s="152"/>
      <c r="P13000" s="138"/>
    </row>
    <row r="13001" spans="13:16" x14ac:dyDescent="0.3">
      <c r="M13001" s="162"/>
      <c r="N13001" s="152"/>
      <c r="P13001" s="138"/>
    </row>
    <row r="13002" spans="13:16" x14ac:dyDescent="0.3">
      <c r="M13002" s="162"/>
      <c r="N13002" s="152"/>
      <c r="P13002" s="138"/>
    </row>
    <row r="13003" spans="13:16" x14ac:dyDescent="0.3">
      <c r="M13003" s="162"/>
      <c r="N13003" s="152"/>
      <c r="P13003" s="138"/>
    </row>
    <row r="13004" spans="13:16" x14ac:dyDescent="0.3">
      <c r="M13004" s="162"/>
      <c r="N13004" s="152"/>
      <c r="P13004" s="138"/>
    </row>
    <row r="13005" spans="13:16" x14ac:dyDescent="0.3">
      <c r="M13005" s="162"/>
      <c r="N13005" s="152"/>
      <c r="P13005" s="138"/>
    </row>
    <row r="13006" spans="13:16" x14ac:dyDescent="0.3">
      <c r="M13006" s="162"/>
      <c r="N13006" s="152"/>
      <c r="P13006" s="138"/>
    </row>
    <row r="13007" spans="13:16" x14ac:dyDescent="0.3">
      <c r="M13007" s="162"/>
      <c r="N13007" s="152"/>
      <c r="P13007" s="138"/>
    </row>
    <row r="13008" spans="13:16" x14ac:dyDescent="0.3">
      <c r="M13008" s="162"/>
      <c r="N13008" s="152"/>
      <c r="P13008" s="138"/>
    </row>
    <row r="13009" spans="13:16" x14ac:dyDescent="0.3">
      <c r="M13009" s="162"/>
      <c r="N13009" s="152"/>
      <c r="P13009" s="138"/>
    </row>
    <row r="13010" spans="13:16" x14ac:dyDescent="0.3">
      <c r="M13010" s="162"/>
      <c r="N13010" s="152"/>
      <c r="P13010" s="138"/>
    </row>
    <row r="13011" spans="13:16" x14ac:dyDescent="0.3">
      <c r="M13011" s="162"/>
      <c r="N13011" s="152"/>
      <c r="P13011" s="138"/>
    </row>
    <row r="13012" spans="13:16" x14ac:dyDescent="0.3">
      <c r="M13012" s="162"/>
      <c r="N13012" s="152"/>
      <c r="P13012" s="138"/>
    </row>
    <row r="13013" spans="13:16" x14ac:dyDescent="0.3">
      <c r="M13013" s="162"/>
      <c r="N13013" s="152"/>
      <c r="P13013" s="138"/>
    </row>
    <row r="13014" spans="13:16" x14ac:dyDescent="0.3">
      <c r="M13014" s="162"/>
      <c r="N13014" s="152"/>
      <c r="P13014" s="138"/>
    </row>
    <row r="13015" spans="13:16" x14ac:dyDescent="0.3">
      <c r="M13015" s="162"/>
      <c r="N13015" s="152"/>
      <c r="P13015" s="138"/>
    </row>
    <row r="13016" spans="13:16" x14ac:dyDescent="0.3">
      <c r="M13016" s="162"/>
      <c r="N13016" s="152"/>
      <c r="P13016" s="138"/>
    </row>
    <row r="13017" spans="13:16" x14ac:dyDescent="0.3">
      <c r="M13017" s="162"/>
      <c r="N13017" s="152"/>
      <c r="P13017" s="138"/>
    </row>
    <row r="13018" spans="13:16" x14ac:dyDescent="0.3">
      <c r="M13018" s="162"/>
      <c r="N13018" s="152"/>
      <c r="P13018" s="138"/>
    </row>
    <row r="13019" spans="13:16" x14ac:dyDescent="0.3">
      <c r="M13019" s="162"/>
      <c r="N13019" s="152"/>
      <c r="P13019" s="138"/>
    </row>
    <row r="13020" spans="13:16" x14ac:dyDescent="0.3">
      <c r="M13020" s="162"/>
      <c r="N13020" s="152"/>
      <c r="P13020" s="138"/>
    </row>
    <row r="13021" spans="13:16" x14ac:dyDescent="0.3">
      <c r="M13021" s="162"/>
      <c r="N13021" s="152"/>
      <c r="P13021" s="138"/>
    </row>
    <row r="13022" spans="13:16" x14ac:dyDescent="0.3">
      <c r="M13022" s="162"/>
      <c r="N13022" s="152"/>
      <c r="P13022" s="138"/>
    </row>
    <row r="13023" spans="13:16" x14ac:dyDescent="0.3">
      <c r="M13023" s="162"/>
      <c r="N13023" s="152"/>
      <c r="P13023" s="138"/>
    </row>
    <row r="13024" spans="13:16" x14ac:dyDescent="0.3">
      <c r="M13024" s="162"/>
      <c r="N13024" s="152"/>
      <c r="P13024" s="138"/>
    </row>
    <row r="13025" spans="13:16" x14ac:dyDescent="0.3">
      <c r="M13025" s="162"/>
      <c r="N13025" s="152"/>
      <c r="P13025" s="138"/>
    </row>
    <row r="13026" spans="13:16" x14ac:dyDescent="0.3">
      <c r="M13026" s="162"/>
      <c r="N13026" s="152"/>
      <c r="P13026" s="138"/>
    </row>
    <row r="13027" spans="13:16" x14ac:dyDescent="0.3">
      <c r="M13027" s="162"/>
      <c r="N13027" s="152"/>
      <c r="P13027" s="138"/>
    </row>
    <row r="13028" spans="13:16" x14ac:dyDescent="0.3">
      <c r="M13028" s="162"/>
      <c r="N13028" s="152"/>
      <c r="P13028" s="138"/>
    </row>
    <row r="13029" spans="13:16" x14ac:dyDescent="0.3">
      <c r="M13029" s="162"/>
      <c r="N13029" s="152"/>
      <c r="P13029" s="138"/>
    </row>
    <row r="13030" spans="13:16" x14ac:dyDescent="0.3">
      <c r="M13030" s="162"/>
      <c r="N13030" s="152"/>
      <c r="P13030" s="138"/>
    </row>
    <row r="13031" spans="13:16" x14ac:dyDescent="0.3">
      <c r="M13031" s="162"/>
      <c r="N13031" s="152"/>
      <c r="P13031" s="138"/>
    </row>
    <row r="13032" spans="13:16" x14ac:dyDescent="0.3">
      <c r="M13032" s="162"/>
      <c r="N13032" s="152"/>
      <c r="P13032" s="138"/>
    </row>
    <row r="13033" spans="13:16" x14ac:dyDescent="0.3">
      <c r="M13033" s="162"/>
      <c r="N13033" s="152"/>
      <c r="P13033" s="138"/>
    </row>
    <row r="13034" spans="13:16" x14ac:dyDescent="0.3">
      <c r="M13034" s="162"/>
      <c r="N13034" s="152"/>
      <c r="P13034" s="138"/>
    </row>
    <row r="13035" spans="13:16" x14ac:dyDescent="0.3">
      <c r="M13035" s="162"/>
      <c r="N13035" s="152"/>
      <c r="P13035" s="138"/>
    </row>
    <row r="13036" spans="13:16" x14ac:dyDescent="0.3">
      <c r="M13036" s="162"/>
      <c r="N13036" s="152"/>
      <c r="P13036" s="138"/>
    </row>
    <row r="13037" spans="13:16" x14ac:dyDescent="0.3">
      <c r="M13037" s="162"/>
      <c r="N13037" s="152"/>
      <c r="P13037" s="138"/>
    </row>
    <row r="13038" spans="13:16" x14ac:dyDescent="0.3">
      <c r="M13038" s="162"/>
      <c r="N13038" s="152"/>
      <c r="P13038" s="138"/>
    </row>
    <row r="13039" spans="13:16" x14ac:dyDescent="0.3">
      <c r="M13039" s="162"/>
      <c r="N13039" s="152"/>
      <c r="P13039" s="138"/>
    </row>
    <row r="13040" spans="13:16" x14ac:dyDescent="0.3">
      <c r="M13040" s="162"/>
      <c r="N13040" s="152"/>
      <c r="P13040" s="138"/>
    </row>
    <row r="13041" spans="13:16" x14ac:dyDescent="0.3">
      <c r="M13041" s="162"/>
      <c r="N13041" s="152"/>
      <c r="P13041" s="138"/>
    </row>
    <row r="13042" spans="13:16" x14ac:dyDescent="0.3">
      <c r="M13042" s="162"/>
      <c r="N13042" s="152"/>
      <c r="P13042" s="138"/>
    </row>
    <row r="13043" spans="13:16" x14ac:dyDescent="0.3">
      <c r="M13043" s="162"/>
      <c r="N13043" s="152"/>
      <c r="P13043" s="138"/>
    </row>
    <row r="13044" spans="13:16" x14ac:dyDescent="0.3">
      <c r="M13044" s="162"/>
      <c r="N13044" s="152"/>
      <c r="P13044" s="138"/>
    </row>
    <row r="13045" spans="13:16" x14ac:dyDescent="0.3">
      <c r="M13045" s="162"/>
      <c r="N13045" s="152"/>
      <c r="P13045" s="138"/>
    </row>
    <row r="13046" spans="13:16" x14ac:dyDescent="0.3">
      <c r="M13046" s="162"/>
      <c r="N13046" s="152"/>
      <c r="P13046" s="138"/>
    </row>
    <row r="13047" spans="13:16" x14ac:dyDescent="0.3">
      <c r="M13047" s="162"/>
      <c r="N13047" s="152"/>
      <c r="P13047" s="138"/>
    </row>
    <row r="13048" spans="13:16" x14ac:dyDescent="0.3">
      <c r="M13048" s="162"/>
      <c r="N13048" s="152"/>
      <c r="P13048" s="138"/>
    </row>
    <row r="13049" spans="13:16" x14ac:dyDescent="0.3">
      <c r="M13049" s="162"/>
      <c r="N13049" s="152"/>
      <c r="P13049" s="138"/>
    </row>
    <row r="13050" spans="13:16" x14ac:dyDescent="0.3">
      <c r="M13050" s="162"/>
      <c r="N13050" s="152"/>
      <c r="P13050" s="138"/>
    </row>
    <row r="13051" spans="13:16" x14ac:dyDescent="0.3">
      <c r="M13051" s="162"/>
      <c r="N13051" s="152"/>
      <c r="P13051" s="138"/>
    </row>
    <row r="13052" spans="13:16" x14ac:dyDescent="0.3">
      <c r="M13052" s="162"/>
      <c r="N13052" s="152"/>
      <c r="P13052" s="138"/>
    </row>
    <row r="13053" spans="13:16" x14ac:dyDescent="0.3">
      <c r="M13053" s="162"/>
      <c r="N13053" s="152"/>
      <c r="P13053" s="138"/>
    </row>
    <row r="13054" spans="13:16" x14ac:dyDescent="0.3">
      <c r="M13054" s="162"/>
      <c r="N13054" s="152"/>
      <c r="P13054" s="138"/>
    </row>
    <row r="13055" spans="13:16" x14ac:dyDescent="0.3">
      <c r="M13055" s="162"/>
      <c r="N13055" s="152"/>
      <c r="P13055" s="138"/>
    </row>
    <row r="13056" spans="13:16" x14ac:dyDescent="0.3">
      <c r="M13056" s="162"/>
      <c r="N13056" s="152"/>
      <c r="P13056" s="138"/>
    </row>
    <row r="13057" spans="13:16" x14ac:dyDescent="0.3">
      <c r="M13057" s="162"/>
      <c r="N13057" s="152"/>
      <c r="P13057" s="138"/>
    </row>
    <row r="13058" spans="13:16" x14ac:dyDescent="0.3">
      <c r="M13058" s="162"/>
      <c r="N13058" s="152"/>
      <c r="P13058" s="138"/>
    </row>
    <row r="13059" spans="13:16" x14ac:dyDescent="0.3">
      <c r="M13059" s="162"/>
      <c r="N13059" s="152"/>
      <c r="P13059" s="138"/>
    </row>
    <row r="13060" spans="13:16" x14ac:dyDescent="0.3">
      <c r="M13060" s="162"/>
      <c r="N13060" s="152"/>
      <c r="P13060" s="138"/>
    </row>
    <row r="13061" spans="13:16" x14ac:dyDescent="0.3">
      <c r="M13061" s="162"/>
      <c r="N13061" s="152"/>
      <c r="P13061" s="138"/>
    </row>
    <row r="13062" spans="13:16" x14ac:dyDescent="0.3">
      <c r="M13062" s="162"/>
      <c r="N13062" s="152"/>
      <c r="P13062" s="138"/>
    </row>
    <row r="13063" spans="13:16" x14ac:dyDescent="0.3">
      <c r="M13063" s="162"/>
      <c r="N13063" s="152"/>
      <c r="P13063" s="138"/>
    </row>
    <row r="13064" spans="13:16" x14ac:dyDescent="0.3">
      <c r="M13064" s="162"/>
      <c r="N13064" s="152"/>
      <c r="P13064" s="138"/>
    </row>
    <row r="13065" spans="13:16" x14ac:dyDescent="0.3">
      <c r="M13065" s="162"/>
      <c r="N13065" s="152"/>
      <c r="P13065" s="138"/>
    </row>
    <row r="13066" spans="13:16" x14ac:dyDescent="0.3">
      <c r="M13066" s="162"/>
      <c r="N13066" s="152"/>
      <c r="P13066" s="138"/>
    </row>
    <row r="13067" spans="13:16" x14ac:dyDescent="0.3">
      <c r="M13067" s="162"/>
      <c r="N13067" s="152"/>
      <c r="P13067" s="138"/>
    </row>
    <row r="13068" spans="13:16" x14ac:dyDescent="0.3">
      <c r="M13068" s="162"/>
      <c r="N13068" s="152"/>
      <c r="P13068" s="138"/>
    </row>
    <row r="13069" spans="13:16" x14ac:dyDescent="0.3">
      <c r="M13069" s="162"/>
      <c r="N13069" s="152"/>
      <c r="P13069" s="138"/>
    </row>
    <row r="13070" spans="13:16" x14ac:dyDescent="0.3">
      <c r="M13070" s="162"/>
      <c r="N13070" s="152"/>
      <c r="P13070" s="138"/>
    </row>
    <row r="13071" spans="13:16" x14ac:dyDescent="0.3">
      <c r="M13071" s="162"/>
      <c r="N13071" s="152"/>
      <c r="P13071" s="138"/>
    </row>
    <row r="13072" spans="13:16" x14ac:dyDescent="0.3">
      <c r="M13072" s="162"/>
      <c r="N13072" s="152"/>
      <c r="P13072" s="138"/>
    </row>
    <row r="13073" spans="13:16" x14ac:dyDescent="0.3">
      <c r="M13073" s="162"/>
      <c r="N13073" s="152"/>
      <c r="P13073" s="138"/>
    </row>
    <row r="13074" spans="13:16" x14ac:dyDescent="0.3">
      <c r="M13074" s="162"/>
      <c r="N13074" s="152"/>
      <c r="P13074" s="138"/>
    </row>
    <row r="13075" spans="13:16" x14ac:dyDescent="0.3">
      <c r="M13075" s="162"/>
      <c r="N13075" s="152"/>
      <c r="P13075" s="138"/>
    </row>
    <row r="13076" spans="13:16" x14ac:dyDescent="0.3">
      <c r="M13076" s="162"/>
      <c r="N13076" s="152"/>
      <c r="P13076" s="138"/>
    </row>
    <row r="13077" spans="13:16" x14ac:dyDescent="0.3">
      <c r="M13077" s="162"/>
      <c r="N13077" s="152"/>
      <c r="P13077" s="138"/>
    </row>
    <row r="13078" spans="13:16" x14ac:dyDescent="0.3">
      <c r="M13078" s="162"/>
      <c r="N13078" s="152"/>
      <c r="P13078" s="138"/>
    </row>
    <row r="13079" spans="13:16" x14ac:dyDescent="0.3">
      <c r="M13079" s="162"/>
      <c r="N13079" s="152"/>
      <c r="P13079" s="138"/>
    </row>
    <row r="13080" spans="13:16" x14ac:dyDescent="0.3">
      <c r="M13080" s="162"/>
      <c r="N13080" s="152"/>
      <c r="P13080" s="138"/>
    </row>
    <row r="13081" spans="13:16" x14ac:dyDescent="0.3">
      <c r="M13081" s="162"/>
      <c r="N13081" s="152"/>
      <c r="P13081" s="138"/>
    </row>
    <row r="13082" spans="13:16" x14ac:dyDescent="0.3">
      <c r="M13082" s="162"/>
      <c r="N13082" s="152"/>
      <c r="P13082" s="138"/>
    </row>
    <row r="13083" spans="13:16" x14ac:dyDescent="0.3">
      <c r="M13083" s="162"/>
      <c r="N13083" s="152"/>
      <c r="P13083" s="138"/>
    </row>
    <row r="13084" spans="13:16" x14ac:dyDescent="0.3">
      <c r="M13084" s="162"/>
      <c r="N13084" s="152"/>
      <c r="P13084" s="138"/>
    </row>
    <row r="13085" spans="13:16" x14ac:dyDescent="0.3">
      <c r="M13085" s="162"/>
      <c r="N13085" s="152"/>
      <c r="P13085" s="138"/>
    </row>
    <row r="13086" spans="13:16" x14ac:dyDescent="0.3">
      <c r="M13086" s="162"/>
      <c r="N13086" s="152"/>
      <c r="P13086" s="138"/>
    </row>
    <row r="13087" spans="13:16" x14ac:dyDescent="0.3">
      <c r="M13087" s="162"/>
      <c r="N13087" s="152"/>
      <c r="P13087" s="138"/>
    </row>
    <row r="13088" spans="13:16" x14ac:dyDescent="0.3">
      <c r="M13088" s="162"/>
      <c r="N13088" s="152"/>
      <c r="P13088" s="138"/>
    </row>
    <row r="13089" spans="13:16" x14ac:dyDescent="0.3">
      <c r="M13089" s="162"/>
      <c r="N13089" s="152"/>
      <c r="P13089" s="138"/>
    </row>
    <row r="13090" spans="13:16" x14ac:dyDescent="0.3">
      <c r="M13090" s="162"/>
      <c r="N13090" s="152"/>
      <c r="P13090" s="138"/>
    </row>
    <row r="13091" spans="13:16" x14ac:dyDescent="0.3">
      <c r="M13091" s="162"/>
      <c r="N13091" s="152"/>
      <c r="P13091" s="138"/>
    </row>
    <row r="13092" spans="13:16" x14ac:dyDescent="0.3">
      <c r="M13092" s="162"/>
      <c r="N13092" s="152"/>
      <c r="P13092" s="138"/>
    </row>
    <row r="13093" spans="13:16" x14ac:dyDescent="0.3">
      <c r="M13093" s="162"/>
      <c r="N13093" s="152"/>
      <c r="P13093" s="138"/>
    </row>
    <row r="13094" spans="13:16" x14ac:dyDescent="0.3">
      <c r="M13094" s="162"/>
      <c r="N13094" s="152"/>
      <c r="P13094" s="138"/>
    </row>
    <row r="13095" spans="13:16" x14ac:dyDescent="0.3">
      <c r="M13095" s="162"/>
      <c r="N13095" s="152"/>
      <c r="P13095" s="138"/>
    </row>
    <row r="13096" spans="13:16" x14ac:dyDescent="0.3">
      <c r="M13096" s="162"/>
      <c r="N13096" s="152"/>
      <c r="P13096" s="138"/>
    </row>
    <row r="13097" spans="13:16" x14ac:dyDescent="0.3">
      <c r="M13097" s="162"/>
      <c r="N13097" s="152"/>
      <c r="P13097" s="138"/>
    </row>
    <row r="13098" spans="13:16" x14ac:dyDescent="0.3">
      <c r="M13098" s="162"/>
      <c r="N13098" s="152"/>
      <c r="P13098" s="138"/>
    </row>
    <row r="13099" spans="13:16" x14ac:dyDescent="0.3">
      <c r="M13099" s="162"/>
      <c r="N13099" s="152"/>
      <c r="P13099" s="138"/>
    </row>
    <row r="13100" spans="13:16" x14ac:dyDescent="0.3">
      <c r="M13100" s="162"/>
      <c r="N13100" s="152"/>
      <c r="P13100" s="138"/>
    </row>
    <row r="13101" spans="13:16" x14ac:dyDescent="0.3">
      <c r="M13101" s="162"/>
      <c r="N13101" s="152"/>
      <c r="P13101" s="138"/>
    </row>
    <row r="13102" spans="13:16" x14ac:dyDescent="0.3">
      <c r="M13102" s="162"/>
      <c r="N13102" s="152"/>
      <c r="P13102" s="138"/>
    </row>
    <row r="13103" spans="13:16" x14ac:dyDescent="0.3">
      <c r="M13103" s="162"/>
      <c r="N13103" s="152"/>
      <c r="P13103" s="138"/>
    </row>
    <row r="13104" spans="13:16" x14ac:dyDescent="0.3">
      <c r="M13104" s="162"/>
      <c r="N13104" s="152"/>
      <c r="P13104" s="138"/>
    </row>
    <row r="13105" spans="13:16" x14ac:dyDescent="0.3">
      <c r="M13105" s="162"/>
      <c r="N13105" s="152"/>
      <c r="P13105" s="138"/>
    </row>
    <row r="13106" spans="13:16" x14ac:dyDescent="0.3">
      <c r="M13106" s="162"/>
      <c r="N13106" s="152"/>
      <c r="P13106" s="138"/>
    </row>
    <row r="13107" spans="13:16" x14ac:dyDescent="0.3">
      <c r="M13107" s="162"/>
      <c r="N13107" s="152"/>
      <c r="P13107" s="138"/>
    </row>
    <row r="13108" spans="13:16" x14ac:dyDescent="0.3">
      <c r="M13108" s="162"/>
      <c r="N13108" s="152"/>
      <c r="P13108" s="138"/>
    </row>
    <row r="13109" spans="13:16" x14ac:dyDescent="0.3">
      <c r="M13109" s="162"/>
      <c r="N13109" s="152"/>
      <c r="P13109" s="138"/>
    </row>
    <row r="13110" spans="13:16" x14ac:dyDescent="0.3">
      <c r="M13110" s="162"/>
      <c r="N13110" s="152"/>
      <c r="P13110" s="138"/>
    </row>
    <row r="13111" spans="13:16" x14ac:dyDescent="0.3">
      <c r="M13111" s="162"/>
      <c r="N13111" s="152"/>
      <c r="P13111" s="138"/>
    </row>
    <row r="13112" spans="13:16" x14ac:dyDescent="0.3">
      <c r="M13112" s="162"/>
      <c r="N13112" s="152"/>
      <c r="P13112" s="138"/>
    </row>
    <row r="13113" spans="13:16" x14ac:dyDescent="0.3">
      <c r="M13113" s="162"/>
      <c r="N13113" s="152"/>
      <c r="P13113" s="138"/>
    </row>
    <row r="13114" spans="13:16" x14ac:dyDescent="0.3">
      <c r="M13114" s="162"/>
      <c r="N13114" s="152"/>
      <c r="P13114" s="138"/>
    </row>
    <row r="13115" spans="13:16" x14ac:dyDescent="0.3">
      <c r="M13115" s="162"/>
      <c r="N13115" s="152"/>
      <c r="P13115" s="138"/>
    </row>
    <row r="13116" spans="13:16" x14ac:dyDescent="0.3">
      <c r="M13116" s="162"/>
      <c r="N13116" s="152"/>
      <c r="P13116" s="138"/>
    </row>
    <row r="13117" spans="13:16" x14ac:dyDescent="0.3">
      <c r="M13117" s="162"/>
      <c r="N13117" s="152"/>
      <c r="P13117" s="138"/>
    </row>
    <row r="13118" spans="13:16" x14ac:dyDescent="0.3">
      <c r="M13118" s="162"/>
      <c r="N13118" s="152"/>
      <c r="P13118" s="138"/>
    </row>
    <row r="13119" spans="13:16" x14ac:dyDescent="0.3">
      <c r="M13119" s="162"/>
      <c r="N13119" s="152"/>
      <c r="P13119" s="138"/>
    </row>
    <row r="13120" spans="13:16" x14ac:dyDescent="0.3">
      <c r="M13120" s="162"/>
      <c r="N13120" s="152"/>
      <c r="P13120" s="138"/>
    </row>
    <row r="13121" spans="13:16" x14ac:dyDescent="0.3">
      <c r="M13121" s="162"/>
      <c r="N13121" s="152"/>
      <c r="P13121" s="138"/>
    </row>
    <row r="13122" spans="13:16" x14ac:dyDescent="0.3">
      <c r="M13122" s="162"/>
      <c r="N13122" s="152"/>
      <c r="P13122" s="138"/>
    </row>
    <row r="13123" spans="13:16" x14ac:dyDescent="0.3">
      <c r="M13123" s="162"/>
      <c r="N13123" s="152"/>
      <c r="P13123" s="138"/>
    </row>
    <row r="13124" spans="13:16" x14ac:dyDescent="0.3">
      <c r="M13124" s="162"/>
      <c r="N13124" s="152"/>
      <c r="P13124" s="138"/>
    </row>
    <row r="13125" spans="13:16" x14ac:dyDescent="0.3">
      <c r="M13125" s="162"/>
      <c r="N13125" s="152"/>
      <c r="P13125" s="138"/>
    </row>
    <row r="13126" spans="13:16" x14ac:dyDescent="0.3">
      <c r="M13126" s="162"/>
      <c r="N13126" s="152"/>
      <c r="P13126" s="138"/>
    </row>
    <row r="13127" spans="13:16" x14ac:dyDescent="0.3">
      <c r="M13127" s="162"/>
      <c r="N13127" s="152"/>
      <c r="P13127" s="138"/>
    </row>
    <row r="13128" spans="13:16" x14ac:dyDescent="0.3">
      <c r="M13128" s="162"/>
      <c r="N13128" s="152"/>
      <c r="P13128" s="138"/>
    </row>
    <row r="13129" spans="13:16" x14ac:dyDescent="0.3">
      <c r="M13129" s="162"/>
      <c r="N13129" s="152"/>
      <c r="P13129" s="138"/>
    </row>
    <row r="13130" spans="13:16" x14ac:dyDescent="0.3">
      <c r="M13130" s="162"/>
      <c r="N13130" s="152"/>
      <c r="P13130" s="138"/>
    </row>
    <row r="13131" spans="13:16" x14ac:dyDescent="0.3">
      <c r="M13131" s="162"/>
      <c r="N13131" s="152"/>
      <c r="P13131" s="138"/>
    </row>
    <row r="13132" spans="13:16" x14ac:dyDescent="0.3">
      <c r="M13132" s="162"/>
      <c r="N13132" s="152"/>
      <c r="P13132" s="138"/>
    </row>
    <row r="13133" spans="13:16" x14ac:dyDescent="0.3">
      <c r="M13133" s="162"/>
      <c r="N13133" s="152"/>
      <c r="P13133" s="138"/>
    </row>
    <row r="13134" spans="13:16" x14ac:dyDescent="0.3">
      <c r="M13134" s="162"/>
      <c r="N13134" s="152"/>
      <c r="P13134" s="138"/>
    </row>
    <row r="13135" spans="13:16" x14ac:dyDescent="0.3">
      <c r="M13135" s="162"/>
      <c r="N13135" s="152"/>
      <c r="P13135" s="138"/>
    </row>
    <row r="13136" spans="13:16" x14ac:dyDescent="0.3">
      <c r="M13136" s="162"/>
      <c r="N13136" s="152"/>
      <c r="P13136" s="138"/>
    </row>
    <row r="13137" spans="13:16" x14ac:dyDescent="0.3">
      <c r="M13137" s="162"/>
      <c r="N13137" s="152"/>
      <c r="P13137" s="138"/>
    </row>
    <row r="13138" spans="13:16" x14ac:dyDescent="0.3">
      <c r="M13138" s="162"/>
      <c r="N13138" s="152"/>
      <c r="P13138" s="138"/>
    </row>
    <row r="13139" spans="13:16" x14ac:dyDescent="0.3">
      <c r="M13139" s="162"/>
      <c r="N13139" s="152"/>
      <c r="P13139" s="138"/>
    </row>
    <row r="13140" spans="13:16" x14ac:dyDescent="0.3">
      <c r="M13140" s="162"/>
      <c r="N13140" s="152"/>
      <c r="P13140" s="138"/>
    </row>
    <row r="13141" spans="13:16" x14ac:dyDescent="0.3">
      <c r="M13141" s="162"/>
      <c r="N13141" s="152"/>
      <c r="P13141" s="138"/>
    </row>
    <row r="13142" spans="13:16" x14ac:dyDescent="0.3">
      <c r="M13142" s="162"/>
      <c r="N13142" s="152"/>
      <c r="P13142" s="138"/>
    </row>
    <row r="13143" spans="13:16" x14ac:dyDescent="0.3">
      <c r="M13143" s="162"/>
      <c r="N13143" s="152"/>
      <c r="P13143" s="138"/>
    </row>
    <row r="13144" spans="13:16" x14ac:dyDescent="0.3">
      <c r="M13144" s="162"/>
      <c r="N13144" s="152"/>
      <c r="P13144" s="138"/>
    </row>
    <row r="13145" spans="13:16" x14ac:dyDescent="0.3">
      <c r="M13145" s="162"/>
      <c r="N13145" s="152"/>
      <c r="P13145" s="138"/>
    </row>
    <row r="13146" spans="13:16" x14ac:dyDescent="0.3">
      <c r="M13146" s="162"/>
      <c r="N13146" s="152"/>
      <c r="P13146" s="138"/>
    </row>
    <row r="13147" spans="13:16" x14ac:dyDescent="0.3">
      <c r="M13147" s="162"/>
      <c r="N13147" s="152"/>
      <c r="P13147" s="138"/>
    </row>
    <row r="13148" spans="13:16" x14ac:dyDescent="0.3">
      <c r="M13148" s="162"/>
      <c r="N13148" s="152"/>
      <c r="P13148" s="138"/>
    </row>
    <row r="13149" spans="13:16" x14ac:dyDescent="0.3">
      <c r="M13149" s="162"/>
      <c r="N13149" s="152"/>
      <c r="P13149" s="138"/>
    </row>
    <row r="13150" spans="13:16" x14ac:dyDescent="0.3">
      <c r="M13150" s="162"/>
      <c r="N13150" s="152"/>
      <c r="P13150" s="138"/>
    </row>
    <row r="13151" spans="13:16" x14ac:dyDescent="0.3">
      <c r="M13151" s="162"/>
      <c r="N13151" s="152"/>
      <c r="P13151" s="138"/>
    </row>
    <row r="13152" spans="13:16" x14ac:dyDescent="0.3">
      <c r="M13152" s="162"/>
      <c r="N13152" s="152"/>
      <c r="P13152" s="138"/>
    </row>
    <row r="13153" spans="13:16" x14ac:dyDescent="0.3">
      <c r="M13153" s="162"/>
      <c r="N13153" s="152"/>
      <c r="P13153" s="138"/>
    </row>
    <row r="13154" spans="13:16" x14ac:dyDescent="0.3">
      <c r="M13154" s="162"/>
      <c r="N13154" s="152"/>
      <c r="P13154" s="138"/>
    </row>
    <row r="13155" spans="13:16" x14ac:dyDescent="0.3">
      <c r="M13155" s="162"/>
      <c r="N13155" s="152"/>
      <c r="P13155" s="138"/>
    </row>
    <row r="13156" spans="13:16" x14ac:dyDescent="0.3">
      <c r="M13156" s="162"/>
      <c r="N13156" s="152"/>
      <c r="P13156" s="138"/>
    </row>
    <row r="13157" spans="13:16" x14ac:dyDescent="0.3">
      <c r="M13157" s="162"/>
      <c r="N13157" s="152"/>
      <c r="P13157" s="138"/>
    </row>
    <row r="13158" spans="13:16" x14ac:dyDescent="0.3">
      <c r="M13158" s="162"/>
      <c r="N13158" s="152"/>
      <c r="P13158" s="138"/>
    </row>
    <row r="13159" spans="13:16" x14ac:dyDescent="0.3">
      <c r="M13159" s="162"/>
      <c r="N13159" s="152"/>
      <c r="P13159" s="138"/>
    </row>
    <row r="13160" spans="13:16" x14ac:dyDescent="0.3">
      <c r="M13160" s="162"/>
      <c r="N13160" s="152"/>
      <c r="P13160" s="138"/>
    </row>
    <row r="13161" spans="13:16" x14ac:dyDescent="0.3">
      <c r="M13161" s="162"/>
      <c r="N13161" s="152"/>
      <c r="P13161" s="138"/>
    </row>
    <row r="13162" spans="13:16" x14ac:dyDescent="0.3">
      <c r="M13162" s="162"/>
      <c r="N13162" s="152"/>
      <c r="P13162" s="138"/>
    </row>
    <row r="13163" spans="13:16" x14ac:dyDescent="0.3">
      <c r="M13163" s="162"/>
      <c r="N13163" s="152"/>
      <c r="P13163" s="138"/>
    </row>
    <row r="13164" spans="13:16" x14ac:dyDescent="0.3">
      <c r="M13164" s="162"/>
      <c r="N13164" s="152"/>
      <c r="P13164" s="138"/>
    </row>
    <row r="13165" spans="13:16" x14ac:dyDescent="0.3">
      <c r="M13165" s="162"/>
      <c r="N13165" s="152"/>
      <c r="P13165" s="138"/>
    </row>
    <row r="13166" spans="13:16" x14ac:dyDescent="0.3">
      <c r="M13166" s="162"/>
      <c r="N13166" s="152"/>
      <c r="P13166" s="138"/>
    </row>
    <row r="13167" spans="13:16" x14ac:dyDescent="0.3">
      <c r="M13167" s="162"/>
      <c r="N13167" s="152"/>
      <c r="P13167" s="138"/>
    </row>
    <row r="13168" spans="13:16" x14ac:dyDescent="0.3">
      <c r="M13168" s="162"/>
      <c r="N13168" s="152"/>
      <c r="P13168" s="138"/>
    </row>
    <row r="13169" spans="13:16" x14ac:dyDescent="0.3">
      <c r="M13169" s="162"/>
      <c r="N13169" s="152"/>
      <c r="P13169" s="138"/>
    </row>
    <row r="13170" spans="13:16" x14ac:dyDescent="0.3">
      <c r="M13170" s="162"/>
      <c r="N13170" s="152"/>
      <c r="P13170" s="138"/>
    </row>
    <row r="13171" spans="13:16" x14ac:dyDescent="0.3">
      <c r="M13171" s="162"/>
      <c r="N13171" s="152"/>
      <c r="P13171" s="138"/>
    </row>
    <row r="13172" spans="13:16" x14ac:dyDescent="0.3">
      <c r="M13172" s="162"/>
      <c r="N13172" s="152"/>
      <c r="P13172" s="138"/>
    </row>
    <row r="13173" spans="13:16" x14ac:dyDescent="0.3">
      <c r="M13173" s="162"/>
      <c r="N13173" s="152"/>
      <c r="P13173" s="138"/>
    </row>
    <row r="13174" spans="13:16" x14ac:dyDescent="0.3">
      <c r="M13174" s="162"/>
      <c r="N13174" s="152"/>
      <c r="P13174" s="138"/>
    </row>
    <row r="13175" spans="13:16" x14ac:dyDescent="0.3">
      <c r="M13175" s="162"/>
      <c r="N13175" s="152"/>
      <c r="P13175" s="138"/>
    </row>
    <row r="13176" spans="13:16" x14ac:dyDescent="0.3">
      <c r="M13176" s="162"/>
      <c r="N13176" s="152"/>
      <c r="P13176" s="138"/>
    </row>
    <row r="13177" spans="13:16" x14ac:dyDescent="0.3">
      <c r="M13177" s="162"/>
      <c r="N13177" s="152"/>
      <c r="P13177" s="138"/>
    </row>
    <row r="13178" spans="13:16" x14ac:dyDescent="0.3">
      <c r="M13178" s="162"/>
      <c r="N13178" s="152"/>
      <c r="P13178" s="138"/>
    </row>
    <row r="13179" spans="13:16" x14ac:dyDescent="0.3">
      <c r="M13179" s="162"/>
      <c r="N13179" s="152"/>
      <c r="P13179" s="138"/>
    </row>
    <row r="13180" spans="13:16" x14ac:dyDescent="0.3">
      <c r="M13180" s="162"/>
      <c r="N13180" s="152"/>
      <c r="P13180" s="138"/>
    </row>
    <row r="13181" spans="13:16" x14ac:dyDescent="0.3">
      <c r="M13181" s="162"/>
      <c r="N13181" s="152"/>
      <c r="P13181" s="138"/>
    </row>
    <row r="13182" spans="13:16" x14ac:dyDescent="0.3">
      <c r="M13182" s="162"/>
      <c r="N13182" s="152"/>
      <c r="P13182" s="138"/>
    </row>
    <row r="13183" spans="13:16" x14ac:dyDescent="0.3">
      <c r="M13183" s="162"/>
      <c r="N13183" s="152"/>
      <c r="P13183" s="138"/>
    </row>
    <row r="13184" spans="13:16" x14ac:dyDescent="0.3">
      <c r="M13184" s="162"/>
      <c r="N13184" s="152"/>
      <c r="P13184" s="138"/>
    </row>
    <row r="13185" spans="13:16" x14ac:dyDescent="0.3">
      <c r="M13185" s="162"/>
      <c r="N13185" s="152"/>
      <c r="P13185" s="138"/>
    </row>
    <row r="13186" spans="13:16" x14ac:dyDescent="0.3">
      <c r="M13186" s="162"/>
      <c r="N13186" s="152"/>
      <c r="P13186" s="138"/>
    </row>
    <row r="13187" spans="13:16" x14ac:dyDescent="0.3">
      <c r="M13187" s="162"/>
      <c r="N13187" s="152"/>
      <c r="P13187" s="138"/>
    </row>
    <row r="13188" spans="13:16" x14ac:dyDescent="0.3">
      <c r="M13188" s="162"/>
      <c r="N13188" s="152"/>
      <c r="P13188" s="138"/>
    </row>
    <row r="13189" spans="13:16" x14ac:dyDescent="0.3">
      <c r="M13189" s="162"/>
      <c r="N13189" s="152"/>
      <c r="P13189" s="138"/>
    </row>
    <row r="13190" spans="13:16" x14ac:dyDescent="0.3">
      <c r="M13190" s="162"/>
      <c r="N13190" s="152"/>
      <c r="P13190" s="138"/>
    </row>
    <row r="13191" spans="13:16" x14ac:dyDescent="0.3">
      <c r="M13191" s="162"/>
      <c r="N13191" s="152"/>
      <c r="P13191" s="138"/>
    </row>
    <row r="13192" spans="13:16" x14ac:dyDescent="0.3">
      <c r="M13192" s="162"/>
      <c r="N13192" s="152"/>
      <c r="P13192" s="138"/>
    </row>
    <row r="13193" spans="13:16" x14ac:dyDescent="0.3">
      <c r="M13193" s="162"/>
      <c r="N13193" s="152"/>
      <c r="P13193" s="138"/>
    </row>
    <row r="13194" spans="13:16" x14ac:dyDescent="0.3">
      <c r="M13194" s="162"/>
      <c r="N13194" s="152"/>
      <c r="P13194" s="138"/>
    </row>
    <row r="13195" spans="13:16" x14ac:dyDescent="0.3">
      <c r="M13195" s="162"/>
      <c r="N13195" s="152"/>
      <c r="P13195" s="138"/>
    </row>
    <row r="13196" spans="13:16" x14ac:dyDescent="0.3">
      <c r="M13196" s="162"/>
      <c r="N13196" s="152"/>
      <c r="P13196" s="138"/>
    </row>
    <row r="13197" spans="13:16" x14ac:dyDescent="0.3">
      <c r="M13197" s="162"/>
      <c r="N13197" s="152"/>
      <c r="P13197" s="138"/>
    </row>
    <row r="13198" spans="13:16" x14ac:dyDescent="0.3">
      <c r="M13198" s="162"/>
      <c r="N13198" s="152"/>
      <c r="P13198" s="138"/>
    </row>
    <row r="13199" spans="13:16" x14ac:dyDescent="0.3">
      <c r="M13199" s="162"/>
      <c r="N13199" s="152"/>
      <c r="P13199" s="138"/>
    </row>
    <row r="13200" spans="13:16" x14ac:dyDescent="0.3">
      <c r="M13200" s="162"/>
      <c r="N13200" s="152"/>
      <c r="P13200" s="138"/>
    </row>
    <row r="13201" spans="13:16" x14ac:dyDescent="0.3">
      <c r="M13201" s="162"/>
      <c r="N13201" s="152"/>
      <c r="P13201" s="138"/>
    </row>
    <row r="13202" spans="13:16" x14ac:dyDescent="0.3">
      <c r="M13202" s="162"/>
      <c r="N13202" s="152"/>
      <c r="P13202" s="138"/>
    </row>
    <row r="13203" spans="13:16" x14ac:dyDescent="0.3">
      <c r="M13203" s="162"/>
      <c r="N13203" s="152"/>
      <c r="P13203" s="138"/>
    </row>
    <row r="13204" spans="13:16" x14ac:dyDescent="0.3">
      <c r="M13204" s="162"/>
      <c r="N13204" s="152"/>
      <c r="P13204" s="138"/>
    </row>
    <row r="13205" spans="13:16" x14ac:dyDescent="0.3">
      <c r="M13205" s="162"/>
      <c r="N13205" s="152"/>
      <c r="P13205" s="138"/>
    </row>
    <row r="13206" spans="13:16" x14ac:dyDescent="0.3">
      <c r="M13206" s="162"/>
      <c r="N13206" s="152"/>
      <c r="P13206" s="138"/>
    </row>
    <row r="13207" spans="13:16" x14ac:dyDescent="0.3">
      <c r="M13207" s="162"/>
      <c r="N13207" s="152"/>
      <c r="P13207" s="138"/>
    </row>
    <row r="13208" spans="13:16" x14ac:dyDescent="0.3">
      <c r="M13208" s="162"/>
      <c r="N13208" s="152"/>
      <c r="P13208" s="138"/>
    </row>
    <row r="13209" spans="13:16" x14ac:dyDescent="0.3">
      <c r="M13209" s="162"/>
      <c r="N13209" s="152"/>
      <c r="P13209" s="138"/>
    </row>
    <row r="13210" spans="13:16" x14ac:dyDescent="0.3">
      <c r="M13210" s="162"/>
      <c r="N13210" s="152"/>
      <c r="P13210" s="138"/>
    </row>
    <row r="13211" spans="13:16" x14ac:dyDescent="0.3">
      <c r="M13211" s="162"/>
      <c r="N13211" s="152"/>
      <c r="P13211" s="138"/>
    </row>
    <row r="13212" spans="13:16" x14ac:dyDescent="0.3">
      <c r="M13212" s="162"/>
      <c r="N13212" s="152"/>
      <c r="P13212" s="138"/>
    </row>
    <row r="13213" spans="13:16" x14ac:dyDescent="0.3">
      <c r="M13213" s="162"/>
      <c r="N13213" s="152"/>
      <c r="P13213" s="138"/>
    </row>
    <row r="13214" spans="13:16" x14ac:dyDescent="0.3">
      <c r="M13214" s="162"/>
      <c r="N13214" s="152"/>
      <c r="P13214" s="138"/>
    </row>
    <row r="13215" spans="13:16" x14ac:dyDescent="0.3">
      <c r="M13215" s="162"/>
      <c r="N13215" s="152"/>
      <c r="P13215" s="138"/>
    </row>
    <row r="13216" spans="13:16" x14ac:dyDescent="0.3">
      <c r="M13216" s="162"/>
      <c r="N13216" s="152"/>
      <c r="P13216" s="138"/>
    </row>
    <row r="13217" spans="13:16" x14ac:dyDescent="0.3">
      <c r="M13217" s="162"/>
      <c r="N13217" s="152"/>
      <c r="P13217" s="138"/>
    </row>
    <row r="13218" spans="13:16" x14ac:dyDescent="0.3">
      <c r="M13218" s="162"/>
      <c r="N13218" s="152"/>
      <c r="P13218" s="138"/>
    </row>
    <row r="13219" spans="13:16" x14ac:dyDescent="0.3">
      <c r="M13219" s="162"/>
      <c r="N13219" s="152"/>
      <c r="P13219" s="138"/>
    </row>
    <row r="13220" spans="13:16" x14ac:dyDescent="0.3">
      <c r="M13220" s="162"/>
      <c r="N13220" s="152"/>
      <c r="P13220" s="138"/>
    </row>
    <row r="13221" spans="13:16" x14ac:dyDescent="0.3">
      <c r="M13221" s="162"/>
      <c r="N13221" s="152"/>
      <c r="P13221" s="138"/>
    </row>
    <row r="13222" spans="13:16" x14ac:dyDescent="0.3">
      <c r="M13222" s="162"/>
      <c r="N13222" s="152"/>
      <c r="P13222" s="138"/>
    </row>
    <row r="13223" spans="13:16" x14ac:dyDescent="0.3">
      <c r="M13223" s="162"/>
      <c r="N13223" s="152"/>
      <c r="P13223" s="138"/>
    </row>
    <row r="13224" spans="13:16" x14ac:dyDescent="0.3">
      <c r="M13224" s="162"/>
      <c r="N13224" s="152"/>
      <c r="P13224" s="138"/>
    </row>
    <row r="13225" spans="13:16" x14ac:dyDescent="0.3">
      <c r="M13225" s="162"/>
      <c r="N13225" s="152"/>
      <c r="P13225" s="138"/>
    </row>
    <row r="13226" spans="13:16" x14ac:dyDescent="0.3">
      <c r="M13226" s="162"/>
      <c r="N13226" s="152"/>
      <c r="P13226" s="138"/>
    </row>
    <row r="13227" spans="13:16" x14ac:dyDescent="0.3">
      <c r="M13227" s="162"/>
      <c r="N13227" s="152"/>
      <c r="P13227" s="138"/>
    </row>
    <row r="13228" spans="13:16" x14ac:dyDescent="0.3">
      <c r="M13228" s="162"/>
      <c r="N13228" s="152"/>
      <c r="P13228" s="138"/>
    </row>
    <row r="13229" spans="13:16" x14ac:dyDescent="0.3">
      <c r="M13229" s="162"/>
      <c r="N13229" s="152"/>
      <c r="P13229" s="138"/>
    </row>
    <row r="13230" spans="13:16" x14ac:dyDescent="0.3">
      <c r="M13230" s="162"/>
      <c r="N13230" s="152"/>
      <c r="P13230" s="138"/>
    </row>
    <row r="13231" spans="13:16" x14ac:dyDescent="0.3">
      <c r="M13231" s="162"/>
      <c r="N13231" s="152"/>
      <c r="P13231" s="138"/>
    </row>
    <row r="13232" spans="13:16" x14ac:dyDescent="0.3">
      <c r="M13232" s="162"/>
      <c r="N13232" s="152"/>
      <c r="P13232" s="138"/>
    </row>
    <row r="13233" spans="13:16" x14ac:dyDescent="0.3">
      <c r="M13233" s="162"/>
      <c r="N13233" s="152"/>
      <c r="P13233" s="138"/>
    </row>
    <row r="13234" spans="13:16" x14ac:dyDescent="0.3">
      <c r="M13234" s="162"/>
      <c r="N13234" s="152"/>
      <c r="P13234" s="138"/>
    </row>
    <row r="13235" spans="13:16" x14ac:dyDescent="0.3">
      <c r="M13235" s="162"/>
      <c r="N13235" s="152"/>
      <c r="P13235" s="138"/>
    </row>
    <row r="13236" spans="13:16" x14ac:dyDescent="0.3">
      <c r="M13236" s="162"/>
      <c r="N13236" s="152"/>
      <c r="P13236" s="138"/>
    </row>
    <row r="13237" spans="13:16" x14ac:dyDescent="0.3">
      <c r="M13237" s="162"/>
      <c r="N13237" s="152"/>
      <c r="P13237" s="138"/>
    </row>
    <row r="13238" spans="13:16" x14ac:dyDescent="0.3">
      <c r="M13238" s="162"/>
      <c r="N13238" s="152"/>
      <c r="P13238" s="138"/>
    </row>
    <row r="13239" spans="13:16" x14ac:dyDescent="0.3">
      <c r="M13239" s="162"/>
      <c r="N13239" s="152"/>
      <c r="P13239" s="138"/>
    </row>
    <row r="13240" spans="13:16" x14ac:dyDescent="0.3">
      <c r="M13240" s="162"/>
      <c r="N13240" s="152"/>
      <c r="P13240" s="138"/>
    </row>
    <row r="13241" spans="13:16" x14ac:dyDescent="0.3">
      <c r="M13241" s="162"/>
      <c r="N13241" s="152"/>
      <c r="P13241" s="138"/>
    </row>
    <row r="13242" spans="13:16" x14ac:dyDescent="0.3">
      <c r="M13242" s="162"/>
      <c r="N13242" s="152"/>
      <c r="P13242" s="138"/>
    </row>
    <row r="13243" spans="13:16" x14ac:dyDescent="0.3">
      <c r="M13243" s="162"/>
      <c r="N13243" s="152"/>
      <c r="P13243" s="138"/>
    </row>
    <row r="13244" spans="13:16" x14ac:dyDescent="0.3">
      <c r="M13244" s="162"/>
      <c r="N13244" s="152"/>
      <c r="P13244" s="138"/>
    </row>
    <row r="13245" spans="13:16" x14ac:dyDescent="0.3">
      <c r="M13245" s="162"/>
      <c r="N13245" s="152"/>
      <c r="P13245" s="138"/>
    </row>
    <row r="13246" spans="13:16" x14ac:dyDescent="0.3">
      <c r="M13246" s="162"/>
      <c r="N13246" s="152"/>
      <c r="P13246" s="138"/>
    </row>
    <row r="13247" spans="13:16" x14ac:dyDescent="0.3">
      <c r="M13247" s="162"/>
      <c r="N13247" s="152"/>
      <c r="P13247" s="138"/>
    </row>
    <row r="13248" spans="13:16" x14ac:dyDescent="0.3">
      <c r="M13248" s="162"/>
      <c r="N13248" s="152"/>
      <c r="P13248" s="138"/>
    </row>
    <row r="13249" spans="13:16" x14ac:dyDescent="0.3">
      <c r="M13249" s="162"/>
      <c r="N13249" s="152"/>
      <c r="P13249" s="138"/>
    </row>
    <row r="13250" spans="13:16" x14ac:dyDescent="0.3">
      <c r="M13250" s="162"/>
      <c r="N13250" s="152"/>
      <c r="P13250" s="138"/>
    </row>
    <row r="13251" spans="13:16" x14ac:dyDescent="0.3">
      <c r="M13251" s="162"/>
      <c r="N13251" s="152"/>
      <c r="P13251" s="138"/>
    </row>
    <row r="13252" spans="13:16" x14ac:dyDescent="0.3">
      <c r="M13252" s="162"/>
      <c r="N13252" s="152"/>
      <c r="P13252" s="138"/>
    </row>
    <row r="13253" spans="13:16" x14ac:dyDescent="0.3">
      <c r="M13253" s="162"/>
      <c r="N13253" s="152"/>
      <c r="P13253" s="138"/>
    </row>
    <row r="13254" spans="13:16" x14ac:dyDescent="0.3">
      <c r="M13254" s="162"/>
      <c r="N13254" s="152"/>
      <c r="P13254" s="138"/>
    </row>
    <row r="13255" spans="13:16" x14ac:dyDescent="0.3">
      <c r="M13255" s="162"/>
      <c r="N13255" s="152"/>
      <c r="P13255" s="138"/>
    </row>
    <row r="13256" spans="13:16" x14ac:dyDescent="0.3">
      <c r="M13256" s="162"/>
      <c r="N13256" s="152"/>
      <c r="P13256" s="138"/>
    </row>
    <row r="13257" spans="13:16" x14ac:dyDescent="0.3">
      <c r="M13257" s="162"/>
      <c r="N13257" s="152"/>
      <c r="P13257" s="138"/>
    </row>
    <row r="13258" spans="13:16" x14ac:dyDescent="0.3">
      <c r="M13258" s="162"/>
      <c r="N13258" s="152"/>
      <c r="P13258" s="138"/>
    </row>
    <row r="13259" spans="13:16" x14ac:dyDescent="0.3">
      <c r="M13259" s="162"/>
      <c r="N13259" s="152"/>
      <c r="P13259" s="138"/>
    </row>
    <row r="13260" spans="13:16" x14ac:dyDescent="0.3">
      <c r="M13260" s="162"/>
      <c r="N13260" s="152"/>
      <c r="P13260" s="138"/>
    </row>
    <row r="13261" spans="13:16" x14ac:dyDescent="0.3">
      <c r="M13261" s="162"/>
      <c r="N13261" s="152"/>
      <c r="P13261" s="138"/>
    </row>
    <row r="13262" spans="13:16" x14ac:dyDescent="0.3">
      <c r="M13262" s="162"/>
      <c r="N13262" s="152"/>
      <c r="P13262" s="138"/>
    </row>
    <row r="13263" spans="13:16" x14ac:dyDescent="0.3">
      <c r="M13263" s="162"/>
      <c r="N13263" s="152"/>
      <c r="P13263" s="138"/>
    </row>
    <row r="13264" spans="13:16" x14ac:dyDescent="0.3">
      <c r="M13264" s="162"/>
      <c r="N13264" s="152"/>
      <c r="P13264" s="138"/>
    </row>
    <row r="13265" spans="13:16" x14ac:dyDescent="0.3">
      <c r="M13265" s="162"/>
      <c r="N13265" s="152"/>
      <c r="P13265" s="138"/>
    </row>
    <row r="13266" spans="13:16" x14ac:dyDescent="0.3">
      <c r="M13266" s="162"/>
      <c r="N13266" s="152"/>
      <c r="P13266" s="138"/>
    </row>
    <row r="13267" spans="13:16" x14ac:dyDescent="0.3">
      <c r="M13267" s="162"/>
      <c r="N13267" s="152"/>
      <c r="P13267" s="138"/>
    </row>
    <row r="13268" spans="13:16" x14ac:dyDescent="0.3">
      <c r="M13268" s="162"/>
      <c r="N13268" s="152"/>
      <c r="P13268" s="138"/>
    </row>
    <row r="13269" spans="13:16" x14ac:dyDescent="0.3">
      <c r="M13269" s="162"/>
      <c r="N13269" s="152"/>
      <c r="P13269" s="138"/>
    </row>
    <row r="13270" spans="13:16" x14ac:dyDescent="0.3">
      <c r="M13270" s="162"/>
      <c r="N13270" s="152"/>
      <c r="P13270" s="138"/>
    </row>
    <row r="13271" spans="13:16" x14ac:dyDescent="0.3">
      <c r="M13271" s="162"/>
      <c r="N13271" s="152"/>
      <c r="P13271" s="138"/>
    </row>
    <row r="13272" spans="13:16" x14ac:dyDescent="0.3">
      <c r="M13272" s="162"/>
      <c r="N13272" s="152"/>
      <c r="P13272" s="138"/>
    </row>
    <row r="13273" spans="13:16" x14ac:dyDescent="0.3">
      <c r="M13273" s="162"/>
      <c r="N13273" s="152"/>
      <c r="P13273" s="138"/>
    </row>
    <row r="13274" spans="13:16" x14ac:dyDescent="0.3">
      <c r="M13274" s="162"/>
      <c r="N13274" s="152"/>
      <c r="P13274" s="138"/>
    </row>
    <row r="13275" spans="13:16" x14ac:dyDescent="0.3">
      <c r="M13275" s="162"/>
      <c r="N13275" s="152"/>
      <c r="P13275" s="138"/>
    </row>
    <row r="13276" spans="13:16" x14ac:dyDescent="0.3">
      <c r="M13276" s="162"/>
      <c r="N13276" s="152"/>
      <c r="P13276" s="138"/>
    </row>
    <row r="13277" spans="13:16" x14ac:dyDescent="0.3">
      <c r="M13277" s="162"/>
      <c r="N13277" s="152"/>
      <c r="P13277" s="138"/>
    </row>
    <row r="13278" spans="13:16" x14ac:dyDescent="0.3">
      <c r="M13278" s="162"/>
      <c r="N13278" s="152"/>
      <c r="P13278" s="138"/>
    </row>
    <row r="13279" spans="13:16" x14ac:dyDescent="0.3">
      <c r="M13279" s="162"/>
      <c r="N13279" s="152"/>
      <c r="P13279" s="138"/>
    </row>
    <row r="13280" spans="13:16" x14ac:dyDescent="0.3">
      <c r="M13280" s="162"/>
      <c r="N13280" s="152"/>
      <c r="P13280" s="138"/>
    </row>
    <row r="13281" spans="13:16" x14ac:dyDescent="0.3">
      <c r="M13281" s="162"/>
      <c r="N13281" s="152"/>
      <c r="P13281" s="138"/>
    </row>
    <row r="13282" spans="13:16" x14ac:dyDescent="0.3">
      <c r="M13282" s="162"/>
      <c r="N13282" s="152"/>
      <c r="P13282" s="138"/>
    </row>
    <row r="13283" spans="13:16" x14ac:dyDescent="0.3">
      <c r="M13283" s="162"/>
      <c r="N13283" s="152"/>
      <c r="P13283" s="138"/>
    </row>
    <row r="13284" spans="13:16" x14ac:dyDescent="0.3">
      <c r="M13284" s="162"/>
      <c r="N13284" s="152"/>
      <c r="P13284" s="138"/>
    </row>
    <row r="13285" spans="13:16" x14ac:dyDescent="0.3">
      <c r="M13285" s="162"/>
      <c r="N13285" s="152"/>
      <c r="P13285" s="138"/>
    </row>
    <row r="13286" spans="13:16" x14ac:dyDescent="0.3">
      <c r="M13286" s="162"/>
      <c r="N13286" s="152"/>
      <c r="P13286" s="138"/>
    </row>
    <row r="13287" spans="13:16" x14ac:dyDescent="0.3">
      <c r="M13287" s="162"/>
      <c r="N13287" s="152"/>
      <c r="P13287" s="138"/>
    </row>
    <row r="13288" spans="13:16" x14ac:dyDescent="0.3">
      <c r="M13288" s="162"/>
      <c r="N13288" s="152"/>
      <c r="P13288" s="138"/>
    </row>
    <row r="13289" spans="13:16" x14ac:dyDescent="0.3">
      <c r="M13289" s="162"/>
      <c r="N13289" s="152"/>
      <c r="P13289" s="138"/>
    </row>
    <row r="13290" spans="13:16" x14ac:dyDescent="0.3">
      <c r="M13290" s="162"/>
      <c r="N13290" s="152"/>
      <c r="P13290" s="138"/>
    </row>
    <row r="13291" spans="13:16" x14ac:dyDescent="0.3">
      <c r="M13291" s="162"/>
      <c r="N13291" s="152"/>
      <c r="P13291" s="138"/>
    </row>
    <row r="13292" spans="13:16" x14ac:dyDescent="0.3">
      <c r="M13292" s="162"/>
      <c r="N13292" s="152"/>
      <c r="P13292" s="138"/>
    </row>
    <row r="13293" spans="13:16" x14ac:dyDescent="0.3">
      <c r="M13293" s="162"/>
      <c r="N13293" s="152"/>
      <c r="P13293" s="138"/>
    </row>
    <row r="13294" spans="13:16" x14ac:dyDescent="0.3">
      <c r="M13294" s="162"/>
      <c r="N13294" s="152"/>
      <c r="P13294" s="138"/>
    </row>
    <row r="13295" spans="13:16" x14ac:dyDescent="0.3">
      <c r="M13295" s="162"/>
      <c r="N13295" s="152"/>
      <c r="P13295" s="138"/>
    </row>
    <row r="13296" spans="13:16" x14ac:dyDescent="0.3">
      <c r="M13296" s="162"/>
      <c r="N13296" s="152"/>
      <c r="P13296" s="138"/>
    </row>
    <row r="13297" spans="13:16" x14ac:dyDescent="0.3">
      <c r="M13297" s="162"/>
      <c r="N13297" s="152"/>
      <c r="P13297" s="138"/>
    </row>
    <row r="13298" spans="13:16" x14ac:dyDescent="0.3">
      <c r="M13298" s="162"/>
      <c r="N13298" s="152"/>
      <c r="P13298" s="138"/>
    </row>
    <row r="13299" spans="13:16" x14ac:dyDescent="0.3">
      <c r="M13299" s="162"/>
      <c r="N13299" s="152"/>
      <c r="P13299" s="138"/>
    </row>
    <row r="13300" spans="13:16" x14ac:dyDescent="0.3">
      <c r="M13300" s="162"/>
      <c r="N13300" s="152"/>
      <c r="P13300" s="138"/>
    </row>
    <row r="13301" spans="13:16" x14ac:dyDescent="0.3">
      <c r="M13301" s="162"/>
      <c r="N13301" s="152"/>
      <c r="P13301" s="138"/>
    </row>
    <row r="13302" spans="13:16" x14ac:dyDescent="0.3">
      <c r="M13302" s="162"/>
      <c r="N13302" s="152"/>
      <c r="P13302" s="138"/>
    </row>
    <row r="13303" spans="13:16" x14ac:dyDescent="0.3">
      <c r="M13303" s="162"/>
      <c r="N13303" s="152"/>
      <c r="P13303" s="138"/>
    </row>
    <row r="13304" spans="13:16" x14ac:dyDescent="0.3">
      <c r="M13304" s="162"/>
      <c r="N13304" s="152"/>
      <c r="P13304" s="138"/>
    </row>
    <row r="13305" spans="13:16" x14ac:dyDescent="0.3">
      <c r="M13305" s="162"/>
      <c r="N13305" s="152"/>
      <c r="P13305" s="138"/>
    </row>
    <row r="13306" spans="13:16" x14ac:dyDescent="0.3">
      <c r="M13306" s="162"/>
      <c r="N13306" s="152"/>
      <c r="P13306" s="138"/>
    </row>
    <row r="13307" spans="13:16" x14ac:dyDescent="0.3">
      <c r="M13307" s="162"/>
      <c r="N13307" s="152"/>
      <c r="P13307" s="138"/>
    </row>
    <row r="13308" spans="13:16" x14ac:dyDescent="0.3">
      <c r="M13308" s="162"/>
      <c r="N13308" s="152"/>
      <c r="P13308" s="138"/>
    </row>
    <row r="13309" spans="13:16" x14ac:dyDescent="0.3">
      <c r="M13309" s="162"/>
      <c r="N13309" s="152"/>
      <c r="P13309" s="138"/>
    </row>
    <row r="13310" spans="13:16" x14ac:dyDescent="0.3">
      <c r="M13310" s="162"/>
      <c r="N13310" s="152"/>
      <c r="P13310" s="138"/>
    </row>
    <row r="13311" spans="13:16" x14ac:dyDescent="0.3">
      <c r="M13311" s="162"/>
      <c r="N13311" s="152"/>
      <c r="P13311" s="138"/>
    </row>
    <row r="13312" spans="13:16" x14ac:dyDescent="0.3">
      <c r="M13312" s="162"/>
      <c r="N13312" s="152"/>
      <c r="P13312" s="138"/>
    </row>
    <row r="13313" spans="13:16" x14ac:dyDescent="0.3">
      <c r="M13313" s="162"/>
      <c r="N13313" s="152"/>
      <c r="P13313" s="138"/>
    </row>
    <row r="13314" spans="13:16" x14ac:dyDescent="0.3">
      <c r="M13314" s="162"/>
      <c r="N13314" s="152"/>
      <c r="P13314" s="138"/>
    </row>
    <row r="13315" spans="13:16" x14ac:dyDescent="0.3">
      <c r="M13315" s="162"/>
      <c r="N13315" s="152"/>
      <c r="P13315" s="138"/>
    </row>
    <row r="13316" spans="13:16" x14ac:dyDescent="0.3">
      <c r="M13316" s="162"/>
      <c r="N13316" s="152"/>
      <c r="P13316" s="138"/>
    </row>
    <row r="13317" spans="13:16" x14ac:dyDescent="0.3">
      <c r="M13317" s="162"/>
      <c r="N13317" s="152"/>
      <c r="P13317" s="138"/>
    </row>
    <row r="13318" spans="13:16" x14ac:dyDescent="0.3">
      <c r="M13318" s="162"/>
      <c r="N13318" s="152"/>
      <c r="P13318" s="138"/>
    </row>
    <row r="13319" spans="13:16" x14ac:dyDescent="0.3">
      <c r="M13319" s="162"/>
      <c r="N13319" s="152"/>
      <c r="P13319" s="138"/>
    </row>
    <row r="13320" spans="13:16" x14ac:dyDescent="0.3">
      <c r="M13320" s="162"/>
      <c r="N13320" s="152"/>
      <c r="P13320" s="138"/>
    </row>
    <row r="13321" spans="13:16" x14ac:dyDescent="0.3">
      <c r="M13321" s="162"/>
      <c r="N13321" s="152"/>
      <c r="P13321" s="138"/>
    </row>
    <row r="13322" spans="13:16" x14ac:dyDescent="0.3">
      <c r="M13322" s="162"/>
      <c r="N13322" s="152"/>
      <c r="P13322" s="138"/>
    </row>
    <row r="13323" spans="13:16" x14ac:dyDescent="0.3">
      <c r="M13323" s="162"/>
      <c r="N13323" s="152"/>
      <c r="P13323" s="138"/>
    </row>
    <row r="13324" spans="13:16" x14ac:dyDescent="0.3">
      <c r="M13324" s="162"/>
      <c r="N13324" s="152"/>
      <c r="P13324" s="138"/>
    </row>
    <row r="13325" spans="13:16" x14ac:dyDescent="0.3">
      <c r="M13325" s="162"/>
      <c r="N13325" s="152"/>
      <c r="P13325" s="138"/>
    </row>
    <row r="13326" spans="13:16" x14ac:dyDescent="0.3">
      <c r="M13326" s="162"/>
      <c r="N13326" s="152"/>
      <c r="P13326" s="138"/>
    </row>
    <row r="13327" spans="13:16" x14ac:dyDescent="0.3">
      <c r="M13327" s="162"/>
      <c r="N13327" s="152"/>
      <c r="P13327" s="138"/>
    </row>
    <row r="13328" spans="13:16" x14ac:dyDescent="0.3">
      <c r="M13328" s="162"/>
      <c r="N13328" s="152"/>
      <c r="P13328" s="138"/>
    </row>
    <row r="13329" spans="13:16" x14ac:dyDescent="0.3">
      <c r="M13329" s="162"/>
      <c r="N13329" s="152"/>
      <c r="P13329" s="138"/>
    </row>
    <row r="13330" spans="13:16" x14ac:dyDescent="0.3">
      <c r="M13330" s="162"/>
      <c r="N13330" s="152"/>
      <c r="P13330" s="138"/>
    </row>
    <row r="13331" spans="13:16" x14ac:dyDescent="0.3">
      <c r="M13331" s="162"/>
      <c r="N13331" s="152"/>
      <c r="P13331" s="138"/>
    </row>
    <row r="13332" spans="13:16" x14ac:dyDescent="0.3">
      <c r="M13332" s="162"/>
      <c r="N13332" s="152"/>
      <c r="P13332" s="138"/>
    </row>
    <row r="13333" spans="13:16" x14ac:dyDescent="0.3">
      <c r="M13333" s="162"/>
      <c r="N13333" s="152"/>
      <c r="P13333" s="138"/>
    </row>
    <row r="13334" spans="13:16" x14ac:dyDescent="0.3">
      <c r="M13334" s="162"/>
      <c r="N13334" s="152"/>
      <c r="P13334" s="138"/>
    </row>
    <row r="13335" spans="13:16" x14ac:dyDescent="0.3">
      <c r="M13335" s="162"/>
      <c r="N13335" s="152"/>
      <c r="P13335" s="138"/>
    </row>
    <row r="13336" spans="13:16" x14ac:dyDescent="0.3">
      <c r="M13336" s="162"/>
      <c r="N13336" s="152"/>
      <c r="P13336" s="138"/>
    </row>
    <row r="13337" spans="13:16" x14ac:dyDescent="0.3">
      <c r="M13337" s="162"/>
      <c r="N13337" s="152"/>
      <c r="P13337" s="138"/>
    </row>
    <row r="13338" spans="13:16" x14ac:dyDescent="0.3">
      <c r="M13338" s="162"/>
      <c r="N13338" s="152"/>
      <c r="P13338" s="138"/>
    </row>
    <row r="13339" spans="13:16" x14ac:dyDescent="0.3">
      <c r="M13339" s="162"/>
      <c r="N13339" s="152"/>
      <c r="P13339" s="138"/>
    </row>
    <row r="13340" spans="13:16" x14ac:dyDescent="0.3">
      <c r="M13340" s="162"/>
      <c r="N13340" s="152"/>
      <c r="P13340" s="138"/>
    </row>
    <row r="13341" spans="13:16" x14ac:dyDescent="0.3">
      <c r="M13341" s="162"/>
      <c r="N13341" s="152"/>
      <c r="P13341" s="138"/>
    </row>
    <row r="13342" spans="13:16" x14ac:dyDescent="0.3">
      <c r="M13342" s="162"/>
      <c r="N13342" s="152"/>
      <c r="P13342" s="138"/>
    </row>
    <row r="13343" spans="13:16" x14ac:dyDescent="0.3">
      <c r="M13343" s="162"/>
      <c r="N13343" s="152"/>
      <c r="P13343" s="138"/>
    </row>
    <row r="13344" spans="13:16" x14ac:dyDescent="0.3">
      <c r="M13344" s="162"/>
      <c r="N13344" s="152"/>
      <c r="P13344" s="138"/>
    </row>
    <row r="13345" spans="13:16" x14ac:dyDescent="0.3">
      <c r="M13345" s="162"/>
      <c r="N13345" s="152"/>
      <c r="P13345" s="138"/>
    </row>
    <row r="13346" spans="13:16" x14ac:dyDescent="0.3">
      <c r="M13346" s="162"/>
      <c r="N13346" s="152"/>
      <c r="P13346" s="138"/>
    </row>
    <row r="13347" spans="13:16" x14ac:dyDescent="0.3">
      <c r="M13347" s="162"/>
      <c r="N13347" s="152"/>
      <c r="P13347" s="138"/>
    </row>
    <row r="13348" spans="13:16" x14ac:dyDescent="0.3">
      <c r="M13348" s="162"/>
      <c r="N13348" s="152"/>
      <c r="P13348" s="138"/>
    </row>
    <row r="13349" spans="13:16" x14ac:dyDescent="0.3">
      <c r="M13349" s="162"/>
      <c r="N13349" s="152"/>
      <c r="P13349" s="138"/>
    </row>
    <row r="13350" spans="13:16" x14ac:dyDescent="0.3">
      <c r="M13350" s="162"/>
      <c r="N13350" s="152"/>
      <c r="P13350" s="138"/>
    </row>
    <row r="13351" spans="13:16" x14ac:dyDescent="0.3">
      <c r="M13351" s="162"/>
      <c r="N13351" s="152"/>
      <c r="P13351" s="138"/>
    </row>
    <row r="13352" spans="13:16" x14ac:dyDescent="0.3">
      <c r="M13352" s="162"/>
      <c r="N13352" s="152"/>
      <c r="P13352" s="138"/>
    </row>
    <row r="13353" spans="13:16" x14ac:dyDescent="0.3">
      <c r="M13353" s="162"/>
      <c r="N13353" s="152"/>
      <c r="P13353" s="138"/>
    </row>
    <row r="13354" spans="13:16" x14ac:dyDescent="0.3">
      <c r="M13354" s="162"/>
      <c r="N13354" s="152"/>
      <c r="P13354" s="138"/>
    </row>
    <row r="13355" spans="13:16" x14ac:dyDescent="0.3">
      <c r="M13355" s="162"/>
      <c r="N13355" s="152"/>
      <c r="P13355" s="138"/>
    </row>
    <row r="13356" spans="13:16" x14ac:dyDescent="0.3">
      <c r="M13356" s="162"/>
      <c r="N13356" s="152"/>
      <c r="P13356" s="138"/>
    </row>
    <row r="13357" spans="13:16" x14ac:dyDescent="0.3">
      <c r="M13357" s="162"/>
      <c r="N13357" s="152"/>
      <c r="P13357" s="138"/>
    </row>
    <row r="13358" spans="13:16" x14ac:dyDescent="0.3">
      <c r="M13358" s="162"/>
      <c r="N13358" s="152"/>
      <c r="P13358" s="138"/>
    </row>
    <row r="13359" spans="13:16" x14ac:dyDescent="0.3">
      <c r="M13359" s="162"/>
      <c r="N13359" s="152"/>
      <c r="P13359" s="138"/>
    </row>
    <row r="13360" spans="13:16" x14ac:dyDescent="0.3">
      <c r="M13360" s="162"/>
      <c r="N13360" s="152"/>
      <c r="P13360" s="138"/>
    </row>
    <row r="13361" spans="13:16" x14ac:dyDescent="0.3">
      <c r="M13361" s="162"/>
      <c r="N13361" s="152"/>
      <c r="P13361" s="138"/>
    </row>
    <row r="13362" spans="13:16" x14ac:dyDescent="0.3">
      <c r="M13362" s="162"/>
      <c r="N13362" s="152"/>
      <c r="P13362" s="138"/>
    </row>
    <row r="13363" spans="13:16" x14ac:dyDescent="0.3">
      <c r="M13363" s="162"/>
      <c r="N13363" s="152"/>
      <c r="P13363" s="138"/>
    </row>
    <row r="13364" spans="13:16" x14ac:dyDescent="0.3">
      <c r="M13364" s="162"/>
      <c r="N13364" s="152"/>
      <c r="P13364" s="138"/>
    </row>
    <row r="13365" spans="13:16" x14ac:dyDescent="0.3">
      <c r="M13365" s="162"/>
      <c r="N13365" s="152"/>
      <c r="P13365" s="138"/>
    </row>
    <row r="13366" spans="13:16" x14ac:dyDescent="0.3">
      <c r="M13366" s="162"/>
      <c r="N13366" s="152"/>
      <c r="P13366" s="138"/>
    </row>
    <row r="13367" spans="13:16" x14ac:dyDescent="0.3">
      <c r="M13367" s="162"/>
      <c r="N13367" s="152"/>
      <c r="P13367" s="138"/>
    </row>
    <row r="13368" spans="13:16" x14ac:dyDescent="0.3">
      <c r="M13368" s="162"/>
      <c r="N13368" s="152"/>
      <c r="P13368" s="138"/>
    </row>
    <row r="13369" spans="13:16" x14ac:dyDescent="0.3">
      <c r="M13369" s="162"/>
      <c r="N13369" s="152"/>
      <c r="P13369" s="138"/>
    </row>
    <row r="13370" spans="13:16" x14ac:dyDescent="0.3">
      <c r="M13370" s="162"/>
      <c r="N13370" s="152"/>
      <c r="P13370" s="138"/>
    </row>
    <row r="13371" spans="13:16" x14ac:dyDescent="0.3">
      <c r="M13371" s="162"/>
      <c r="N13371" s="152"/>
      <c r="P13371" s="138"/>
    </row>
    <row r="13372" spans="13:16" x14ac:dyDescent="0.3">
      <c r="M13372" s="162"/>
      <c r="N13372" s="152"/>
      <c r="P13372" s="138"/>
    </row>
    <row r="13373" spans="13:16" x14ac:dyDescent="0.3">
      <c r="M13373" s="162"/>
      <c r="N13373" s="152"/>
      <c r="P13373" s="138"/>
    </row>
    <row r="13374" spans="13:16" x14ac:dyDescent="0.3">
      <c r="M13374" s="162"/>
      <c r="N13374" s="152"/>
      <c r="P13374" s="138"/>
    </row>
    <row r="13375" spans="13:16" x14ac:dyDescent="0.3">
      <c r="M13375" s="162"/>
      <c r="N13375" s="152"/>
      <c r="P13375" s="138"/>
    </row>
    <row r="13376" spans="13:16" x14ac:dyDescent="0.3">
      <c r="M13376" s="162"/>
      <c r="N13376" s="152"/>
      <c r="P13376" s="138"/>
    </row>
    <row r="13377" spans="13:16" x14ac:dyDescent="0.3">
      <c r="M13377" s="162"/>
      <c r="N13377" s="152"/>
      <c r="P13377" s="138"/>
    </row>
    <row r="13378" spans="13:16" x14ac:dyDescent="0.3">
      <c r="M13378" s="162"/>
      <c r="N13378" s="152"/>
      <c r="P13378" s="138"/>
    </row>
    <row r="13379" spans="13:16" x14ac:dyDescent="0.3">
      <c r="M13379" s="162"/>
      <c r="N13379" s="152"/>
      <c r="P13379" s="138"/>
    </row>
    <row r="13380" spans="13:16" x14ac:dyDescent="0.3">
      <c r="M13380" s="162"/>
      <c r="N13380" s="152"/>
      <c r="P13380" s="138"/>
    </row>
    <row r="13381" spans="13:16" x14ac:dyDescent="0.3">
      <c r="M13381" s="162"/>
      <c r="N13381" s="152"/>
      <c r="P13381" s="138"/>
    </row>
    <row r="13382" spans="13:16" x14ac:dyDescent="0.3">
      <c r="M13382" s="162"/>
      <c r="N13382" s="152"/>
      <c r="P13382" s="138"/>
    </row>
    <row r="13383" spans="13:16" x14ac:dyDescent="0.3">
      <c r="M13383" s="162"/>
      <c r="N13383" s="152"/>
      <c r="P13383" s="138"/>
    </row>
    <row r="13384" spans="13:16" x14ac:dyDescent="0.3">
      <c r="M13384" s="162"/>
      <c r="N13384" s="152"/>
      <c r="P13384" s="138"/>
    </row>
    <row r="13385" spans="13:16" x14ac:dyDescent="0.3">
      <c r="M13385" s="162"/>
      <c r="N13385" s="152"/>
      <c r="P13385" s="138"/>
    </row>
    <row r="13386" spans="13:16" x14ac:dyDescent="0.3">
      <c r="M13386" s="162"/>
      <c r="N13386" s="152"/>
      <c r="P13386" s="138"/>
    </row>
    <row r="13387" spans="13:16" x14ac:dyDescent="0.3">
      <c r="M13387" s="162"/>
      <c r="N13387" s="152"/>
      <c r="P13387" s="138"/>
    </row>
    <row r="13388" spans="13:16" x14ac:dyDescent="0.3">
      <c r="M13388" s="162"/>
      <c r="N13388" s="152"/>
      <c r="P13388" s="138"/>
    </row>
    <row r="13389" spans="13:16" x14ac:dyDescent="0.3">
      <c r="M13389" s="162"/>
      <c r="N13389" s="152"/>
      <c r="P13389" s="138"/>
    </row>
    <row r="13390" spans="13:16" x14ac:dyDescent="0.3">
      <c r="M13390" s="162"/>
      <c r="N13390" s="152"/>
      <c r="P13390" s="138"/>
    </row>
    <row r="13391" spans="13:16" x14ac:dyDescent="0.3">
      <c r="M13391" s="162"/>
      <c r="N13391" s="152"/>
      <c r="P13391" s="138"/>
    </row>
    <row r="13392" spans="13:16" x14ac:dyDescent="0.3">
      <c r="M13392" s="162"/>
      <c r="N13392" s="152"/>
      <c r="P13392" s="138"/>
    </row>
    <row r="13393" spans="13:16" x14ac:dyDescent="0.3">
      <c r="M13393" s="162"/>
      <c r="N13393" s="152"/>
      <c r="P13393" s="138"/>
    </row>
    <row r="13394" spans="13:16" x14ac:dyDescent="0.3">
      <c r="M13394" s="162"/>
      <c r="N13394" s="152"/>
      <c r="P13394" s="138"/>
    </row>
    <row r="13395" spans="13:16" x14ac:dyDescent="0.3">
      <c r="M13395" s="162"/>
      <c r="N13395" s="152"/>
      <c r="P13395" s="138"/>
    </row>
    <row r="13396" spans="13:16" x14ac:dyDescent="0.3">
      <c r="M13396" s="162"/>
      <c r="N13396" s="152"/>
      <c r="P13396" s="138"/>
    </row>
    <row r="13397" spans="13:16" x14ac:dyDescent="0.3">
      <c r="M13397" s="162"/>
      <c r="N13397" s="152"/>
      <c r="P13397" s="138"/>
    </row>
    <row r="13398" spans="13:16" x14ac:dyDescent="0.3">
      <c r="M13398" s="162"/>
      <c r="N13398" s="152"/>
      <c r="P13398" s="138"/>
    </row>
    <row r="13399" spans="13:16" x14ac:dyDescent="0.3">
      <c r="M13399" s="162"/>
      <c r="N13399" s="152"/>
      <c r="P13399" s="138"/>
    </row>
    <row r="13400" spans="13:16" x14ac:dyDescent="0.3">
      <c r="M13400" s="162"/>
      <c r="N13400" s="152"/>
      <c r="P13400" s="138"/>
    </row>
    <row r="13401" spans="13:16" x14ac:dyDescent="0.3">
      <c r="M13401" s="162"/>
      <c r="N13401" s="152"/>
      <c r="P13401" s="138"/>
    </row>
    <row r="13402" spans="13:16" x14ac:dyDescent="0.3">
      <c r="M13402" s="162"/>
      <c r="N13402" s="152"/>
      <c r="P13402" s="138"/>
    </row>
    <row r="13403" spans="13:16" x14ac:dyDescent="0.3">
      <c r="M13403" s="162"/>
      <c r="N13403" s="152"/>
      <c r="P13403" s="138"/>
    </row>
    <row r="13404" spans="13:16" x14ac:dyDescent="0.3">
      <c r="M13404" s="162"/>
      <c r="N13404" s="152"/>
      <c r="P13404" s="138"/>
    </row>
    <row r="13405" spans="13:16" x14ac:dyDescent="0.3">
      <c r="M13405" s="162"/>
      <c r="N13405" s="152"/>
      <c r="P13405" s="138"/>
    </row>
    <row r="13406" spans="13:16" x14ac:dyDescent="0.3">
      <c r="M13406" s="162"/>
      <c r="N13406" s="152"/>
      <c r="P13406" s="138"/>
    </row>
    <row r="13407" spans="13:16" x14ac:dyDescent="0.3">
      <c r="M13407" s="162"/>
      <c r="N13407" s="152"/>
      <c r="P13407" s="138"/>
    </row>
    <row r="13408" spans="13:16" x14ac:dyDescent="0.3">
      <c r="M13408" s="162"/>
      <c r="N13408" s="152"/>
      <c r="P13408" s="138"/>
    </row>
    <row r="13409" spans="13:16" x14ac:dyDescent="0.3">
      <c r="M13409" s="162"/>
      <c r="N13409" s="152"/>
      <c r="P13409" s="138"/>
    </row>
    <row r="13410" spans="13:16" x14ac:dyDescent="0.3">
      <c r="M13410" s="162"/>
      <c r="N13410" s="152"/>
      <c r="P13410" s="138"/>
    </row>
    <row r="13411" spans="13:16" x14ac:dyDescent="0.3">
      <c r="M13411" s="162"/>
      <c r="N13411" s="152"/>
      <c r="P13411" s="138"/>
    </row>
    <row r="13412" spans="13:16" x14ac:dyDescent="0.3">
      <c r="M13412" s="162"/>
      <c r="N13412" s="152"/>
      <c r="P13412" s="138"/>
    </row>
    <row r="13413" spans="13:16" x14ac:dyDescent="0.3">
      <c r="M13413" s="162"/>
      <c r="N13413" s="152"/>
      <c r="P13413" s="138"/>
    </row>
    <row r="13414" spans="13:16" x14ac:dyDescent="0.3">
      <c r="M13414" s="162"/>
      <c r="N13414" s="152"/>
      <c r="P13414" s="138"/>
    </row>
    <row r="13415" spans="13:16" x14ac:dyDescent="0.3">
      <c r="M13415" s="162"/>
      <c r="N13415" s="152"/>
      <c r="P13415" s="138"/>
    </row>
    <row r="13416" spans="13:16" x14ac:dyDescent="0.3">
      <c r="M13416" s="162"/>
      <c r="N13416" s="152"/>
      <c r="P13416" s="138"/>
    </row>
    <row r="13417" spans="13:16" x14ac:dyDescent="0.3">
      <c r="M13417" s="162"/>
      <c r="N13417" s="152"/>
      <c r="P13417" s="138"/>
    </row>
    <row r="13418" spans="13:16" x14ac:dyDescent="0.3">
      <c r="M13418" s="162"/>
      <c r="N13418" s="152"/>
      <c r="P13418" s="138"/>
    </row>
    <row r="13419" spans="13:16" x14ac:dyDescent="0.3">
      <c r="M13419" s="162"/>
      <c r="N13419" s="152"/>
      <c r="P13419" s="138"/>
    </row>
    <row r="13420" spans="13:16" x14ac:dyDescent="0.3">
      <c r="M13420" s="162"/>
      <c r="N13420" s="152"/>
      <c r="P13420" s="138"/>
    </row>
    <row r="13421" spans="13:16" x14ac:dyDescent="0.3">
      <c r="M13421" s="162"/>
      <c r="N13421" s="152"/>
      <c r="P13421" s="138"/>
    </row>
    <row r="13422" spans="13:16" x14ac:dyDescent="0.3">
      <c r="M13422" s="162"/>
      <c r="N13422" s="152"/>
      <c r="P13422" s="138"/>
    </row>
    <row r="13423" spans="13:16" x14ac:dyDescent="0.3">
      <c r="M13423" s="162"/>
      <c r="N13423" s="152"/>
      <c r="P13423" s="138"/>
    </row>
    <row r="13424" spans="13:16" x14ac:dyDescent="0.3">
      <c r="M13424" s="162"/>
      <c r="N13424" s="152"/>
      <c r="P13424" s="138"/>
    </row>
    <row r="13425" spans="13:16" x14ac:dyDescent="0.3">
      <c r="M13425" s="162"/>
      <c r="N13425" s="152"/>
      <c r="P13425" s="138"/>
    </row>
    <row r="13426" spans="13:16" x14ac:dyDescent="0.3">
      <c r="M13426" s="162"/>
      <c r="N13426" s="152"/>
      <c r="P13426" s="138"/>
    </row>
    <row r="13427" spans="13:16" x14ac:dyDescent="0.3">
      <c r="M13427" s="162"/>
      <c r="N13427" s="152"/>
      <c r="P13427" s="138"/>
    </row>
    <row r="13428" spans="13:16" x14ac:dyDescent="0.3">
      <c r="M13428" s="162"/>
      <c r="N13428" s="152"/>
      <c r="P13428" s="138"/>
    </row>
    <row r="13429" spans="13:16" x14ac:dyDescent="0.3">
      <c r="M13429" s="162"/>
      <c r="N13429" s="152"/>
      <c r="P13429" s="138"/>
    </row>
    <row r="13430" spans="13:16" x14ac:dyDescent="0.3">
      <c r="M13430" s="162"/>
      <c r="N13430" s="152"/>
      <c r="P13430" s="138"/>
    </row>
    <row r="13431" spans="13:16" x14ac:dyDescent="0.3">
      <c r="M13431" s="162"/>
      <c r="N13431" s="152"/>
      <c r="P13431" s="138"/>
    </row>
    <row r="13432" spans="13:16" x14ac:dyDescent="0.3">
      <c r="M13432" s="162"/>
      <c r="N13432" s="152"/>
      <c r="P13432" s="138"/>
    </row>
    <row r="13433" spans="13:16" x14ac:dyDescent="0.3">
      <c r="M13433" s="162"/>
      <c r="N13433" s="152"/>
      <c r="P13433" s="138"/>
    </row>
    <row r="13434" spans="13:16" x14ac:dyDescent="0.3">
      <c r="M13434" s="162"/>
      <c r="N13434" s="152"/>
      <c r="P13434" s="138"/>
    </row>
    <row r="13435" spans="13:16" x14ac:dyDescent="0.3">
      <c r="M13435" s="162"/>
      <c r="N13435" s="152"/>
      <c r="P13435" s="138"/>
    </row>
    <row r="13436" spans="13:16" x14ac:dyDescent="0.3">
      <c r="M13436" s="162"/>
      <c r="N13436" s="152"/>
      <c r="P13436" s="138"/>
    </row>
    <row r="13437" spans="13:16" x14ac:dyDescent="0.3">
      <c r="M13437" s="162"/>
      <c r="N13437" s="152"/>
      <c r="P13437" s="138"/>
    </row>
    <row r="13438" spans="13:16" x14ac:dyDescent="0.3">
      <c r="M13438" s="162"/>
      <c r="N13438" s="152"/>
      <c r="P13438" s="138"/>
    </row>
    <row r="13439" spans="13:16" x14ac:dyDescent="0.3">
      <c r="M13439" s="162"/>
      <c r="N13439" s="152"/>
      <c r="P13439" s="138"/>
    </row>
    <row r="13440" spans="13:16" x14ac:dyDescent="0.3">
      <c r="M13440" s="162"/>
      <c r="N13440" s="152"/>
      <c r="P13440" s="138"/>
    </row>
    <row r="13441" spans="13:16" x14ac:dyDescent="0.3">
      <c r="M13441" s="162"/>
      <c r="N13441" s="152"/>
      <c r="P13441" s="138"/>
    </row>
    <row r="13442" spans="13:16" x14ac:dyDescent="0.3">
      <c r="M13442" s="162"/>
      <c r="N13442" s="152"/>
      <c r="P13442" s="138"/>
    </row>
    <row r="13443" spans="13:16" x14ac:dyDescent="0.3">
      <c r="M13443" s="162"/>
      <c r="N13443" s="152"/>
      <c r="P13443" s="138"/>
    </row>
    <row r="13444" spans="13:16" x14ac:dyDescent="0.3">
      <c r="M13444" s="162"/>
      <c r="N13444" s="152"/>
      <c r="P13444" s="138"/>
    </row>
    <row r="13445" spans="13:16" x14ac:dyDescent="0.3">
      <c r="M13445" s="162"/>
      <c r="N13445" s="152"/>
      <c r="P13445" s="138"/>
    </row>
    <row r="13446" spans="13:16" x14ac:dyDescent="0.3">
      <c r="M13446" s="162"/>
      <c r="N13446" s="152"/>
      <c r="P13446" s="138"/>
    </row>
    <row r="13447" spans="13:16" x14ac:dyDescent="0.3">
      <c r="M13447" s="162"/>
      <c r="N13447" s="152"/>
      <c r="P13447" s="138"/>
    </row>
    <row r="13448" spans="13:16" x14ac:dyDescent="0.3">
      <c r="M13448" s="162"/>
      <c r="N13448" s="152"/>
      <c r="P13448" s="138"/>
    </row>
    <row r="13449" spans="13:16" x14ac:dyDescent="0.3">
      <c r="M13449" s="162"/>
      <c r="N13449" s="152"/>
      <c r="P13449" s="138"/>
    </row>
    <row r="13450" spans="13:16" x14ac:dyDescent="0.3">
      <c r="M13450" s="162"/>
      <c r="N13450" s="152"/>
      <c r="P13450" s="138"/>
    </row>
    <row r="13451" spans="13:16" x14ac:dyDescent="0.3">
      <c r="M13451" s="162"/>
      <c r="N13451" s="152"/>
      <c r="P13451" s="138"/>
    </row>
    <row r="13452" spans="13:16" x14ac:dyDescent="0.3">
      <c r="M13452" s="162"/>
      <c r="N13452" s="152"/>
      <c r="P13452" s="138"/>
    </row>
    <row r="13453" spans="13:16" x14ac:dyDescent="0.3">
      <c r="M13453" s="162"/>
      <c r="N13453" s="152"/>
      <c r="P13453" s="138"/>
    </row>
    <row r="13454" spans="13:16" x14ac:dyDescent="0.3">
      <c r="M13454" s="162"/>
      <c r="N13454" s="152"/>
      <c r="P13454" s="138"/>
    </row>
    <row r="13455" spans="13:16" x14ac:dyDescent="0.3">
      <c r="M13455" s="162"/>
      <c r="N13455" s="152"/>
      <c r="P13455" s="138"/>
    </row>
    <row r="13456" spans="13:16" x14ac:dyDescent="0.3">
      <c r="M13456" s="162"/>
      <c r="N13456" s="152"/>
      <c r="P13456" s="138"/>
    </row>
    <row r="13457" spans="13:16" x14ac:dyDescent="0.3">
      <c r="M13457" s="162"/>
      <c r="N13457" s="152"/>
      <c r="P13457" s="138"/>
    </row>
    <row r="13458" spans="13:16" x14ac:dyDescent="0.3">
      <c r="M13458" s="162"/>
      <c r="N13458" s="152"/>
      <c r="P13458" s="138"/>
    </row>
    <row r="13459" spans="13:16" x14ac:dyDescent="0.3">
      <c r="M13459" s="162"/>
      <c r="N13459" s="152"/>
      <c r="P13459" s="138"/>
    </row>
    <row r="13460" spans="13:16" x14ac:dyDescent="0.3">
      <c r="M13460" s="162"/>
      <c r="N13460" s="152"/>
      <c r="P13460" s="138"/>
    </row>
    <row r="13461" spans="13:16" x14ac:dyDescent="0.3">
      <c r="M13461" s="162"/>
      <c r="N13461" s="152"/>
      <c r="P13461" s="138"/>
    </row>
    <row r="13462" spans="13:16" x14ac:dyDescent="0.3">
      <c r="M13462" s="162"/>
      <c r="N13462" s="152"/>
      <c r="P13462" s="138"/>
    </row>
    <row r="13463" spans="13:16" x14ac:dyDescent="0.3">
      <c r="M13463" s="162"/>
      <c r="N13463" s="152"/>
      <c r="P13463" s="138"/>
    </row>
    <row r="13464" spans="13:16" x14ac:dyDescent="0.3">
      <c r="M13464" s="162"/>
      <c r="N13464" s="152"/>
      <c r="P13464" s="138"/>
    </row>
    <row r="13465" spans="13:16" x14ac:dyDescent="0.3">
      <c r="M13465" s="162"/>
      <c r="N13465" s="152"/>
      <c r="P13465" s="138"/>
    </row>
    <row r="13466" spans="13:16" x14ac:dyDescent="0.3">
      <c r="M13466" s="162"/>
      <c r="N13466" s="152"/>
      <c r="P13466" s="138"/>
    </row>
    <row r="13467" spans="13:16" x14ac:dyDescent="0.3">
      <c r="M13467" s="162"/>
      <c r="N13467" s="152"/>
      <c r="P13467" s="138"/>
    </row>
    <row r="13468" spans="13:16" x14ac:dyDescent="0.3">
      <c r="M13468" s="162"/>
      <c r="N13468" s="152"/>
      <c r="P13468" s="138"/>
    </row>
    <row r="13469" spans="13:16" x14ac:dyDescent="0.3">
      <c r="M13469" s="162"/>
      <c r="N13469" s="152"/>
      <c r="P13469" s="138"/>
    </row>
    <row r="13470" spans="13:16" x14ac:dyDescent="0.3">
      <c r="M13470" s="162"/>
      <c r="N13470" s="152"/>
      <c r="P13470" s="138"/>
    </row>
    <row r="13471" spans="13:16" x14ac:dyDescent="0.3">
      <c r="M13471" s="162"/>
      <c r="N13471" s="152"/>
      <c r="P13471" s="138"/>
    </row>
    <row r="13472" spans="13:16" x14ac:dyDescent="0.3">
      <c r="M13472" s="162"/>
      <c r="N13472" s="152"/>
      <c r="P13472" s="138"/>
    </row>
    <row r="13473" spans="13:16" x14ac:dyDescent="0.3">
      <c r="M13473" s="162"/>
      <c r="N13473" s="152"/>
      <c r="P13473" s="138"/>
    </row>
    <row r="13474" spans="13:16" x14ac:dyDescent="0.3">
      <c r="M13474" s="162"/>
      <c r="N13474" s="152"/>
      <c r="P13474" s="138"/>
    </row>
    <row r="13475" spans="13:16" x14ac:dyDescent="0.3">
      <c r="M13475" s="162"/>
      <c r="N13475" s="152"/>
      <c r="P13475" s="138"/>
    </row>
    <row r="13476" spans="13:16" x14ac:dyDescent="0.3">
      <c r="M13476" s="162"/>
      <c r="N13476" s="152"/>
      <c r="P13476" s="138"/>
    </row>
    <row r="13477" spans="13:16" x14ac:dyDescent="0.3">
      <c r="M13477" s="162"/>
      <c r="N13477" s="152"/>
      <c r="P13477" s="138"/>
    </row>
    <row r="13478" spans="13:16" x14ac:dyDescent="0.3">
      <c r="M13478" s="162"/>
      <c r="N13478" s="152"/>
      <c r="P13478" s="138"/>
    </row>
    <row r="13479" spans="13:16" x14ac:dyDescent="0.3">
      <c r="M13479" s="162"/>
      <c r="N13479" s="152"/>
      <c r="P13479" s="138"/>
    </row>
    <row r="13480" spans="13:16" x14ac:dyDescent="0.3">
      <c r="M13480" s="162"/>
      <c r="N13480" s="152"/>
      <c r="P13480" s="138"/>
    </row>
    <row r="13481" spans="13:16" x14ac:dyDescent="0.3">
      <c r="M13481" s="162"/>
      <c r="N13481" s="152"/>
      <c r="P13481" s="138"/>
    </row>
    <row r="13482" spans="13:16" x14ac:dyDescent="0.3">
      <c r="M13482" s="162"/>
      <c r="N13482" s="152"/>
      <c r="P13482" s="138"/>
    </row>
    <row r="13483" spans="13:16" x14ac:dyDescent="0.3">
      <c r="M13483" s="162"/>
      <c r="N13483" s="152"/>
      <c r="P13483" s="138"/>
    </row>
    <row r="13484" spans="13:16" x14ac:dyDescent="0.3">
      <c r="M13484" s="162"/>
      <c r="N13484" s="152"/>
      <c r="P13484" s="138"/>
    </row>
    <row r="13485" spans="13:16" x14ac:dyDescent="0.3">
      <c r="M13485" s="162"/>
      <c r="N13485" s="152"/>
      <c r="P13485" s="138"/>
    </row>
    <row r="13486" spans="13:16" x14ac:dyDescent="0.3">
      <c r="M13486" s="162"/>
      <c r="N13486" s="152"/>
      <c r="P13486" s="138"/>
    </row>
    <row r="13487" spans="13:16" x14ac:dyDescent="0.3">
      <c r="M13487" s="162"/>
      <c r="N13487" s="152"/>
      <c r="P13487" s="138"/>
    </row>
    <row r="13488" spans="13:16" x14ac:dyDescent="0.3">
      <c r="M13488" s="162"/>
      <c r="N13488" s="152"/>
      <c r="P13488" s="138"/>
    </row>
    <row r="13489" spans="13:16" x14ac:dyDescent="0.3">
      <c r="M13489" s="162"/>
      <c r="N13489" s="152"/>
      <c r="P13489" s="138"/>
    </row>
    <row r="13490" spans="13:16" x14ac:dyDescent="0.3">
      <c r="M13490" s="162"/>
      <c r="N13490" s="152"/>
      <c r="P13490" s="138"/>
    </row>
    <row r="13491" spans="13:16" x14ac:dyDescent="0.3">
      <c r="M13491" s="162"/>
      <c r="N13491" s="152"/>
      <c r="P13491" s="138"/>
    </row>
    <row r="13492" spans="13:16" x14ac:dyDescent="0.3">
      <c r="M13492" s="162"/>
      <c r="N13492" s="152"/>
      <c r="P13492" s="138"/>
    </row>
    <row r="13493" spans="13:16" x14ac:dyDescent="0.3">
      <c r="M13493" s="162"/>
      <c r="N13493" s="152"/>
      <c r="P13493" s="138"/>
    </row>
    <row r="13494" spans="13:16" x14ac:dyDescent="0.3">
      <c r="M13494" s="162"/>
      <c r="N13494" s="152"/>
      <c r="P13494" s="138"/>
    </row>
    <row r="13495" spans="13:16" x14ac:dyDescent="0.3">
      <c r="M13495" s="162"/>
      <c r="N13495" s="152"/>
      <c r="P13495" s="138"/>
    </row>
    <row r="13496" spans="13:16" x14ac:dyDescent="0.3">
      <c r="M13496" s="162"/>
      <c r="N13496" s="152"/>
      <c r="P13496" s="138"/>
    </row>
    <row r="13497" spans="13:16" x14ac:dyDescent="0.3">
      <c r="M13497" s="162"/>
      <c r="N13497" s="152"/>
      <c r="P13497" s="138"/>
    </row>
    <row r="13498" spans="13:16" x14ac:dyDescent="0.3">
      <c r="M13498" s="162"/>
      <c r="N13498" s="152"/>
      <c r="P13498" s="138"/>
    </row>
    <row r="13499" spans="13:16" x14ac:dyDescent="0.3">
      <c r="M13499" s="162"/>
      <c r="N13499" s="152"/>
      <c r="P13499" s="138"/>
    </row>
    <row r="13500" spans="13:16" x14ac:dyDescent="0.3">
      <c r="M13500" s="162"/>
      <c r="N13500" s="152"/>
      <c r="P13500" s="138"/>
    </row>
    <row r="13501" spans="13:16" x14ac:dyDescent="0.3">
      <c r="M13501" s="162"/>
      <c r="N13501" s="152"/>
      <c r="P13501" s="138"/>
    </row>
    <row r="13502" spans="13:16" x14ac:dyDescent="0.3">
      <c r="M13502" s="162"/>
      <c r="N13502" s="152"/>
      <c r="P13502" s="138"/>
    </row>
    <row r="13503" spans="13:16" x14ac:dyDescent="0.3">
      <c r="M13503" s="162"/>
      <c r="N13503" s="152"/>
      <c r="P13503" s="138"/>
    </row>
    <row r="13504" spans="13:16" x14ac:dyDescent="0.3">
      <c r="M13504" s="162"/>
      <c r="N13504" s="152"/>
      <c r="P13504" s="138"/>
    </row>
    <row r="13505" spans="13:16" x14ac:dyDescent="0.3">
      <c r="M13505" s="162"/>
      <c r="N13505" s="152"/>
      <c r="P13505" s="138"/>
    </row>
    <row r="13506" spans="13:16" x14ac:dyDescent="0.3">
      <c r="M13506" s="162"/>
      <c r="N13506" s="152"/>
      <c r="P13506" s="138"/>
    </row>
    <row r="13507" spans="13:16" x14ac:dyDescent="0.3">
      <c r="M13507" s="162"/>
      <c r="N13507" s="152"/>
      <c r="P13507" s="138"/>
    </row>
    <row r="13508" spans="13:16" x14ac:dyDescent="0.3">
      <c r="M13508" s="162"/>
      <c r="N13508" s="152"/>
      <c r="P13508" s="138"/>
    </row>
    <row r="13509" spans="13:16" x14ac:dyDescent="0.3">
      <c r="M13509" s="162"/>
      <c r="N13509" s="152"/>
      <c r="P13509" s="138"/>
    </row>
    <row r="13510" spans="13:16" x14ac:dyDescent="0.3">
      <c r="M13510" s="162"/>
      <c r="N13510" s="152"/>
      <c r="P13510" s="138"/>
    </row>
    <row r="13511" spans="13:16" x14ac:dyDescent="0.3">
      <c r="M13511" s="162"/>
      <c r="N13511" s="152"/>
      <c r="P13511" s="138"/>
    </row>
    <row r="13512" spans="13:16" x14ac:dyDescent="0.3">
      <c r="M13512" s="162"/>
      <c r="N13512" s="152"/>
      <c r="P13512" s="138"/>
    </row>
    <row r="13513" spans="13:16" x14ac:dyDescent="0.3">
      <c r="M13513" s="162"/>
      <c r="N13513" s="152"/>
      <c r="P13513" s="138"/>
    </row>
    <row r="13514" spans="13:16" x14ac:dyDescent="0.3">
      <c r="M13514" s="162"/>
      <c r="N13514" s="152"/>
      <c r="P13514" s="138"/>
    </row>
    <row r="13515" spans="13:16" x14ac:dyDescent="0.3">
      <c r="M13515" s="162"/>
      <c r="N13515" s="152"/>
      <c r="P13515" s="138"/>
    </row>
    <row r="13516" spans="13:16" x14ac:dyDescent="0.3">
      <c r="M13516" s="162"/>
      <c r="N13516" s="152"/>
      <c r="P13516" s="138"/>
    </row>
    <row r="13517" spans="13:16" x14ac:dyDescent="0.3">
      <c r="M13517" s="162"/>
      <c r="N13517" s="152"/>
      <c r="P13517" s="138"/>
    </row>
    <row r="13518" spans="13:16" x14ac:dyDescent="0.3">
      <c r="M13518" s="162"/>
      <c r="N13518" s="152"/>
      <c r="P13518" s="138"/>
    </row>
    <row r="13519" spans="13:16" x14ac:dyDescent="0.3">
      <c r="M13519" s="162"/>
      <c r="N13519" s="152"/>
      <c r="P13519" s="138"/>
    </row>
    <row r="13520" spans="13:16" x14ac:dyDescent="0.3">
      <c r="M13520" s="162"/>
      <c r="N13520" s="152"/>
      <c r="P13520" s="138"/>
    </row>
    <row r="13521" spans="13:16" x14ac:dyDescent="0.3">
      <c r="M13521" s="162"/>
      <c r="N13521" s="152"/>
      <c r="P13521" s="138"/>
    </row>
    <row r="13522" spans="13:16" x14ac:dyDescent="0.3">
      <c r="M13522" s="162"/>
      <c r="N13522" s="152"/>
      <c r="P13522" s="138"/>
    </row>
    <row r="13523" spans="13:16" x14ac:dyDescent="0.3">
      <c r="M13523" s="162"/>
      <c r="N13523" s="152"/>
      <c r="P13523" s="138"/>
    </row>
    <row r="13524" spans="13:16" x14ac:dyDescent="0.3">
      <c r="M13524" s="162"/>
      <c r="N13524" s="152"/>
      <c r="P13524" s="138"/>
    </row>
    <row r="13525" spans="13:16" x14ac:dyDescent="0.3">
      <c r="M13525" s="162"/>
      <c r="N13525" s="152"/>
      <c r="P13525" s="138"/>
    </row>
    <row r="13526" spans="13:16" x14ac:dyDescent="0.3">
      <c r="M13526" s="162"/>
      <c r="N13526" s="152"/>
      <c r="P13526" s="138"/>
    </row>
    <row r="13527" spans="13:16" x14ac:dyDescent="0.3">
      <c r="M13527" s="162"/>
      <c r="N13527" s="152"/>
      <c r="P13527" s="138"/>
    </row>
    <row r="13528" spans="13:16" x14ac:dyDescent="0.3">
      <c r="M13528" s="162"/>
      <c r="N13528" s="152"/>
      <c r="P13528" s="138"/>
    </row>
    <row r="13529" spans="13:16" x14ac:dyDescent="0.3">
      <c r="M13529" s="162"/>
      <c r="N13529" s="152"/>
      <c r="P13529" s="138"/>
    </row>
    <row r="13530" spans="13:16" x14ac:dyDescent="0.3">
      <c r="M13530" s="162"/>
      <c r="N13530" s="152"/>
      <c r="P13530" s="138"/>
    </row>
    <row r="13531" spans="13:16" x14ac:dyDescent="0.3">
      <c r="M13531" s="162"/>
      <c r="N13531" s="152"/>
      <c r="P13531" s="138"/>
    </row>
    <row r="13532" spans="13:16" x14ac:dyDescent="0.3">
      <c r="M13532" s="162"/>
      <c r="N13532" s="152"/>
      <c r="P13532" s="138"/>
    </row>
    <row r="13533" spans="13:16" x14ac:dyDescent="0.3">
      <c r="M13533" s="162"/>
      <c r="N13533" s="152"/>
      <c r="P13533" s="138"/>
    </row>
    <row r="13534" spans="13:16" x14ac:dyDescent="0.3">
      <c r="M13534" s="162"/>
      <c r="N13534" s="152"/>
      <c r="P13534" s="138"/>
    </row>
    <row r="13535" spans="13:16" x14ac:dyDescent="0.3">
      <c r="M13535" s="162"/>
      <c r="N13535" s="152"/>
      <c r="P13535" s="138"/>
    </row>
    <row r="13536" spans="13:16" x14ac:dyDescent="0.3">
      <c r="M13536" s="162"/>
      <c r="N13536" s="152"/>
      <c r="P13536" s="138"/>
    </row>
    <row r="13537" spans="13:16" x14ac:dyDescent="0.3">
      <c r="M13537" s="162"/>
      <c r="N13537" s="152"/>
      <c r="P13537" s="138"/>
    </row>
    <row r="13538" spans="13:16" x14ac:dyDescent="0.3">
      <c r="M13538" s="162"/>
      <c r="N13538" s="152"/>
      <c r="P13538" s="138"/>
    </row>
    <row r="13539" spans="13:16" x14ac:dyDescent="0.3">
      <c r="M13539" s="162"/>
      <c r="N13539" s="152"/>
      <c r="P13539" s="138"/>
    </row>
    <row r="13540" spans="13:16" x14ac:dyDescent="0.3">
      <c r="M13540" s="162"/>
      <c r="N13540" s="152"/>
      <c r="P13540" s="138"/>
    </row>
    <row r="13541" spans="13:16" x14ac:dyDescent="0.3">
      <c r="M13541" s="162"/>
      <c r="N13541" s="152"/>
      <c r="P13541" s="138"/>
    </row>
    <row r="13542" spans="13:16" x14ac:dyDescent="0.3">
      <c r="M13542" s="162"/>
      <c r="N13542" s="152"/>
      <c r="P13542" s="138"/>
    </row>
    <row r="13543" spans="13:16" x14ac:dyDescent="0.3">
      <c r="M13543" s="162"/>
      <c r="N13543" s="152"/>
      <c r="P13543" s="138"/>
    </row>
    <row r="13544" spans="13:16" x14ac:dyDescent="0.3">
      <c r="M13544" s="162"/>
      <c r="N13544" s="152"/>
      <c r="P13544" s="138"/>
    </row>
    <row r="13545" spans="13:16" x14ac:dyDescent="0.3">
      <c r="M13545" s="162"/>
      <c r="N13545" s="152"/>
      <c r="P13545" s="138"/>
    </row>
    <row r="13546" spans="13:16" x14ac:dyDescent="0.3">
      <c r="M13546" s="162"/>
      <c r="N13546" s="152"/>
      <c r="P13546" s="138"/>
    </row>
    <row r="13547" spans="13:16" x14ac:dyDescent="0.3">
      <c r="M13547" s="162"/>
      <c r="N13547" s="152"/>
      <c r="P13547" s="138"/>
    </row>
    <row r="13548" spans="13:16" x14ac:dyDescent="0.3">
      <c r="M13548" s="162"/>
      <c r="N13548" s="152"/>
      <c r="P13548" s="138"/>
    </row>
    <row r="13549" spans="13:16" x14ac:dyDescent="0.3">
      <c r="M13549" s="162"/>
      <c r="N13549" s="152"/>
      <c r="P13549" s="138"/>
    </row>
    <row r="13550" spans="13:16" x14ac:dyDescent="0.3">
      <c r="M13550" s="162"/>
      <c r="N13550" s="152"/>
      <c r="P13550" s="138"/>
    </row>
    <row r="13551" spans="13:16" x14ac:dyDescent="0.3">
      <c r="M13551" s="162"/>
      <c r="N13551" s="152"/>
      <c r="P13551" s="138"/>
    </row>
    <row r="13552" spans="13:16" x14ac:dyDescent="0.3">
      <c r="M13552" s="162"/>
      <c r="N13552" s="152"/>
      <c r="P13552" s="138"/>
    </row>
    <row r="13553" spans="13:16" x14ac:dyDescent="0.3">
      <c r="M13553" s="162"/>
      <c r="N13553" s="152"/>
      <c r="P13553" s="138"/>
    </row>
    <row r="13554" spans="13:16" x14ac:dyDescent="0.3">
      <c r="M13554" s="162"/>
      <c r="N13554" s="152"/>
      <c r="P13554" s="138"/>
    </row>
    <row r="13555" spans="13:16" x14ac:dyDescent="0.3">
      <c r="M13555" s="162"/>
      <c r="N13555" s="152"/>
      <c r="P13555" s="138"/>
    </row>
    <row r="13556" spans="13:16" x14ac:dyDescent="0.3">
      <c r="M13556" s="162"/>
      <c r="N13556" s="152"/>
      <c r="P13556" s="138"/>
    </row>
    <row r="13557" spans="13:16" x14ac:dyDescent="0.3">
      <c r="M13557" s="162"/>
      <c r="N13557" s="152"/>
      <c r="P13557" s="138"/>
    </row>
    <row r="13558" spans="13:16" x14ac:dyDescent="0.3">
      <c r="M13558" s="162"/>
      <c r="N13558" s="152"/>
      <c r="P13558" s="138"/>
    </row>
    <row r="13559" spans="13:16" x14ac:dyDescent="0.3">
      <c r="M13559" s="162"/>
      <c r="N13559" s="152"/>
      <c r="P13559" s="138"/>
    </row>
    <row r="13560" spans="13:16" x14ac:dyDescent="0.3">
      <c r="M13560" s="162"/>
      <c r="N13560" s="152"/>
      <c r="P13560" s="138"/>
    </row>
    <row r="13561" spans="13:16" x14ac:dyDescent="0.3">
      <c r="M13561" s="162"/>
      <c r="N13561" s="152"/>
      <c r="P13561" s="138"/>
    </row>
    <row r="13562" spans="13:16" x14ac:dyDescent="0.3">
      <c r="M13562" s="162"/>
      <c r="N13562" s="152"/>
      <c r="P13562" s="138"/>
    </row>
    <row r="13563" spans="13:16" x14ac:dyDescent="0.3">
      <c r="M13563" s="162"/>
      <c r="N13563" s="152"/>
      <c r="P13563" s="138"/>
    </row>
    <row r="13564" spans="13:16" x14ac:dyDescent="0.3">
      <c r="M13564" s="162"/>
      <c r="N13564" s="152"/>
      <c r="P13564" s="138"/>
    </row>
    <row r="13565" spans="13:16" x14ac:dyDescent="0.3">
      <c r="M13565" s="162"/>
      <c r="N13565" s="152"/>
      <c r="P13565" s="138"/>
    </row>
    <row r="13566" spans="13:16" x14ac:dyDescent="0.3">
      <c r="M13566" s="162"/>
      <c r="N13566" s="152"/>
      <c r="P13566" s="138"/>
    </row>
    <row r="13567" spans="13:16" x14ac:dyDescent="0.3">
      <c r="M13567" s="162"/>
      <c r="N13567" s="152"/>
      <c r="P13567" s="138"/>
    </row>
    <row r="13568" spans="13:16" x14ac:dyDescent="0.3">
      <c r="M13568" s="162"/>
      <c r="N13568" s="152"/>
      <c r="P13568" s="138"/>
    </row>
    <row r="13569" spans="13:16" x14ac:dyDescent="0.3">
      <c r="M13569" s="162"/>
      <c r="N13569" s="152"/>
      <c r="P13569" s="138"/>
    </row>
    <row r="13570" spans="13:16" x14ac:dyDescent="0.3">
      <c r="M13570" s="162"/>
      <c r="N13570" s="152"/>
      <c r="P13570" s="138"/>
    </row>
    <row r="13571" spans="13:16" x14ac:dyDescent="0.3">
      <c r="M13571" s="162"/>
      <c r="N13571" s="152"/>
      <c r="P13571" s="138"/>
    </row>
    <row r="13572" spans="13:16" x14ac:dyDescent="0.3">
      <c r="M13572" s="162"/>
      <c r="N13572" s="152"/>
      <c r="P13572" s="138"/>
    </row>
    <row r="13573" spans="13:16" x14ac:dyDescent="0.3">
      <c r="M13573" s="162"/>
      <c r="N13573" s="152"/>
      <c r="P13573" s="138"/>
    </row>
    <row r="13574" spans="13:16" x14ac:dyDescent="0.3">
      <c r="M13574" s="162"/>
      <c r="N13574" s="152"/>
      <c r="P13574" s="138"/>
    </row>
    <row r="13575" spans="13:16" x14ac:dyDescent="0.3">
      <c r="M13575" s="162"/>
      <c r="N13575" s="152"/>
      <c r="P13575" s="138"/>
    </row>
    <row r="13576" spans="13:16" x14ac:dyDescent="0.3">
      <c r="M13576" s="162"/>
      <c r="N13576" s="152"/>
      <c r="P13576" s="138"/>
    </row>
    <row r="13577" spans="13:16" x14ac:dyDescent="0.3">
      <c r="M13577" s="162"/>
      <c r="N13577" s="152"/>
      <c r="P13577" s="138"/>
    </row>
    <row r="13578" spans="13:16" x14ac:dyDescent="0.3">
      <c r="M13578" s="162"/>
      <c r="N13578" s="152"/>
      <c r="P13578" s="138"/>
    </row>
    <row r="13579" spans="13:16" x14ac:dyDescent="0.3">
      <c r="M13579" s="162"/>
      <c r="N13579" s="152"/>
      <c r="P13579" s="138"/>
    </row>
    <row r="13580" spans="13:16" x14ac:dyDescent="0.3">
      <c r="M13580" s="162"/>
      <c r="N13580" s="152"/>
      <c r="P13580" s="138"/>
    </row>
    <row r="13581" spans="13:16" x14ac:dyDescent="0.3">
      <c r="M13581" s="162"/>
      <c r="N13581" s="152"/>
      <c r="P13581" s="138"/>
    </row>
    <row r="13582" spans="13:16" x14ac:dyDescent="0.3">
      <c r="M13582" s="162"/>
      <c r="N13582" s="152"/>
      <c r="P13582" s="138"/>
    </row>
    <row r="13583" spans="13:16" x14ac:dyDescent="0.3">
      <c r="M13583" s="162"/>
      <c r="N13583" s="152"/>
      <c r="P13583" s="138"/>
    </row>
    <row r="13584" spans="13:16" x14ac:dyDescent="0.3">
      <c r="M13584" s="162"/>
      <c r="N13584" s="152"/>
      <c r="P13584" s="138"/>
    </row>
    <row r="13585" spans="13:16" x14ac:dyDescent="0.3">
      <c r="M13585" s="162"/>
      <c r="N13585" s="152"/>
      <c r="P13585" s="138"/>
    </row>
    <row r="13586" spans="13:16" x14ac:dyDescent="0.3">
      <c r="M13586" s="162"/>
      <c r="N13586" s="152"/>
      <c r="P13586" s="138"/>
    </row>
    <row r="13587" spans="13:16" x14ac:dyDescent="0.3">
      <c r="M13587" s="162"/>
      <c r="N13587" s="152"/>
      <c r="P13587" s="138"/>
    </row>
    <row r="13588" spans="13:16" x14ac:dyDescent="0.3">
      <c r="M13588" s="162"/>
      <c r="N13588" s="152"/>
      <c r="P13588" s="138"/>
    </row>
    <row r="13589" spans="13:16" x14ac:dyDescent="0.3">
      <c r="M13589" s="162"/>
      <c r="N13589" s="152"/>
      <c r="P13589" s="138"/>
    </row>
    <row r="13590" spans="13:16" x14ac:dyDescent="0.3">
      <c r="M13590" s="162"/>
      <c r="N13590" s="152"/>
      <c r="P13590" s="138"/>
    </row>
    <row r="13591" spans="13:16" x14ac:dyDescent="0.3">
      <c r="M13591" s="162"/>
      <c r="N13591" s="152"/>
      <c r="P13591" s="138"/>
    </row>
    <row r="13592" spans="13:16" x14ac:dyDescent="0.3">
      <c r="M13592" s="162"/>
      <c r="N13592" s="152"/>
      <c r="P13592" s="138"/>
    </row>
    <row r="13593" spans="13:16" x14ac:dyDescent="0.3">
      <c r="M13593" s="162"/>
      <c r="N13593" s="152"/>
      <c r="P13593" s="138"/>
    </row>
    <row r="13594" spans="13:16" x14ac:dyDescent="0.3">
      <c r="M13594" s="162"/>
      <c r="N13594" s="152"/>
      <c r="P13594" s="138"/>
    </row>
    <row r="13595" spans="13:16" x14ac:dyDescent="0.3">
      <c r="M13595" s="162"/>
      <c r="N13595" s="152"/>
      <c r="P13595" s="138"/>
    </row>
    <row r="13596" spans="13:16" x14ac:dyDescent="0.3">
      <c r="M13596" s="162"/>
      <c r="N13596" s="152"/>
      <c r="P13596" s="138"/>
    </row>
    <row r="13597" spans="13:16" x14ac:dyDescent="0.3">
      <c r="M13597" s="162"/>
      <c r="N13597" s="152"/>
      <c r="P13597" s="138"/>
    </row>
    <row r="13598" spans="13:16" x14ac:dyDescent="0.3">
      <c r="M13598" s="162"/>
      <c r="N13598" s="152"/>
      <c r="P13598" s="138"/>
    </row>
    <row r="13599" spans="13:16" x14ac:dyDescent="0.3">
      <c r="M13599" s="162"/>
      <c r="N13599" s="152"/>
      <c r="P13599" s="138"/>
    </row>
    <row r="13600" spans="13:16" x14ac:dyDescent="0.3">
      <c r="M13600" s="162"/>
      <c r="N13600" s="152"/>
      <c r="P13600" s="138"/>
    </row>
    <row r="13601" spans="13:16" x14ac:dyDescent="0.3">
      <c r="M13601" s="162"/>
      <c r="N13601" s="152"/>
      <c r="P13601" s="138"/>
    </row>
    <row r="13602" spans="13:16" x14ac:dyDescent="0.3">
      <c r="M13602" s="162"/>
      <c r="N13602" s="152"/>
      <c r="P13602" s="138"/>
    </row>
    <row r="13603" spans="13:16" x14ac:dyDescent="0.3">
      <c r="M13603" s="162"/>
      <c r="N13603" s="152"/>
      <c r="P13603" s="138"/>
    </row>
    <row r="13604" spans="13:16" x14ac:dyDescent="0.3">
      <c r="M13604" s="162"/>
      <c r="N13604" s="152"/>
      <c r="P13604" s="138"/>
    </row>
    <row r="13605" spans="13:16" x14ac:dyDescent="0.3">
      <c r="M13605" s="162"/>
      <c r="N13605" s="152"/>
      <c r="P13605" s="138"/>
    </row>
    <row r="13606" spans="13:16" x14ac:dyDescent="0.3">
      <c r="M13606" s="162"/>
      <c r="N13606" s="152"/>
      <c r="P13606" s="138"/>
    </row>
    <row r="13607" spans="13:16" x14ac:dyDescent="0.3">
      <c r="M13607" s="162"/>
      <c r="N13607" s="152"/>
      <c r="P13607" s="138"/>
    </row>
    <row r="13608" spans="13:16" x14ac:dyDescent="0.3">
      <c r="M13608" s="162"/>
      <c r="N13608" s="152"/>
      <c r="P13608" s="138"/>
    </row>
    <row r="13609" spans="13:16" x14ac:dyDescent="0.3">
      <c r="M13609" s="162"/>
      <c r="N13609" s="152"/>
      <c r="P13609" s="138"/>
    </row>
    <row r="13610" spans="13:16" x14ac:dyDescent="0.3">
      <c r="M13610" s="162"/>
      <c r="N13610" s="152"/>
      <c r="P13610" s="138"/>
    </row>
    <row r="13611" spans="13:16" x14ac:dyDescent="0.3">
      <c r="M13611" s="162"/>
      <c r="N13611" s="152"/>
      <c r="P13611" s="138"/>
    </row>
    <row r="13612" spans="13:16" x14ac:dyDescent="0.3">
      <c r="M13612" s="162"/>
      <c r="N13612" s="152"/>
      <c r="P13612" s="138"/>
    </row>
    <row r="13613" spans="13:16" x14ac:dyDescent="0.3">
      <c r="M13613" s="162"/>
      <c r="N13613" s="152"/>
      <c r="P13613" s="138"/>
    </row>
    <row r="13614" spans="13:16" x14ac:dyDescent="0.3">
      <c r="M13614" s="162"/>
      <c r="N13614" s="152"/>
      <c r="P13614" s="138"/>
    </row>
    <row r="13615" spans="13:16" x14ac:dyDescent="0.3">
      <c r="M13615" s="162"/>
      <c r="N13615" s="152"/>
      <c r="P13615" s="138"/>
    </row>
    <row r="13616" spans="13:16" x14ac:dyDescent="0.3">
      <c r="M13616" s="162"/>
      <c r="N13616" s="152"/>
      <c r="P13616" s="138"/>
    </row>
    <row r="13617" spans="13:16" x14ac:dyDescent="0.3">
      <c r="M13617" s="162"/>
      <c r="N13617" s="152"/>
      <c r="P13617" s="138"/>
    </row>
    <row r="13618" spans="13:16" x14ac:dyDescent="0.3">
      <c r="M13618" s="162"/>
      <c r="N13618" s="152"/>
      <c r="P13618" s="138"/>
    </row>
    <row r="13619" spans="13:16" x14ac:dyDescent="0.3">
      <c r="M13619" s="162"/>
      <c r="N13619" s="152"/>
      <c r="P13619" s="138"/>
    </row>
    <row r="13620" spans="13:16" x14ac:dyDescent="0.3">
      <c r="M13620" s="162"/>
      <c r="N13620" s="152"/>
      <c r="P13620" s="138"/>
    </row>
    <row r="13621" spans="13:16" x14ac:dyDescent="0.3">
      <c r="M13621" s="162"/>
      <c r="N13621" s="152"/>
      <c r="P13621" s="138"/>
    </row>
    <row r="13622" spans="13:16" x14ac:dyDescent="0.3">
      <c r="M13622" s="162"/>
      <c r="N13622" s="152"/>
      <c r="P13622" s="138"/>
    </row>
    <row r="13623" spans="13:16" x14ac:dyDescent="0.3">
      <c r="M13623" s="162"/>
      <c r="N13623" s="152"/>
      <c r="P13623" s="138"/>
    </row>
    <row r="13624" spans="13:16" x14ac:dyDescent="0.3">
      <c r="M13624" s="162"/>
      <c r="N13624" s="152"/>
      <c r="P13624" s="138"/>
    </row>
    <row r="13625" spans="13:16" x14ac:dyDescent="0.3">
      <c r="M13625" s="162"/>
      <c r="N13625" s="152"/>
      <c r="P13625" s="138"/>
    </row>
    <row r="13626" spans="13:16" x14ac:dyDescent="0.3">
      <c r="M13626" s="162"/>
      <c r="N13626" s="152"/>
      <c r="P13626" s="138"/>
    </row>
    <row r="13627" spans="13:16" x14ac:dyDescent="0.3">
      <c r="M13627" s="162"/>
      <c r="N13627" s="152"/>
      <c r="P13627" s="138"/>
    </row>
    <row r="13628" spans="13:16" x14ac:dyDescent="0.3">
      <c r="M13628" s="162"/>
      <c r="N13628" s="152"/>
      <c r="P13628" s="138"/>
    </row>
    <row r="13629" spans="13:16" x14ac:dyDescent="0.3">
      <c r="M13629" s="162"/>
      <c r="N13629" s="152"/>
      <c r="P13629" s="138"/>
    </row>
    <row r="13630" spans="13:16" x14ac:dyDescent="0.3">
      <c r="M13630" s="162"/>
      <c r="N13630" s="152"/>
      <c r="P13630" s="138"/>
    </row>
    <row r="13631" spans="13:16" x14ac:dyDescent="0.3">
      <c r="M13631" s="162"/>
      <c r="N13631" s="152"/>
      <c r="P13631" s="138"/>
    </row>
    <row r="13632" spans="13:16" x14ac:dyDescent="0.3">
      <c r="M13632" s="162"/>
      <c r="N13632" s="152"/>
      <c r="P13632" s="138"/>
    </row>
    <row r="13633" spans="13:16" x14ac:dyDescent="0.3">
      <c r="M13633" s="162"/>
      <c r="N13633" s="152"/>
      <c r="P13633" s="138"/>
    </row>
    <row r="13634" spans="13:16" x14ac:dyDescent="0.3">
      <c r="M13634" s="162"/>
      <c r="N13634" s="152"/>
      <c r="P13634" s="138"/>
    </row>
    <row r="13635" spans="13:16" x14ac:dyDescent="0.3">
      <c r="M13635" s="162"/>
      <c r="N13635" s="152"/>
      <c r="P13635" s="138"/>
    </row>
    <row r="13636" spans="13:16" x14ac:dyDescent="0.3">
      <c r="M13636" s="162"/>
      <c r="N13636" s="152"/>
      <c r="P13636" s="138"/>
    </row>
    <row r="13637" spans="13:16" x14ac:dyDescent="0.3">
      <c r="M13637" s="162"/>
      <c r="N13637" s="152"/>
      <c r="P13637" s="138"/>
    </row>
    <row r="13638" spans="13:16" x14ac:dyDescent="0.3">
      <c r="M13638" s="162"/>
      <c r="N13638" s="152"/>
      <c r="P13638" s="138"/>
    </row>
    <row r="13639" spans="13:16" x14ac:dyDescent="0.3">
      <c r="M13639" s="162"/>
      <c r="N13639" s="152"/>
      <c r="P13639" s="138"/>
    </row>
    <row r="13640" spans="13:16" x14ac:dyDescent="0.3">
      <c r="M13640" s="162"/>
      <c r="N13640" s="152"/>
      <c r="P13640" s="138"/>
    </row>
    <row r="13641" spans="13:16" x14ac:dyDescent="0.3">
      <c r="M13641" s="162"/>
      <c r="N13641" s="152"/>
      <c r="P13641" s="138"/>
    </row>
    <row r="13642" spans="13:16" x14ac:dyDescent="0.3">
      <c r="M13642" s="162"/>
      <c r="N13642" s="152"/>
      <c r="P13642" s="138"/>
    </row>
    <row r="13643" spans="13:16" x14ac:dyDescent="0.3">
      <c r="M13643" s="162"/>
      <c r="N13643" s="152"/>
      <c r="P13643" s="138"/>
    </row>
    <row r="13644" spans="13:16" x14ac:dyDescent="0.3">
      <c r="M13644" s="162"/>
      <c r="N13644" s="152"/>
      <c r="P13644" s="138"/>
    </row>
    <row r="13645" spans="13:16" x14ac:dyDescent="0.3">
      <c r="M13645" s="162"/>
      <c r="N13645" s="152"/>
      <c r="P13645" s="138"/>
    </row>
    <row r="13646" spans="13:16" x14ac:dyDescent="0.3">
      <c r="M13646" s="162"/>
      <c r="N13646" s="152"/>
      <c r="P13646" s="138"/>
    </row>
    <row r="13647" spans="13:16" x14ac:dyDescent="0.3">
      <c r="M13647" s="162"/>
      <c r="N13647" s="152"/>
      <c r="P13647" s="138"/>
    </row>
    <row r="13648" spans="13:16" x14ac:dyDescent="0.3">
      <c r="M13648" s="162"/>
      <c r="N13648" s="152"/>
      <c r="P13648" s="138"/>
    </row>
    <row r="13649" spans="13:16" x14ac:dyDescent="0.3">
      <c r="M13649" s="162"/>
      <c r="N13649" s="152"/>
      <c r="P13649" s="138"/>
    </row>
    <row r="13650" spans="13:16" x14ac:dyDescent="0.3">
      <c r="M13650" s="162"/>
      <c r="N13650" s="152"/>
      <c r="P13650" s="138"/>
    </row>
    <row r="13651" spans="13:16" x14ac:dyDescent="0.3">
      <c r="M13651" s="162"/>
      <c r="N13651" s="152"/>
      <c r="P13651" s="138"/>
    </row>
    <row r="13652" spans="13:16" x14ac:dyDescent="0.3">
      <c r="M13652" s="162"/>
      <c r="N13652" s="152"/>
      <c r="P13652" s="138"/>
    </row>
    <row r="13653" spans="13:16" x14ac:dyDescent="0.3">
      <c r="M13653" s="162"/>
      <c r="N13653" s="152"/>
      <c r="P13653" s="138"/>
    </row>
    <row r="13654" spans="13:16" x14ac:dyDescent="0.3">
      <c r="M13654" s="162"/>
      <c r="N13654" s="152"/>
      <c r="P13654" s="138"/>
    </row>
    <row r="13655" spans="13:16" x14ac:dyDescent="0.3">
      <c r="M13655" s="162"/>
      <c r="N13655" s="152"/>
      <c r="P13655" s="138"/>
    </row>
    <row r="13656" spans="13:16" x14ac:dyDescent="0.3">
      <c r="M13656" s="162"/>
      <c r="N13656" s="152"/>
      <c r="P13656" s="138"/>
    </row>
    <row r="13657" spans="13:16" x14ac:dyDescent="0.3">
      <c r="M13657" s="162"/>
      <c r="N13657" s="152"/>
      <c r="P13657" s="138"/>
    </row>
    <row r="13658" spans="13:16" x14ac:dyDescent="0.3">
      <c r="M13658" s="162"/>
      <c r="N13658" s="152"/>
      <c r="P13658" s="138"/>
    </row>
    <row r="13659" spans="13:16" x14ac:dyDescent="0.3">
      <c r="M13659" s="162"/>
      <c r="N13659" s="152"/>
      <c r="P13659" s="138"/>
    </row>
    <row r="13660" spans="13:16" x14ac:dyDescent="0.3">
      <c r="M13660" s="162"/>
      <c r="N13660" s="152"/>
      <c r="P13660" s="138"/>
    </row>
    <row r="13661" spans="13:16" x14ac:dyDescent="0.3">
      <c r="M13661" s="162"/>
      <c r="N13661" s="152"/>
      <c r="P13661" s="138"/>
    </row>
    <row r="13662" spans="13:16" x14ac:dyDescent="0.3">
      <c r="M13662" s="162"/>
      <c r="N13662" s="152"/>
      <c r="P13662" s="138"/>
    </row>
    <row r="13663" spans="13:16" x14ac:dyDescent="0.3">
      <c r="M13663" s="162"/>
      <c r="N13663" s="152"/>
      <c r="P13663" s="138"/>
    </row>
    <row r="13664" spans="13:16" x14ac:dyDescent="0.3">
      <c r="M13664" s="162"/>
      <c r="N13664" s="152"/>
      <c r="P13664" s="138"/>
    </row>
    <row r="13665" spans="13:16" x14ac:dyDescent="0.3">
      <c r="M13665" s="162"/>
      <c r="N13665" s="152"/>
      <c r="P13665" s="138"/>
    </row>
    <row r="13666" spans="13:16" x14ac:dyDescent="0.3">
      <c r="M13666" s="162"/>
      <c r="N13666" s="152"/>
      <c r="P13666" s="138"/>
    </row>
    <row r="13667" spans="13:16" x14ac:dyDescent="0.3">
      <c r="M13667" s="162"/>
      <c r="N13667" s="152"/>
      <c r="P13667" s="138"/>
    </row>
    <row r="13668" spans="13:16" x14ac:dyDescent="0.3">
      <c r="M13668" s="162"/>
      <c r="N13668" s="152"/>
      <c r="P13668" s="138"/>
    </row>
    <row r="13669" spans="13:16" x14ac:dyDescent="0.3">
      <c r="M13669" s="162"/>
      <c r="N13669" s="152"/>
      <c r="P13669" s="138"/>
    </row>
    <row r="13670" spans="13:16" x14ac:dyDescent="0.3">
      <c r="M13670" s="162"/>
      <c r="N13670" s="152"/>
      <c r="P13670" s="138"/>
    </row>
    <row r="13671" spans="13:16" x14ac:dyDescent="0.3">
      <c r="M13671" s="162"/>
      <c r="N13671" s="152"/>
      <c r="P13671" s="138"/>
    </row>
    <row r="13672" spans="13:16" x14ac:dyDescent="0.3">
      <c r="M13672" s="162"/>
      <c r="N13672" s="152"/>
      <c r="P13672" s="138"/>
    </row>
    <row r="13673" spans="13:16" x14ac:dyDescent="0.3">
      <c r="M13673" s="162"/>
      <c r="N13673" s="152"/>
      <c r="P13673" s="138"/>
    </row>
    <row r="13674" spans="13:16" x14ac:dyDescent="0.3">
      <c r="M13674" s="162"/>
      <c r="N13674" s="152"/>
      <c r="P13674" s="138"/>
    </row>
    <row r="13675" spans="13:16" x14ac:dyDescent="0.3">
      <c r="M13675" s="162"/>
      <c r="N13675" s="152"/>
      <c r="P13675" s="138"/>
    </row>
    <row r="13676" spans="13:16" x14ac:dyDescent="0.3">
      <c r="M13676" s="162"/>
      <c r="N13676" s="152"/>
      <c r="P13676" s="138"/>
    </row>
    <row r="13677" spans="13:16" x14ac:dyDescent="0.3">
      <c r="M13677" s="162"/>
      <c r="N13677" s="152"/>
      <c r="P13677" s="138"/>
    </row>
    <row r="13678" spans="13:16" x14ac:dyDescent="0.3">
      <c r="M13678" s="162"/>
      <c r="N13678" s="152"/>
      <c r="P13678" s="138"/>
    </row>
    <row r="13679" spans="13:16" x14ac:dyDescent="0.3">
      <c r="M13679" s="162"/>
      <c r="N13679" s="152"/>
      <c r="P13679" s="138"/>
    </row>
    <row r="13680" spans="13:16" x14ac:dyDescent="0.3">
      <c r="M13680" s="162"/>
      <c r="N13680" s="152"/>
      <c r="P13680" s="138"/>
    </row>
    <row r="13681" spans="13:16" x14ac:dyDescent="0.3">
      <c r="M13681" s="162"/>
      <c r="N13681" s="152"/>
      <c r="P13681" s="138"/>
    </row>
    <row r="13682" spans="13:16" x14ac:dyDescent="0.3">
      <c r="M13682" s="162"/>
      <c r="N13682" s="152"/>
      <c r="P13682" s="138"/>
    </row>
    <row r="13683" spans="13:16" x14ac:dyDescent="0.3">
      <c r="M13683" s="162"/>
      <c r="N13683" s="152"/>
      <c r="P13683" s="138"/>
    </row>
    <row r="13684" spans="13:16" x14ac:dyDescent="0.3">
      <c r="M13684" s="162"/>
      <c r="N13684" s="152"/>
      <c r="P13684" s="138"/>
    </row>
    <row r="13685" spans="13:16" x14ac:dyDescent="0.3">
      <c r="M13685" s="162"/>
      <c r="N13685" s="152"/>
      <c r="P13685" s="138"/>
    </row>
    <row r="13686" spans="13:16" x14ac:dyDescent="0.3">
      <c r="M13686" s="162"/>
      <c r="N13686" s="152"/>
      <c r="P13686" s="138"/>
    </row>
    <row r="13687" spans="13:16" x14ac:dyDescent="0.3">
      <c r="M13687" s="162"/>
      <c r="N13687" s="152"/>
      <c r="P13687" s="138"/>
    </row>
    <row r="13688" spans="13:16" x14ac:dyDescent="0.3">
      <c r="M13688" s="162"/>
      <c r="N13688" s="152"/>
      <c r="P13688" s="138"/>
    </row>
    <row r="13689" spans="13:16" x14ac:dyDescent="0.3">
      <c r="M13689" s="162"/>
      <c r="N13689" s="152"/>
      <c r="P13689" s="138"/>
    </row>
    <row r="13690" spans="13:16" x14ac:dyDescent="0.3">
      <c r="M13690" s="162"/>
      <c r="N13690" s="152"/>
      <c r="P13690" s="138"/>
    </row>
    <row r="13691" spans="13:16" x14ac:dyDescent="0.3">
      <c r="M13691" s="162"/>
      <c r="N13691" s="152"/>
      <c r="P13691" s="138"/>
    </row>
    <row r="13692" spans="13:16" x14ac:dyDescent="0.3">
      <c r="M13692" s="162"/>
      <c r="N13692" s="152"/>
      <c r="P13692" s="138"/>
    </row>
    <row r="13693" spans="13:16" x14ac:dyDescent="0.3">
      <c r="M13693" s="162"/>
      <c r="N13693" s="152"/>
      <c r="P13693" s="138"/>
    </row>
    <row r="13694" spans="13:16" x14ac:dyDescent="0.3">
      <c r="M13694" s="162"/>
      <c r="N13694" s="152"/>
      <c r="P13694" s="138"/>
    </row>
    <row r="13695" spans="13:16" x14ac:dyDescent="0.3">
      <c r="M13695" s="162"/>
      <c r="N13695" s="152"/>
      <c r="P13695" s="138"/>
    </row>
    <row r="13696" spans="13:16" x14ac:dyDescent="0.3">
      <c r="M13696" s="162"/>
      <c r="N13696" s="152"/>
      <c r="P13696" s="138"/>
    </row>
    <row r="13697" spans="13:16" x14ac:dyDescent="0.3">
      <c r="M13697" s="162"/>
      <c r="N13697" s="152"/>
      <c r="P13697" s="138"/>
    </row>
    <row r="13698" spans="13:16" x14ac:dyDescent="0.3">
      <c r="M13698" s="162"/>
      <c r="N13698" s="152"/>
      <c r="P13698" s="138"/>
    </row>
    <row r="13699" spans="13:16" x14ac:dyDescent="0.3">
      <c r="M13699" s="162"/>
      <c r="N13699" s="152"/>
      <c r="P13699" s="138"/>
    </row>
    <row r="13700" spans="13:16" x14ac:dyDescent="0.3">
      <c r="M13700" s="162"/>
      <c r="N13700" s="152"/>
      <c r="P13700" s="138"/>
    </row>
    <row r="13701" spans="13:16" x14ac:dyDescent="0.3">
      <c r="M13701" s="162"/>
      <c r="N13701" s="152"/>
      <c r="P13701" s="138"/>
    </row>
    <row r="13702" spans="13:16" x14ac:dyDescent="0.3">
      <c r="M13702" s="162"/>
      <c r="N13702" s="152"/>
      <c r="P13702" s="138"/>
    </row>
    <row r="13703" spans="13:16" x14ac:dyDescent="0.3">
      <c r="M13703" s="162"/>
      <c r="N13703" s="152"/>
      <c r="P13703" s="138"/>
    </row>
    <row r="13704" spans="13:16" x14ac:dyDescent="0.3">
      <c r="M13704" s="162"/>
      <c r="N13704" s="152"/>
      <c r="P13704" s="138"/>
    </row>
    <row r="13705" spans="13:16" x14ac:dyDescent="0.3">
      <c r="M13705" s="162"/>
      <c r="N13705" s="152"/>
      <c r="P13705" s="138"/>
    </row>
    <row r="13706" spans="13:16" x14ac:dyDescent="0.3">
      <c r="M13706" s="162"/>
      <c r="N13706" s="152"/>
      <c r="P13706" s="138"/>
    </row>
    <row r="13707" spans="13:16" x14ac:dyDescent="0.3">
      <c r="M13707" s="162"/>
      <c r="N13707" s="152"/>
      <c r="P13707" s="138"/>
    </row>
    <row r="13708" spans="13:16" x14ac:dyDescent="0.3">
      <c r="M13708" s="162"/>
      <c r="N13708" s="152"/>
      <c r="P13708" s="138"/>
    </row>
    <row r="13709" spans="13:16" x14ac:dyDescent="0.3">
      <c r="M13709" s="162"/>
      <c r="N13709" s="152"/>
      <c r="P13709" s="138"/>
    </row>
    <row r="13710" spans="13:16" x14ac:dyDescent="0.3">
      <c r="M13710" s="162"/>
      <c r="N13710" s="152"/>
      <c r="P13710" s="138"/>
    </row>
    <row r="13711" spans="13:16" x14ac:dyDescent="0.3">
      <c r="M13711" s="162"/>
      <c r="N13711" s="152"/>
      <c r="P13711" s="138"/>
    </row>
    <row r="13712" spans="13:16" x14ac:dyDescent="0.3">
      <c r="M13712" s="162"/>
      <c r="N13712" s="152"/>
      <c r="P13712" s="138"/>
    </row>
    <row r="13713" spans="13:16" x14ac:dyDescent="0.3">
      <c r="M13713" s="162"/>
      <c r="N13713" s="152"/>
      <c r="P13713" s="138"/>
    </row>
    <row r="13714" spans="13:16" x14ac:dyDescent="0.3">
      <c r="M13714" s="162"/>
      <c r="N13714" s="152"/>
      <c r="P13714" s="138"/>
    </row>
    <row r="13715" spans="13:16" x14ac:dyDescent="0.3">
      <c r="M13715" s="162"/>
      <c r="N13715" s="152"/>
      <c r="P13715" s="138"/>
    </row>
    <row r="13716" spans="13:16" x14ac:dyDescent="0.3">
      <c r="M13716" s="162"/>
      <c r="N13716" s="152"/>
      <c r="P13716" s="138"/>
    </row>
    <row r="13717" spans="13:16" x14ac:dyDescent="0.3">
      <c r="M13717" s="162"/>
      <c r="N13717" s="152"/>
      <c r="P13717" s="138"/>
    </row>
    <row r="13718" spans="13:16" x14ac:dyDescent="0.3">
      <c r="M13718" s="162"/>
      <c r="N13718" s="152"/>
      <c r="P13718" s="138"/>
    </row>
    <row r="13719" spans="13:16" x14ac:dyDescent="0.3">
      <c r="M13719" s="162"/>
      <c r="N13719" s="152"/>
      <c r="P13719" s="138"/>
    </row>
    <row r="13720" spans="13:16" x14ac:dyDescent="0.3">
      <c r="M13720" s="162"/>
      <c r="N13720" s="152"/>
      <c r="P13720" s="138"/>
    </row>
    <row r="13721" spans="13:16" x14ac:dyDescent="0.3">
      <c r="M13721" s="162"/>
      <c r="N13721" s="152"/>
      <c r="P13721" s="138"/>
    </row>
    <row r="13722" spans="13:16" x14ac:dyDescent="0.3">
      <c r="M13722" s="162"/>
      <c r="N13722" s="152"/>
      <c r="P13722" s="138"/>
    </row>
    <row r="13723" spans="13:16" x14ac:dyDescent="0.3">
      <c r="M13723" s="162"/>
      <c r="N13723" s="152"/>
      <c r="P13723" s="138"/>
    </row>
    <row r="13724" spans="13:16" x14ac:dyDescent="0.3">
      <c r="M13724" s="162"/>
      <c r="N13724" s="152"/>
      <c r="P13724" s="138"/>
    </row>
    <row r="13725" spans="13:16" x14ac:dyDescent="0.3">
      <c r="M13725" s="162"/>
      <c r="N13725" s="152"/>
      <c r="P13725" s="138"/>
    </row>
    <row r="13726" spans="13:16" x14ac:dyDescent="0.3">
      <c r="M13726" s="162"/>
      <c r="N13726" s="152"/>
      <c r="P13726" s="138"/>
    </row>
    <row r="13727" spans="13:16" x14ac:dyDescent="0.3">
      <c r="M13727" s="162"/>
      <c r="N13727" s="152"/>
      <c r="P13727" s="138"/>
    </row>
    <row r="13728" spans="13:16" x14ac:dyDescent="0.3">
      <c r="M13728" s="162"/>
      <c r="N13728" s="152"/>
      <c r="P13728" s="138"/>
    </row>
    <row r="13729" spans="13:16" x14ac:dyDescent="0.3">
      <c r="M13729" s="162"/>
      <c r="N13729" s="152"/>
      <c r="P13729" s="138"/>
    </row>
    <row r="13730" spans="13:16" x14ac:dyDescent="0.3">
      <c r="M13730" s="162"/>
      <c r="N13730" s="152"/>
      <c r="P13730" s="138"/>
    </row>
    <row r="13731" spans="13:16" x14ac:dyDescent="0.3">
      <c r="M13731" s="162"/>
      <c r="N13731" s="152"/>
      <c r="P13731" s="138"/>
    </row>
    <row r="13732" spans="13:16" x14ac:dyDescent="0.3">
      <c r="M13732" s="162"/>
      <c r="N13732" s="152"/>
      <c r="P13732" s="138"/>
    </row>
    <row r="13733" spans="13:16" x14ac:dyDescent="0.3">
      <c r="M13733" s="162"/>
      <c r="N13733" s="152"/>
      <c r="P13733" s="138"/>
    </row>
    <row r="13734" spans="13:16" x14ac:dyDescent="0.3">
      <c r="M13734" s="162"/>
      <c r="N13734" s="152"/>
      <c r="P13734" s="138"/>
    </row>
    <row r="13735" spans="13:16" x14ac:dyDescent="0.3">
      <c r="M13735" s="162"/>
      <c r="N13735" s="152"/>
      <c r="P13735" s="138"/>
    </row>
    <row r="13736" spans="13:16" x14ac:dyDescent="0.3">
      <c r="M13736" s="162"/>
      <c r="N13736" s="152"/>
      <c r="P13736" s="138"/>
    </row>
    <row r="13737" spans="13:16" x14ac:dyDescent="0.3">
      <c r="M13737" s="162"/>
      <c r="N13737" s="152"/>
      <c r="P13737" s="138"/>
    </row>
    <row r="13738" spans="13:16" x14ac:dyDescent="0.3">
      <c r="M13738" s="162"/>
      <c r="N13738" s="152"/>
      <c r="P13738" s="138"/>
    </row>
    <row r="13739" spans="13:16" x14ac:dyDescent="0.3">
      <c r="M13739" s="162"/>
      <c r="N13739" s="152"/>
      <c r="P13739" s="138"/>
    </row>
    <row r="13740" spans="13:16" x14ac:dyDescent="0.3">
      <c r="M13740" s="162"/>
      <c r="N13740" s="152"/>
      <c r="P13740" s="138"/>
    </row>
    <row r="13741" spans="13:16" x14ac:dyDescent="0.3">
      <c r="M13741" s="162"/>
      <c r="N13741" s="152"/>
      <c r="P13741" s="138"/>
    </row>
    <row r="13742" spans="13:16" x14ac:dyDescent="0.3">
      <c r="M13742" s="162"/>
      <c r="N13742" s="152"/>
      <c r="P13742" s="138"/>
    </row>
    <row r="13743" spans="13:16" x14ac:dyDescent="0.3">
      <c r="M13743" s="162"/>
      <c r="N13743" s="152"/>
      <c r="P13743" s="138"/>
    </row>
    <row r="13744" spans="13:16" x14ac:dyDescent="0.3">
      <c r="M13744" s="162"/>
      <c r="N13744" s="152"/>
      <c r="P13744" s="138"/>
    </row>
    <row r="13745" spans="13:16" x14ac:dyDescent="0.3">
      <c r="M13745" s="162"/>
      <c r="N13745" s="152"/>
      <c r="P13745" s="138"/>
    </row>
    <row r="13746" spans="13:16" x14ac:dyDescent="0.3">
      <c r="M13746" s="162"/>
      <c r="N13746" s="152"/>
      <c r="P13746" s="138"/>
    </row>
    <row r="13747" spans="13:16" x14ac:dyDescent="0.3">
      <c r="M13747" s="162"/>
      <c r="N13747" s="152"/>
      <c r="P13747" s="138"/>
    </row>
    <row r="13748" spans="13:16" x14ac:dyDescent="0.3">
      <c r="M13748" s="162"/>
      <c r="N13748" s="152"/>
      <c r="P13748" s="138"/>
    </row>
    <row r="13749" spans="13:16" x14ac:dyDescent="0.3">
      <c r="M13749" s="162"/>
      <c r="N13749" s="152"/>
      <c r="P13749" s="138"/>
    </row>
    <row r="13750" spans="13:16" x14ac:dyDescent="0.3">
      <c r="M13750" s="162"/>
      <c r="N13750" s="152"/>
      <c r="P13750" s="138"/>
    </row>
    <row r="13751" spans="13:16" x14ac:dyDescent="0.3">
      <c r="M13751" s="162"/>
      <c r="N13751" s="152"/>
      <c r="P13751" s="138"/>
    </row>
    <row r="13752" spans="13:16" x14ac:dyDescent="0.3">
      <c r="M13752" s="162"/>
      <c r="N13752" s="152"/>
      <c r="P13752" s="138"/>
    </row>
    <row r="13753" spans="13:16" x14ac:dyDescent="0.3">
      <c r="M13753" s="162"/>
      <c r="N13753" s="152"/>
      <c r="P13753" s="138"/>
    </row>
    <row r="13754" spans="13:16" x14ac:dyDescent="0.3">
      <c r="M13754" s="162"/>
      <c r="N13754" s="152"/>
      <c r="P13754" s="138"/>
    </row>
    <row r="13755" spans="13:16" x14ac:dyDescent="0.3">
      <c r="M13755" s="162"/>
      <c r="N13755" s="152"/>
      <c r="P13755" s="138"/>
    </row>
    <row r="13756" spans="13:16" x14ac:dyDescent="0.3">
      <c r="M13756" s="162"/>
      <c r="N13756" s="152"/>
      <c r="P13756" s="138"/>
    </row>
    <row r="13757" spans="13:16" x14ac:dyDescent="0.3">
      <c r="M13757" s="162"/>
      <c r="N13757" s="152"/>
      <c r="P13757" s="138"/>
    </row>
    <row r="13758" spans="13:16" x14ac:dyDescent="0.3">
      <c r="M13758" s="162"/>
      <c r="N13758" s="152"/>
      <c r="P13758" s="138"/>
    </row>
    <row r="13759" spans="13:16" x14ac:dyDescent="0.3">
      <c r="M13759" s="162"/>
      <c r="N13759" s="152"/>
      <c r="P13759" s="138"/>
    </row>
    <row r="13760" spans="13:16" x14ac:dyDescent="0.3">
      <c r="M13760" s="162"/>
      <c r="N13760" s="152"/>
      <c r="P13760" s="138"/>
    </row>
    <row r="13761" spans="13:16" x14ac:dyDescent="0.3">
      <c r="M13761" s="162"/>
      <c r="N13761" s="152"/>
      <c r="P13761" s="138"/>
    </row>
    <row r="13762" spans="13:16" x14ac:dyDescent="0.3">
      <c r="M13762" s="162"/>
      <c r="N13762" s="152"/>
      <c r="P13762" s="138"/>
    </row>
    <row r="13763" spans="13:16" x14ac:dyDescent="0.3">
      <c r="M13763" s="162"/>
      <c r="N13763" s="152"/>
      <c r="P13763" s="138"/>
    </row>
    <row r="13764" spans="13:16" x14ac:dyDescent="0.3">
      <c r="M13764" s="162"/>
      <c r="N13764" s="152"/>
      <c r="P13764" s="138"/>
    </row>
    <row r="13765" spans="13:16" x14ac:dyDescent="0.3">
      <c r="M13765" s="162"/>
      <c r="N13765" s="152"/>
      <c r="P13765" s="138"/>
    </row>
    <row r="13766" spans="13:16" x14ac:dyDescent="0.3">
      <c r="M13766" s="162"/>
      <c r="N13766" s="152"/>
      <c r="P13766" s="138"/>
    </row>
    <row r="13767" spans="13:16" x14ac:dyDescent="0.3">
      <c r="M13767" s="162"/>
      <c r="N13767" s="152"/>
      <c r="P13767" s="138"/>
    </row>
    <row r="13768" spans="13:16" x14ac:dyDescent="0.3">
      <c r="M13768" s="162"/>
      <c r="N13768" s="152"/>
      <c r="P13768" s="138"/>
    </row>
    <row r="13769" spans="13:16" x14ac:dyDescent="0.3">
      <c r="M13769" s="162"/>
      <c r="N13769" s="152"/>
      <c r="P13769" s="138"/>
    </row>
    <row r="13770" spans="13:16" x14ac:dyDescent="0.3">
      <c r="M13770" s="162"/>
      <c r="N13770" s="152"/>
      <c r="P13770" s="138"/>
    </row>
    <row r="13771" spans="13:16" x14ac:dyDescent="0.3">
      <c r="M13771" s="162"/>
      <c r="N13771" s="152"/>
      <c r="P13771" s="138"/>
    </row>
    <row r="13772" spans="13:16" x14ac:dyDescent="0.3">
      <c r="M13772" s="162"/>
      <c r="N13772" s="152"/>
      <c r="P13772" s="138"/>
    </row>
    <row r="13773" spans="13:16" x14ac:dyDescent="0.3">
      <c r="M13773" s="162"/>
      <c r="N13773" s="152"/>
      <c r="P13773" s="138"/>
    </row>
    <row r="13774" spans="13:16" x14ac:dyDescent="0.3">
      <c r="M13774" s="162"/>
      <c r="N13774" s="152"/>
      <c r="P13774" s="138"/>
    </row>
    <row r="13775" spans="13:16" x14ac:dyDescent="0.3">
      <c r="M13775" s="162"/>
      <c r="N13775" s="152"/>
      <c r="P13775" s="138"/>
    </row>
    <row r="13776" spans="13:16" x14ac:dyDescent="0.3">
      <c r="M13776" s="162"/>
      <c r="N13776" s="152"/>
      <c r="P13776" s="138"/>
    </row>
    <row r="13777" spans="13:16" x14ac:dyDescent="0.3">
      <c r="M13777" s="162"/>
      <c r="N13777" s="152"/>
      <c r="P13777" s="138"/>
    </row>
    <row r="13778" spans="13:16" x14ac:dyDescent="0.3">
      <c r="M13778" s="162"/>
      <c r="N13778" s="152"/>
      <c r="P13778" s="138"/>
    </row>
    <row r="13779" spans="13:16" x14ac:dyDescent="0.3">
      <c r="M13779" s="162"/>
      <c r="N13779" s="152"/>
      <c r="P13779" s="138"/>
    </row>
    <row r="13780" spans="13:16" x14ac:dyDescent="0.3">
      <c r="M13780" s="162"/>
      <c r="N13780" s="152"/>
      <c r="P13780" s="138"/>
    </row>
    <row r="13781" spans="13:16" x14ac:dyDescent="0.3">
      <c r="M13781" s="162"/>
      <c r="N13781" s="152"/>
      <c r="P13781" s="138"/>
    </row>
    <row r="13782" spans="13:16" x14ac:dyDescent="0.3">
      <c r="M13782" s="162"/>
      <c r="N13782" s="152"/>
      <c r="P13782" s="138"/>
    </row>
    <row r="13783" spans="13:16" x14ac:dyDescent="0.3">
      <c r="M13783" s="162"/>
      <c r="N13783" s="152"/>
      <c r="P13783" s="138"/>
    </row>
    <row r="13784" spans="13:16" x14ac:dyDescent="0.3">
      <c r="M13784" s="162"/>
      <c r="N13784" s="152"/>
      <c r="P13784" s="138"/>
    </row>
    <row r="13785" spans="13:16" x14ac:dyDescent="0.3">
      <c r="M13785" s="162"/>
      <c r="N13785" s="152"/>
      <c r="P13785" s="138"/>
    </row>
    <row r="13786" spans="13:16" x14ac:dyDescent="0.3">
      <c r="M13786" s="162"/>
      <c r="N13786" s="152"/>
      <c r="P13786" s="138"/>
    </row>
    <row r="13787" spans="13:16" x14ac:dyDescent="0.3">
      <c r="M13787" s="162"/>
      <c r="N13787" s="152"/>
      <c r="P13787" s="138"/>
    </row>
    <row r="13788" spans="13:16" x14ac:dyDescent="0.3">
      <c r="M13788" s="162"/>
      <c r="N13788" s="152"/>
      <c r="P13788" s="138"/>
    </row>
    <row r="13789" spans="13:16" x14ac:dyDescent="0.3">
      <c r="M13789" s="162"/>
      <c r="N13789" s="152"/>
      <c r="P13789" s="138"/>
    </row>
    <row r="13790" spans="13:16" x14ac:dyDescent="0.3">
      <c r="M13790" s="162"/>
      <c r="N13790" s="152"/>
      <c r="P13790" s="138"/>
    </row>
    <row r="13791" spans="13:16" x14ac:dyDescent="0.3">
      <c r="M13791" s="162"/>
      <c r="N13791" s="152"/>
      <c r="P13791" s="138"/>
    </row>
    <row r="13792" spans="13:16" x14ac:dyDescent="0.3">
      <c r="M13792" s="162"/>
      <c r="N13792" s="152"/>
      <c r="P13792" s="138"/>
    </row>
    <row r="13793" spans="13:16" x14ac:dyDescent="0.3">
      <c r="M13793" s="162"/>
      <c r="N13793" s="152"/>
      <c r="P13793" s="138"/>
    </row>
    <row r="13794" spans="13:16" x14ac:dyDescent="0.3">
      <c r="M13794" s="162"/>
      <c r="N13794" s="152"/>
      <c r="P13794" s="138"/>
    </row>
    <row r="13795" spans="13:16" x14ac:dyDescent="0.3">
      <c r="M13795" s="162"/>
      <c r="N13795" s="152"/>
      <c r="P13795" s="138"/>
    </row>
    <row r="13796" spans="13:16" x14ac:dyDescent="0.3">
      <c r="M13796" s="162"/>
      <c r="N13796" s="152"/>
      <c r="P13796" s="138"/>
    </row>
    <row r="13797" spans="13:16" x14ac:dyDescent="0.3">
      <c r="M13797" s="162"/>
      <c r="N13797" s="152"/>
      <c r="P13797" s="138"/>
    </row>
    <row r="13798" spans="13:16" x14ac:dyDescent="0.3">
      <c r="M13798" s="162"/>
      <c r="N13798" s="152"/>
      <c r="P13798" s="138"/>
    </row>
    <row r="13799" spans="13:16" x14ac:dyDescent="0.3">
      <c r="M13799" s="162"/>
      <c r="N13799" s="152"/>
      <c r="P13799" s="138"/>
    </row>
    <row r="13800" spans="13:16" x14ac:dyDescent="0.3">
      <c r="M13800" s="162"/>
      <c r="N13800" s="152"/>
      <c r="P13800" s="138"/>
    </row>
    <row r="13801" spans="13:16" x14ac:dyDescent="0.3">
      <c r="M13801" s="162"/>
      <c r="N13801" s="152"/>
      <c r="P13801" s="138"/>
    </row>
    <row r="13802" spans="13:16" x14ac:dyDescent="0.3">
      <c r="M13802" s="162"/>
      <c r="N13802" s="152"/>
      <c r="P13802" s="138"/>
    </row>
    <row r="13803" spans="13:16" x14ac:dyDescent="0.3">
      <c r="M13803" s="162"/>
      <c r="N13803" s="152"/>
      <c r="P13803" s="138"/>
    </row>
    <row r="13804" spans="13:16" x14ac:dyDescent="0.3">
      <c r="M13804" s="162"/>
      <c r="N13804" s="152"/>
      <c r="P13804" s="138"/>
    </row>
    <row r="13805" spans="13:16" x14ac:dyDescent="0.3">
      <c r="M13805" s="162"/>
      <c r="N13805" s="152"/>
      <c r="P13805" s="138"/>
    </row>
    <row r="13806" spans="13:16" x14ac:dyDescent="0.3">
      <c r="M13806" s="162"/>
      <c r="N13806" s="152"/>
      <c r="P13806" s="138"/>
    </row>
    <row r="13807" spans="13:16" x14ac:dyDescent="0.3">
      <c r="M13807" s="162"/>
      <c r="N13807" s="152"/>
      <c r="P13807" s="138"/>
    </row>
    <row r="13808" spans="13:16" x14ac:dyDescent="0.3">
      <c r="M13808" s="162"/>
      <c r="N13808" s="152"/>
      <c r="P13808" s="138"/>
    </row>
    <row r="13809" spans="13:16" x14ac:dyDescent="0.3">
      <c r="M13809" s="162"/>
      <c r="N13809" s="152"/>
      <c r="P13809" s="138"/>
    </row>
    <row r="13810" spans="13:16" x14ac:dyDescent="0.3">
      <c r="M13810" s="162"/>
      <c r="N13810" s="152"/>
      <c r="P13810" s="138"/>
    </row>
    <row r="13811" spans="13:16" x14ac:dyDescent="0.3">
      <c r="M13811" s="162"/>
      <c r="N13811" s="152"/>
      <c r="P13811" s="138"/>
    </row>
    <row r="13812" spans="13:16" x14ac:dyDescent="0.3">
      <c r="M13812" s="162"/>
      <c r="N13812" s="152"/>
      <c r="P13812" s="138"/>
    </row>
    <row r="13813" spans="13:16" x14ac:dyDescent="0.3">
      <c r="M13813" s="162"/>
      <c r="N13813" s="152"/>
      <c r="P13813" s="138"/>
    </row>
    <row r="13814" spans="13:16" x14ac:dyDescent="0.3">
      <c r="M13814" s="162"/>
      <c r="N13814" s="152"/>
      <c r="P13814" s="138"/>
    </row>
    <row r="13815" spans="13:16" x14ac:dyDescent="0.3">
      <c r="M13815" s="162"/>
      <c r="N13815" s="152"/>
      <c r="P13815" s="138"/>
    </row>
    <row r="13816" spans="13:16" x14ac:dyDescent="0.3">
      <c r="M13816" s="162"/>
      <c r="N13816" s="152"/>
      <c r="P13816" s="138"/>
    </row>
    <row r="13817" spans="13:16" x14ac:dyDescent="0.3">
      <c r="M13817" s="162"/>
      <c r="N13817" s="152"/>
      <c r="P13817" s="138"/>
    </row>
    <row r="13818" spans="13:16" x14ac:dyDescent="0.3">
      <c r="M13818" s="162"/>
      <c r="N13818" s="152"/>
      <c r="P13818" s="138"/>
    </row>
    <row r="13819" spans="13:16" x14ac:dyDescent="0.3">
      <c r="M13819" s="162"/>
      <c r="N13819" s="152"/>
      <c r="P13819" s="138"/>
    </row>
    <row r="13820" spans="13:16" x14ac:dyDescent="0.3">
      <c r="M13820" s="162"/>
      <c r="N13820" s="152"/>
      <c r="P13820" s="138"/>
    </row>
    <row r="13821" spans="13:16" x14ac:dyDescent="0.3">
      <c r="M13821" s="162"/>
      <c r="N13821" s="152"/>
      <c r="P13821" s="138"/>
    </row>
    <row r="13822" spans="13:16" x14ac:dyDescent="0.3">
      <c r="M13822" s="162"/>
      <c r="N13822" s="152"/>
      <c r="P13822" s="138"/>
    </row>
    <row r="13823" spans="13:16" x14ac:dyDescent="0.3">
      <c r="M13823" s="162"/>
      <c r="N13823" s="152"/>
      <c r="P13823" s="138"/>
    </row>
    <row r="13824" spans="13:16" x14ac:dyDescent="0.3">
      <c r="M13824" s="162"/>
      <c r="N13824" s="152"/>
      <c r="P13824" s="138"/>
    </row>
    <row r="13825" spans="13:16" x14ac:dyDescent="0.3">
      <c r="M13825" s="162"/>
      <c r="N13825" s="152"/>
      <c r="P13825" s="138"/>
    </row>
    <row r="13826" spans="13:16" x14ac:dyDescent="0.3">
      <c r="M13826" s="162"/>
      <c r="N13826" s="152"/>
      <c r="P13826" s="138"/>
    </row>
    <row r="13827" spans="13:16" x14ac:dyDescent="0.3">
      <c r="M13827" s="162"/>
      <c r="N13827" s="152"/>
      <c r="P13827" s="138"/>
    </row>
    <row r="13828" spans="13:16" x14ac:dyDescent="0.3">
      <c r="M13828" s="162"/>
      <c r="N13828" s="152"/>
      <c r="P13828" s="138"/>
    </row>
    <row r="13829" spans="13:16" x14ac:dyDescent="0.3">
      <c r="M13829" s="162"/>
      <c r="N13829" s="152"/>
      <c r="P13829" s="138"/>
    </row>
    <row r="13830" spans="13:16" x14ac:dyDescent="0.3">
      <c r="M13830" s="162"/>
      <c r="N13830" s="152"/>
      <c r="P13830" s="138"/>
    </row>
    <row r="13831" spans="13:16" x14ac:dyDescent="0.3">
      <c r="M13831" s="162"/>
      <c r="N13831" s="152"/>
      <c r="P13831" s="138"/>
    </row>
    <row r="13832" spans="13:16" x14ac:dyDescent="0.3">
      <c r="M13832" s="162"/>
      <c r="N13832" s="152"/>
      <c r="P13832" s="138"/>
    </row>
    <row r="13833" spans="13:16" x14ac:dyDescent="0.3">
      <c r="M13833" s="162"/>
      <c r="N13833" s="152"/>
      <c r="P13833" s="138"/>
    </row>
    <row r="13834" spans="13:16" x14ac:dyDescent="0.3">
      <c r="M13834" s="162"/>
      <c r="N13834" s="152"/>
      <c r="P13834" s="138"/>
    </row>
    <row r="13835" spans="13:16" x14ac:dyDescent="0.3">
      <c r="M13835" s="162"/>
      <c r="N13835" s="152"/>
      <c r="P13835" s="138"/>
    </row>
    <row r="13836" spans="13:16" x14ac:dyDescent="0.3">
      <c r="M13836" s="162"/>
      <c r="N13836" s="152"/>
      <c r="P13836" s="138"/>
    </row>
    <row r="13837" spans="13:16" x14ac:dyDescent="0.3">
      <c r="M13837" s="162"/>
      <c r="N13837" s="152"/>
      <c r="P13837" s="138"/>
    </row>
    <row r="13838" spans="13:16" x14ac:dyDescent="0.3">
      <c r="M13838" s="162"/>
      <c r="N13838" s="152"/>
      <c r="P13838" s="138"/>
    </row>
    <row r="13839" spans="13:16" x14ac:dyDescent="0.3">
      <c r="M13839" s="162"/>
      <c r="N13839" s="152"/>
      <c r="P13839" s="138"/>
    </row>
    <row r="13840" spans="13:16" x14ac:dyDescent="0.3">
      <c r="M13840" s="162"/>
      <c r="N13840" s="152"/>
      <c r="P13840" s="138"/>
    </row>
    <row r="13841" spans="13:16" x14ac:dyDescent="0.3">
      <c r="M13841" s="162"/>
      <c r="N13841" s="152"/>
      <c r="P13841" s="138"/>
    </row>
    <row r="13842" spans="13:16" x14ac:dyDescent="0.3">
      <c r="M13842" s="162"/>
      <c r="N13842" s="152"/>
      <c r="P13842" s="138"/>
    </row>
    <row r="13843" spans="13:16" x14ac:dyDescent="0.3">
      <c r="M13843" s="162"/>
      <c r="N13843" s="152"/>
      <c r="P13843" s="138"/>
    </row>
    <row r="13844" spans="13:16" x14ac:dyDescent="0.3">
      <c r="M13844" s="162"/>
      <c r="N13844" s="152"/>
      <c r="P13844" s="138"/>
    </row>
    <row r="13845" spans="13:16" x14ac:dyDescent="0.3">
      <c r="M13845" s="162"/>
      <c r="N13845" s="152"/>
      <c r="P13845" s="138"/>
    </row>
    <row r="13846" spans="13:16" x14ac:dyDescent="0.3">
      <c r="M13846" s="162"/>
      <c r="N13846" s="152"/>
      <c r="P13846" s="138"/>
    </row>
    <row r="13847" spans="13:16" x14ac:dyDescent="0.3">
      <c r="M13847" s="162"/>
      <c r="N13847" s="152"/>
      <c r="P13847" s="138"/>
    </row>
    <row r="13848" spans="13:16" x14ac:dyDescent="0.3">
      <c r="M13848" s="162"/>
      <c r="N13848" s="152"/>
      <c r="P13848" s="138"/>
    </row>
    <row r="13849" spans="13:16" x14ac:dyDescent="0.3">
      <c r="M13849" s="162"/>
      <c r="N13849" s="152"/>
      <c r="P13849" s="138"/>
    </row>
    <row r="13850" spans="13:16" x14ac:dyDescent="0.3">
      <c r="M13850" s="162"/>
      <c r="N13850" s="152"/>
      <c r="P13850" s="138"/>
    </row>
    <row r="13851" spans="13:16" x14ac:dyDescent="0.3">
      <c r="M13851" s="162"/>
      <c r="N13851" s="152"/>
      <c r="P13851" s="138"/>
    </row>
    <row r="13852" spans="13:16" x14ac:dyDescent="0.3">
      <c r="M13852" s="162"/>
      <c r="N13852" s="152"/>
      <c r="P13852" s="138"/>
    </row>
    <row r="13853" spans="13:16" x14ac:dyDescent="0.3">
      <c r="M13853" s="162"/>
      <c r="N13853" s="152"/>
      <c r="P13853" s="138"/>
    </row>
    <row r="13854" spans="13:16" x14ac:dyDescent="0.3">
      <c r="M13854" s="162"/>
      <c r="N13854" s="152"/>
      <c r="P13854" s="138"/>
    </row>
    <row r="13855" spans="13:16" x14ac:dyDescent="0.3">
      <c r="M13855" s="162"/>
      <c r="N13855" s="152"/>
      <c r="P13855" s="138"/>
    </row>
    <row r="13856" spans="13:16" x14ac:dyDescent="0.3">
      <c r="M13856" s="162"/>
      <c r="N13856" s="152"/>
      <c r="P13856" s="138"/>
    </row>
    <row r="13857" spans="13:16" x14ac:dyDescent="0.3">
      <c r="M13857" s="162"/>
      <c r="N13857" s="152"/>
      <c r="P13857" s="138"/>
    </row>
    <row r="13858" spans="13:16" x14ac:dyDescent="0.3">
      <c r="M13858" s="162"/>
      <c r="N13858" s="152"/>
      <c r="P13858" s="138"/>
    </row>
    <row r="13859" spans="13:16" x14ac:dyDescent="0.3">
      <c r="M13859" s="162"/>
      <c r="N13859" s="152"/>
      <c r="P13859" s="138"/>
    </row>
    <row r="13860" spans="13:16" x14ac:dyDescent="0.3">
      <c r="M13860" s="162"/>
      <c r="N13860" s="152"/>
      <c r="P13860" s="138"/>
    </row>
    <row r="13861" spans="13:16" x14ac:dyDescent="0.3">
      <c r="M13861" s="162"/>
      <c r="N13861" s="152"/>
      <c r="P13861" s="138"/>
    </row>
    <row r="13862" spans="13:16" x14ac:dyDescent="0.3">
      <c r="M13862" s="162"/>
      <c r="N13862" s="152"/>
      <c r="P13862" s="138"/>
    </row>
    <row r="13863" spans="13:16" x14ac:dyDescent="0.3">
      <c r="M13863" s="162"/>
      <c r="N13863" s="152"/>
      <c r="P13863" s="138"/>
    </row>
    <row r="13864" spans="13:16" x14ac:dyDescent="0.3">
      <c r="M13864" s="162"/>
      <c r="N13864" s="152"/>
      <c r="P13864" s="138"/>
    </row>
    <row r="13865" spans="13:16" x14ac:dyDescent="0.3">
      <c r="M13865" s="162"/>
      <c r="N13865" s="152"/>
      <c r="P13865" s="138"/>
    </row>
    <row r="13866" spans="13:16" x14ac:dyDescent="0.3">
      <c r="M13866" s="162"/>
      <c r="N13866" s="152"/>
      <c r="P13866" s="138"/>
    </row>
    <row r="13867" spans="13:16" x14ac:dyDescent="0.3">
      <c r="M13867" s="162"/>
      <c r="N13867" s="152"/>
      <c r="P13867" s="138"/>
    </row>
    <row r="13868" spans="13:16" x14ac:dyDescent="0.3">
      <c r="M13868" s="162"/>
      <c r="N13868" s="152"/>
      <c r="P13868" s="138"/>
    </row>
    <row r="13869" spans="13:16" x14ac:dyDescent="0.3">
      <c r="M13869" s="162"/>
      <c r="N13869" s="152"/>
      <c r="P13869" s="138"/>
    </row>
    <row r="13870" spans="13:16" x14ac:dyDescent="0.3">
      <c r="M13870" s="162"/>
      <c r="N13870" s="152"/>
      <c r="P13870" s="138"/>
    </row>
    <row r="13871" spans="13:16" x14ac:dyDescent="0.3">
      <c r="M13871" s="162"/>
      <c r="N13871" s="152"/>
      <c r="P13871" s="138"/>
    </row>
    <row r="13872" spans="13:16" x14ac:dyDescent="0.3">
      <c r="M13872" s="162"/>
      <c r="N13872" s="152"/>
      <c r="P13872" s="138"/>
    </row>
    <row r="13873" spans="13:16" x14ac:dyDescent="0.3">
      <c r="M13873" s="162"/>
      <c r="N13873" s="152"/>
      <c r="P13873" s="138"/>
    </row>
    <row r="13874" spans="13:16" x14ac:dyDescent="0.3">
      <c r="M13874" s="162"/>
      <c r="N13874" s="152"/>
      <c r="P13874" s="138"/>
    </row>
    <row r="13875" spans="13:16" x14ac:dyDescent="0.3">
      <c r="M13875" s="162"/>
      <c r="N13875" s="152"/>
      <c r="P13875" s="138"/>
    </row>
    <row r="13876" spans="13:16" x14ac:dyDescent="0.3">
      <c r="M13876" s="162"/>
      <c r="N13876" s="152"/>
      <c r="P13876" s="138"/>
    </row>
    <row r="13877" spans="13:16" x14ac:dyDescent="0.3">
      <c r="M13877" s="162"/>
      <c r="N13877" s="152"/>
      <c r="P13877" s="138"/>
    </row>
    <row r="13878" spans="13:16" x14ac:dyDescent="0.3">
      <c r="M13878" s="162"/>
      <c r="N13878" s="152"/>
      <c r="P13878" s="138"/>
    </row>
    <row r="13879" spans="13:16" x14ac:dyDescent="0.3">
      <c r="M13879" s="162"/>
      <c r="N13879" s="152"/>
      <c r="P13879" s="138"/>
    </row>
    <row r="13880" spans="13:16" x14ac:dyDescent="0.3">
      <c r="M13880" s="162"/>
      <c r="N13880" s="152"/>
      <c r="P13880" s="138"/>
    </row>
    <row r="13881" spans="13:16" x14ac:dyDescent="0.3">
      <c r="M13881" s="162"/>
      <c r="N13881" s="152"/>
      <c r="P13881" s="138"/>
    </row>
    <row r="13882" spans="13:16" x14ac:dyDescent="0.3">
      <c r="M13882" s="162"/>
      <c r="N13882" s="152"/>
      <c r="P13882" s="138"/>
    </row>
    <row r="13883" spans="13:16" x14ac:dyDescent="0.3">
      <c r="M13883" s="162"/>
      <c r="N13883" s="152"/>
      <c r="P13883" s="138"/>
    </row>
    <row r="13884" spans="13:16" x14ac:dyDescent="0.3">
      <c r="M13884" s="162"/>
      <c r="N13884" s="152"/>
      <c r="P13884" s="138"/>
    </row>
    <row r="13885" spans="13:16" x14ac:dyDescent="0.3">
      <c r="M13885" s="162"/>
      <c r="N13885" s="152"/>
      <c r="P13885" s="138"/>
    </row>
    <row r="13886" spans="13:16" x14ac:dyDescent="0.3">
      <c r="M13886" s="162"/>
      <c r="N13886" s="152"/>
      <c r="P13886" s="138"/>
    </row>
    <row r="13887" spans="13:16" x14ac:dyDescent="0.3">
      <c r="M13887" s="162"/>
      <c r="N13887" s="152"/>
      <c r="P13887" s="138"/>
    </row>
    <row r="13888" spans="13:16" x14ac:dyDescent="0.3">
      <c r="M13888" s="162"/>
      <c r="N13888" s="152"/>
      <c r="P13888" s="138"/>
    </row>
    <row r="13889" spans="13:16" x14ac:dyDescent="0.3">
      <c r="M13889" s="162"/>
      <c r="N13889" s="152"/>
      <c r="P13889" s="138"/>
    </row>
    <row r="13890" spans="13:16" x14ac:dyDescent="0.3">
      <c r="M13890" s="162"/>
      <c r="N13890" s="152"/>
      <c r="P13890" s="138"/>
    </row>
    <row r="13891" spans="13:16" x14ac:dyDescent="0.3">
      <c r="M13891" s="162"/>
      <c r="N13891" s="152"/>
      <c r="P13891" s="138"/>
    </row>
    <row r="13892" spans="13:16" x14ac:dyDescent="0.3">
      <c r="M13892" s="162"/>
      <c r="N13892" s="152"/>
      <c r="P13892" s="138"/>
    </row>
    <row r="13893" spans="13:16" x14ac:dyDescent="0.3">
      <c r="M13893" s="162"/>
      <c r="N13893" s="152"/>
      <c r="P13893" s="138"/>
    </row>
    <row r="13894" spans="13:16" x14ac:dyDescent="0.3">
      <c r="M13894" s="162"/>
      <c r="N13894" s="152"/>
      <c r="P13894" s="138"/>
    </row>
    <row r="13895" spans="13:16" x14ac:dyDescent="0.3">
      <c r="M13895" s="162"/>
      <c r="N13895" s="152"/>
      <c r="P13895" s="138"/>
    </row>
    <row r="13896" spans="13:16" x14ac:dyDescent="0.3">
      <c r="M13896" s="162"/>
      <c r="N13896" s="152"/>
      <c r="P13896" s="138"/>
    </row>
    <row r="13897" spans="13:16" x14ac:dyDescent="0.3">
      <c r="M13897" s="162"/>
      <c r="N13897" s="152"/>
      <c r="P13897" s="138"/>
    </row>
    <row r="13898" spans="13:16" x14ac:dyDescent="0.3">
      <c r="M13898" s="162"/>
      <c r="N13898" s="152"/>
      <c r="P13898" s="138"/>
    </row>
    <row r="13899" spans="13:16" x14ac:dyDescent="0.3">
      <c r="M13899" s="162"/>
      <c r="N13899" s="152"/>
      <c r="P13899" s="138"/>
    </row>
    <row r="13900" spans="13:16" x14ac:dyDescent="0.3">
      <c r="M13900" s="162"/>
      <c r="N13900" s="152"/>
      <c r="P13900" s="138"/>
    </row>
    <row r="13901" spans="13:16" x14ac:dyDescent="0.3">
      <c r="M13901" s="162"/>
      <c r="N13901" s="152"/>
      <c r="P13901" s="138"/>
    </row>
    <row r="13902" spans="13:16" x14ac:dyDescent="0.3">
      <c r="M13902" s="162"/>
      <c r="N13902" s="152"/>
      <c r="P13902" s="138"/>
    </row>
    <row r="13903" spans="13:16" x14ac:dyDescent="0.3">
      <c r="M13903" s="162"/>
      <c r="N13903" s="152"/>
      <c r="P13903" s="138"/>
    </row>
    <row r="13904" spans="13:16" x14ac:dyDescent="0.3">
      <c r="M13904" s="162"/>
      <c r="N13904" s="152"/>
      <c r="P13904" s="138"/>
    </row>
    <row r="13905" spans="13:16" x14ac:dyDescent="0.3">
      <c r="M13905" s="162"/>
      <c r="N13905" s="152"/>
      <c r="P13905" s="138"/>
    </row>
    <row r="13906" spans="13:16" x14ac:dyDescent="0.3">
      <c r="M13906" s="162"/>
      <c r="N13906" s="152"/>
      <c r="P13906" s="138"/>
    </row>
    <row r="13907" spans="13:16" x14ac:dyDescent="0.3">
      <c r="M13907" s="162"/>
      <c r="N13907" s="152"/>
      <c r="P13907" s="138"/>
    </row>
    <row r="13908" spans="13:16" x14ac:dyDescent="0.3">
      <c r="M13908" s="162"/>
      <c r="N13908" s="152"/>
      <c r="P13908" s="138"/>
    </row>
    <row r="13909" spans="13:16" x14ac:dyDescent="0.3">
      <c r="M13909" s="162"/>
      <c r="N13909" s="152"/>
      <c r="P13909" s="138"/>
    </row>
    <row r="13910" spans="13:16" x14ac:dyDescent="0.3">
      <c r="M13910" s="162"/>
      <c r="N13910" s="152"/>
      <c r="P13910" s="138"/>
    </row>
    <row r="13911" spans="13:16" x14ac:dyDescent="0.3">
      <c r="M13911" s="162"/>
      <c r="N13911" s="152"/>
      <c r="P13911" s="138"/>
    </row>
    <row r="13912" spans="13:16" x14ac:dyDescent="0.3">
      <c r="M13912" s="162"/>
      <c r="N13912" s="152"/>
      <c r="P13912" s="138"/>
    </row>
    <row r="13913" spans="13:16" x14ac:dyDescent="0.3">
      <c r="M13913" s="162"/>
      <c r="N13913" s="152"/>
      <c r="P13913" s="138"/>
    </row>
    <row r="13914" spans="13:16" x14ac:dyDescent="0.3">
      <c r="M13914" s="162"/>
      <c r="N13914" s="152"/>
      <c r="P13914" s="138"/>
    </row>
    <row r="13915" spans="13:16" x14ac:dyDescent="0.3">
      <c r="M13915" s="162"/>
      <c r="N13915" s="152"/>
      <c r="P13915" s="138"/>
    </row>
    <row r="13916" spans="13:16" x14ac:dyDescent="0.3">
      <c r="M13916" s="162"/>
      <c r="N13916" s="152"/>
      <c r="P13916" s="138"/>
    </row>
    <row r="13917" spans="13:16" x14ac:dyDescent="0.3">
      <c r="M13917" s="162"/>
      <c r="N13917" s="152"/>
      <c r="P13917" s="138"/>
    </row>
    <row r="13918" spans="13:16" x14ac:dyDescent="0.3">
      <c r="M13918" s="162"/>
      <c r="N13918" s="152"/>
      <c r="P13918" s="138"/>
    </row>
    <row r="13919" spans="13:16" x14ac:dyDescent="0.3">
      <c r="M13919" s="162"/>
      <c r="N13919" s="152"/>
      <c r="P13919" s="138"/>
    </row>
    <row r="13920" spans="13:16" x14ac:dyDescent="0.3">
      <c r="M13920" s="162"/>
      <c r="N13920" s="152"/>
      <c r="P13920" s="138"/>
    </row>
    <row r="13921" spans="13:16" x14ac:dyDescent="0.3">
      <c r="M13921" s="162"/>
      <c r="N13921" s="152"/>
      <c r="P13921" s="138"/>
    </row>
    <row r="13922" spans="13:16" x14ac:dyDescent="0.3">
      <c r="M13922" s="162"/>
      <c r="N13922" s="152"/>
      <c r="P13922" s="138"/>
    </row>
    <row r="13923" spans="13:16" x14ac:dyDescent="0.3">
      <c r="M13923" s="162"/>
      <c r="N13923" s="152"/>
      <c r="P13923" s="138"/>
    </row>
    <row r="13924" spans="13:16" x14ac:dyDescent="0.3">
      <c r="M13924" s="162"/>
      <c r="N13924" s="152"/>
      <c r="P13924" s="138"/>
    </row>
    <row r="13925" spans="13:16" x14ac:dyDescent="0.3">
      <c r="M13925" s="162"/>
      <c r="N13925" s="152"/>
      <c r="P13925" s="138"/>
    </row>
    <row r="13926" spans="13:16" x14ac:dyDescent="0.3">
      <c r="M13926" s="162"/>
      <c r="N13926" s="152"/>
      <c r="P13926" s="138"/>
    </row>
    <row r="13927" spans="13:16" x14ac:dyDescent="0.3">
      <c r="M13927" s="162"/>
      <c r="N13927" s="152"/>
      <c r="P13927" s="138"/>
    </row>
    <row r="13928" spans="13:16" x14ac:dyDescent="0.3">
      <c r="M13928" s="162"/>
      <c r="N13928" s="152"/>
      <c r="P13928" s="138"/>
    </row>
    <row r="13929" spans="13:16" x14ac:dyDescent="0.3">
      <c r="M13929" s="162"/>
      <c r="N13929" s="152"/>
      <c r="P13929" s="138"/>
    </row>
    <row r="13930" spans="13:16" x14ac:dyDescent="0.3">
      <c r="M13930" s="162"/>
      <c r="N13930" s="152"/>
      <c r="P13930" s="138"/>
    </row>
    <row r="13931" spans="13:16" x14ac:dyDescent="0.3">
      <c r="M13931" s="162"/>
      <c r="N13931" s="152"/>
      <c r="P13931" s="138"/>
    </row>
    <row r="13932" spans="13:16" x14ac:dyDescent="0.3">
      <c r="M13932" s="162"/>
      <c r="N13932" s="152"/>
      <c r="P13932" s="138"/>
    </row>
    <row r="13933" spans="13:16" x14ac:dyDescent="0.3">
      <c r="M13933" s="162"/>
      <c r="N13933" s="152"/>
      <c r="P13933" s="138"/>
    </row>
    <row r="13934" spans="13:16" x14ac:dyDescent="0.3">
      <c r="M13934" s="162"/>
      <c r="N13934" s="152"/>
      <c r="P13934" s="138"/>
    </row>
    <row r="13935" spans="13:16" x14ac:dyDescent="0.3">
      <c r="M13935" s="162"/>
      <c r="N13935" s="152"/>
      <c r="P13935" s="138"/>
    </row>
    <row r="13936" spans="13:16" x14ac:dyDescent="0.3">
      <c r="M13936" s="162"/>
      <c r="N13936" s="152"/>
      <c r="P13936" s="138"/>
    </row>
    <row r="13937" spans="13:16" x14ac:dyDescent="0.3">
      <c r="M13937" s="162"/>
      <c r="N13937" s="152"/>
      <c r="P13937" s="138"/>
    </row>
    <row r="13938" spans="13:16" x14ac:dyDescent="0.3">
      <c r="M13938" s="162"/>
      <c r="N13938" s="152"/>
      <c r="P13938" s="138"/>
    </row>
    <row r="13939" spans="13:16" x14ac:dyDescent="0.3">
      <c r="M13939" s="162"/>
      <c r="N13939" s="152"/>
      <c r="P13939" s="138"/>
    </row>
    <row r="13940" spans="13:16" x14ac:dyDescent="0.3">
      <c r="M13940" s="162"/>
      <c r="N13940" s="152"/>
      <c r="P13940" s="138"/>
    </row>
    <row r="13941" spans="13:16" x14ac:dyDescent="0.3">
      <c r="M13941" s="162"/>
      <c r="N13941" s="152"/>
      <c r="P13941" s="138"/>
    </row>
    <row r="13942" spans="13:16" x14ac:dyDescent="0.3">
      <c r="M13942" s="162"/>
      <c r="N13942" s="152"/>
      <c r="P13942" s="138"/>
    </row>
    <row r="13943" spans="13:16" x14ac:dyDescent="0.3">
      <c r="M13943" s="162"/>
      <c r="N13943" s="152"/>
      <c r="P13943" s="138"/>
    </row>
    <row r="13944" spans="13:16" x14ac:dyDescent="0.3">
      <c r="M13944" s="162"/>
      <c r="N13944" s="152"/>
      <c r="P13944" s="138"/>
    </row>
    <row r="13945" spans="13:16" x14ac:dyDescent="0.3">
      <c r="M13945" s="162"/>
      <c r="N13945" s="152"/>
      <c r="P13945" s="138"/>
    </row>
    <row r="13946" spans="13:16" x14ac:dyDescent="0.3">
      <c r="M13946" s="162"/>
      <c r="N13946" s="152"/>
      <c r="P13946" s="138"/>
    </row>
    <row r="13947" spans="13:16" x14ac:dyDescent="0.3">
      <c r="M13947" s="162"/>
      <c r="N13947" s="152"/>
      <c r="P13947" s="138"/>
    </row>
    <row r="13948" spans="13:16" x14ac:dyDescent="0.3">
      <c r="M13948" s="162"/>
      <c r="N13948" s="152"/>
      <c r="P13948" s="138"/>
    </row>
    <row r="13949" spans="13:16" x14ac:dyDescent="0.3">
      <c r="M13949" s="162"/>
      <c r="N13949" s="152"/>
      <c r="P13949" s="138"/>
    </row>
    <row r="13950" spans="13:16" x14ac:dyDescent="0.3">
      <c r="M13950" s="162"/>
      <c r="N13950" s="152"/>
      <c r="P13950" s="138"/>
    </row>
    <row r="13951" spans="13:16" x14ac:dyDescent="0.3">
      <c r="M13951" s="162"/>
      <c r="N13951" s="152"/>
      <c r="P13951" s="138"/>
    </row>
    <row r="13952" spans="13:16" x14ac:dyDescent="0.3">
      <c r="M13952" s="162"/>
      <c r="N13952" s="152"/>
      <c r="P13952" s="138"/>
    </row>
    <row r="13953" spans="13:16" x14ac:dyDescent="0.3">
      <c r="M13953" s="162"/>
      <c r="N13953" s="152"/>
      <c r="P13953" s="138"/>
    </row>
    <row r="13954" spans="13:16" x14ac:dyDescent="0.3">
      <c r="M13954" s="162"/>
      <c r="N13954" s="152"/>
      <c r="P13954" s="138"/>
    </row>
    <row r="13955" spans="13:16" x14ac:dyDescent="0.3">
      <c r="M13955" s="162"/>
      <c r="N13955" s="152"/>
      <c r="P13955" s="138"/>
    </row>
    <row r="13956" spans="13:16" x14ac:dyDescent="0.3">
      <c r="M13956" s="162"/>
      <c r="N13956" s="152"/>
      <c r="P13956" s="138"/>
    </row>
    <row r="13957" spans="13:16" x14ac:dyDescent="0.3">
      <c r="M13957" s="162"/>
      <c r="N13957" s="152"/>
      <c r="P13957" s="138"/>
    </row>
    <row r="13958" spans="13:16" x14ac:dyDescent="0.3">
      <c r="M13958" s="162"/>
      <c r="N13958" s="152"/>
      <c r="P13958" s="138"/>
    </row>
    <row r="13959" spans="13:16" x14ac:dyDescent="0.3">
      <c r="M13959" s="162"/>
      <c r="N13959" s="152"/>
      <c r="P13959" s="138"/>
    </row>
    <row r="13960" spans="13:16" x14ac:dyDescent="0.3">
      <c r="M13960" s="162"/>
      <c r="N13960" s="152"/>
      <c r="P13960" s="138"/>
    </row>
    <row r="13961" spans="13:16" x14ac:dyDescent="0.3">
      <c r="M13961" s="162"/>
      <c r="N13961" s="152"/>
      <c r="P13961" s="138"/>
    </row>
    <row r="13962" spans="13:16" x14ac:dyDescent="0.3">
      <c r="M13962" s="162"/>
      <c r="N13962" s="152"/>
      <c r="P13962" s="138"/>
    </row>
    <row r="13963" spans="13:16" x14ac:dyDescent="0.3">
      <c r="M13963" s="162"/>
      <c r="N13963" s="152"/>
      <c r="P13963" s="138"/>
    </row>
    <row r="13964" spans="13:16" x14ac:dyDescent="0.3">
      <c r="M13964" s="162"/>
      <c r="N13964" s="152"/>
      <c r="P13964" s="138"/>
    </row>
    <row r="13965" spans="13:16" x14ac:dyDescent="0.3">
      <c r="M13965" s="162"/>
      <c r="N13965" s="152"/>
      <c r="P13965" s="138"/>
    </row>
    <row r="13966" spans="13:16" x14ac:dyDescent="0.3">
      <c r="M13966" s="162"/>
      <c r="N13966" s="152"/>
      <c r="P13966" s="138"/>
    </row>
    <row r="13967" spans="13:16" x14ac:dyDescent="0.3">
      <c r="M13967" s="162"/>
      <c r="N13967" s="152"/>
      <c r="P13967" s="138"/>
    </row>
    <row r="13968" spans="13:16" x14ac:dyDescent="0.3">
      <c r="M13968" s="162"/>
      <c r="N13968" s="152"/>
      <c r="P13968" s="138"/>
    </row>
    <row r="13969" spans="13:16" x14ac:dyDescent="0.3">
      <c r="M13969" s="162"/>
      <c r="N13969" s="152"/>
      <c r="P13969" s="138"/>
    </row>
    <row r="13970" spans="13:16" x14ac:dyDescent="0.3">
      <c r="M13970" s="162"/>
      <c r="N13970" s="152"/>
      <c r="P13970" s="138"/>
    </row>
    <row r="13971" spans="13:16" x14ac:dyDescent="0.3">
      <c r="M13971" s="162"/>
      <c r="N13971" s="152"/>
      <c r="P13971" s="138"/>
    </row>
    <row r="13972" spans="13:16" x14ac:dyDescent="0.3">
      <c r="M13972" s="162"/>
      <c r="N13972" s="152"/>
      <c r="P13972" s="138"/>
    </row>
    <row r="13973" spans="13:16" x14ac:dyDescent="0.3">
      <c r="M13973" s="162"/>
      <c r="N13973" s="152"/>
      <c r="P13973" s="138"/>
    </row>
    <row r="13974" spans="13:16" x14ac:dyDescent="0.3">
      <c r="M13974" s="162"/>
      <c r="N13974" s="152"/>
      <c r="P13974" s="138"/>
    </row>
    <row r="13975" spans="13:16" x14ac:dyDescent="0.3">
      <c r="M13975" s="162"/>
      <c r="N13975" s="152"/>
      <c r="P13975" s="138"/>
    </row>
    <row r="13976" spans="13:16" x14ac:dyDescent="0.3">
      <c r="M13976" s="162"/>
      <c r="N13976" s="152"/>
      <c r="P13976" s="138"/>
    </row>
    <row r="13977" spans="13:16" x14ac:dyDescent="0.3">
      <c r="M13977" s="162"/>
      <c r="N13977" s="152"/>
      <c r="P13977" s="138"/>
    </row>
    <row r="13978" spans="13:16" x14ac:dyDescent="0.3">
      <c r="M13978" s="162"/>
      <c r="N13978" s="152"/>
      <c r="P13978" s="138"/>
    </row>
    <row r="13979" spans="13:16" x14ac:dyDescent="0.3">
      <c r="M13979" s="162"/>
      <c r="N13979" s="152"/>
      <c r="P13979" s="138"/>
    </row>
    <row r="13980" spans="13:16" x14ac:dyDescent="0.3">
      <c r="M13980" s="162"/>
      <c r="N13980" s="152"/>
      <c r="P13980" s="138"/>
    </row>
    <row r="13981" spans="13:16" x14ac:dyDescent="0.3">
      <c r="M13981" s="162"/>
      <c r="N13981" s="152"/>
      <c r="P13981" s="138"/>
    </row>
    <row r="13982" spans="13:16" x14ac:dyDescent="0.3">
      <c r="M13982" s="162"/>
      <c r="N13982" s="152"/>
      <c r="P13982" s="138"/>
    </row>
    <row r="13983" spans="13:16" x14ac:dyDescent="0.3">
      <c r="M13983" s="162"/>
      <c r="N13983" s="152"/>
      <c r="P13983" s="138"/>
    </row>
    <row r="13984" spans="13:16" x14ac:dyDescent="0.3">
      <c r="M13984" s="162"/>
      <c r="N13984" s="152"/>
      <c r="P13984" s="138"/>
    </row>
    <row r="13985" spans="13:16" x14ac:dyDescent="0.3">
      <c r="M13985" s="162"/>
      <c r="N13985" s="152"/>
      <c r="P13985" s="138"/>
    </row>
    <row r="13986" spans="13:16" x14ac:dyDescent="0.3">
      <c r="M13986" s="162"/>
      <c r="N13986" s="152"/>
      <c r="P13986" s="138"/>
    </row>
    <row r="13987" spans="13:16" x14ac:dyDescent="0.3">
      <c r="M13987" s="162"/>
      <c r="N13987" s="152"/>
      <c r="P13987" s="138"/>
    </row>
    <row r="13988" spans="13:16" x14ac:dyDescent="0.3">
      <c r="M13988" s="162"/>
      <c r="N13988" s="152"/>
      <c r="P13988" s="138"/>
    </row>
    <row r="13989" spans="13:16" x14ac:dyDescent="0.3">
      <c r="M13989" s="162"/>
      <c r="N13989" s="152"/>
      <c r="P13989" s="138"/>
    </row>
    <row r="13990" spans="13:16" x14ac:dyDescent="0.3">
      <c r="M13990" s="162"/>
      <c r="N13990" s="152"/>
      <c r="P13990" s="138"/>
    </row>
    <row r="13991" spans="13:16" x14ac:dyDescent="0.3">
      <c r="M13991" s="162"/>
      <c r="N13991" s="152"/>
      <c r="P13991" s="138"/>
    </row>
    <row r="13992" spans="13:16" x14ac:dyDescent="0.3">
      <c r="M13992" s="162"/>
      <c r="N13992" s="152"/>
      <c r="P13992" s="138"/>
    </row>
    <row r="13993" spans="13:16" x14ac:dyDescent="0.3">
      <c r="M13993" s="162"/>
      <c r="N13993" s="152"/>
      <c r="P13993" s="138"/>
    </row>
    <row r="13994" spans="13:16" x14ac:dyDescent="0.3">
      <c r="M13994" s="162"/>
      <c r="N13994" s="152"/>
      <c r="P13994" s="138"/>
    </row>
    <row r="13995" spans="13:16" x14ac:dyDescent="0.3">
      <c r="M13995" s="162"/>
      <c r="N13995" s="152"/>
      <c r="P13995" s="138"/>
    </row>
    <row r="13996" spans="13:16" x14ac:dyDescent="0.3">
      <c r="M13996" s="162"/>
      <c r="N13996" s="152"/>
      <c r="P13996" s="138"/>
    </row>
    <row r="13997" spans="13:16" x14ac:dyDescent="0.3">
      <c r="M13997" s="162"/>
      <c r="N13997" s="152"/>
      <c r="P13997" s="138"/>
    </row>
    <row r="13998" spans="13:16" x14ac:dyDescent="0.3">
      <c r="M13998" s="162"/>
      <c r="N13998" s="152"/>
      <c r="P13998" s="138"/>
    </row>
    <row r="13999" spans="13:16" x14ac:dyDescent="0.3">
      <c r="M13999" s="162"/>
      <c r="N13999" s="152"/>
      <c r="P13999" s="138"/>
    </row>
    <row r="14000" spans="13:16" x14ac:dyDescent="0.3">
      <c r="M14000" s="162"/>
      <c r="N14000" s="152"/>
      <c r="P14000" s="138"/>
    </row>
    <row r="14001" spans="13:16" x14ac:dyDescent="0.3">
      <c r="M14001" s="162"/>
      <c r="N14001" s="152"/>
      <c r="P14001" s="138"/>
    </row>
    <row r="14002" spans="13:16" x14ac:dyDescent="0.3">
      <c r="M14002" s="162"/>
      <c r="N14002" s="152"/>
      <c r="P14002" s="138"/>
    </row>
    <row r="14003" spans="13:16" x14ac:dyDescent="0.3">
      <c r="M14003" s="162"/>
      <c r="N14003" s="152"/>
      <c r="P14003" s="138"/>
    </row>
    <row r="14004" spans="13:16" x14ac:dyDescent="0.3">
      <c r="M14004" s="162"/>
      <c r="N14004" s="152"/>
      <c r="P14004" s="138"/>
    </row>
    <row r="14005" spans="13:16" x14ac:dyDescent="0.3">
      <c r="M14005" s="162"/>
      <c r="N14005" s="152"/>
      <c r="P14005" s="138"/>
    </row>
    <row r="14006" spans="13:16" x14ac:dyDescent="0.3">
      <c r="M14006" s="162"/>
      <c r="N14006" s="152"/>
      <c r="P14006" s="138"/>
    </row>
    <row r="14007" spans="13:16" x14ac:dyDescent="0.3">
      <c r="M14007" s="162"/>
      <c r="N14007" s="152"/>
      <c r="P14007" s="138"/>
    </row>
    <row r="14008" spans="13:16" x14ac:dyDescent="0.3">
      <c r="M14008" s="162"/>
      <c r="N14008" s="152"/>
      <c r="P14008" s="138"/>
    </row>
    <row r="14009" spans="13:16" x14ac:dyDescent="0.3">
      <c r="M14009" s="162"/>
      <c r="N14009" s="152"/>
      <c r="P14009" s="138"/>
    </row>
    <row r="14010" spans="13:16" x14ac:dyDescent="0.3">
      <c r="M14010" s="162"/>
      <c r="N14010" s="152"/>
      <c r="P14010" s="138"/>
    </row>
    <row r="14011" spans="13:16" x14ac:dyDescent="0.3">
      <c r="M14011" s="162"/>
      <c r="N14011" s="152"/>
      <c r="P14011" s="138"/>
    </row>
    <row r="14012" spans="13:16" x14ac:dyDescent="0.3">
      <c r="M14012" s="162"/>
      <c r="N14012" s="152"/>
      <c r="P14012" s="138"/>
    </row>
    <row r="14013" spans="13:16" x14ac:dyDescent="0.3">
      <c r="M14013" s="162"/>
      <c r="N14013" s="152"/>
      <c r="P14013" s="138"/>
    </row>
    <row r="14014" spans="13:16" x14ac:dyDescent="0.3">
      <c r="M14014" s="162"/>
      <c r="N14014" s="152"/>
      <c r="P14014" s="138"/>
    </row>
    <row r="14015" spans="13:16" x14ac:dyDescent="0.3">
      <c r="M14015" s="162"/>
      <c r="N14015" s="152"/>
      <c r="P14015" s="138"/>
    </row>
    <row r="14016" spans="13:16" x14ac:dyDescent="0.3">
      <c r="M14016" s="162"/>
      <c r="N14016" s="152"/>
      <c r="P14016" s="138"/>
    </row>
    <row r="14017" spans="13:16" x14ac:dyDescent="0.3">
      <c r="M14017" s="162"/>
      <c r="N14017" s="152"/>
      <c r="P14017" s="138"/>
    </row>
    <row r="14018" spans="13:16" x14ac:dyDescent="0.3">
      <c r="M14018" s="162"/>
      <c r="N14018" s="152"/>
      <c r="P14018" s="138"/>
    </row>
    <row r="14019" spans="13:16" x14ac:dyDescent="0.3">
      <c r="M14019" s="162"/>
      <c r="N14019" s="152"/>
      <c r="P14019" s="138"/>
    </row>
    <row r="14020" spans="13:16" x14ac:dyDescent="0.3">
      <c r="M14020" s="162"/>
      <c r="N14020" s="152"/>
      <c r="P14020" s="138"/>
    </row>
    <row r="14021" spans="13:16" x14ac:dyDescent="0.3">
      <c r="M14021" s="162"/>
      <c r="N14021" s="152"/>
      <c r="P14021" s="138"/>
    </row>
    <row r="14022" spans="13:16" x14ac:dyDescent="0.3">
      <c r="M14022" s="162"/>
      <c r="N14022" s="152"/>
      <c r="P14022" s="138"/>
    </row>
    <row r="14023" spans="13:16" x14ac:dyDescent="0.3">
      <c r="M14023" s="162"/>
      <c r="N14023" s="152"/>
      <c r="P14023" s="138"/>
    </row>
    <row r="14024" spans="13:16" x14ac:dyDescent="0.3">
      <c r="M14024" s="162"/>
      <c r="N14024" s="152"/>
      <c r="P14024" s="138"/>
    </row>
    <row r="14025" spans="13:16" x14ac:dyDescent="0.3">
      <c r="M14025" s="162"/>
      <c r="N14025" s="152"/>
      <c r="P14025" s="138"/>
    </row>
    <row r="14026" spans="13:16" x14ac:dyDescent="0.3">
      <c r="M14026" s="162"/>
      <c r="N14026" s="152"/>
      <c r="P14026" s="138"/>
    </row>
    <row r="14027" spans="13:16" x14ac:dyDescent="0.3">
      <c r="M14027" s="162"/>
      <c r="N14027" s="152"/>
      <c r="P14027" s="138"/>
    </row>
    <row r="14028" spans="13:16" x14ac:dyDescent="0.3">
      <c r="M14028" s="162"/>
      <c r="N14028" s="152"/>
      <c r="P14028" s="138"/>
    </row>
    <row r="14029" spans="13:16" x14ac:dyDescent="0.3">
      <c r="M14029" s="162"/>
      <c r="N14029" s="152"/>
      <c r="P14029" s="138"/>
    </row>
    <row r="14030" spans="13:16" x14ac:dyDescent="0.3">
      <c r="M14030" s="162"/>
      <c r="N14030" s="152"/>
      <c r="P14030" s="138"/>
    </row>
    <row r="14031" spans="13:16" x14ac:dyDescent="0.3">
      <c r="M14031" s="162"/>
      <c r="N14031" s="152"/>
      <c r="P14031" s="138"/>
    </row>
    <row r="14032" spans="13:16" x14ac:dyDescent="0.3">
      <c r="M14032" s="162"/>
      <c r="N14032" s="152"/>
      <c r="P14032" s="138"/>
    </row>
    <row r="14033" spans="13:16" x14ac:dyDescent="0.3">
      <c r="M14033" s="162"/>
      <c r="N14033" s="152"/>
      <c r="P14033" s="138"/>
    </row>
    <row r="14034" spans="13:16" x14ac:dyDescent="0.3">
      <c r="M14034" s="162"/>
      <c r="N14034" s="152"/>
      <c r="P14034" s="138"/>
    </row>
    <row r="14035" spans="13:16" x14ac:dyDescent="0.3">
      <c r="M14035" s="162"/>
      <c r="N14035" s="152"/>
      <c r="P14035" s="138"/>
    </row>
    <row r="14036" spans="13:16" x14ac:dyDescent="0.3">
      <c r="M14036" s="162"/>
      <c r="N14036" s="152"/>
      <c r="P14036" s="138"/>
    </row>
    <row r="14037" spans="13:16" x14ac:dyDescent="0.3">
      <c r="M14037" s="162"/>
      <c r="N14037" s="152"/>
      <c r="P14037" s="138"/>
    </row>
    <row r="14038" spans="13:16" x14ac:dyDescent="0.3">
      <c r="M14038" s="162"/>
      <c r="N14038" s="152"/>
      <c r="P14038" s="138"/>
    </row>
    <row r="14039" spans="13:16" x14ac:dyDescent="0.3">
      <c r="M14039" s="162"/>
      <c r="N14039" s="152"/>
      <c r="P14039" s="138"/>
    </row>
    <row r="14040" spans="13:16" x14ac:dyDescent="0.3">
      <c r="M14040" s="162"/>
      <c r="N14040" s="152"/>
      <c r="P14040" s="138"/>
    </row>
    <row r="14041" spans="13:16" x14ac:dyDescent="0.3">
      <c r="M14041" s="162"/>
      <c r="N14041" s="152"/>
      <c r="P14041" s="138"/>
    </row>
    <row r="14042" spans="13:16" x14ac:dyDescent="0.3">
      <c r="M14042" s="162"/>
      <c r="N14042" s="152"/>
      <c r="P14042" s="138"/>
    </row>
    <row r="14043" spans="13:16" x14ac:dyDescent="0.3">
      <c r="M14043" s="162"/>
      <c r="N14043" s="152"/>
      <c r="P14043" s="138"/>
    </row>
    <row r="14044" spans="13:16" x14ac:dyDescent="0.3">
      <c r="M14044" s="162"/>
      <c r="N14044" s="152"/>
      <c r="P14044" s="138"/>
    </row>
    <row r="14045" spans="13:16" x14ac:dyDescent="0.3">
      <c r="M14045" s="162"/>
      <c r="N14045" s="152"/>
      <c r="P14045" s="138"/>
    </row>
    <row r="14046" spans="13:16" x14ac:dyDescent="0.3">
      <c r="M14046" s="162"/>
      <c r="N14046" s="152"/>
      <c r="P14046" s="138"/>
    </row>
    <row r="14047" spans="13:16" x14ac:dyDescent="0.3">
      <c r="M14047" s="162"/>
      <c r="N14047" s="152"/>
      <c r="P14047" s="138"/>
    </row>
    <row r="14048" spans="13:16" x14ac:dyDescent="0.3">
      <c r="M14048" s="162"/>
      <c r="N14048" s="152"/>
      <c r="P14048" s="138"/>
    </row>
    <row r="14049" spans="13:16" x14ac:dyDescent="0.3">
      <c r="M14049" s="162"/>
      <c r="N14049" s="152"/>
      <c r="P14049" s="138"/>
    </row>
    <row r="14050" spans="13:16" x14ac:dyDescent="0.3">
      <c r="M14050" s="162"/>
      <c r="N14050" s="152"/>
      <c r="P14050" s="138"/>
    </row>
    <row r="14051" spans="13:16" x14ac:dyDescent="0.3">
      <c r="M14051" s="162"/>
      <c r="N14051" s="152"/>
      <c r="P14051" s="138"/>
    </row>
    <row r="14052" spans="13:16" x14ac:dyDescent="0.3">
      <c r="M14052" s="162"/>
      <c r="N14052" s="152"/>
      <c r="P14052" s="138"/>
    </row>
    <row r="14053" spans="13:16" x14ac:dyDescent="0.3">
      <c r="M14053" s="162"/>
      <c r="N14053" s="152"/>
      <c r="P14053" s="138"/>
    </row>
    <row r="14054" spans="13:16" x14ac:dyDescent="0.3">
      <c r="M14054" s="162"/>
      <c r="N14054" s="152"/>
      <c r="P14054" s="138"/>
    </row>
    <row r="14055" spans="13:16" x14ac:dyDescent="0.3">
      <c r="M14055" s="162"/>
      <c r="N14055" s="152"/>
      <c r="P14055" s="138"/>
    </row>
    <row r="14056" spans="13:16" x14ac:dyDescent="0.3">
      <c r="M14056" s="162"/>
      <c r="N14056" s="152"/>
      <c r="P14056" s="138"/>
    </row>
    <row r="14057" spans="13:16" x14ac:dyDescent="0.3">
      <c r="M14057" s="162"/>
      <c r="N14057" s="152"/>
      <c r="P14057" s="138"/>
    </row>
    <row r="14058" spans="13:16" x14ac:dyDescent="0.3">
      <c r="M14058" s="162"/>
      <c r="N14058" s="152"/>
      <c r="P14058" s="138"/>
    </row>
    <row r="14059" spans="13:16" x14ac:dyDescent="0.3">
      <c r="M14059" s="162"/>
      <c r="N14059" s="152"/>
      <c r="P14059" s="138"/>
    </row>
    <row r="14060" spans="13:16" x14ac:dyDescent="0.3">
      <c r="M14060" s="162"/>
      <c r="N14060" s="152"/>
      <c r="P14060" s="138"/>
    </row>
    <row r="14061" spans="13:16" x14ac:dyDescent="0.3">
      <c r="M14061" s="162"/>
      <c r="N14061" s="152"/>
      <c r="P14061" s="138"/>
    </row>
    <row r="14062" spans="13:16" x14ac:dyDescent="0.3">
      <c r="M14062" s="162"/>
      <c r="N14062" s="152"/>
      <c r="P14062" s="138"/>
    </row>
    <row r="14063" spans="13:16" x14ac:dyDescent="0.3">
      <c r="M14063" s="162"/>
      <c r="N14063" s="152"/>
      <c r="P14063" s="138"/>
    </row>
    <row r="14064" spans="13:16" x14ac:dyDescent="0.3">
      <c r="M14064" s="162"/>
      <c r="N14064" s="152"/>
      <c r="P14064" s="138"/>
    </row>
    <row r="14065" spans="13:16" x14ac:dyDescent="0.3">
      <c r="M14065" s="162"/>
      <c r="N14065" s="152"/>
      <c r="P14065" s="138"/>
    </row>
    <row r="14066" spans="13:16" x14ac:dyDescent="0.3">
      <c r="M14066" s="162"/>
      <c r="N14066" s="152"/>
      <c r="P14066" s="138"/>
    </row>
    <row r="14067" spans="13:16" x14ac:dyDescent="0.3">
      <c r="M14067" s="162"/>
      <c r="N14067" s="152"/>
      <c r="P14067" s="138"/>
    </row>
    <row r="14068" spans="13:16" x14ac:dyDescent="0.3">
      <c r="M14068" s="162"/>
      <c r="N14068" s="152"/>
      <c r="P14068" s="138"/>
    </row>
    <row r="14069" spans="13:16" x14ac:dyDescent="0.3">
      <c r="M14069" s="162"/>
      <c r="N14069" s="152"/>
      <c r="P14069" s="138"/>
    </row>
    <row r="14070" spans="13:16" x14ac:dyDescent="0.3">
      <c r="M14070" s="162"/>
      <c r="N14070" s="152"/>
      <c r="P14070" s="138"/>
    </row>
    <row r="14071" spans="13:16" x14ac:dyDescent="0.3">
      <c r="M14071" s="162"/>
      <c r="N14071" s="152"/>
      <c r="P14071" s="138"/>
    </row>
    <row r="14072" spans="13:16" x14ac:dyDescent="0.3">
      <c r="M14072" s="162"/>
      <c r="N14072" s="152"/>
      <c r="P14072" s="138"/>
    </row>
    <row r="14073" spans="13:16" x14ac:dyDescent="0.3">
      <c r="M14073" s="162"/>
      <c r="N14073" s="152"/>
      <c r="P14073" s="138"/>
    </row>
    <row r="14074" spans="13:16" x14ac:dyDescent="0.3">
      <c r="M14074" s="162"/>
      <c r="N14074" s="152"/>
      <c r="P14074" s="138"/>
    </row>
    <row r="14075" spans="13:16" x14ac:dyDescent="0.3">
      <c r="M14075" s="162"/>
      <c r="N14075" s="152"/>
      <c r="P14075" s="138"/>
    </row>
    <row r="14076" spans="13:16" x14ac:dyDescent="0.3">
      <c r="M14076" s="162"/>
      <c r="N14076" s="152"/>
      <c r="P14076" s="138"/>
    </row>
    <row r="14077" spans="13:16" x14ac:dyDescent="0.3">
      <c r="M14077" s="162"/>
      <c r="N14077" s="152"/>
      <c r="P14077" s="138"/>
    </row>
    <row r="14078" spans="13:16" x14ac:dyDescent="0.3">
      <c r="M14078" s="162"/>
      <c r="N14078" s="152"/>
      <c r="P14078" s="138"/>
    </row>
    <row r="14079" spans="13:16" x14ac:dyDescent="0.3">
      <c r="M14079" s="162"/>
      <c r="N14079" s="152"/>
      <c r="P14079" s="138"/>
    </row>
    <row r="14080" spans="13:16" x14ac:dyDescent="0.3">
      <c r="M14080" s="162"/>
      <c r="N14080" s="152"/>
      <c r="P14080" s="138"/>
    </row>
    <row r="14081" spans="13:16" x14ac:dyDescent="0.3">
      <c r="M14081" s="162"/>
      <c r="N14081" s="152"/>
      <c r="P14081" s="138"/>
    </row>
    <row r="14082" spans="13:16" x14ac:dyDescent="0.3">
      <c r="M14082" s="162"/>
      <c r="N14082" s="152"/>
      <c r="P14082" s="138"/>
    </row>
    <row r="14083" spans="13:16" x14ac:dyDescent="0.3">
      <c r="M14083" s="162"/>
      <c r="N14083" s="152"/>
      <c r="P14083" s="138"/>
    </row>
    <row r="14084" spans="13:16" x14ac:dyDescent="0.3">
      <c r="M14084" s="162"/>
      <c r="N14084" s="152"/>
      <c r="P14084" s="138"/>
    </row>
    <row r="14085" spans="13:16" x14ac:dyDescent="0.3">
      <c r="M14085" s="162"/>
      <c r="N14085" s="152"/>
      <c r="P14085" s="138"/>
    </row>
    <row r="14086" spans="13:16" x14ac:dyDescent="0.3">
      <c r="M14086" s="162"/>
      <c r="N14086" s="152"/>
      <c r="P14086" s="138"/>
    </row>
    <row r="14087" spans="13:16" x14ac:dyDescent="0.3">
      <c r="M14087" s="162"/>
      <c r="N14087" s="152"/>
      <c r="P14087" s="138"/>
    </row>
    <row r="14088" spans="13:16" x14ac:dyDescent="0.3">
      <c r="M14088" s="162"/>
      <c r="N14088" s="152"/>
      <c r="P14088" s="138"/>
    </row>
    <row r="14089" spans="13:16" x14ac:dyDescent="0.3">
      <c r="M14089" s="162"/>
      <c r="N14089" s="152"/>
      <c r="P14089" s="138"/>
    </row>
    <row r="14090" spans="13:16" x14ac:dyDescent="0.3">
      <c r="M14090" s="162"/>
      <c r="N14090" s="152"/>
      <c r="P14090" s="138"/>
    </row>
    <row r="14091" spans="13:16" x14ac:dyDescent="0.3">
      <c r="M14091" s="162"/>
      <c r="N14091" s="152"/>
      <c r="P14091" s="138"/>
    </row>
    <row r="14092" spans="13:16" x14ac:dyDescent="0.3">
      <c r="M14092" s="162"/>
      <c r="N14092" s="152"/>
      <c r="P14092" s="138"/>
    </row>
    <row r="14093" spans="13:16" x14ac:dyDescent="0.3">
      <c r="M14093" s="162"/>
      <c r="N14093" s="152"/>
      <c r="P14093" s="138"/>
    </row>
    <row r="14094" spans="13:16" x14ac:dyDescent="0.3">
      <c r="M14094" s="162"/>
      <c r="N14094" s="152"/>
      <c r="P14094" s="138"/>
    </row>
    <row r="14095" spans="13:16" x14ac:dyDescent="0.3">
      <c r="M14095" s="162"/>
      <c r="N14095" s="152"/>
      <c r="P14095" s="138"/>
    </row>
    <row r="14096" spans="13:16" x14ac:dyDescent="0.3">
      <c r="M14096" s="162"/>
      <c r="N14096" s="152"/>
      <c r="P14096" s="138"/>
    </row>
    <row r="14097" spans="13:16" x14ac:dyDescent="0.3">
      <c r="M14097" s="162"/>
      <c r="N14097" s="152"/>
      <c r="P14097" s="138"/>
    </row>
    <row r="14098" spans="13:16" x14ac:dyDescent="0.3">
      <c r="M14098" s="162"/>
      <c r="N14098" s="152"/>
      <c r="P14098" s="138"/>
    </row>
    <row r="14099" spans="13:16" x14ac:dyDescent="0.3">
      <c r="M14099" s="162"/>
      <c r="N14099" s="152"/>
      <c r="P14099" s="138"/>
    </row>
    <row r="14100" spans="13:16" x14ac:dyDescent="0.3">
      <c r="M14100" s="162"/>
      <c r="N14100" s="152"/>
      <c r="P14100" s="138"/>
    </row>
    <row r="14101" spans="13:16" x14ac:dyDescent="0.3">
      <c r="M14101" s="162"/>
      <c r="N14101" s="152"/>
      <c r="P14101" s="138"/>
    </row>
    <row r="14102" spans="13:16" x14ac:dyDescent="0.3">
      <c r="M14102" s="162"/>
      <c r="N14102" s="152"/>
      <c r="P14102" s="138"/>
    </row>
    <row r="14103" spans="13:16" x14ac:dyDescent="0.3">
      <c r="M14103" s="162"/>
      <c r="N14103" s="152"/>
      <c r="P14103" s="138"/>
    </row>
    <row r="14104" spans="13:16" x14ac:dyDescent="0.3">
      <c r="M14104" s="162"/>
      <c r="N14104" s="152"/>
      <c r="P14104" s="138"/>
    </row>
    <row r="14105" spans="13:16" x14ac:dyDescent="0.3">
      <c r="M14105" s="162"/>
      <c r="N14105" s="152"/>
      <c r="P14105" s="138"/>
    </row>
    <row r="14106" spans="13:16" x14ac:dyDescent="0.3">
      <c r="M14106" s="162"/>
      <c r="N14106" s="152"/>
      <c r="P14106" s="138"/>
    </row>
    <row r="14107" spans="13:16" x14ac:dyDescent="0.3">
      <c r="M14107" s="162"/>
      <c r="N14107" s="152"/>
      <c r="P14107" s="138"/>
    </row>
    <row r="14108" spans="13:16" x14ac:dyDescent="0.3">
      <c r="M14108" s="162"/>
      <c r="N14108" s="152"/>
      <c r="P14108" s="138"/>
    </row>
    <row r="14109" spans="13:16" x14ac:dyDescent="0.3">
      <c r="M14109" s="162"/>
      <c r="N14109" s="152"/>
      <c r="P14109" s="138"/>
    </row>
    <row r="14110" spans="13:16" x14ac:dyDescent="0.3">
      <c r="M14110" s="162"/>
      <c r="N14110" s="152"/>
      <c r="P14110" s="138"/>
    </row>
    <row r="14111" spans="13:16" x14ac:dyDescent="0.3">
      <c r="M14111" s="162"/>
      <c r="N14111" s="152"/>
      <c r="P14111" s="138"/>
    </row>
    <row r="14112" spans="13:16" x14ac:dyDescent="0.3">
      <c r="M14112" s="162"/>
      <c r="N14112" s="152"/>
      <c r="P14112" s="138"/>
    </row>
    <row r="14113" spans="13:16" x14ac:dyDescent="0.3">
      <c r="M14113" s="162"/>
      <c r="N14113" s="152"/>
      <c r="P14113" s="138"/>
    </row>
    <row r="14114" spans="13:16" x14ac:dyDescent="0.3">
      <c r="M14114" s="162"/>
      <c r="N14114" s="152"/>
      <c r="P14114" s="138"/>
    </row>
    <row r="14115" spans="13:16" x14ac:dyDescent="0.3">
      <c r="M14115" s="162"/>
      <c r="N14115" s="152"/>
      <c r="P14115" s="138"/>
    </row>
    <row r="14116" spans="13:16" x14ac:dyDescent="0.3">
      <c r="M14116" s="162"/>
      <c r="N14116" s="152"/>
      <c r="P14116" s="138"/>
    </row>
    <row r="14117" spans="13:16" x14ac:dyDescent="0.3">
      <c r="M14117" s="162"/>
      <c r="N14117" s="152"/>
      <c r="P14117" s="138"/>
    </row>
    <row r="14118" spans="13:16" x14ac:dyDescent="0.3">
      <c r="M14118" s="162"/>
      <c r="N14118" s="152"/>
      <c r="P14118" s="138"/>
    </row>
    <row r="14119" spans="13:16" x14ac:dyDescent="0.3">
      <c r="M14119" s="162"/>
      <c r="N14119" s="152"/>
      <c r="P14119" s="138"/>
    </row>
    <row r="14120" spans="13:16" x14ac:dyDescent="0.3">
      <c r="M14120" s="162"/>
      <c r="N14120" s="152"/>
      <c r="P14120" s="138"/>
    </row>
    <row r="14121" spans="13:16" x14ac:dyDescent="0.3">
      <c r="M14121" s="162"/>
      <c r="N14121" s="152"/>
      <c r="P14121" s="138"/>
    </row>
    <row r="14122" spans="13:16" x14ac:dyDescent="0.3">
      <c r="M14122" s="162"/>
      <c r="N14122" s="152"/>
      <c r="P14122" s="138"/>
    </row>
    <row r="14123" spans="13:16" x14ac:dyDescent="0.3">
      <c r="M14123" s="162"/>
      <c r="N14123" s="152"/>
      <c r="P14123" s="138"/>
    </row>
    <row r="14124" spans="13:16" x14ac:dyDescent="0.3">
      <c r="M14124" s="162"/>
      <c r="N14124" s="152"/>
      <c r="P14124" s="138"/>
    </row>
    <row r="14125" spans="13:16" x14ac:dyDescent="0.3">
      <c r="M14125" s="162"/>
      <c r="N14125" s="152"/>
      <c r="P14125" s="138"/>
    </row>
    <row r="14126" spans="13:16" x14ac:dyDescent="0.3">
      <c r="M14126" s="162"/>
      <c r="N14126" s="152"/>
      <c r="P14126" s="138"/>
    </row>
    <row r="14127" spans="13:16" x14ac:dyDescent="0.3">
      <c r="M14127" s="162"/>
      <c r="N14127" s="152"/>
      <c r="P14127" s="138"/>
    </row>
    <row r="14128" spans="13:16" x14ac:dyDescent="0.3">
      <c r="M14128" s="162"/>
      <c r="N14128" s="152"/>
      <c r="P14128" s="138"/>
    </row>
    <row r="14129" spans="13:16" x14ac:dyDescent="0.3">
      <c r="M14129" s="162"/>
      <c r="N14129" s="152"/>
      <c r="P14129" s="138"/>
    </row>
    <row r="14130" spans="13:16" x14ac:dyDescent="0.3">
      <c r="M14130" s="162"/>
      <c r="N14130" s="152"/>
      <c r="P14130" s="138"/>
    </row>
    <row r="14131" spans="13:16" x14ac:dyDescent="0.3">
      <c r="M14131" s="162"/>
      <c r="N14131" s="152"/>
      <c r="P14131" s="138"/>
    </row>
    <row r="14132" spans="13:16" x14ac:dyDescent="0.3">
      <c r="M14132" s="162"/>
      <c r="N14132" s="152"/>
      <c r="P14132" s="138"/>
    </row>
    <row r="14133" spans="13:16" x14ac:dyDescent="0.3">
      <c r="M14133" s="162"/>
      <c r="N14133" s="152"/>
      <c r="P14133" s="138"/>
    </row>
    <row r="14134" spans="13:16" x14ac:dyDescent="0.3">
      <c r="M14134" s="162"/>
      <c r="N14134" s="152"/>
      <c r="P14134" s="138"/>
    </row>
    <row r="14135" spans="13:16" x14ac:dyDescent="0.3">
      <c r="M14135" s="162"/>
      <c r="N14135" s="152"/>
      <c r="P14135" s="138"/>
    </row>
    <row r="14136" spans="13:16" x14ac:dyDescent="0.3">
      <c r="M14136" s="162"/>
      <c r="N14136" s="152"/>
      <c r="P14136" s="138"/>
    </row>
    <row r="14137" spans="13:16" x14ac:dyDescent="0.3">
      <c r="M14137" s="162"/>
      <c r="N14137" s="152"/>
      <c r="P14137" s="138"/>
    </row>
    <row r="14138" spans="13:16" x14ac:dyDescent="0.3">
      <c r="M14138" s="162"/>
      <c r="N14138" s="152"/>
      <c r="P14138" s="138"/>
    </row>
    <row r="14139" spans="13:16" x14ac:dyDescent="0.3">
      <c r="M14139" s="162"/>
      <c r="N14139" s="152"/>
      <c r="P14139" s="138"/>
    </row>
    <row r="14140" spans="13:16" x14ac:dyDescent="0.3">
      <c r="M14140" s="162"/>
      <c r="N14140" s="152"/>
      <c r="P14140" s="138"/>
    </row>
    <row r="14141" spans="13:16" x14ac:dyDescent="0.3">
      <c r="M14141" s="162"/>
      <c r="N14141" s="152"/>
      <c r="P14141" s="138"/>
    </row>
    <row r="14142" spans="13:16" x14ac:dyDescent="0.3">
      <c r="M14142" s="162"/>
      <c r="N14142" s="152"/>
      <c r="P14142" s="138"/>
    </row>
    <row r="14143" spans="13:16" x14ac:dyDescent="0.3">
      <c r="M14143" s="162"/>
      <c r="N14143" s="152"/>
      <c r="P14143" s="138"/>
    </row>
    <row r="14144" spans="13:16" x14ac:dyDescent="0.3">
      <c r="M14144" s="162"/>
      <c r="N14144" s="152"/>
      <c r="P14144" s="138"/>
    </row>
    <row r="14145" spans="13:16" x14ac:dyDescent="0.3">
      <c r="M14145" s="162"/>
      <c r="N14145" s="152"/>
      <c r="P14145" s="138"/>
    </row>
    <row r="14146" spans="13:16" x14ac:dyDescent="0.3">
      <c r="M14146" s="162"/>
      <c r="N14146" s="152"/>
      <c r="P14146" s="138"/>
    </row>
    <row r="14147" spans="13:16" x14ac:dyDescent="0.3">
      <c r="M14147" s="162"/>
      <c r="N14147" s="152"/>
      <c r="P14147" s="138"/>
    </row>
    <row r="14148" spans="13:16" x14ac:dyDescent="0.3">
      <c r="M14148" s="162"/>
      <c r="N14148" s="152"/>
      <c r="P14148" s="138"/>
    </row>
    <row r="14149" spans="13:16" x14ac:dyDescent="0.3">
      <c r="M14149" s="162"/>
      <c r="N14149" s="152"/>
      <c r="P14149" s="138"/>
    </row>
    <row r="14150" spans="13:16" x14ac:dyDescent="0.3">
      <c r="M14150" s="162"/>
      <c r="N14150" s="152"/>
      <c r="P14150" s="138"/>
    </row>
    <row r="14151" spans="13:16" x14ac:dyDescent="0.3">
      <c r="M14151" s="162"/>
      <c r="N14151" s="152"/>
      <c r="P14151" s="138"/>
    </row>
    <row r="14152" spans="13:16" x14ac:dyDescent="0.3">
      <c r="M14152" s="162"/>
      <c r="N14152" s="152"/>
      <c r="P14152" s="138"/>
    </row>
    <row r="14153" spans="13:16" x14ac:dyDescent="0.3">
      <c r="M14153" s="162"/>
      <c r="N14153" s="152"/>
      <c r="P14153" s="138"/>
    </row>
    <row r="14154" spans="13:16" x14ac:dyDescent="0.3">
      <c r="M14154" s="162"/>
      <c r="N14154" s="152"/>
      <c r="P14154" s="138"/>
    </row>
    <row r="14155" spans="13:16" x14ac:dyDescent="0.3">
      <c r="M14155" s="162"/>
      <c r="N14155" s="152"/>
      <c r="P14155" s="138"/>
    </row>
    <row r="14156" spans="13:16" x14ac:dyDescent="0.3">
      <c r="M14156" s="162"/>
      <c r="N14156" s="152"/>
      <c r="P14156" s="138"/>
    </row>
    <row r="14157" spans="13:16" x14ac:dyDescent="0.3">
      <c r="M14157" s="162"/>
      <c r="N14157" s="152"/>
      <c r="P14157" s="138"/>
    </row>
    <row r="14158" spans="13:16" x14ac:dyDescent="0.3">
      <c r="M14158" s="162"/>
      <c r="N14158" s="152"/>
      <c r="P14158" s="138"/>
    </row>
    <row r="14159" spans="13:16" x14ac:dyDescent="0.3">
      <c r="M14159" s="162"/>
      <c r="N14159" s="152"/>
      <c r="P14159" s="138"/>
    </row>
    <row r="14160" spans="13:16" x14ac:dyDescent="0.3">
      <c r="M14160" s="162"/>
      <c r="N14160" s="152"/>
      <c r="P14160" s="138"/>
    </row>
    <row r="14161" spans="13:16" x14ac:dyDescent="0.3">
      <c r="M14161" s="162"/>
      <c r="N14161" s="152"/>
      <c r="P14161" s="138"/>
    </row>
    <row r="14162" spans="13:16" x14ac:dyDescent="0.3">
      <c r="M14162" s="162"/>
      <c r="N14162" s="152"/>
      <c r="P14162" s="138"/>
    </row>
    <row r="14163" spans="13:16" x14ac:dyDescent="0.3">
      <c r="M14163" s="162"/>
      <c r="N14163" s="152"/>
      <c r="P14163" s="138"/>
    </row>
    <row r="14164" spans="13:16" x14ac:dyDescent="0.3">
      <c r="M14164" s="162"/>
      <c r="N14164" s="152"/>
      <c r="P14164" s="138"/>
    </row>
    <row r="14165" spans="13:16" x14ac:dyDescent="0.3">
      <c r="M14165" s="162"/>
      <c r="N14165" s="152"/>
      <c r="P14165" s="138"/>
    </row>
    <row r="14166" spans="13:16" x14ac:dyDescent="0.3">
      <c r="M14166" s="162"/>
      <c r="N14166" s="152"/>
      <c r="P14166" s="138"/>
    </row>
    <row r="14167" spans="13:16" x14ac:dyDescent="0.3">
      <c r="M14167" s="162"/>
      <c r="N14167" s="152"/>
      <c r="P14167" s="138"/>
    </row>
    <row r="14168" spans="13:16" x14ac:dyDescent="0.3">
      <c r="M14168" s="162"/>
      <c r="N14168" s="152"/>
      <c r="P14168" s="138"/>
    </row>
    <row r="14169" spans="13:16" x14ac:dyDescent="0.3">
      <c r="M14169" s="162"/>
      <c r="N14169" s="152"/>
      <c r="P14169" s="138"/>
    </row>
    <row r="14170" spans="13:16" x14ac:dyDescent="0.3">
      <c r="M14170" s="162"/>
      <c r="N14170" s="152"/>
      <c r="P14170" s="138"/>
    </row>
    <row r="14171" spans="13:16" x14ac:dyDescent="0.3">
      <c r="M14171" s="162"/>
      <c r="N14171" s="152"/>
      <c r="P14171" s="138"/>
    </row>
    <row r="14172" spans="13:16" x14ac:dyDescent="0.3">
      <c r="M14172" s="162"/>
      <c r="N14172" s="152"/>
      <c r="P14172" s="138"/>
    </row>
    <row r="14173" spans="13:16" x14ac:dyDescent="0.3">
      <c r="M14173" s="162"/>
      <c r="N14173" s="152"/>
      <c r="P14173" s="138"/>
    </row>
    <row r="14174" spans="13:16" x14ac:dyDescent="0.3">
      <c r="M14174" s="162"/>
      <c r="N14174" s="152"/>
      <c r="P14174" s="138"/>
    </row>
    <row r="14175" spans="13:16" x14ac:dyDescent="0.3">
      <c r="M14175" s="162"/>
      <c r="N14175" s="152"/>
      <c r="P14175" s="138"/>
    </row>
    <row r="14176" spans="13:16" x14ac:dyDescent="0.3">
      <c r="M14176" s="162"/>
      <c r="N14176" s="152"/>
      <c r="P14176" s="138"/>
    </row>
    <row r="14177" spans="13:16" x14ac:dyDescent="0.3">
      <c r="M14177" s="162"/>
      <c r="N14177" s="152"/>
      <c r="P14177" s="138"/>
    </row>
    <row r="14178" spans="13:16" x14ac:dyDescent="0.3">
      <c r="M14178" s="162"/>
      <c r="N14178" s="152"/>
      <c r="P14178" s="138"/>
    </row>
    <row r="14179" spans="13:16" x14ac:dyDescent="0.3">
      <c r="M14179" s="162"/>
      <c r="N14179" s="152"/>
      <c r="P14179" s="138"/>
    </row>
    <row r="14180" spans="13:16" x14ac:dyDescent="0.3">
      <c r="M14180" s="162"/>
      <c r="N14180" s="152"/>
      <c r="P14180" s="138"/>
    </row>
    <row r="14181" spans="13:16" x14ac:dyDescent="0.3">
      <c r="M14181" s="162"/>
      <c r="N14181" s="152"/>
      <c r="P14181" s="138"/>
    </row>
    <row r="14182" spans="13:16" x14ac:dyDescent="0.3">
      <c r="M14182" s="162"/>
      <c r="N14182" s="152"/>
      <c r="P14182" s="138"/>
    </row>
    <row r="14183" spans="13:16" x14ac:dyDescent="0.3">
      <c r="M14183" s="162"/>
      <c r="N14183" s="152"/>
      <c r="P14183" s="138"/>
    </row>
    <row r="14184" spans="13:16" x14ac:dyDescent="0.3">
      <c r="M14184" s="162"/>
      <c r="N14184" s="152"/>
      <c r="P14184" s="138"/>
    </row>
    <row r="14185" spans="13:16" x14ac:dyDescent="0.3">
      <c r="M14185" s="162"/>
      <c r="N14185" s="152"/>
      <c r="P14185" s="138"/>
    </row>
    <row r="14186" spans="13:16" x14ac:dyDescent="0.3">
      <c r="M14186" s="162"/>
      <c r="N14186" s="152"/>
      <c r="P14186" s="138"/>
    </row>
    <row r="14187" spans="13:16" x14ac:dyDescent="0.3">
      <c r="M14187" s="162"/>
      <c r="N14187" s="152"/>
      <c r="P14187" s="138"/>
    </row>
    <row r="14188" spans="13:16" x14ac:dyDescent="0.3">
      <c r="M14188" s="162"/>
      <c r="N14188" s="152"/>
      <c r="P14188" s="138"/>
    </row>
    <row r="14189" spans="13:16" x14ac:dyDescent="0.3">
      <c r="M14189" s="162"/>
      <c r="N14189" s="152"/>
      <c r="P14189" s="138"/>
    </row>
    <row r="14190" spans="13:16" x14ac:dyDescent="0.3">
      <c r="M14190" s="162"/>
      <c r="N14190" s="152"/>
      <c r="P14190" s="138"/>
    </row>
    <row r="14191" spans="13:16" x14ac:dyDescent="0.3">
      <c r="M14191" s="162"/>
      <c r="N14191" s="152"/>
      <c r="P14191" s="138"/>
    </row>
    <row r="14192" spans="13:16" x14ac:dyDescent="0.3">
      <c r="M14192" s="162"/>
      <c r="N14192" s="152"/>
      <c r="P14192" s="138"/>
    </row>
    <row r="14193" spans="13:16" x14ac:dyDescent="0.3">
      <c r="M14193" s="162"/>
      <c r="N14193" s="152"/>
      <c r="P14193" s="138"/>
    </row>
    <row r="14194" spans="13:16" x14ac:dyDescent="0.3">
      <c r="M14194" s="162"/>
      <c r="N14194" s="152"/>
      <c r="P14194" s="138"/>
    </row>
    <row r="14195" spans="13:16" x14ac:dyDescent="0.3">
      <c r="M14195" s="162"/>
      <c r="N14195" s="152"/>
      <c r="P14195" s="138"/>
    </row>
    <row r="14196" spans="13:16" x14ac:dyDescent="0.3">
      <c r="M14196" s="162"/>
      <c r="N14196" s="152"/>
      <c r="P14196" s="138"/>
    </row>
    <row r="14197" spans="13:16" x14ac:dyDescent="0.3">
      <c r="M14197" s="162"/>
      <c r="N14197" s="152"/>
      <c r="P14197" s="138"/>
    </row>
    <row r="14198" spans="13:16" x14ac:dyDescent="0.3">
      <c r="M14198" s="162"/>
      <c r="N14198" s="152"/>
      <c r="P14198" s="138"/>
    </row>
    <row r="14199" spans="13:16" x14ac:dyDescent="0.3">
      <c r="M14199" s="162"/>
      <c r="N14199" s="152"/>
      <c r="P14199" s="138"/>
    </row>
    <row r="14200" spans="13:16" x14ac:dyDescent="0.3">
      <c r="M14200" s="162"/>
      <c r="N14200" s="152"/>
      <c r="P14200" s="138"/>
    </row>
    <row r="14201" spans="13:16" x14ac:dyDescent="0.3">
      <c r="M14201" s="162"/>
      <c r="N14201" s="152"/>
      <c r="P14201" s="138"/>
    </row>
    <row r="14202" spans="13:16" x14ac:dyDescent="0.3">
      <c r="M14202" s="162"/>
      <c r="N14202" s="152"/>
      <c r="P14202" s="138"/>
    </row>
    <row r="14203" spans="13:16" x14ac:dyDescent="0.3">
      <c r="M14203" s="162"/>
      <c r="N14203" s="152"/>
      <c r="P14203" s="138"/>
    </row>
    <row r="14204" spans="13:16" x14ac:dyDescent="0.3">
      <c r="M14204" s="162"/>
      <c r="N14204" s="152"/>
      <c r="P14204" s="138"/>
    </row>
    <row r="14205" spans="13:16" x14ac:dyDescent="0.3">
      <c r="M14205" s="162"/>
      <c r="N14205" s="152"/>
      <c r="P14205" s="138"/>
    </row>
    <row r="14206" spans="13:16" x14ac:dyDescent="0.3">
      <c r="M14206" s="162"/>
      <c r="N14206" s="152"/>
      <c r="P14206" s="138"/>
    </row>
    <row r="14207" spans="13:16" x14ac:dyDescent="0.3">
      <c r="M14207" s="162"/>
      <c r="N14207" s="152"/>
      <c r="P14207" s="138"/>
    </row>
    <row r="14208" spans="13:16" x14ac:dyDescent="0.3">
      <c r="M14208" s="162"/>
      <c r="N14208" s="152"/>
      <c r="P14208" s="138"/>
    </row>
    <row r="14209" spans="13:16" x14ac:dyDescent="0.3">
      <c r="M14209" s="162"/>
      <c r="N14209" s="152"/>
      <c r="P14209" s="138"/>
    </row>
    <row r="14210" spans="13:16" x14ac:dyDescent="0.3">
      <c r="M14210" s="162"/>
      <c r="N14210" s="152"/>
      <c r="P14210" s="138"/>
    </row>
    <row r="14211" spans="13:16" x14ac:dyDescent="0.3">
      <c r="M14211" s="162"/>
      <c r="N14211" s="152"/>
      <c r="P14211" s="138"/>
    </row>
    <row r="14212" spans="13:16" x14ac:dyDescent="0.3">
      <c r="M14212" s="162"/>
      <c r="N14212" s="152"/>
      <c r="P14212" s="138"/>
    </row>
    <row r="14213" spans="13:16" x14ac:dyDescent="0.3">
      <c r="M14213" s="162"/>
      <c r="N14213" s="152"/>
      <c r="P14213" s="138"/>
    </row>
    <row r="14214" spans="13:16" x14ac:dyDescent="0.3">
      <c r="M14214" s="162"/>
      <c r="N14214" s="152"/>
      <c r="P14214" s="138"/>
    </row>
    <row r="14215" spans="13:16" x14ac:dyDescent="0.3">
      <c r="M14215" s="162"/>
      <c r="N14215" s="152"/>
      <c r="P14215" s="138"/>
    </row>
    <row r="14216" spans="13:16" x14ac:dyDescent="0.3">
      <c r="M14216" s="162"/>
      <c r="N14216" s="152"/>
      <c r="P14216" s="138"/>
    </row>
    <row r="14217" spans="13:16" x14ac:dyDescent="0.3">
      <c r="M14217" s="162"/>
      <c r="N14217" s="152"/>
      <c r="P14217" s="138"/>
    </row>
    <row r="14218" spans="13:16" x14ac:dyDescent="0.3">
      <c r="M14218" s="162"/>
      <c r="N14218" s="152"/>
      <c r="P14218" s="138"/>
    </row>
    <row r="14219" spans="13:16" x14ac:dyDescent="0.3">
      <c r="M14219" s="162"/>
      <c r="N14219" s="152"/>
      <c r="P14219" s="138"/>
    </row>
    <row r="14220" spans="13:16" x14ac:dyDescent="0.3">
      <c r="M14220" s="162"/>
      <c r="N14220" s="152"/>
      <c r="P14220" s="138"/>
    </row>
    <row r="14221" spans="13:16" x14ac:dyDescent="0.3">
      <c r="M14221" s="162"/>
      <c r="N14221" s="152"/>
      <c r="P14221" s="138"/>
    </row>
    <row r="14222" spans="13:16" x14ac:dyDescent="0.3">
      <c r="M14222" s="162"/>
      <c r="N14222" s="152"/>
      <c r="P14222" s="138"/>
    </row>
    <row r="14223" spans="13:16" x14ac:dyDescent="0.3">
      <c r="M14223" s="162"/>
      <c r="N14223" s="152"/>
      <c r="P14223" s="138"/>
    </row>
    <row r="14224" spans="13:16" x14ac:dyDescent="0.3">
      <c r="M14224" s="162"/>
      <c r="N14224" s="152"/>
      <c r="P14224" s="138"/>
    </row>
    <row r="14225" spans="13:16" x14ac:dyDescent="0.3">
      <c r="M14225" s="162"/>
      <c r="N14225" s="152"/>
      <c r="P14225" s="138"/>
    </row>
    <row r="14226" spans="13:16" x14ac:dyDescent="0.3">
      <c r="M14226" s="162"/>
      <c r="N14226" s="152"/>
      <c r="P14226" s="138"/>
    </row>
    <row r="14227" spans="13:16" x14ac:dyDescent="0.3">
      <c r="M14227" s="162"/>
      <c r="N14227" s="152"/>
      <c r="P14227" s="138"/>
    </row>
    <row r="14228" spans="13:16" x14ac:dyDescent="0.3">
      <c r="M14228" s="162"/>
      <c r="N14228" s="152"/>
      <c r="P14228" s="138"/>
    </row>
    <row r="14229" spans="13:16" x14ac:dyDescent="0.3">
      <c r="M14229" s="162"/>
      <c r="N14229" s="152"/>
      <c r="P14229" s="138"/>
    </row>
    <row r="14230" spans="13:16" x14ac:dyDescent="0.3">
      <c r="M14230" s="162"/>
      <c r="N14230" s="152"/>
      <c r="P14230" s="138"/>
    </row>
    <row r="14231" spans="13:16" x14ac:dyDescent="0.3">
      <c r="M14231" s="162"/>
      <c r="N14231" s="152"/>
      <c r="P14231" s="138"/>
    </row>
    <row r="14232" spans="13:16" x14ac:dyDescent="0.3">
      <c r="M14232" s="162"/>
      <c r="N14232" s="152"/>
      <c r="P14232" s="138"/>
    </row>
    <row r="14233" spans="13:16" x14ac:dyDescent="0.3">
      <c r="M14233" s="162"/>
      <c r="N14233" s="152"/>
      <c r="P14233" s="138"/>
    </row>
    <row r="14234" spans="13:16" x14ac:dyDescent="0.3">
      <c r="M14234" s="162"/>
      <c r="N14234" s="152"/>
      <c r="P14234" s="138"/>
    </row>
    <row r="14235" spans="13:16" x14ac:dyDescent="0.3">
      <c r="M14235" s="162"/>
      <c r="N14235" s="152"/>
      <c r="P14235" s="138"/>
    </row>
    <row r="14236" spans="13:16" x14ac:dyDescent="0.3">
      <c r="M14236" s="162"/>
      <c r="N14236" s="152"/>
      <c r="P14236" s="138"/>
    </row>
    <row r="14237" spans="13:16" x14ac:dyDescent="0.3">
      <c r="M14237" s="162"/>
      <c r="N14237" s="152"/>
      <c r="P14237" s="138"/>
    </row>
    <row r="14238" spans="13:16" x14ac:dyDescent="0.3">
      <c r="M14238" s="162"/>
      <c r="N14238" s="152"/>
      <c r="P14238" s="138"/>
    </row>
    <row r="14239" spans="13:16" x14ac:dyDescent="0.3">
      <c r="M14239" s="162"/>
      <c r="N14239" s="152"/>
      <c r="P14239" s="138"/>
    </row>
    <row r="14240" spans="13:16" x14ac:dyDescent="0.3">
      <c r="M14240" s="162"/>
      <c r="N14240" s="152"/>
      <c r="P14240" s="138"/>
    </row>
    <row r="14241" spans="13:16" x14ac:dyDescent="0.3">
      <c r="M14241" s="162"/>
      <c r="N14241" s="152"/>
      <c r="P14241" s="138"/>
    </row>
    <row r="14242" spans="13:16" x14ac:dyDescent="0.3">
      <c r="M14242" s="162"/>
      <c r="N14242" s="152"/>
      <c r="P14242" s="138"/>
    </row>
    <row r="14243" spans="13:16" x14ac:dyDescent="0.3">
      <c r="M14243" s="162"/>
      <c r="N14243" s="152"/>
      <c r="P14243" s="138"/>
    </row>
    <row r="14244" spans="13:16" x14ac:dyDescent="0.3">
      <c r="M14244" s="162"/>
      <c r="N14244" s="152"/>
      <c r="P14244" s="138"/>
    </row>
    <row r="14245" spans="13:16" x14ac:dyDescent="0.3">
      <c r="M14245" s="162"/>
      <c r="N14245" s="152"/>
      <c r="P14245" s="138"/>
    </row>
    <row r="14246" spans="13:16" x14ac:dyDescent="0.3">
      <c r="M14246" s="162"/>
      <c r="N14246" s="152"/>
      <c r="P14246" s="138"/>
    </row>
    <row r="14247" spans="13:16" x14ac:dyDescent="0.3">
      <c r="M14247" s="162"/>
      <c r="N14247" s="152"/>
      <c r="P14247" s="138"/>
    </row>
    <row r="14248" spans="13:16" x14ac:dyDescent="0.3">
      <c r="M14248" s="162"/>
      <c r="N14248" s="152"/>
      <c r="P14248" s="138"/>
    </row>
    <row r="14249" spans="13:16" x14ac:dyDescent="0.3">
      <c r="M14249" s="162"/>
      <c r="N14249" s="152"/>
      <c r="P14249" s="138"/>
    </row>
    <row r="14250" spans="13:16" x14ac:dyDescent="0.3">
      <c r="M14250" s="162"/>
      <c r="N14250" s="152"/>
      <c r="P14250" s="138"/>
    </row>
    <row r="14251" spans="13:16" x14ac:dyDescent="0.3">
      <c r="M14251" s="162"/>
      <c r="N14251" s="152"/>
      <c r="P14251" s="138"/>
    </row>
    <row r="14252" spans="13:16" x14ac:dyDescent="0.3">
      <c r="M14252" s="162"/>
      <c r="N14252" s="152"/>
      <c r="P14252" s="138"/>
    </row>
    <row r="14253" spans="13:16" x14ac:dyDescent="0.3">
      <c r="M14253" s="162"/>
      <c r="N14253" s="152"/>
      <c r="P14253" s="138"/>
    </row>
    <row r="14254" spans="13:16" x14ac:dyDescent="0.3">
      <c r="M14254" s="162"/>
      <c r="N14254" s="152"/>
      <c r="P14254" s="138"/>
    </row>
    <row r="14255" spans="13:16" x14ac:dyDescent="0.3">
      <c r="M14255" s="162"/>
      <c r="N14255" s="152"/>
      <c r="P14255" s="138"/>
    </row>
    <row r="14256" spans="13:16" x14ac:dyDescent="0.3">
      <c r="M14256" s="162"/>
      <c r="N14256" s="152"/>
      <c r="P14256" s="138"/>
    </row>
    <row r="14257" spans="13:16" x14ac:dyDescent="0.3">
      <c r="M14257" s="162"/>
      <c r="N14257" s="152"/>
      <c r="P14257" s="138"/>
    </row>
    <row r="14258" spans="13:16" x14ac:dyDescent="0.3">
      <c r="M14258" s="162"/>
      <c r="N14258" s="152"/>
      <c r="P14258" s="138"/>
    </row>
    <row r="14259" spans="13:16" x14ac:dyDescent="0.3">
      <c r="M14259" s="162"/>
      <c r="N14259" s="152"/>
      <c r="P14259" s="138"/>
    </row>
    <row r="14260" spans="13:16" x14ac:dyDescent="0.3">
      <c r="M14260" s="162"/>
      <c r="N14260" s="152"/>
      <c r="P14260" s="138"/>
    </row>
    <row r="14261" spans="13:16" x14ac:dyDescent="0.3">
      <c r="M14261" s="162"/>
      <c r="N14261" s="152"/>
      <c r="P14261" s="138"/>
    </row>
    <row r="14262" spans="13:16" x14ac:dyDescent="0.3">
      <c r="M14262" s="162"/>
      <c r="N14262" s="152"/>
      <c r="P14262" s="138"/>
    </row>
    <row r="14263" spans="13:16" x14ac:dyDescent="0.3">
      <c r="M14263" s="162"/>
      <c r="N14263" s="152"/>
      <c r="P14263" s="138"/>
    </row>
    <row r="14264" spans="13:16" x14ac:dyDescent="0.3">
      <c r="M14264" s="162"/>
      <c r="N14264" s="152"/>
      <c r="P14264" s="138"/>
    </row>
    <row r="14265" spans="13:16" x14ac:dyDescent="0.3">
      <c r="M14265" s="162"/>
      <c r="N14265" s="152"/>
      <c r="P14265" s="138"/>
    </row>
    <row r="14266" spans="13:16" x14ac:dyDescent="0.3">
      <c r="M14266" s="162"/>
      <c r="N14266" s="152"/>
      <c r="P14266" s="138"/>
    </row>
    <row r="14267" spans="13:16" x14ac:dyDescent="0.3">
      <c r="M14267" s="162"/>
      <c r="N14267" s="152"/>
      <c r="P14267" s="138"/>
    </row>
    <row r="14268" spans="13:16" x14ac:dyDescent="0.3">
      <c r="M14268" s="162"/>
      <c r="N14268" s="152"/>
      <c r="P14268" s="138"/>
    </row>
    <row r="14269" spans="13:16" x14ac:dyDescent="0.3">
      <c r="M14269" s="162"/>
      <c r="N14269" s="152"/>
      <c r="P14269" s="138"/>
    </row>
    <row r="14270" spans="13:16" x14ac:dyDescent="0.3">
      <c r="M14270" s="162"/>
      <c r="N14270" s="152"/>
      <c r="P14270" s="138"/>
    </row>
    <row r="14271" spans="13:16" x14ac:dyDescent="0.3">
      <c r="M14271" s="162"/>
      <c r="N14271" s="152"/>
      <c r="P14271" s="138"/>
    </row>
    <row r="14272" spans="13:16" x14ac:dyDescent="0.3">
      <c r="M14272" s="162"/>
      <c r="N14272" s="152"/>
      <c r="P14272" s="138"/>
    </row>
    <row r="14273" spans="13:16" x14ac:dyDescent="0.3">
      <c r="M14273" s="162"/>
      <c r="N14273" s="152"/>
      <c r="P14273" s="138"/>
    </row>
    <row r="14274" spans="13:16" x14ac:dyDescent="0.3">
      <c r="M14274" s="162"/>
      <c r="N14274" s="152"/>
      <c r="P14274" s="138"/>
    </row>
    <row r="14275" spans="13:16" x14ac:dyDescent="0.3">
      <c r="M14275" s="162"/>
      <c r="N14275" s="152"/>
      <c r="P14275" s="138"/>
    </row>
    <row r="14276" spans="13:16" x14ac:dyDescent="0.3">
      <c r="M14276" s="162"/>
      <c r="N14276" s="152"/>
      <c r="P14276" s="138"/>
    </row>
    <row r="14277" spans="13:16" x14ac:dyDescent="0.3">
      <c r="M14277" s="162"/>
      <c r="N14277" s="152"/>
      <c r="P14277" s="138"/>
    </row>
    <row r="14278" spans="13:16" x14ac:dyDescent="0.3">
      <c r="M14278" s="162"/>
      <c r="N14278" s="152"/>
      <c r="P14278" s="138"/>
    </row>
    <row r="14279" spans="13:16" x14ac:dyDescent="0.3">
      <c r="M14279" s="162"/>
      <c r="N14279" s="152"/>
      <c r="P14279" s="138"/>
    </row>
    <row r="14280" spans="13:16" x14ac:dyDescent="0.3">
      <c r="M14280" s="162"/>
      <c r="N14280" s="152"/>
      <c r="P14280" s="138"/>
    </row>
    <row r="14281" spans="13:16" x14ac:dyDescent="0.3">
      <c r="M14281" s="162"/>
      <c r="N14281" s="152"/>
      <c r="P14281" s="138"/>
    </row>
    <row r="14282" spans="13:16" x14ac:dyDescent="0.3">
      <c r="M14282" s="162"/>
      <c r="N14282" s="152"/>
      <c r="P14282" s="138"/>
    </row>
    <row r="14283" spans="13:16" x14ac:dyDescent="0.3">
      <c r="M14283" s="162"/>
      <c r="N14283" s="152"/>
      <c r="P14283" s="138"/>
    </row>
    <row r="14284" spans="13:16" x14ac:dyDescent="0.3">
      <c r="M14284" s="162"/>
      <c r="N14284" s="152"/>
      <c r="P14284" s="138"/>
    </row>
    <row r="14285" spans="13:16" x14ac:dyDescent="0.3">
      <c r="M14285" s="162"/>
      <c r="N14285" s="152"/>
      <c r="P14285" s="138"/>
    </row>
    <row r="14286" spans="13:16" x14ac:dyDescent="0.3">
      <c r="M14286" s="162"/>
      <c r="N14286" s="152"/>
      <c r="P14286" s="138"/>
    </row>
    <row r="14287" spans="13:16" x14ac:dyDescent="0.3">
      <c r="M14287" s="162"/>
      <c r="N14287" s="152"/>
      <c r="P14287" s="138"/>
    </row>
    <row r="14288" spans="13:16" x14ac:dyDescent="0.3">
      <c r="M14288" s="162"/>
      <c r="N14288" s="152"/>
      <c r="P14288" s="138"/>
    </row>
    <row r="14289" spans="13:16" x14ac:dyDescent="0.3">
      <c r="M14289" s="162"/>
      <c r="N14289" s="152"/>
      <c r="P14289" s="138"/>
    </row>
    <row r="14290" spans="13:16" x14ac:dyDescent="0.3">
      <c r="M14290" s="162"/>
      <c r="N14290" s="152"/>
      <c r="P14290" s="138"/>
    </row>
    <row r="14291" spans="13:16" x14ac:dyDescent="0.3">
      <c r="M14291" s="162"/>
      <c r="N14291" s="152"/>
      <c r="P14291" s="138"/>
    </row>
    <row r="14292" spans="13:16" x14ac:dyDescent="0.3">
      <c r="M14292" s="162"/>
      <c r="N14292" s="152"/>
      <c r="P14292" s="138"/>
    </row>
    <row r="14293" spans="13:16" x14ac:dyDescent="0.3">
      <c r="M14293" s="162"/>
      <c r="N14293" s="152"/>
      <c r="P14293" s="138"/>
    </row>
    <row r="14294" spans="13:16" x14ac:dyDescent="0.3">
      <c r="M14294" s="162"/>
      <c r="N14294" s="152"/>
      <c r="P14294" s="138"/>
    </row>
    <row r="14295" spans="13:16" x14ac:dyDescent="0.3">
      <c r="M14295" s="162"/>
      <c r="N14295" s="152"/>
      <c r="P14295" s="138"/>
    </row>
    <row r="14296" spans="13:16" x14ac:dyDescent="0.3">
      <c r="M14296" s="162"/>
      <c r="N14296" s="152"/>
      <c r="P14296" s="138"/>
    </row>
    <row r="14297" spans="13:16" x14ac:dyDescent="0.3">
      <c r="M14297" s="162"/>
      <c r="N14297" s="152"/>
      <c r="P14297" s="138"/>
    </row>
    <row r="14298" spans="13:16" x14ac:dyDescent="0.3">
      <c r="M14298" s="162"/>
      <c r="N14298" s="152"/>
      <c r="P14298" s="138"/>
    </row>
    <row r="14299" spans="13:16" x14ac:dyDescent="0.3">
      <c r="M14299" s="162"/>
      <c r="N14299" s="152"/>
      <c r="P14299" s="138"/>
    </row>
    <row r="14300" spans="13:16" x14ac:dyDescent="0.3">
      <c r="M14300" s="162"/>
      <c r="N14300" s="152"/>
      <c r="P14300" s="138"/>
    </row>
    <row r="14301" spans="13:16" x14ac:dyDescent="0.3">
      <c r="M14301" s="162"/>
      <c r="N14301" s="152"/>
      <c r="P14301" s="138"/>
    </row>
    <row r="14302" spans="13:16" x14ac:dyDescent="0.3">
      <c r="M14302" s="162"/>
      <c r="N14302" s="152"/>
      <c r="P14302" s="138"/>
    </row>
    <row r="14303" spans="13:16" x14ac:dyDescent="0.3">
      <c r="M14303" s="162"/>
      <c r="N14303" s="152"/>
      <c r="P14303" s="138"/>
    </row>
    <row r="14304" spans="13:16" x14ac:dyDescent="0.3">
      <c r="M14304" s="162"/>
      <c r="N14304" s="152"/>
      <c r="P14304" s="138"/>
    </row>
    <row r="14305" spans="13:16" x14ac:dyDescent="0.3">
      <c r="M14305" s="162"/>
      <c r="N14305" s="152"/>
      <c r="P14305" s="138"/>
    </row>
    <row r="14306" spans="13:16" x14ac:dyDescent="0.3">
      <c r="M14306" s="162"/>
      <c r="N14306" s="152"/>
      <c r="P14306" s="138"/>
    </row>
    <row r="14307" spans="13:16" x14ac:dyDescent="0.3">
      <c r="M14307" s="162"/>
      <c r="N14307" s="152"/>
      <c r="P14307" s="138"/>
    </row>
    <row r="14308" spans="13:16" x14ac:dyDescent="0.3">
      <c r="M14308" s="162"/>
      <c r="N14308" s="152"/>
      <c r="P14308" s="138"/>
    </row>
    <row r="14309" spans="13:16" x14ac:dyDescent="0.3">
      <c r="M14309" s="162"/>
      <c r="N14309" s="152"/>
      <c r="P14309" s="138"/>
    </row>
    <row r="14310" spans="13:16" x14ac:dyDescent="0.3">
      <c r="M14310" s="162"/>
      <c r="N14310" s="152"/>
      <c r="P14310" s="138"/>
    </row>
    <row r="14311" spans="13:16" x14ac:dyDescent="0.3">
      <c r="M14311" s="162"/>
      <c r="N14311" s="152"/>
      <c r="P14311" s="138"/>
    </row>
    <row r="14312" spans="13:16" x14ac:dyDescent="0.3">
      <c r="M14312" s="162"/>
      <c r="N14312" s="152"/>
      <c r="P14312" s="138"/>
    </row>
    <row r="14313" spans="13:16" x14ac:dyDescent="0.3">
      <c r="M14313" s="162"/>
      <c r="N14313" s="152"/>
      <c r="P14313" s="138"/>
    </row>
    <row r="14314" spans="13:16" x14ac:dyDescent="0.3">
      <c r="M14314" s="162"/>
      <c r="N14314" s="152"/>
      <c r="P14314" s="138"/>
    </row>
    <row r="14315" spans="13:16" x14ac:dyDescent="0.3">
      <c r="M14315" s="162"/>
      <c r="N14315" s="152"/>
      <c r="P14315" s="138"/>
    </row>
    <row r="14316" spans="13:16" x14ac:dyDescent="0.3">
      <c r="M14316" s="162"/>
      <c r="N14316" s="152"/>
      <c r="P14316" s="138"/>
    </row>
    <row r="14317" spans="13:16" x14ac:dyDescent="0.3">
      <c r="M14317" s="162"/>
      <c r="N14317" s="152"/>
      <c r="P14317" s="138"/>
    </row>
    <row r="14318" spans="13:16" x14ac:dyDescent="0.3">
      <c r="M14318" s="162"/>
      <c r="N14318" s="152"/>
      <c r="P14318" s="138"/>
    </row>
    <row r="14319" spans="13:16" x14ac:dyDescent="0.3">
      <c r="M14319" s="162"/>
      <c r="N14319" s="152"/>
      <c r="P14319" s="138"/>
    </row>
    <row r="14320" spans="13:16" x14ac:dyDescent="0.3">
      <c r="M14320" s="162"/>
      <c r="N14320" s="152"/>
      <c r="P14320" s="138"/>
    </row>
    <row r="14321" spans="13:16" x14ac:dyDescent="0.3">
      <c r="M14321" s="162"/>
      <c r="N14321" s="152"/>
      <c r="P14321" s="138"/>
    </row>
    <row r="14322" spans="13:16" x14ac:dyDescent="0.3">
      <c r="M14322" s="162"/>
      <c r="N14322" s="152"/>
      <c r="P14322" s="138"/>
    </row>
    <row r="14323" spans="13:16" x14ac:dyDescent="0.3">
      <c r="M14323" s="162"/>
      <c r="N14323" s="152"/>
      <c r="P14323" s="138"/>
    </row>
    <row r="14324" spans="13:16" x14ac:dyDescent="0.3">
      <c r="M14324" s="162"/>
      <c r="N14324" s="152"/>
      <c r="P14324" s="138"/>
    </row>
    <row r="14325" spans="13:16" x14ac:dyDescent="0.3">
      <c r="M14325" s="162"/>
      <c r="N14325" s="152"/>
      <c r="P14325" s="138"/>
    </row>
    <row r="14326" spans="13:16" x14ac:dyDescent="0.3">
      <c r="M14326" s="162"/>
      <c r="N14326" s="152"/>
      <c r="P14326" s="138"/>
    </row>
    <row r="14327" spans="13:16" x14ac:dyDescent="0.3">
      <c r="M14327" s="162"/>
      <c r="N14327" s="152"/>
      <c r="P14327" s="138"/>
    </row>
    <row r="14328" spans="13:16" x14ac:dyDescent="0.3">
      <c r="M14328" s="162"/>
      <c r="N14328" s="152"/>
      <c r="P14328" s="138"/>
    </row>
    <row r="14329" spans="13:16" x14ac:dyDescent="0.3">
      <c r="M14329" s="162"/>
      <c r="N14329" s="152"/>
      <c r="P14329" s="138"/>
    </row>
    <row r="14330" spans="13:16" x14ac:dyDescent="0.3">
      <c r="M14330" s="162"/>
      <c r="N14330" s="152"/>
      <c r="P14330" s="138"/>
    </row>
    <row r="14331" spans="13:16" x14ac:dyDescent="0.3">
      <c r="M14331" s="162"/>
      <c r="N14331" s="152"/>
      <c r="P14331" s="138"/>
    </row>
    <row r="14332" spans="13:16" x14ac:dyDescent="0.3">
      <c r="M14332" s="162"/>
      <c r="N14332" s="152"/>
      <c r="P14332" s="138"/>
    </row>
    <row r="14333" spans="13:16" x14ac:dyDescent="0.3">
      <c r="M14333" s="162"/>
      <c r="N14333" s="152"/>
      <c r="P14333" s="138"/>
    </row>
    <row r="14334" spans="13:16" x14ac:dyDescent="0.3">
      <c r="M14334" s="162"/>
      <c r="N14334" s="152"/>
      <c r="P14334" s="138"/>
    </row>
    <row r="14335" spans="13:16" x14ac:dyDescent="0.3">
      <c r="M14335" s="162"/>
      <c r="N14335" s="152"/>
      <c r="P14335" s="138"/>
    </row>
    <row r="14336" spans="13:16" x14ac:dyDescent="0.3">
      <c r="M14336" s="162"/>
      <c r="N14336" s="152"/>
      <c r="P14336" s="138"/>
    </row>
    <row r="14337" spans="13:16" x14ac:dyDescent="0.3">
      <c r="M14337" s="162"/>
      <c r="N14337" s="152"/>
      <c r="P14337" s="138"/>
    </row>
    <row r="14338" spans="13:16" x14ac:dyDescent="0.3">
      <c r="M14338" s="162"/>
      <c r="N14338" s="152"/>
      <c r="P14338" s="138"/>
    </row>
    <row r="14339" spans="13:16" x14ac:dyDescent="0.3">
      <c r="M14339" s="162"/>
      <c r="N14339" s="152"/>
      <c r="P14339" s="138"/>
    </row>
    <row r="14340" spans="13:16" x14ac:dyDescent="0.3">
      <c r="M14340" s="162"/>
      <c r="N14340" s="152"/>
      <c r="P14340" s="138"/>
    </row>
    <row r="14341" spans="13:16" x14ac:dyDescent="0.3">
      <c r="M14341" s="162"/>
      <c r="N14341" s="152"/>
      <c r="P14341" s="138"/>
    </row>
    <row r="14342" spans="13:16" x14ac:dyDescent="0.3">
      <c r="M14342" s="162"/>
      <c r="N14342" s="152"/>
      <c r="P14342" s="138"/>
    </row>
    <row r="14343" spans="13:16" x14ac:dyDescent="0.3">
      <c r="M14343" s="162"/>
      <c r="N14343" s="152"/>
      <c r="P14343" s="138"/>
    </row>
    <row r="14344" spans="13:16" x14ac:dyDescent="0.3">
      <c r="M14344" s="162"/>
      <c r="N14344" s="152"/>
      <c r="P14344" s="138"/>
    </row>
    <row r="14345" spans="13:16" x14ac:dyDescent="0.3">
      <c r="M14345" s="162"/>
      <c r="N14345" s="152"/>
      <c r="P14345" s="138"/>
    </row>
    <row r="14346" spans="13:16" x14ac:dyDescent="0.3">
      <c r="M14346" s="162"/>
      <c r="N14346" s="152"/>
      <c r="P14346" s="138"/>
    </row>
    <row r="14347" spans="13:16" x14ac:dyDescent="0.3">
      <c r="M14347" s="162"/>
      <c r="N14347" s="152"/>
      <c r="P14347" s="138"/>
    </row>
    <row r="14348" spans="13:16" x14ac:dyDescent="0.3">
      <c r="M14348" s="162"/>
      <c r="N14348" s="152"/>
      <c r="P14348" s="138"/>
    </row>
    <row r="14349" spans="13:16" x14ac:dyDescent="0.3">
      <c r="M14349" s="162"/>
      <c r="N14349" s="152"/>
      <c r="P14349" s="138"/>
    </row>
    <row r="14350" spans="13:16" x14ac:dyDescent="0.3">
      <c r="M14350" s="162"/>
      <c r="N14350" s="152"/>
      <c r="P14350" s="138"/>
    </row>
    <row r="14351" spans="13:16" x14ac:dyDescent="0.3">
      <c r="M14351" s="162"/>
      <c r="N14351" s="152"/>
      <c r="P14351" s="138"/>
    </row>
    <row r="14352" spans="13:16" x14ac:dyDescent="0.3">
      <c r="M14352" s="162"/>
      <c r="N14352" s="152"/>
      <c r="P14352" s="138"/>
    </row>
    <row r="14353" spans="13:16" x14ac:dyDescent="0.3">
      <c r="M14353" s="162"/>
      <c r="N14353" s="152"/>
      <c r="P14353" s="138"/>
    </row>
    <row r="14354" spans="13:16" x14ac:dyDescent="0.3">
      <c r="M14354" s="162"/>
      <c r="N14354" s="152"/>
      <c r="P14354" s="138"/>
    </row>
    <row r="14355" spans="13:16" x14ac:dyDescent="0.3">
      <c r="M14355" s="162"/>
      <c r="N14355" s="152"/>
      <c r="P14355" s="138"/>
    </row>
    <row r="14356" spans="13:16" x14ac:dyDescent="0.3">
      <c r="M14356" s="162"/>
      <c r="N14356" s="152"/>
      <c r="P14356" s="138"/>
    </row>
    <row r="14357" spans="13:16" x14ac:dyDescent="0.3">
      <c r="M14357" s="162"/>
      <c r="N14357" s="152"/>
      <c r="P14357" s="138"/>
    </row>
    <row r="14358" spans="13:16" x14ac:dyDescent="0.3">
      <c r="M14358" s="162"/>
      <c r="N14358" s="152"/>
      <c r="P14358" s="138"/>
    </row>
    <row r="14359" spans="13:16" x14ac:dyDescent="0.3">
      <c r="M14359" s="162"/>
      <c r="N14359" s="152"/>
      <c r="P14359" s="138"/>
    </row>
    <row r="14360" spans="13:16" x14ac:dyDescent="0.3">
      <c r="M14360" s="162"/>
      <c r="N14360" s="152"/>
      <c r="P14360" s="138"/>
    </row>
    <row r="14361" spans="13:16" x14ac:dyDescent="0.3">
      <c r="M14361" s="162"/>
      <c r="N14361" s="152"/>
      <c r="P14361" s="138"/>
    </row>
    <row r="14362" spans="13:16" x14ac:dyDescent="0.3">
      <c r="M14362" s="162"/>
      <c r="N14362" s="152"/>
      <c r="P14362" s="138"/>
    </row>
    <row r="14363" spans="13:16" x14ac:dyDescent="0.3">
      <c r="M14363" s="162"/>
      <c r="N14363" s="152"/>
      <c r="P14363" s="138"/>
    </row>
    <row r="14364" spans="13:16" x14ac:dyDescent="0.3">
      <c r="M14364" s="162"/>
      <c r="N14364" s="152"/>
      <c r="P14364" s="138"/>
    </row>
    <row r="14365" spans="13:16" x14ac:dyDescent="0.3">
      <c r="M14365" s="162"/>
      <c r="N14365" s="152"/>
      <c r="P14365" s="138"/>
    </row>
    <row r="14366" spans="13:16" x14ac:dyDescent="0.3">
      <c r="M14366" s="162"/>
      <c r="N14366" s="152"/>
      <c r="P14366" s="138"/>
    </row>
    <row r="14367" spans="13:16" x14ac:dyDescent="0.3">
      <c r="M14367" s="162"/>
      <c r="N14367" s="152"/>
      <c r="P14367" s="138"/>
    </row>
    <row r="14368" spans="13:16" x14ac:dyDescent="0.3">
      <c r="M14368" s="162"/>
      <c r="N14368" s="152"/>
      <c r="P14368" s="138"/>
    </row>
    <row r="14369" spans="13:16" x14ac:dyDescent="0.3">
      <c r="M14369" s="162"/>
      <c r="N14369" s="152"/>
      <c r="P14369" s="138"/>
    </row>
    <row r="14370" spans="13:16" x14ac:dyDescent="0.3">
      <c r="M14370" s="162"/>
      <c r="N14370" s="152"/>
      <c r="P14370" s="138"/>
    </row>
    <row r="14371" spans="13:16" x14ac:dyDescent="0.3">
      <c r="M14371" s="162"/>
      <c r="N14371" s="152"/>
      <c r="P14371" s="138"/>
    </row>
    <row r="14372" spans="13:16" x14ac:dyDescent="0.3">
      <c r="M14372" s="162"/>
      <c r="N14372" s="152"/>
      <c r="P14372" s="138"/>
    </row>
    <row r="14373" spans="13:16" x14ac:dyDescent="0.3">
      <c r="M14373" s="162"/>
      <c r="N14373" s="152"/>
      <c r="P14373" s="138"/>
    </row>
    <row r="14374" spans="13:16" x14ac:dyDescent="0.3">
      <c r="M14374" s="162"/>
      <c r="N14374" s="152"/>
      <c r="P14374" s="138"/>
    </row>
    <row r="14375" spans="13:16" x14ac:dyDescent="0.3">
      <c r="M14375" s="162"/>
      <c r="N14375" s="152"/>
      <c r="P14375" s="138"/>
    </row>
    <row r="14376" spans="13:16" x14ac:dyDescent="0.3">
      <c r="M14376" s="162"/>
      <c r="N14376" s="152"/>
      <c r="P14376" s="138"/>
    </row>
    <row r="14377" spans="13:16" x14ac:dyDescent="0.3">
      <c r="M14377" s="162"/>
      <c r="N14377" s="152"/>
      <c r="P14377" s="138"/>
    </row>
    <row r="14378" spans="13:16" x14ac:dyDescent="0.3">
      <c r="M14378" s="162"/>
      <c r="N14378" s="152"/>
      <c r="P14378" s="138"/>
    </row>
    <row r="14379" spans="13:16" x14ac:dyDescent="0.3">
      <c r="M14379" s="162"/>
      <c r="N14379" s="152"/>
      <c r="P14379" s="138"/>
    </row>
    <row r="14380" spans="13:16" x14ac:dyDescent="0.3">
      <c r="M14380" s="162"/>
      <c r="N14380" s="152"/>
      <c r="P14380" s="138"/>
    </row>
    <row r="14381" spans="13:16" x14ac:dyDescent="0.3">
      <c r="M14381" s="162"/>
      <c r="N14381" s="152"/>
      <c r="P14381" s="138"/>
    </row>
    <row r="14382" spans="13:16" x14ac:dyDescent="0.3">
      <c r="M14382" s="162"/>
      <c r="N14382" s="152"/>
      <c r="P14382" s="138"/>
    </row>
    <row r="14383" spans="13:16" x14ac:dyDescent="0.3">
      <c r="M14383" s="162"/>
      <c r="N14383" s="152"/>
      <c r="P14383" s="138"/>
    </row>
    <row r="14384" spans="13:16" x14ac:dyDescent="0.3">
      <c r="M14384" s="162"/>
      <c r="N14384" s="152"/>
      <c r="P14384" s="138"/>
    </row>
    <row r="14385" spans="13:16" x14ac:dyDescent="0.3">
      <c r="M14385" s="162"/>
      <c r="N14385" s="152"/>
      <c r="P14385" s="138"/>
    </row>
    <row r="14386" spans="13:16" x14ac:dyDescent="0.3">
      <c r="M14386" s="162"/>
      <c r="N14386" s="152"/>
      <c r="P14386" s="138"/>
    </row>
    <row r="14387" spans="13:16" x14ac:dyDescent="0.3">
      <c r="M14387" s="162"/>
      <c r="N14387" s="152"/>
      <c r="P14387" s="138"/>
    </row>
    <row r="14388" spans="13:16" x14ac:dyDescent="0.3">
      <c r="M14388" s="162"/>
      <c r="N14388" s="152"/>
      <c r="P14388" s="138"/>
    </row>
    <row r="14389" spans="13:16" x14ac:dyDescent="0.3">
      <c r="M14389" s="162"/>
      <c r="N14389" s="152"/>
      <c r="P14389" s="138"/>
    </row>
    <row r="14390" spans="13:16" x14ac:dyDescent="0.3">
      <c r="M14390" s="162"/>
      <c r="N14390" s="152"/>
      <c r="P14390" s="138"/>
    </row>
    <row r="14391" spans="13:16" x14ac:dyDescent="0.3">
      <c r="M14391" s="162"/>
      <c r="N14391" s="152"/>
      <c r="P14391" s="138"/>
    </row>
    <row r="14392" spans="13:16" x14ac:dyDescent="0.3">
      <c r="M14392" s="162"/>
      <c r="N14392" s="152"/>
      <c r="P14392" s="138"/>
    </row>
    <row r="14393" spans="13:16" x14ac:dyDescent="0.3">
      <c r="M14393" s="162"/>
      <c r="N14393" s="152"/>
      <c r="P14393" s="138"/>
    </row>
    <row r="14394" spans="13:16" x14ac:dyDescent="0.3">
      <c r="M14394" s="162"/>
      <c r="N14394" s="152"/>
      <c r="P14394" s="138"/>
    </row>
    <row r="14395" spans="13:16" x14ac:dyDescent="0.3">
      <c r="M14395" s="162"/>
      <c r="N14395" s="152"/>
      <c r="P14395" s="138"/>
    </row>
    <row r="14396" spans="13:16" x14ac:dyDescent="0.3">
      <c r="M14396" s="162"/>
      <c r="N14396" s="152"/>
      <c r="P14396" s="138"/>
    </row>
    <row r="14397" spans="13:16" x14ac:dyDescent="0.3">
      <c r="M14397" s="162"/>
      <c r="N14397" s="152"/>
      <c r="P14397" s="138"/>
    </row>
    <row r="14398" spans="13:16" x14ac:dyDescent="0.3">
      <c r="M14398" s="162"/>
      <c r="N14398" s="152"/>
      <c r="P14398" s="138"/>
    </row>
    <row r="14399" spans="13:16" x14ac:dyDescent="0.3">
      <c r="M14399" s="162"/>
      <c r="N14399" s="152"/>
      <c r="P14399" s="138"/>
    </row>
    <row r="14400" spans="13:16" x14ac:dyDescent="0.3">
      <c r="M14400" s="162"/>
      <c r="N14400" s="152"/>
      <c r="P14400" s="138"/>
    </row>
    <row r="14401" spans="13:16" x14ac:dyDescent="0.3">
      <c r="M14401" s="162"/>
      <c r="N14401" s="152"/>
      <c r="P14401" s="138"/>
    </row>
    <row r="14402" spans="13:16" x14ac:dyDescent="0.3">
      <c r="M14402" s="162"/>
      <c r="N14402" s="152"/>
      <c r="P14402" s="138"/>
    </row>
    <row r="14403" spans="13:16" x14ac:dyDescent="0.3">
      <c r="M14403" s="162"/>
      <c r="N14403" s="152"/>
      <c r="P14403" s="138"/>
    </row>
    <row r="14404" spans="13:16" x14ac:dyDescent="0.3">
      <c r="M14404" s="162"/>
      <c r="N14404" s="152"/>
      <c r="P14404" s="138"/>
    </row>
    <row r="14405" spans="13:16" x14ac:dyDescent="0.3">
      <c r="M14405" s="162"/>
      <c r="N14405" s="152"/>
      <c r="P14405" s="138"/>
    </row>
    <row r="14406" spans="13:16" x14ac:dyDescent="0.3">
      <c r="M14406" s="162"/>
      <c r="N14406" s="152"/>
      <c r="P14406" s="138"/>
    </row>
    <row r="14407" spans="13:16" x14ac:dyDescent="0.3">
      <c r="M14407" s="162"/>
      <c r="N14407" s="152"/>
      <c r="P14407" s="138"/>
    </row>
    <row r="14408" spans="13:16" x14ac:dyDescent="0.3">
      <c r="M14408" s="162"/>
      <c r="N14408" s="152"/>
      <c r="P14408" s="138"/>
    </row>
    <row r="14409" spans="13:16" x14ac:dyDescent="0.3">
      <c r="M14409" s="162"/>
      <c r="N14409" s="152"/>
      <c r="P14409" s="138"/>
    </row>
    <row r="14410" spans="13:16" x14ac:dyDescent="0.3">
      <c r="M14410" s="162"/>
      <c r="N14410" s="152"/>
      <c r="P14410" s="138"/>
    </row>
    <row r="14411" spans="13:16" x14ac:dyDescent="0.3">
      <c r="M14411" s="162"/>
      <c r="N14411" s="152"/>
      <c r="P14411" s="138"/>
    </row>
    <row r="14412" spans="13:16" x14ac:dyDescent="0.3">
      <c r="M14412" s="162"/>
      <c r="N14412" s="152"/>
      <c r="P14412" s="138"/>
    </row>
    <row r="14413" spans="13:16" x14ac:dyDescent="0.3">
      <c r="M14413" s="162"/>
      <c r="N14413" s="152"/>
      <c r="P14413" s="138"/>
    </row>
    <row r="14414" spans="13:16" x14ac:dyDescent="0.3">
      <c r="M14414" s="162"/>
      <c r="N14414" s="152"/>
      <c r="P14414" s="138"/>
    </row>
    <row r="14415" spans="13:16" x14ac:dyDescent="0.3">
      <c r="M14415" s="162"/>
      <c r="N14415" s="152"/>
      <c r="P14415" s="138"/>
    </row>
    <row r="14416" spans="13:16" x14ac:dyDescent="0.3">
      <c r="M14416" s="162"/>
      <c r="N14416" s="152"/>
      <c r="P14416" s="138"/>
    </row>
    <row r="14417" spans="13:16" x14ac:dyDescent="0.3">
      <c r="M14417" s="162"/>
      <c r="N14417" s="152"/>
      <c r="P14417" s="138"/>
    </row>
    <row r="14418" spans="13:16" x14ac:dyDescent="0.3">
      <c r="M14418" s="162"/>
      <c r="N14418" s="152"/>
      <c r="P14418" s="138"/>
    </row>
    <row r="14419" spans="13:16" x14ac:dyDescent="0.3">
      <c r="M14419" s="162"/>
      <c r="N14419" s="152"/>
      <c r="P14419" s="138"/>
    </row>
    <row r="14420" spans="13:16" x14ac:dyDescent="0.3">
      <c r="M14420" s="162"/>
      <c r="N14420" s="152"/>
      <c r="P14420" s="138"/>
    </row>
    <row r="14421" spans="13:16" x14ac:dyDescent="0.3">
      <c r="M14421" s="162"/>
      <c r="N14421" s="152"/>
      <c r="P14421" s="138"/>
    </row>
    <row r="14422" spans="13:16" x14ac:dyDescent="0.3">
      <c r="M14422" s="162"/>
      <c r="N14422" s="152"/>
      <c r="P14422" s="138"/>
    </row>
    <row r="14423" spans="13:16" x14ac:dyDescent="0.3">
      <c r="M14423" s="162"/>
      <c r="N14423" s="152"/>
      <c r="P14423" s="138"/>
    </row>
    <row r="14424" spans="13:16" x14ac:dyDescent="0.3">
      <c r="M14424" s="162"/>
      <c r="N14424" s="152"/>
      <c r="P14424" s="138"/>
    </row>
    <row r="14425" spans="13:16" x14ac:dyDescent="0.3">
      <c r="M14425" s="162"/>
      <c r="N14425" s="152"/>
      <c r="P14425" s="138"/>
    </row>
    <row r="14426" spans="13:16" x14ac:dyDescent="0.3">
      <c r="M14426" s="162"/>
      <c r="N14426" s="152"/>
      <c r="P14426" s="138"/>
    </row>
    <row r="14427" spans="13:16" x14ac:dyDescent="0.3">
      <c r="M14427" s="162"/>
      <c r="N14427" s="152"/>
      <c r="P14427" s="138"/>
    </row>
    <row r="14428" spans="13:16" x14ac:dyDescent="0.3">
      <c r="M14428" s="162"/>
      <c r="N14428" s="152"/>
      <c r="P14428" s="138"/>
    </row>
    <row r="14429" spans="13:16" x14ac:dyDescent="0.3">
      <c r="M14429" s="162"/>
      <c r="N14429" s="152"/>
      <c r="P14429" s="138"/>
    </row>
    <row r="14430" spans="13:16" x14ac:dyDescent="0.3">
      <c r="M14430" s="162"/>
      <c r="N14430" s="152"/>
      <c r="P14430" s="138"/>
    </row>
    <row r="14431" spans="13:16" x14ac:dyDescent="0.3">
      <c r="M14431" s="162"/>
      <c r="N14431" s="152"/>
      <c r="P14431" s="138"/>
    </row>
    <row r="14432" spans="13:16" x14ac:dyDescent="0.3">
      <c r="M14432" s="162"/>
      <c r="N14432" s="152"/>
      <c r="P14432" s="138"/>
    </row>
    <row r="14433" spans="13:16" x14ac:dyDescent="0.3">
      <c r="M14433" s="162"/>
      <c r="N14433" s="152"/>
      <c r="P14433" s="138"/>
    </row>
    <row r="14434" spans="13:16" x14ac:dyDescent="0.3">
      <c r="M14434" s="162"/>
      <c r="N14434" s="152"/>
      <c r="P14434" s="138"/>
    </row>
    <row r="14435" spans="13:16" x14ac:dyDescent="0.3">
      <c r="M14435" s="162"/>
      <c r="N14435" s="152"/>
      <c r="P14435" s="138"/>
    </row>
    <row r="14436" spans="13:16" x14ac:dyDescent="0.3">
      <c r="M14436" s="162"/>
      <c r="N14436" s="152"/>
      <c r="P14436" s="138"/>
    </row>
    <row r="14437" spans="13:16" x14ac:dyDescent="0.3">
      <c r="M14437" s="162"/>
      <c r="N14437" s="152"/>
      <c r="P14437" s="138"/>
    </row>
    <row r="14438" spans="13:16" x14ac:dyDescent="0.3">
      <c r="M14438" s="162"/>
      <c r="N14438" s="152"/>
      <c r="P14438" s="138"/>
    </row>
    <row r="14439" spans="13:16" x14ac:dyDescent="0.3">
      <c r="M14439" s="162"/>
      <c r="N14439" s="152"/>
      <c r="P14439" s="138"/>
    </row>
    <row r="14440" spans="13:16" x14ac:dyDescent="0.3">
      <c r="M14440" s="162"/>
      <c r="N14440" s="152"/>
      <c r="P14440" s="138"/>
    </row>
    <row r="14441" spans="13:16" x14ac:dyDescent="0.3">
      <c r="M14441" s="162"/>
      <c r="N14441" s="152"/>
      <c r="P14441" s="138"/>
    </row>
    <row r="14442" spans="13:16" x14ac:dyDescent="0.3">
      <c r="M14442" s="162"/>
      <c r="N14442" s="152"/>
      <c r="P14442" s="138"/>
    </row>
    <row r="14443" spans="13:16" x14ac:dyDescent="0.3">
      <c r="M14443" s="162"/>
      <c r="N14443" s="152"/>
      <c r="P14443" s="138"/>
    </row>
    <row r="14444" spans="13:16" x14ac:dyDescent="0.3">
      <c r="M14444" s="162"/>
      <c r="N14444" s="152"/>
      <c r="P14444" s="138"/>
    </row>
    <row r="14445" spans="13:16" x14ac:dyDescent="0.3">
      <c r="M14445" s="162"/>
      <c r="N14445" s="152"/>
      <c r="P14445" s="138"/>
    </row>
    <row r="14446" spans="13:16" x14ac:dyDescent="0.3">
      <c r="M14446" s="162"/>
      <c r="N14446" s="152"/>
      <c r="P14446" s="138"/>
    </row>
    <row r="14447" spans="13:16" x14ac:dyDescent="0.3">
      <c r="M14447" s="162"/>
      <c r="N14447" s="152"/>
      <c r="P14447" s="138"/>
    </row>
    <row r="14448" spans="13:16" x14ac:dyDescent="0.3">
      <c r="M14448" s="162"/>
      <c r="N14448" s="152"/>
      <c r="P14448" s="138"/>
    </row>
    <row r="14449" spans="13:16" x14ac:dyDescent="0.3">
      <c r="M14449" s="162"/>
      <c r="N14449" s="152"/>
      <c r="P14449" s="138"/>
    </row>
    <row r="14450" spans="13:16" x14ac:dyDescent="0.3">
      <c r="M14450" s="162"/>
      <c r="N14450" s="152"/>
      <c r="P14450" s="138"/>
    </row>
    <row r="14451" spans="13:16" x14ac:dyDescent="0.3">
      <c r="M14451" s="162"/>
      <c r="N14451" s="152"/>
      <c r="P14451" s="138"/>
    </row>
    <row r="14452" spans="13:16" x14ac:dyDescent="0.3">
      <c r="M14452" s="162"/>
      <c r="N14452" s="152"/>
      <c r="P14452" s="138"/>
    </row>
    <row r="14453" spans="13:16" x14ac:dyDescent="0.3">
      <c r="M14453" s="162"/>
      <c r="N14453" s="152"/>
      <c r="P14453" s="138"/>
    </row>
    <row r="14454" spans="13:16" x14ac:dyDescent="0.3">
      <c r="M14454" s="162"/>
      <c r="N14454" s="152"/>
      <c r="P14454" s="138"/>
    </row>
    <row r="14455" spans="13:16" x14ac:dyDescent="0.3">
      <c r="M14455" s="162"/>
      <c r="N14455" s="152"/>
      <c r="P14455" s="138"/>
    </row>
    <row r="14456" spans="13:16" x14ac:dyDescent="0.3">
      <c r="M14456" s="162"/>
      <c r="N14456" s="152"/>
      <c r="P14456" s="138"/>
    </row>
    <row r="14457" spans="13:16" x14ac:dyDescent="0.3">
      <c r="M14457" s="162"/>
      <c r="N14457" s="152"/>
      <c r="P14457" s="138"/>
    </row>
    <row r="14458" spans="13:16" x14ac:dyDescent="0.3">
      <c r="M14458" s="162"/>
      <c r="N14458" s="152"/>
      <c r="P14458" s="138"/>
    </row>
    <row r="14459" spans="13:16" x14ac:dyDescent="0.3">
      <c r="M14459" s="162"/>
      <c r="N14459" s="152"/>
      <c r="P14459" s="138"/>
    </row>
    <row r="14460" spans="13:16" x14ac:dyDescent="0.3">
      <c r="M14460" s="162"/>
      <c r="N14460" s="152"/>
      <c r="P14460" s="138"/>
    </row>
    <row r="14461" spans="13:16" x14ac:dyDescent="0.3">
      <c r="M14461" s="162"/>
      <c r="N14461" s="152"/>
      <c r="P14461" s="138"/>
    </row>
    <row r="14462" spans="13:16" x14ac:dyDescent="0.3">
      <c r="M14462" s="162"/>
      <c r="N14462" s="152"/>
      <c r="P14462" s="138"/>
    </row>
    <row r="14463" spans="13:16" x14ac:dyDescent="0.3">
      <c r="M14463" s="162"/>
      <c r="N14463" s="152"/>
      <c r="P14463" s="138"/>
    </row>
    <row r="14464" spans="13:16" x14ac:dyDescent="0.3">
      <c r="M14464" s="162"/>
      <c r="N14464" s="152"/>
      <c r="P14464" s="138"/>
    </row>
    <row r="14465" spans="13:16" x14ac:dyDescent="0.3">
      <c r="M14465" s="162"/>
      <c r="N14465" s="152"/>
      <c r="P14465" s="138"/>
    </row>
    <row r="14466" spans="13:16" x14ac:dyDescent="0.3">
      <c r="M14466" s="162"/>
      <c r="N14466" s="152"/>
      <c r="P14466" s="138"/>
    </row>
    <row r="14467" spans="13:16" x14ac:dyDescent="0.3">
      <c r="M14467" s="162"/>
      <c r="N14467" s="152"/>
      <c r="P14467" s="138"/>
    </row>
    <row r="14468" spans="13:16" x14ac:dyDescent="0.3">
      <c r="M14468" s="162"/>
      <c r="N14468" s="152"/>
      <c r="P14468" s="138"/>
    </row>
    <row r="14469" spans="13:16" x14ac:dyDescent="0.3">
      <c r="M14469" s="162"/>
      <c r="N14469" s="152"/>
      <c r="P14469" s="138"/>
    </row>
    <row r="14470" spans="13:16" x14ac:dyDescent="0.3">
      <c r="M14470" s="162"/>
      <c r="N14470" s="152"/>
      <c r="P14470" s="138"/>
    </row>
    <row r="14471" spans="13:16" x14ac:dyDescent="0.3">
      <c r="M14471" s="162"/>
      <c r="N14471" s="152"/>
      <c r="P14471" s="138"/>
    </row>
    <row r="14472" spans="13:16" x14ac:dyDescent="0.3">
      <c r="M14472" s="162"/>
      <c r="N14472" s="152"/>
      <c r="P14472" s="138"/>
    </row>
    <row r="14473" spans="13:16" x14ac:dyDescent="0.3">
      <c r="M14473" s="162"/>
      <c r="N14473" s="152"/>
      <c r="P14473" s="138"/>
    </row>
    <row r="14474" spans="13:16" x14ac:dyDescent="0.3">
      <c r="M14474" s="162"/>
      <c r="N14474" s="152"/>
      <c r="P14474" s="138"/>
    </row>
    <row r="14475" spans="13:16" x14ac:dyDescent="0.3">
      <c r="M14475" s="162"/>
      <c r="N14475" s="152"/>
      <c r="P14475" s="138"/>
    </row>
    <row r="14476" spans="13:16" x14ac:dyDescent="0.3">
      <c r="M14476" s="162"/>
      <c r="N14476" s="152"/>
      <c r="P14476" s="138"/>
    </row>
    <row r="14477" spans="13:16" x14ac:dyDescent="0.3">
      <c r="M14477" s="162"/>
      <c r="N14477" s="152"/>
      <c r="P14477" s="138"/>
    </row>
    <row r="14478" spans="13:16" x14ac:dyDescent="0.3">
      <c r="M14478" s="162"/>
      <c r="N14478" s="152"/>
      <c r="P14478" s="138"/>
    </row>
    <row r="14479" spans="13:16" x14ac:dyDescent="0.3">
      <c r="M14479" s="162"/>
      <c r="N14479" s="152"/>
      <c r="P14479" s="138"/>
    </row>
    <row r="14480" spans="13:16" x14ac:dyDescent="0.3">
      <c r="M14480" s="162"/>
      <c r="N14480" s="152"/>
      <c r="P14480" s="138"/>
    </row>
    <row r="14481" spans="13:16" x14ac:dyDescent="0.3">
      <c r="M14481" s="162"/>
      <c r="N14481" s="152"/>
      <c r="P14481" s="138"/>
    </row>
    <row r="14482" spans="13:16" x14ac:dyDescent="0.3">
      <c r="M14482" s="162"/>
      <c r="N14482" s="152"/>
      <c r="P14482" s="138"/>
    </row>
    <row r="14483" spans="13:16" x14ac:dyDescent="0.3">
      <c r="M14483" s="162"/>
      <c r="N14483" s="152"/>
      <c r="P14483" s="138"/>
    </row>
    <row r="14484" spans="13:16" x14ac:dyDescent="0.3">
      <c r="M14484" s="162"/>
      <c r="N14484" s="152"/>
      <c r="P14484" s="138"/>
    </row>
    <row r="14485" spans="13:16" x14ac:dyDescent="0.3">
      <c r="M14485" s="162"/>
      <c r="N14485" s="152"/>
      <c r="P14485" s="138"/>
    </row>
    <row r="14486" spans="13:16" x14ac:dyDescent="0.3">
      <c r="M14486" s="162"/>
      <c r="N14486" s="152"/>
      <c r="P14486" s="138"/>
    </row>
    <row r="14487" spans="13:16" x14ac:dyDescent="0.3">
      <c r="M14487" s="162"/>
      <c r="N14487" s="152"/>
      <c r="P14487" s="138"/>
    </row>
    <row r="14488" spans="13:16" x14ac:dyDescent="0.3">
      <c r="M14488" s="162"/>
      <c r="N14488" s="152"/>
      <c r="P14488" s="138"/>
    </row>
    <row r="14489" spans="13:16" x14ac:dyDescent="0.3">
      <c r="M14489" s="162"/>
      <c r="N14489" s="152"/>
      <c r="P14489" s="138"/>
    </row>
    <row r="14490" spans="13:16" x14ac:dyDescent="0.3">
      <c r="M14490" s="162"/>
      <c r="N14490" s="152"/>
      <c r="P14490" s="138"/>
    </row>
    <row r="14491" spans="13:16" x14ac:dyDescent="0.3">
      <c r="M14491" s="162"/>
      <c r="N14491" s="152"/>
      <c r="P14491" s="138"/>
    </row>
    <row r="14492" spans="13:16" x14ac:dyDescent="0.3">
      <c r="M14492" s="162"/>
      <c r="N14492" s="152"/>
      <c r="P14492" s="138"/>
    </row>
    <row r="14493" spans="13:16" x14ac:dyDescent="0.3">
      <c r="M14493" s="162"/>
      <c r="N14493" s="152"/>
      <c r="P14493" s="138"/>
    </row>
    <row r="14494" spans="13:16" x14ac:dyDescent="0.3">
      <c r="M14494" s="162"/>
      <c r="N14494" s="152"/>
      <c r="P14494" s="138"/>
    </row>
    <row r="14495" spans="13:16" x14ac:dyDescent="0.3">
      <c r="M14495" s="162"/>
      <c r="N14495" s="152"/>
      <c r="P14495" s="138"/>
    </row>
    <row r="14496" spans="13:16" x14ac:dyDescent="0.3">
      <c r="M14496" s="162"/>
      <c r="N14496" s="152"/>
      <c r="P14496" s="138"/>
    </row>
    <row r="14497" spans="13:16" x14ac:dyDescent="0.3">
      <c r="M14497" s="162"/>
      <c r="N14497" s="152"/>
      <c r="P14497" s="138"/>
    </row>
    <row r="14498" spans="13:16" x14ac:dyDescent="0.3">
      <c r="M14498" s="162"/>
      <c r="N14498" s="152"/>
      <c r="P14498" s="138"/>
    </row>
    <row r="14499" spans="13:16" x14ac:dyDescent="0.3">
      <c r="M14499" s="162"/>
      <c r="N14499" s="152"/>
      <c r="P14499" s="138"/>
    </row>
    <row r="14500" spans="13:16" x14ac:dyDescent="0.3">
      <c r="M14500" s="162"/>
      <c r="N14500" s="152"/>
      <c r="P14500" s="138"/>
    </row>
    <row r="14501" spans="13:16" x14ac:dyDescent="0.3">
      <c r="M14501" s="162"/>
      <c r="N14501" s="152"/>
      <c r="P14501" s="138"/>
    </row>
    <row r="14502" spans="13:16" x14ac:dyDescent="0.3">
      <c r="M14502" s="162"/>
      <c r="N14502" s="152"/>
      <c r="P14502" s="138"/>
    </row>
    <row r="14503" spans="13:16" x14ac:dyDescent="0.3">
      <c r="M14503" s="162"/>
      <c r="N14503" s="152"/>
      <c r="P14503" s="138"/>
    </row>
    <row r="14504" spans="13:16" x14ac:dyDescent="0.3">
      <c r="M14504" s="162"/>
      <c r="N14504" s="152"/>
      <c r="P14504" s="138"/>
    </row>
    <row r="14505" spans="13:16" x14ac:dyDescent="0.3">
      <c r="M14505" s="162"/>
      <c r="N14505" s="152"/>
      <c r="P14505" s="138"/>
    </row>
    <row r="14506" spans="13:16" x14ac:dyDescent="0.3">
      <c r="M14506" s="162"/>
      <c r="N14506" s="152"/>
      <c r="P14506" s="138"/>
    </row>
    <row r="14507" spans="13:16" x14ac:dyDescent="0.3">
      <c r="M14507" s="162"/>
      <c r="N14507" s="152"/>
      <c r="P14507" s="138"/>
    </row>
    <row r="14508" spans="13:16" x14ac:dyDescent="0.3">
      <c r="M14508" s="162"/>
      <c r="N14508" s="152"/>
      <c r="P14508" s="138"/>
    </row>
    <row r="14509" spans="13:16" x14ac:dyDescent="0.3">
      <c r="M14509" s="162"/>
      <c r="N14509" s="152"/>
      <c r="P14509" s="138"/>
    </row>
    <row r="14510" spans="13:16" x14ac:dyDescent="0.3">
      <c r="M14510" s="162"/>
      <c r="N14510" s="152"/>
      <c r="P14510" s="138"/>
    </row>
    <row r="14511" spans="13:16" x14ac:dyDescent="0.3">
      <c r="M14511" s="162"/>
      <c r="N14511" s="152"/>
      <c r="P14511" s="138"/>
    </row>
    <row r="14512" spans="13:16" x14ac:dyDescent="0.3">
      <c r="M14512" s="162"/>
      <c r="N14512" s="152"/>
      <c r="P14512" s="138"/>
    </row>
    <row r="14513" spans="13:16" x14ac:dyDescent="0.3">
      <c r="M14513" s="162"/>
      <c r="N14513" s="152"/>
      <c r="P14513" s="138"/>
    </row>
    <row r="14514" spans="13:16" x14ac:dyDescent="0.3">
      <c r="M14514" s="162"/>
      <c r="N14514" s="152"/>
      <c r="P14514" s="138"/>
    </row>
    <row r="14515" spans="13:16" x14ac:dyDescent="0.3">
      <c r="M14515" s="162"/>
      <c r="N14515" s="152"/>
      <c r="P14515" s="138"/>
    </row>
    <row r="14516" spans="13:16" x14ac:dyDescent="0.3">
      <c r="M14516" s="162"/>
      <c r="N14516" s="152"/>
      <c r="P14516" s="138"/>
    </row>
    <row r="14517" spans="13:16" x14ac:dyDescent="0.3">
      <c r="M14517" s="162"/>
      <c r="N14517" s="152"/>
      <c r="P14517" s="138"/>
    </row>
    <row r="14518" spans="13:16" x14ac:dyDescent="0.3">
      <c r="M14518" s="162"/>
      <c r="N14518" s="152"/>
      <c r="P14518" s="138"/>
    </row>
    <row r="14519" spans="13:16" x14ac:dyDescent="0.3">
      <c r="M14519" s="162"/>
      <c r="N14519" s="152"/>
      <c r="P14519" s="138"/>
    </row>
    <row r="14520" spans="13:16" x14ac:dyDescent="0.3">
      <c r="M14520" s="162"/>
      <c r="N14520" s="152"/>
      <c r="P14520" s="138"/>
    </row>
    <row r="14521" spans="13:16" x14ac:dyDescent="0.3">
      <c r="M14521" s="162"/>
      <c r="N14521" s="152"/>
      <c r="P14521" s="138"/>
    </row>
    <row r="14522" spans="13:16" x14ac:dyDescent="0.3">
      <c r="M14522" s="162"/>
      <c r="N14522" s="152"/>
      <c r="P14522" s="138"/>
    </row>
    <row r="14523" spans="13:16" x14ac:dyDescent="0.3">
      <c r="M14523" s="162"/>
      <c r="N14523" s="152"/>
      <c r="P14523" s="138"/>
    </row>
    <row r="14524" spans="13:16" x14ac:dyDescent="0.3">
      <c r="M14524" s="162"/>
      <c r="N14524" s="152"/>
      <c r="P14524" s="138"/>
    </row>
    <row r="14525" spans="13:16" x14ac:dyDescent="0.3">
      <c r="M14525" s="162"/>
      <c r="N14525" s="152"/>
      <c r="P14525" s="138"/>
    </row>
    <row r="14526" spans="13:16" x14ac:dyDescent="0.3">
      <c r="M14526" s="162"/>
      <c r="N14526" s="152"/>
      <c r="P14526" s="138"/>
    </row>
    <row r="14527" spans="13:16" x14ac:dyDescent="0.3">
      <c r="M14527" s="162"/>
      <c r="N14527" s="152"/>
      <c r="P14527" s="138"/>
    </row>
    <row r="14528" spans="13:16" x14ac:dyDescent="0.3">
      <c r="M14528" s="162"/>
      <c r="N14528" s="152"/>
      <c r="P14528" s="138"/>
    </row>
    <row r="14529" spans="13:16" x14ac:dyDescent="0.3">
      <c r="M14529" s="162"/>
      <c r="N14529" s="152"/>
      <c r="P14529" s="138"/>
    </row>
    <row r="14530" spans="13:16" x14ac:dyDescent="0.3">
      <c r="M14530" s="162"/>
      <c r="N14530" s="152"/>
      <c r="P14530" s="138"/>
    </row>
    <row r="14531" spans="13:16" x14ac:dyDescent="0.3">
      <c r="M14531" s="162"/>
      <c r="N14531" s="152"/>
      <c r="P14531" s="138"/>
    </row>
    <row r="14532" spans="13:16" x14ac:dyDescent="0.3">
      <c r="M14532" s="162"/>
      <c r="N14532" s="152"/>
      <c r="P14532" s="138"/>
    </row>
    <row r="14533" spans="13:16" x14ac:dyDescent="0.3">
      <c r="M14533" s="162"/>
      <c r="N14533" s="152"/>
      <c r="P14533" s="138"/>
    </row>
    <row r="14534" spans="13:16" x14ac:dyDescent="0.3">
      <c r="M14534" s="162"/>
      <c r="N14534" s="152"/>
      <c r="P14534" s="138"/>
    </row>
    <row r="14535" spans="13:16" x14ac:dyDescent="0.3">
      <c r="M14535" s="162"/>
      <c r="N14535" s="152"/>
      <c r="P14535" s="138"/>
    </row>
    <row r="14536" spans="13:16" x14ac:dyDescent="0.3">
      <c r="M14536" s="162"/>
      <c r="N14536" s="152"/>
      <c r="P14536" s="138"/>
    </row>
    <row r="14537" spans="13:16" x14ac:dyDescent="0.3">
      <c r="M14537" s="162"/>
      <c r="N14537" s="152"/>
      <c r="P14537" s="138"/>
    </row>
    <row r="14538" spans="13:16" x14ac:dyDescent="0.3">
      <c r="M14538" s="162"/>
      <c r="N14538" s="152"/>
      <c r="P14538" s="138"/>
    </row>
    <row r="14539" spans="13:16" x14ac:dyDescent="0.3">
      <c r="M14539" s="162"/>
      <c r="N14539" s="152"/>
      <c r="P14539" s="138"/>
    </row>
    <row r="14540" spans="13:16" x14ac:dyDescent="0.3">
      <c r="M14540" s="162"/>
      <c r="N14540" s="152"/>
      <c r="P14540" s="138"/>
    </row>
    <row r="14541" spans="13:16" x14ac:dyDescent="0.3">
      <c r="M14541" s="162"/>
      <c r="N14541" s="152"/>
      <c r="P14541" s="138"/>
    </row>
    <row r="14542" spans="13:16" x14ac:dyDescent="0.3">
      <c r="M14542" s="162"/>
      <c r="N14542" s="152"/>
      <c r="P14542" s="138"/>
    </row>
    <row r="14543" spans="13:16" x14ac:dyDescent="0.3">
      <c r="M14543" s="162"/>
      <c r="N14543" s="152"/>
      <c r="P14543" s="138"/>
    </row>
    <row r="14544" spans="13:16" x14ac:dyDescent="0.3">
      <c r="M14544" s="162"/>
      <c r="N14544" s="152"/>
      <c r="P14544" s="138"/>
    </row>
    <row r="14545" spans="13:16" x14ac:dyDescent="0.3">
      <c r="M14545" s="162"/>
      <c r="N14545" s="152"/>
      <c r="P14545" s="138"/>
    </row>
    <row r="14546" spans="13:16" x14ac:dyDescent="0.3">
      <c r="M14546" s="162"/>
      <c r="N14546" s="152"/>
      <c r="P14546" s="138"/>
    </row>
    <row r="14547" spans="13:16" x14ac:dyDescent="0.3">
      <c r="M14547" s="162"/>
      <c r="N14547" s="152"/>
      <c r="P14547" s="138"/>
    </row>
    <row r="14548" spans="13:16" x14ac:dyDescent="0.3">
      <c r="M14548" s="162"/>
      <c r="N14548" s="152"/>
      <c r="P14548" s="138"/>
    </row>
    <row r="14549" spans="13:16" x14ac:dyDescent="0.3">
      <c r="M14549" s="162"/>
      <c r="N14549" s="152"/>
      <c r="P14549" s="138"/>
    </row>
    <row r="14550" spans="13:16" x14ac:dyDescent="0.3">
      <c r="M14550" s="162"/>
      <c r="N14550" s="152"/>
      <c r="P14550" s="138"/>
    </row>
    <row r="14551" spans="13:16" x14ac:dyDescent="0.3">
      <c r="M14551" s="162"/>
      <c r="N14551" s="152"/>
      <c r="P14551" s="138"/>
    </row>
    <row r="14552" spans="13:16" x14ac:dyDescent="0.3">
      <c r="M14552" s="162"/>
      <c r="N14552" s="152"/>
      <c r="P14552" s="138"/>
    </row>
    <row r="14553" spans="13:16" x14ac:dyDescent="0.3">
      <c r="M14553" s="162"/>
      <c r="N14553" s="152"/>
      <c r="P14553" s="138"/>
    </row>
    <row r="14554" spans="13:16" x14ac:dyDescent="0.3">
      <c r="M14554" s="162"/>
      <c r="N14554" s="152"/>
      <c r="P14554" s="138"/>
    </row>
    <row r="14555" spans="13:16" x14ac:dyDescent="0.3">
      <c r="M14555" s="162"/>
      <c r="N14555" s="152"/>
      <c r="P14555" s="138"/>
    </row>
    <row r="14556" spans="13:16" x14ac:dyDescent="0.3">
      <c r="M14556" s="162"/>
      <c r="N14556" s="152"/>
      <c r="P14556" s="138"/>
    </row>
    <row r="14557" spans="13:16" x14ac:dyDescent="0.3">
      <c r="M14557" s="162"/>
      <c r="N14557" s="152"/>
      <c r="P14557" s="138"/>
    </row>
    <row r="14558" spans="13:16" x14ac:dyDescent="0.3">
      <c r="M14558" s="162"/>
      <c r="N14558" s="152"/>
      <c r="P14558" s="138"/>
    </row>
    <row r="14559" spans="13:16" x14ac:dyDescent="0.3">
      <c r="M14559" s="162"/>
      <c r="N14559" s="152"/>
      <c r="P14559" s="138"/>
    </row>
    <row r="14560" spans="13:16" x14ac:dyDescent="0.3">
      <c r="M14560" s="162"/>
      <c r="N14560" s="152"/>
      <c r="P14560" s="138"/>
    </row>
    <row r="14561" spans="13:16" x14ac:dyDescent="0.3">
      <c r="M14561" s="162"/>
      <c r="N14561" s="152"/>
      <c r="P14561" s="138"/>
    </row>
    <row r="14562" spans="13:16" x14ac:dyDescent="0.3">
      <c r="M14562" s="162"/>
      <c r="N14562" s="152"/>
      <c r="P14562" s="138"/>
    </row>
    <row r="14563" spans="13:16" x14ac:dyDescent="0.3">
      <c r="M14563" s="162"/>
      <c r="N14563" s="152"/>
      <c r="P14563" s="138"/>
    </row>
    <row r="14564" spans="13:16" x14ac:dyDescent="0.3">
      <c r="M14564" s="162"/>
      <c r="N14564" s="152"/>
      <c r="P14564" s="138"/>
    </row>
    <row r="14565" spans="13:16" x14ac:dyDescent="0.3">
      <c r="M14565" s="162"/>
      <c r="N14565" s="152"/>
      <c r="P14565" s="138"/>
    </row>
    <row r="14566" spans="13:16" x14ac:dyDescent="0.3">
      <c r="M14566" s="162"/>
      <c r="N14566" s="152"/>
      <c r="P14566" s="138"/>
    </row>
    <row r="14567" spans="13:16" x14ac:dyDescent="0.3">
      <c r="M14567" s="162"/>
      <c r="N14567" s="152"/>
      <c r="P14567" s="138"/>
    </row>
    <row r="14568" spans="13:16" x14ac:dyDescent="0.3">
      <c r="M14568" s="162"/>
      <c r="N14568" s="152"/>
      <c r="P14568" s="138"/>
    </row>
    <row r="14569" spans="13:16" x14ac:dyDescent="0.3">
      <c r="M14569" s="162"/>
      <c r="N14569" s="152"/>
      <c r="P14569" s="138"/>
    </row>
    <row r="14570" spans="13:16" x14ac:dyDescent="0.3">
      <c r="M14570" s="162"/>
      <c r="N14570" s="152"/>
      <c r="P14570" s="138"/>
    </row>
    <row r="14571" spans="13:16" x14ac:dyDescent="0.3">
      <c r="M14571" s="162"/>
      <c r="N14571" s="152"/>
      <c r="P14571" s="138"/>
    </row>
    <row r="14572" spans="13:16" x14ac:dyDescent="0.3">
      <c r="M14572" s="162"/>
      <c r="N14572" s="152"/>
      <c r="P14572" s="138"/>
    </row>
    <row r="14573" spans="13:16" x14ac:dyDescent="0.3">
      <c r="M14573" s="162"/>
      <c r="N14573" s="152"/>
      <c r="P14573" s="138"/>
    </row>
    <row r="14574" spans="13:16" x14ac:dyDescent="0.3">
      <c r="M14574" s="162"/>
      <c r="N14574" s="152"/>
      <c r="P14574" s="138"/>
    </row>
    <row r="14575" spans="13:16" x14ac:dyDescent="0.3">
      <c r="M14575" s="162"/>
      <c r="N14575" s="152"/>
      <c r="P14575" s="138"/>
    </row>
    <row r="14576" spans="13:16" x14ac:dyDescent="0.3">
      <c r="M14576" s="162"/>
      <c r="N14576" s="152"/>
      <c r="P14576" s="138"/>
    </row>
    <row r="14577" spans="13:16" x14ac:dyDescent="0.3">
      <c r="M14577" s="162"/>
      <c r="N14577" s="152"/>
      <c r="P14577" s="138"/>
    </row>
    <row r="14578" spans="13:16" x14ac:dyDescent="0.3">
      <c r="M14578" s="162"/>
      <c r="N14578" s="152"/>
      <c r="P14578" s="138"/>
    </row>
    <row r="14579" spans="13:16" x14ac:dyDescent="0.3">
      <c r="M14579" s="162"/>
      <c r="N14579" s="152"/>
      <c r="P14579" s="138"/>
    </row>
    <row r="14580" spans="13:16" x14ac:dyDescent="0.3">
      <c r="M14580" s="162"/>
      <c r="N14580" s="152"/>
      <c r="P14580" s="138"/>
    </row>
    <row r="14581" spans="13:16" x14ac:dyDescent="0.3">
      <c r="M14581" s="162"/>
      <c r="N14581" s="152"/>
      <c r="P14581" s="138"/>
    </row>
    <row r="14582" spans="13:16" x14ac:dyDescent="0.3">
      <c r="M14582" s="162"/>
      <c r="N14582" s="152"/>
      <c r="P14582" s="138"/>
    </row>
    <row r="14583" spans="13:16" x14ac:dyDescent="0.3">
      <c r="M14583" s="162"/>
      <c r="N14583" s="152"/>
      <c r="P14583" s="138"/>
    </row>
    <row r="14584" spans="13:16" x14ac:dyDescent="0.3">
      <c r="M14584" s="162"/>
      <c r="N14584" s="152"/>
      <c r="P14584" s="138"/>
    </row>
    <row r="14585" spans="13:16" x14ac:dyDescent="0.3">
      <c r="M14585" s="162"/>
      <c r="N14585" s="152"/>
      <c r="P14585" s="138"/>
    </row>
    <row r="14586" spans="13:16" x14ac:dyDescent="0.3">
      <c r="M14586" s="162"/>
      <c r="N14586" s="152"/>
      <c r="P14586" s="138"/>
    </row>
    <row r="14587" spans="13:16" x14ac:dyDescent="0.3">
      <c r="M14587" s="162"/>
      <c r="N14587" s="152"/>
      <c r="P14587" s="138"/>
    </row>
    <row r="14588" spans="13:16" x14ac:dyDescent="0.3">
      <c r="M14588" s="162"/>
      <c r="N14588" s="152"/>
      <c r="P14588" s="138"/>
    </row>
    <row r="14589" spans="13:16" x14ac:dyDescent="0.3">
      <c r="M14589" s="162"/>
      <c r="N14589" s="152"/>
      <c r="P14589" s="138"/>
    </row>
    <row r="14590" spans="13:16" x14ac:dyDescent="0.3">
      <c r="M14590" s="162"/>
      <c r="N14590" s="152"/>
      <c r="P14590" s="138"/>
    </row>
    <row r="14591" spans="13:16" x14ac:dyDescent="0.3">
      <c r="M14591" s="162"/>
      <c r="N14591" s="152"/>
      <c r="P14591" s="138"/>
    </row>
    <row r="14592" spans="13:16" x14ac:dyDescent="0.3">
      <c r="M14592" s="162"/>
      <c r="N14592" s="152"/>
      <c r="P14592" s="138"/>
    </row>
    <row r="14593" spans="13:16" x14ac:dyDescent="0.3">
      <c r="M14593" s="162"/>
      <c r="N14593" s="152"/>
      <c r="P14593" s="138"/>
    </row>
    <row r="14594" spans="13:16" x14ac:dyDescent="0.3">
      <c r="M14594" s="162"/>
      <c r="N14594" s="152"/>
      <c r="P14594" s="138"/>
    </row>
    <row r="14595" spans="13:16" x14ac:dyDescent="0.3">
      <c r="M14595" s="162"/>
      <c r="N14595" s="152"/>
      <c r="P14595" s="138"/>
    </row>
    <row r="14596" spans="13:16" x14ac:dyDescent="0.3">
      <c r="M14596" s="162"/>
      <c r="N14596" s="152"/>
      <c r="P14596" s="138"/>
    </row>
    <row r="14597" spans="13:16" x14ac:dyDescent="0.3">
      <c r="M14597" s="162"/>
      <c r="N14597" s="152"/>
      <c r="P14597" s="138"/>
    </row>
    <row r="14598" spans="13:16" x14ac:dyDescent="0.3">
      <c r="M14598" s="162"/>
      <c r="N14598" s="152"/>
      <c r="P14598" s="138"/>
    </row>
    <row r="14599" spans="13:16" x14ac:dyDescent="0.3">
      <c r="M14599" s="162"/>
      <c r="N14599" s="152"/>
      <c r="P14599" s="138"/>
    </row>
    <row r="14600" spans="13:16" x14ac:dyDescent="0.3">
      <c r="M14600" s="162"/>
      <c r="N14600" s="152"/>
      <c r="P14600" s="138"/>
    </row>
    <row r="14601" spans="13:16" x14ac:dyDescent="0.3">
      <c r="M14601" s="162"/>
      <c r="N14601" s="152"/>
      <c r="P14601" s="138"/>
    </row>
    <row r="14602" spans="13:16" x14ac:dyDescent="0.3">
      <c r="M14602" s="162"/>
      <c r="N14602" s="152"/>
      <c r="P14602" s="138"/>
    </row>
    <row r="14603" spans="13:16" x14ac:dyDescent="0.3">
      <c r="M14603" s="162"/>
      <c r="N14603" s="152"/>
      <c r="P14603" s="138"/>
    </row>
    <row r="14604" spans="13:16" x14ac:dyDescent="0.3">
      <c r="M14604" s="162"/>
      <c r="N14604" s="152"/>
      <c r="P14604" s="138"/>
    </row>
    <row r="14605" spans="13:16" x14ac:dyDescent="0.3">
      <c r="M14605" s="162"/>
      <c r="N14605" s="152"/>
      <c r="P14605" s="138"/>
    </row>
    <row r="14606" spans="13:16" x14ac:dyDescent="0.3">
      <c r="M14606" s="162"/>
      <c r="N14606" s="152"/>
      <c r="P14606" s="138"/>
    </row>
    <row r="14607" spans="13:16" x14ac:dyDescent="0.3">
      <c r="M14607" s="162"/>
      <c r="N14607" s="152"/>
      <c r="P14607" s="138"/>
    </row>
    <row r="14608" spans="13:16" x14ac:dyDescent="0.3">
      <c r="M14608" s="162"/>
      <c r="N14608" s="152"/>
      <c r="P14608" s="138"/>
    </row>
    <row r="14609" spans="13:16" x14ac:dyDescent="0.3">
      <c r="M14609" s="162"/>
      <c r="N14609" s="152"/>
      <c r="P14609" s="138"/>
    </row>
    <row r="14610" spans="13:16" x14ac:dyDescent="0.3">
      <c r="M14610" s="162"/>
      <c r="N14610" s="152"/>
      <c r="P14610" s="138"/>
    </row>
    <row r="14611" spans="13:16" x14ac:dyDescent="0.3">
      <c r="M14611" s="162"/>
      <c r="N14611" s="152"/>
      <c r="P14611" s="138"/>
    </row>
    <row r="14612" spans="13:16" x14ac:dyDescent="0.3">
      <c r="M14612" s="162"/>
      <c r="N14612" s="152"/>
      <c r="P14612" s="138"/>
    </row>
    <row r="14613" spans="13:16" x14ac:dyDescent="0.3">
      <c r="M14613" s="162"/>
      <c r="N14613" s="152"/>
      <c r="P14613" s="138"/>
    </row>
    <row r="14614" spans="13:16" x14ac:dyDescent="0.3">
      <c r="M14614" s="162"/>
      <c r="N14614" s="152"/>
      <c r="P14614" s="138"/>
    </row>
    <row r="14615" spans="13:16" x14ac:dyDescent="0.3">
      <c r="M14615" s="162"/>
      <c r="N14615" s="152"/>
      <c r="P14615" s="138"/>
    </row>
    <row r="14616" spans="13:16" x14ac:dyDescent="0.3">
      <c r="M14616" s="162"/>
      <c r="N14616" s="152"/>
      <c r="P14616" s="138"/>
    </row>
    <row r="14617" spans="13:16" x14ac:dyDescent="0.3">
      <c r="M14617" s="162"/>
      <c r="N14617" s="152"/>
      <c r="P14617" s="138"/>
    </row>
    <row r="14618" spans="13:16" x14ac:dyDescent="0.3">
      <c r="M14618" s="162"/>
      <c r="N14618" s="152"/>
      <c r="P14618" s="138"/>
    </row>
    <row r="14619" spans="13:16" x14ac:dyDescent="0.3">
      <c r="M14619" s="162"/>
      <c r="N14619" s="152"/>
      <c r="P14619" s="138"/>
    </row>
    <row r="14620" spans="13:16" x14ac:dyDescent="0.3">
      <c r="M14620" s="162"/>
      <c r="N14620" s="152"/>
      <c r="P14620" s="138"/>
    </row>
    <row r="14621" spans="13:16" x14ac:dyDescent="0.3">
      <c r="M14621" s="162"/>
      <c r="N14621" s="152"/>
      <c r="P14621" s="138"/>
    </row>
    <row r="14622" spans="13:16" x14ac:dyDescent="0.3">
      <c r="M14622" s="162"/>
      <c r="N14622" s="152"/>
      <c r="P14622" s="138"/>
    </row>
    <row r="14623" spans="13:16" x14ac:dyDescent="0.3">
      <c r="M14623" s="162"/>
      <c r="N14623" s="152"/>
      <c r="P14623" s="138"/>
    </row>
    <row r="14624" spans="13:16" x14ac:dyDescent="0.3">
      <c r="M14624" s="162"/>
      <c r="N14624" s="152"/>
      <c r="P14624" s="138"/>
    </row>
    <row r="14625" spans="13:16" x14ac:dyDescent="0.3">
      <c r="M14625" s="162"/>
      <c r="N14625" s="152"/>
      <c r="P14625" s="138"/>
    </row>
    <row r="14626" spans="13:16" x14ac:dyDescent="0.3">
      <c r="M14626" s="162"/>
      <c r="N14626" s="152"/>
      <c r="P14626" s="138"/>
    </row>
    <row r="14627" spans="13:16" x14ac:dyDescent="0.3">
      <c r="M14627" s="162"/>
      <c r="N14627" s="152"/>
      <c r="P14627" s="138"/>
    </row>
    <row r="14628" spans="13:16" x14ac:dyDescent="0.3">
      <c r="M14628" s="162"/>
      <c r="N14628" s="152"/>
      <c r="P14628" s="138"/>
    </row>
    <row r="14629" spans="13:16" x14ac:dyDescent="0.3">
      <c r="M14629" s="162"/>
      <c r="N14629" s="152"/>
      <c r="P14629" s="138"/>
    </row>
    <row r="14630" spans="13:16" x14ac:dyDescent="0.3">
      <c r="M14630" s="162"/>
      <c r="N14630" s="152"/>
      <c r="P14630" s="138"/>
    </row>
    <row r="14631" spans="13:16" x14ac:dyDescent="0.3">
      <c r="M14631" s="162"/>
      <c r="N14631" s="152"/>
      <c r="P14631" s="138"/>
    </row>
    <row r="14632" spans="13:16" x14ac:dyDescent="0.3">
      <c r="M14632" s="162"/>
      <c r="N14632" s="152"/>
      <c r="P14632" s="138"/>
    </row>
    <row r="14633" spans="13:16" x14ac:dyDescent="0.3">
      <c r="M14633" s="162"/>
      <c r="N14633" s="152"/>
      <c r="P14633" s="138"/>
    </row>
    <row r="14634" spans="13:16" x14ac:dyDescent="0.3">
      <c r="M14634" s="162"/>
      <c r="N14634" s="152"/>
      <c r="P14634" s="138"/>
    </row>
    <row r="14635" spans="13:16" x14ac:dyDescent="0.3">
      <c r="M14635" s="162"/>
      <c r="N14635" s="152"/>
      <c r="P14635" s="138"/>
    </row>
    <row r="14636" spans="13:16" x14ac:dyDescent="0.3">
      <c r="M14636" s="162"/>
      <c r="N14636" s="152"/>
      <c r="P14636" s="138"/>
    </row>
    <row r="14637" spans="13:16" x14ac:dyDescent="0.3">
      <c r="M14637" s="162"/>
      <c r="N14637" s="152"/>
      <c r="P14637" s="138"/>
    </row>
    <row r="14638" spans="13:16" x14ac:dyDescent="0.3">
      <c r="M14638" s="162"/>
      <c r="N14638" s="152"/>
      <c r="P14638" s="138"/>
    </row>
    <row r="14639" spans="13:16" x14ac:dyDescent="0.3">
      <c r="M14639" s="162"/>
      <c r="N14639" s="152"/>
      <c r="P14639" s="138"/>
    </row>
    <row r="14640" spans="13:16" x14ac:dyDescent="0.3">
      <c r="M14640" s="162"/>
      <c r="N14640" s="152"/>
      <c r="P14640" s="138"/>
    </row>
    <row r="14641" spans="13:16" x14ac:dyDescent="0.3">
      <c r="M14641" s="162"/>
      <c r="N14641" s="152"/>
      <c r="P14641" s="138"/>
    </row>
    <row r="14642" spans="13:16" x14ac:dyDescent="0.3">
      <c r="M14642" s="162"/>
      <c r="N14642" s="152"/>
      <c r="P14642" s="138"/>
    </row>
    <row r="14643" spans="13:16" x14ac:dyDescent="0.3">
      <c r="M14643" s="162"/>
      <c r="N14643" s="152"/>
      <c r="P14643" s="138"/>
    </row>
    <row r="14644" spans="13:16" x14ac:dyDescent="0.3">
      <c r="M14644" s="162"/>
      <c r="N14644" s="152"/>
      <c r="P14644" s="138"/>
    </row>
    <row r="14645" spans="13:16" x14ac:dyDescent="0.3">
      <c r="M14645" s="162"/>
      <c r="N14645" s="152"/>
      <c r="P14645" s="138"/>
    </row>
    <row r="14646" spans="13:16" x14ac:dyDescent="0.3">
      <c r="M14646" s="162"/>
      <c r="N14646" s="152"/>
      <c r="P14646" s="138"/>
    </row>
    <row r="14647" spans="13:16" x14ac:dyDescent="0.3">
      <c r="M14647" s="162"/>
      <c r="N14647" s="152"/>
      <c r="P14647" s="138"/>
    </row>
    <row r="14648" spans="13:16" x14ac:dyDescent="0.3">
      <c r="M14648" s="162"/>
      <c r="N14648" s="152"/>
      <c r="P14648" s="138"/>
    </row>
    <row r="14649" spans="13:16" x14ac:dyDescent="0.3">
      <c r="M14649" s="162"/>
      <c r="N14649" s="152"/>
      <c r="P14649" s="138"/>
    </row>
    <row r="14650" spans="13:16" x14ac:dyDescent="0.3">
      <c r="M14650" s="162"/>
      <c r="N14650" s="152"/>
      <c r="P14650" s="138"/>
    </row>
    <row r="14651" spans="13:16" x14ac:dyDescent="0.3">
      <c r="M14651" s="162"/>
      <c r="N14651" s="152"/>
      <c r="P14651" s="138"/>
    </row>
    <row r="14652" spans="13:16" x14ac:dyDescent="0.3">
      <c r="M14652" s="162"/>
      <c r="N14652" s="152"/>
      <c r="P14652" s="138"/>
    </row>
    <row r="14653" spans="13:16" x14ac:dyDescent="0.3">
      <c r="M14653" s="162"/>
      <c r="N14653" s="152"/>
      <c r="P14653" s="138"/>
    </row>
    <row r="14654" spans="13:16" x14ac:dyDescent="0.3">
      <c r="M14654" s="162"/>
      <c r="N14654" s="152"/>
      <c r="P14654" s="138"/>
    </row>
    <row r="14655" spans="13:16" x14ac:dyDescent="0.3">
      <c r="M14655" s="162"/>
      <c r="N14655" s="152"/>
      <c r="P14655" s="138"/>
    </row>
    <row r="14656" spans="13:16" x14ac:dyDescent="0.3">
      <c r="M14656" s="162"/>
      <c r="N14656" s="152"/>
      <c r="P14656" s="138"/>
    </row>
    <row r="14657" spans="13:16" x14ac:dyDescent="0.3">
      <c r="M14657" s="162"/>
      <c r="N14657" s="152"/>
      <c r="P14657" s="138"/>
    </row>
    <row r="14658" spans="13:16" x14ac:dyDescent="0.3">
      <c r="M14658" s="162"/>
      <c r="N14658" s="152"/>
      <c r="P14658" s="138"/>
    </row>
    <row r="14659" spans="13:16" x14ac:dyDescent="0.3">
      <c r="M14659" s="162"/>
      <c r="N14659" s="152"/>
      <c r="P14659" s="138"/>
    </row>
    <row r="14660" spans="13:16" x14ac:dyDescent="0.3">
      <c r="M14660" s="162"/>
      <c r="N14660" s="152"/>
      <c r="P14660" s="138"/>
    </row>
    <row r="14661" spans="13:16" x14ac:dyDescent="0.3">
      <c r="M14661" s="162"/>
      <c r="N14661" s="152"/>
      <c r="P14661" s="138"/>
    </row>
    <row r="14662" spans="13:16" x14ac:dyDescent="0.3">
      <c r="M14662" s="162"/>
      <c r="N14662" s="152"/>
      <c r="P14662" s="138"/>
    </row>
    <row r="14663" spans="13:16" x14ac:dyDescent="0.3">
      <c r="M14663" s="162"/>
      <c r="N14663" s="152"/>
      <c r="P14663" s="138"/>
    </row>
    <row r="14664" spans="13:16" x14ac:dyDescent="0.3">
      <c r="M14664" s="162"/>
      <c r="N14664" s="152"/>
      <c r="P14664" s="138"/>
    </row>
    <row r="14665" spans="13:16" x14ac:dyDescent="0.3">
      <c r="M14665" s="162"/>
      <c r="N14665" s="152"/>
      <c r="P14665" s="138"/>
    </row>
    <row r="14666" spans="13:16" x14ac:dyDescent="0.3">
      <c r="M14666" s="162"/>
      <c r="N14666" s="152"/>
      <c r="P14666" s="138"/>
    </row>
    <row r="14667" spans="13:16" x14ac:dyDescent="0.3">
      <c r="M14667" s="162"/>
      <c r="N14667" s="152"/>
      <c r="P14667" s="138"/>
    </row>
    <row r="14668" spans="13:16" x14ac:dyDescent="0.3">
      <c r="M14668" s="162"/>
      <c r="N14668" s="152"/>
      <c r="P14668" s="138"/>
    </row>
    <row r="14669" spans="13:16" x14ac:dyDescent="0.3">
      <c r="M14669" s="162"/>
      <c r="N14669" s="152"/>
      <c r="P14669" s="138"/>
    </row>
    <row r="14670" spans="13:16" x14ac:dyDescent="0.3">
      <c r="M14670" s="162"/>
      <c r="N14670" s="152"/>
      <c r="P14670" s="138"/>
    </row>
    <row r="14671" spans="13:16" x14ac:dyDescent="0.3">
      <c r="M14671" s="162"/>
      <c r="N14671" s="152"/>
      <c r="P14671" s="138"/>
    </row>
    <row r="14672" spans="13:16" x14ac:dyDescent="0.3">
      <c r="M14672" s="162"/>
      <c r="N14672" s="152"/>
      <c r="P14672" s="138"/>
    </row>
    <row r="14673" spans="13:16" x14ac:dyDescent="0.3">
      <c r="M14673" s="162"/>
      <c r="N14673" s="152"/>
      <c r="P14673" s="138"/>
    </row>
    <row r="14674" spans="13:16" x14ac:dyDescent="0.3">
      <c r="M14674" s="162"/>
      <c r="N14674" s="152"/>
      <c r="P14674" s="138"/>
    </row>
    <row r="14675" spans="13:16" x14ac:dyDescent="0.3">
      <c r="M14675" s="162"/>
      <c r="N14675" s="152"/>
      <c r="P14675" s="138"/>
    </row>
    <row r="14676" spans="13:16" x14ac:dyDescent="0.3">
      <c r="M14676" s="162"/>
      <c r="N14676" s="152"/>
      <c r="P14676" s="138"/>
    </row>
    <row r="14677" spans="13:16" x14ac:dyDescent="0.3">
      <c r="M14677" s="162"/>
      <c r="N14677" s="152"/>
      <c r="P14677" s="138"/>
    </row>
    <row r="14678" spans="13:16" x14ac:dyDescent="0.3">
      <c r="M14678" s="162"/>
      <c r="N14678" s="152"/>
      <c r="P14678" s="138"/>
    </row>
    <row r="14679" spans="13:16" x14ac:dyDescent="0.3">
      <c r="M14679" s="162"/>
      <c r="N14679" s="152"/>
      <c r="P14679" s="138"/>
    </row>
    <row r="14680" spans="13:16" x14ac:dyDescent="0.3">
      <c r="M14680" s="162"/>
      <c r="N14680" s="152"/>
      <c r="P14680" s="138"/>
    </row>
    <row r="14681" spans="13:16" x14ac:dyDescent="0.3">
      <c r="M14681" s="162"/>
      <c r="N14681" s="152"/>
      <c r="P14681" s="138"/>
    </row>
    <row r="14682" spans="13:16" x14ac:dyDescent="0.3">
      <c r="M14682" s="162"/>
      <c r="N14682" s="152"/>
      <c r="P14682" s="138"/>
    </row>
    <row r="14683" spans="13:16" x14ac:dyDescent="0.3">
      <c r="M14683" s="162"/>
      <c r="N14683" s="152"/>
      <c r="P14683" s="138"/>
    </row>
    <row r="14684" spans="13:16" x14ac:dyDescent="0.3">
      <c r="M14684" s="162"/>
      <c r="N14684" s="152"/>
      <c r="P14684" s="138"/>
    </row>
    <row r="14685" spans="13:16" x14ac:dyDescent="0.3">
      <c r="M14685" s="162"/>
      <c r="N14685" s="152"/>
      <c r="P14685" s="138"/>
    </row>
    <row r="14686" spans="13:16" x14ac:dyDescent="0.3">
      <c r="M14686" s="162"/>
      <c r="N14686" s="152"/>
      <c r="P14686" s="138"/>
    </row>
    <row r="14687" spans="13:16" x14ac:dyDescent="0.3">
      <c r="M14687" s="162"/>
      <c r="N14687" s="152"/>
      <c r="P14687" s="138"/>
    </row>
    <row r="14688" spans="13:16" x14ac:dyDescent="0.3">
      <c r="M14688" s="162"/>
      <c r="N14688" s="152"/>
      <c r="P14688" s="138"/>
    </row>
    <row r="14689" spans="13:16" x14ac:dyDescent="0.3">
      <c r="M14689" s="162"/>
      <c r="N14689" s="152"/>
      <c r="P14689" s="138"/>
    </row>
    <row r="14690" spans="13:16" x14ac:dyDescent="0.3">
      <c r="M14690" s="162"/>
      <c r="N14690" s="152"/>
      <c r="P14690" s="138"/>
    </row>
    <row r="14691" spans="13:16" x14ac:dyDescent="0.3">
      <c r="M14691" s="162"/>
      <c r="N14691" s="152"/>
      <c r="P14691" s="138"/>
    </row>
    <row r="14692" spans="13:16" x14ac:dyDescent="0.3">
      <c r="M14692" s="162"/>
      <c r="N14692" s="152"/>
      <c r="P14692" s="138"/>
    </row>
    <row r="14693" spans="13:16" x14ac:dyDescent="0.3">
      <c r="M14693" s="162"/>
      <c r="N14693" s="152"/>
      <c r="P14693" s="138"/>
    </row>
    <row r="14694" spans="13:16" x14ac:dyDescent="0.3">
      <c r="M14694" s="162"/>
      <c r="N14694" s="152"/>
      <c r="P14694" s="138"/>
    </row>
    <row r="14695" spans="13:16" x14ac:dyDescent="0.3">
      <c r="M14695" s="162"/>
      <c r="N14695" s="152"/>
      <c r="P14695" s="138"/>
    </row>
    <row r="14696" spans="13:16" x14ac:dyDescent="0.3">
      <c r="M14696" s="162"/>
      <c r="N14696" s="152"/>
      <c r="P14696" s="138"/>
    </row>
    <row r="14697" spans="13:16" x14ac:dyDescent="0.3">
      <c r="M14697" s="162"/>
      <c r="N14697" s="152"/>
      <c r="P14697" s="138"/>
    </row>
    <row r="14698" spans="13:16" x14ac:dyDescent="0.3">
      <c r="M14698" s="162"/>
      <c r="N14698" s="152"/>
      <c r="P14698" s="138"/>
    </row>
    <row r="14699" spans="13:16" x14ac:dyDescent="0.3">
      <c r="M14699" s="162"/>
      <c r="N14699" s="152"/>
      <c r="P14699" s="138"/>
    </row>
    <row r="14700" spans="13:16" x14ac:dyDescent="0.3">
      <c r="M14700" s="162"/>
      <c r="N14700" s="152"/>
      <c r="P14700" s="138"/>
    </row>
    <row r="14701" spans="13:16" x14ac:dyDescent="0.3">
      <c r="M14701" s="162"/>
      <c r="N14701" s="152"/>
      <c r="P14701" s="138"/>
    </row>
    <row r="14702" spans="13:16" x14ac:dyDescent="0.3">
      <c r="M14702" s="162"/>
      <c r="N14702" s="152"/>
      <c r="P14702" s="138"/>
    </row>
    <row r="14703" spans="13:16" x14ac:dyDescent="0.3">
      <c r="M14703" s="162"/>
      <c r="N14703" s="152"/>
      <c r="P14703" s="138"/>
    </row>
    <row r="14704" spans="13:16" x14ac:dyDescent="0.3">
      <c r="M14704" s="162"/>
      <c r="N14704" s="152"/>
      <c r="P14704" s="138"/>
    </row>
    <row r="14705" spans="13:16" x14ac:dyDescent="0.3">
      <c r="M14705" s="162"/>
      <c r="N14705" s="152"/>
      <c r="P14705" s="138"/>
    </row>
    <row r="14706" spans="13:16" x14ac:dyDescent="0.3">
      <c r="M14706" s="162"/>
      <c r="N14706" s="152"/>
      <c r="P14706" s="138"/>
    </row>
    <row r="14707" spans="13:16" x14ac:dyDescent="0.3">
      <c r="M14707" s="162"/>
      <c r="N14707" s="152"/>
      <c r="P14707" s="138"/>
    </row>
    <row r="14708" spans="13:16" x14ac:dyDescent="0.3">
      <c r="M14708" s="162"/>
      <c r="N14708" s="152"/>
      <c r="P14708" s="138"/>
    </row>
    <row r="14709" spans="13:16" x14ac:dyDescent="0.3">
      <c r="M14709" s="162"/>
      <c r="N14709" s="152"/>
      <c r="P14709" s="138"/>
    </row>
    <row r="14710" spans="13:16" x14ac:dyDescent="0.3">
      <c r="M14710" s="162"/>
      <c r="N14710" s="152"/>
      <c r="P14710" s="138"/>
    </row>
    <row r="14711" spans="13:16" x14ac:dyDescent="0.3">
      <c r="M14711" s="162"/>
      <c r="N14711" s="152"/>
      <c r="P14711" s="138"/>
    </row>
    <row r="14712" spans="13:16" x14ac:dyDescent="0.3">
      <c r="M14712" s="162"/>
      <c r="N14712" s="152"/>
      <c r="P14712" s="138"/>
    </row>
    <row r="14713" spans="13:16" x14ac:dyDescent="0.3">
      <c r="M14713" s="162"/>
      <c r="N14713" s="152"/>
      <c r="P14713" s="138"/>
    </row>
    <row r="14714" spans="13:16" x14ac:dyDescent="0.3">
      <c r="M14714" s="162"/>
      <c r="N14714" s="152"/>
      <c r="P14714" s="138"/>
    </row>
    <row r="14715" spans="13:16" x14ac:dyDescent="0.3">
      <c r="M14715" s="162"/>
      <c r="N14715" s="152"/>
      <c r="P14715" s="138"/>
    </row>
    <row r="14716" spans="13:16" x14ac:dyDescent="0.3">
      <c r="M14716" s="162"/>
      <c r="N14716" s="152"/>
      <c r="P14716" s="138"/>
    </row>
    <row r="14717" spans="13:16" x14ac:dyDescent="0.3">
      <c r="M14717" s="162"/>
      <c r="N14717" s="152"/>
      <c r="P14717" s="138"/>
    </row>
    <row r="14718" spans="13:16" x14ac:dyDescent="0.3">
      <c r="M14718" s="162"/>
      <c r="N14718" s="152"/>
      <c r="P14718" s="138"/>
    </row>
    <row r="14719" spans="13:16" x14ac:dyDescent="0.3">
      <c r="M14719" s="162"/>
      <c r="N14719" s="152"/>
      <c r="P14719" s="138"/>
    </row>
    <row r="14720" spans="13:16" x14ac:dyDescent="0.3">
      <c r="M14720" s="162"/>
      <c r="N14720" s="152"/>
      <c r="P14720" s="138"/>
    </row>
    <row r="14721" spans="13:16" x14ac:dyDescent="0.3">
      <c r="M14721" s="162"/>
      <c r="N14721" s="152"/>
      <c r="P14721" s="138"/>
    </row>
    <row r="14722" spans="13:16" x14ac:dyDescent="0.3">
      <c r="M14722" s="162"/>
      <c r="N14722" s="152"/>
      <c r="P14722" s="138"/>
    </row>
    <row r="14723" spans="13:16" x14ac:dyDescent="0.3">
      <c r="M14723" s="162"/>
      <c r="N14723" s="152"/>
      <c r="P14723" s="138"/>
    </row>
    <row r="14724" spans="13:16" x14ac:dyDescent="0.3">
      <c r="M14724" s="162"/>
      <c r="N14724" s="152"/>
      <c r="P14724" s="138"/>
    </row>
    <row r="14725" spans="13:16" x14ac:dyDescent="0.3">
      <c r="M14725" s="162"/>
      <c r="N14725" s="152"/>
      <c r="P14725" s="138"/>
    </row>
    <row r="14726" spans="13:16" x14ac:dyDescent="0.3">
      <c r="M14726" s="162"/>
      <c r="N14726" s="152"/>
      <c r="P14726" s="138"/>
    </row>
    <row r="14727" spans="13:16" x14ac:dyDescent="0.3">
      <c r="M14727" s="162"/>
      <c r="N14727" s="152"/>
      <c r="P14727" s="138"/>
    </row>
    <row r="14728" spans="13:16" x14ac:dyDescent="0.3">
      <c r="M14728" s="162"/>
      <c r="N14728" s="152"/>
      <c r="P14728" s="138"/>
    </row>
    <row r="14729" spans="13:16" x14ac:dyDescent="0.3">
      <c r="M14729" s="162"/>
      <c r="N14729" s="152"/>
      <c r="P14729" s="138"/>
    </row>
    <row r="14730" spans="13:16" x14ac:dyDescent="0.3">
      <c r="M14730" s="162"/>
      <c r="N14730" s="152"/>
      <c r="P14730" s="138"/>
    </row>
    <row r="14731" spans="13:16" x14ac:dyDescent="0.3">
      <c r="M14731" s="162"/>
      <c r="N14731" s="152"/>
      <c r="P14731" s="138"/>
    </row>
    <row r="14732" spans="13:16" x14ac:dyDescent="0.3">
      <c r="M14732" s="162"/>
      <c r="N14732" s="152"/>
      <c r="P14732" s="138"/>
    </row>
    <row r="14733" spans="13:16" x14ac:dyDescent="0.3">
      <c r="M14733" s="162"/>
      <c r="N14733" s="152"/>
      <c r="P14733" s="138"/>
    </row>
    <row r="14734" spans="13:16" x14ac:dyDescent="0.3">
      <c r="M14734" s="162"/>
      <c r="N14734" s="152"/>
      <c r="P14734" s="138"/>
    </row>
    <row r="14735" spans="13:16" x14ac:dyDescent="0.3">
      <c r="M14735" s="162"/>
      <c r="N14735" s="152"/>
      <c r="P14735" s="138"/>
    </row>
    <row r="14736" spans="13:16" x14ac:dyDescent="0.3">
      <c r="M14736" s="162"/>
      <c r="N14736" s="152"/>
      <c r="P14736" s="138"/>
    </row>
    <row r="14737" spans="13:16" x14ac:dyDescent="0.3">
      <c r="M14737" s="162"/>
      <c r="N14737" s="152"/>
      <c r="P14737" s="138"/>
    </row>
    <row r="14738" spans="13:16" x14ac:dyDescent="0.3">
      <c r="M14738" s="162"/>
      <c r="N14738" s="152"/>
      <c r="P14738" s="138"/>
    </row>
    <row r="14739" spans="13:16" x14ac:dyDescent="0.3">
      <c r="M14739" s="162"/>
      <c r="N14739" s="152"/>
      <c r="P14739" s="138"/>
    </row>
    <row r="14740" spans="13:16" x14ac:dyDescent="0.3">
      <c r="M14740" s="162"/>
      <c r="N14740" s="152"/>
      <c r="P14740" s="138"/>
    </row>
    <row r="14741" spans="13:16" x14ac:dyDescent="0.3">
      <c r="M14741" s="162"/>
      <c r="N14741" s="152"/>
      <c r="P14741" s="138"/>
    </row>
    <row r="14742" spans="13:16" x14ac:dyDescent="0.3">
      <c r="M14742" s="162"/>
      <c r="N14742" s="152"/>
      <c r="P14742" s="138"/>
    </row>
    <row r="14743" spans="13:16" x14ac:dyDescent="0.3">
      <c r="M14743" s="162"/>
      <c r="N14743" s="152"/>
      <c r="P14743" s="138"/>
    </row>
    <row r="14744" spans="13:16" x14ac:dyDescent="0.3">
      <c r="M14744" s="162"/>
      <c r="N14744" s="152"/>
      <c r="P14744" s="138"/>
    </row>
    <row r="14745" spans="13:16" x14ac:dyDescent="0.3">
      <c r="M14745" s="162"/>
      <c r="N14745" s="152"/>
      <c r="P14745" s="138"/>
    </row>
    <row r="14746" spans="13:16" x14ac:dyDescent="0.3">
      <c r="M14746" s="162"/>
      <c r="N14746" s="152"/>
      <c r="P14746" s="138"/>
    </row>
    <row r="14747" spans="13:16" x14ac:dyDescent="0.3">
      <c r="M14747" s="162"/>
      <c r="N14747" s="152"/>
      <c r="P14747" s="138"/>
    </row>
    <row r="14748" spans="13:16" x14ac:dyDescent="0.3">
      <c r="M14748" s="162"/>
      <c r="N14748" s="152"/>
      <c r="P14748" s="138"/>
    </row>
    <row r="14749" spans="13:16" x14ac:dyDescent="0.3">
      <c r="M14749" s="162"/>
      <c r="N14749" s="152"/>
      <c r="P14749" s="138"/>
    </row>
    <row r="14750" spans="13:16" x14ac:dyDescent="0.3">
      <c r="M14750" s="162"/>
      <c r="N14750" s="152"/>
      <c r="P14750" s="138"/>
    </row>
    <row r="14751" spans="13:16" x14ac:dyDescent="0.3">
      <c r="M14751" s="162"/>
      <c r="N14751" s="152"/>
      <c r="P14751" s="138"/>
    </row>
    <row r="14752" spans="13:16" x14ac:dyDescent="0.3">
      <c r="M14752" s="162"/>
      <c r="N14752" s="152"/>
      <c r="P14752" s="138"/>
    </row>
    <row r="14753" spans="13:16" x14ac:dyDescent="0.3">
      <c r="M14753" s="162"/>
      <c r="N14753" s="152"/>
      <c r="P14753" s="138"/>
    </row>
    <row r="14754" spans="13:16" x14ac:dyDescent="0.3">
      <c r="M14754" s="162"/>
      <c r="N14754" s="152"/>
      <c r="P14754" s="138"/>
    </row>
    <row r="14755" spans="13:16" x14ac:dyDescent="0.3">
      <c r="M14755" s="162"/>
      <c r="N14755" s="152"/>
      <c r="P14755" s="138"/>
    </row>
    <row r="14756" spans="13:16" x14ac:dyDescent="0.3">
      <c r="M14756" s="162"/>
      <c r="N14756" s="152"/>
      <c r="P14756" s="138"/>
    </row>
    <row r="14757" spans="13:16" x14ac:dyDescent="0.3">
      <c r="M14757" s="162"/>
      <c r="N14757" s="152"/>
      <c r="P14757" s="138"/>
    </row>
    <row r="14758" spans="13:16" x14ac:dyDescent="0.3">
      <c r="M14758" s="162"/>
      <c r="N14758" s="152"/>
      <c r="P14758" s="138"/>
    </row>
    <row r="14759" spans="13:16" x14ac:dyDescent="0.3">
      <c r="M14759" s="162"/>
      <c r="N14759" s="152"/>
      <c r="P14759" s="138"/>
    </row>
    <row r="14760" spans="13:16" x14ac:dyDescent="0.3">
      <c r="M14760" s="162"/>
      <c r="N14760" s="152"/>
      <c r="P14760" s="138"/>
    </row>
    <row r="14761" spans="13:16" x14ac:dyDescent="0.3">
      <c r="M14761" s="162"/>
      <c r="N14761" s="152"/>
      <c r="P14761" s="138"/>
    </row>
    <row r="14762" spans="13:16" x14ac:dyDescent="0.3">
      <c r="M14762" s="162"/>
      <c r="N14762" s="152"/>
      <c r="P14762" s="138"/>
    </row>
    <row r="14763" spans="13:16" x14ac:dyDescent="0.3">
      <c r="M14763" s="162"/>
      <c r="N14763" s="152"/>
      <c r="P14763" s="138"/>
    </row>
    <row r="14764" spans="13:16" x14ac:dyDescent="0.3">
      <c r="M14764" s="162"/>
      <c r="N14764" s="152"/>
      <c r="P14764" s="138"/>
    </row>
    <row r="14765" spans="13:16" x14ac:dyDescent="0.3">
      <c r="M14765" s="162"/>
      <c r="N14765" s="152"/>
      <c r="P14765" s="138"/>
    </row>
    <row r="14766" spans="13:16" x14ac:dyDescent="0.3">
      <c r="M14766" s="162"/>
      <c r="N14766" s="152"/>
      <c r="P14766" s="138"/>
    </row>
    <row r="14767" spans="13:16" x14ac:dyDescent="0.3">
      <c r="M14767" s="162"/>
      <c r="N14767" s="152"/>
      <c r="P14767" s="138"/>
    </row>
    <row r="14768" spans="13:16" x14ac:dyDescent="0.3">
      <c r="M14768" s="162"/>
      <c r="N14768" s="152"/>
      <c r="P14768" s="138"/>
    </row>
    <row r="14769" spans="13:16" x14ac:dyDescent="0.3">
      <c r="M14769" s="162"/>
      <c r="N14769" s="152"/>
      <c r="P14769" s="138"/>
    </row>
    <row r="14770" spans="13:16" x14ac:dyDescent="0.3">
      <c r="M14770" s="162"/>
      <c r="N14770" s="152"/>
      <c r="P14770" s="138"/>
    </row>
    <row r="14771" spans="13:16" x14ac:dyDescent="0.3">
      <c r="M14771" s="162"/>
      <c r="N14771" s="152"/>
      <c r="P14771" s="138"/>
    </row>
    <row r="14772" spans="13:16" x14ac:dyDescent="0.3">
      <c r="M14772" s="162"/>
      <c r="N14772" s="152"/>
      <c r="P14772" s="138"/>
    </row>
    <row r="14773" spans="13:16" x14ac:dyDescent="0.3">
      <c r="M14773" s="162"/>
      <c r="N14773" s="152"/>
      <c r="P14773" s="138"/>
    </row>
    <row r="14774" spans="13:16" x14ac:dyDescent="0.3">
      <c r="M14774" s="162"/>
      <c r="N14774" s="152"/>
      <c r="P14774" s="138"/>
    </row>
    <row r="14775" spans="13:16" x14ac:dyDescent="0.3">
      <c r="M14775" s="162"/>
      <c r="N14775" s="152"/>
      <c r="P14775" s="138"/>
    </row>
    <row r="14776" spans="13:16" x14ac:dyDescent="0.3">
      <c r="M14776" s="162"/>
      <c r="N14776" s="152"/>
      <c r="P14776" s="138"/>
    </row>
    <row r="14777" spans="13:16" x14ac:dyDescent="0.3">
      <c r="M14777" s="162"/>
      <c r="N14777" s="152"/>
      <c r="P14777" s="138"/>
    </row>
    <row r="14778" spans="13:16" x14ac:dyDescent="0.3">
      <c r="M14778" s="162"/>
      <c r="N14778" s="152"/>
      <c r="P14778" s="138"/>
    </row>
    <row r="14779" spans="13:16" x14ac:dyDescent="0.3">
      <c r="M14779" s="162"/>
      <c r="N14779" s="152"/>
      <c r="P14779" s="138"/>
    </row>
    <row r="14780" spans="13:16" x14ac:dyDescent="0.3">
      <c r="M14780" s="162"/>
      <c r="N14780" s="152"/>
      <c r="P14780" s="138"/>
    </row>
    <row r="14781" spans="13:16" x14ac:dyDescent="0.3">
      <c r="M14781" s="162"/>
      <c r="N14781" s="152"/>
      <c r="P14781" s="138"/>
    </row>
    <row r="14782" spans="13:16" x14ac:dyDescent="0.3">
      <c r="M14782" s="162"/>
      <c r="N14782" s="152"/>
      <c r="P14782" s="138"/>
    </row>
    <row r="14783" spans="13:16" x14ac:dyDescent="0.3">
      <c r="M14783" s="162"/>
      <c r="N14783" s="152"/>
      <c r="P14783" s="138"/>
    </row>
    <row r="14784" spans="13:16" x14ac:dyDescent="0.3">
      <c r="M14784" s="162"/>
      <c r="N14784" s="152"/>
      <c r="P14784" s="138"/>
    </row>
    <row r="14785" spans="13:16" x14ac:dyDescent="0.3">
      <c r="M14785" s="162"/>
      <c r="N14785" s="152"/>
      <c r="P14785" s="138"/>
    </row>
    <row r="14786" spans="13:16" x14ac:dyDescent="0.3">
      <c r="M14786" s="162"/>
      <c r="N14786" s="152"/>
      <c r="P14786" s="138"/>
    </row>
    <row r="14787" spans="13:16" x14ac:dyDescent="0.3">
      <c r="M14787" s="162"/>
      <c r="N14787" s="152"/>
      <c r="P14787" s="138"/>
    </row>
    <row r="14788" spans="13:16" x14ac:dyDescent="0.3">
      <c r="M14788" s="162"/>
      <c r="N14788" s="152"/>
      <c r="P14788" s="138"/>
    </row>
    <row r="14789" spans="13:16" x14ac:dyDescent="0.3">
      <c r="M14789" s="162"/>
      <c r="N14789" s="152"/>
      <c r="P14789" s="138"/>
    </row>
    <row r="14790" spans="13:16" x14ac:dyDescent="0.3">
      <c r="M14790" s="162"/>
      <c r="N14790" s="152"/>
      <c r="P14790" s="138"/>
    </row>
    <row r="14791" spans="13:16" x14ac:dyDescent="0.3">
      <c r="M14791" s="162"/>
      <c r="N14791" s="152"/>
      <c r="P14791" s="138"/>
    </row>
    <row r="14792" spans="13:16" x14ac:dyDescent="0.3">
      <c r="M14792" s="162"/>
      <c r="N14792" s="152"/>
      <c r="P14792" s="138"/>
    </row>
    <row r="14793" spans="13:16" x14ac:dyDescent="0.3">
      <c r="M14793" s="162"/>
      <c r="N14793" s="152"/>
      <c r="P14793" s="138"/>
    </row>
    <row r="14794" spans="13:16" x14ac:dyDescent="0.3">
      <c r="M14794" s="162"/>
      <c r="N14794" s="152"/>
      <c r="P14794" s="138"/>
    </row>
    <row r="14795" spans="13:16" x14ac:dyDescent="0.3">
      <c r="M14795" s="162"/>
      <c r="N14795" s="152"/>
      <c r="P14795" s="138"/>
    </row>
    <row r="14796" spans="13:16" x14ac:dyDescent="0.3">
      <c r="M14796" s="162"/>
      <c r="N14796" s="152"/>
      <c r="P14796" s="138"/>
    </row>
    <row r="14797" spans="13:16" x14ac:dyDescent="0.3">
      <c r="M14797" s="162"/>
      <c r="N14797" s="152"/>
      <c r="P14797" s="138"/>
    </row>
    <row r="14798" spans="13:16" x14ac:dyDescent="0.3">
      <c r="M14798" s="162"/>
      <c r="N14798" s="152"/>
      <c r="P14798" s="138"/>
    </row>
    <row r="14799" spans="13:16" x14ac:dyDescent="0.3">
      <c r="M14799" s="162"/>
      <c r="N14799" s="152"/>
      <c r="P14799" s="138"/>
    </row>
    <row r="14800" spans="13:16" x14ac:dyDescent="0.3">
      <c r="M14800" s="162"/>
      <c r="N14800" s="152"/>
      <c r="P14800" s="138"/>
    </row>
    <row r="14801" spans="13:16" x14ac:dyDescent="0.3">
      <c r="M14801" s="162"/>
      <c r="N14801" s="152"/>
      <c r="P14801" s="138"/>
    </row>
    <row r="14802" spans="13:16" x14ac:dyDescent="0.3">
      <c r="M14802" s="162"/>
      <c r="N14802" s="152"/>
      <c r="P14802" s="138"/>
    </row>
    <row r="14803" spans="13:16" x14ac:dyDescent="0.3">
      <c r="M14803" s="162"/>
      <c r="N14803" s="152"/>
      <c r="P14803" s="138"/>
    </row>
    <row r="14804" spans="13:16" x14ac:dyDescent="0.3">
      <c r="M14804" s="162"/>
      <c r="N14804" s="152"/>
      <c r="P14804" s="138"/>
    </row>
    <row r="14805" spans="13:16" x14ac:dyDescent="0.3">
      <c r="M14805" s="162"/>
      <c r="N14805" s="152"/>
      <c r="P14805" s="138"/>
    </row>
    <row r="14806" spans="13:16" x14ac:dyDescent="0.3">
      <c r="M14806" s="162"/>
      <c r="N14806" s="152"/>
      <c r="P14806" s="138"/>
    </row>
    <row r="14807" spans="13:16" x14ac:dyDescent="0.3">
      <c r="M14807" s="162"/>
      <c r="N14807" s="152"/>
      <c r="P14807" s="138"/>
    </row>
    <row r="14808" spans="13:16" x14ac:dyDescent="0.3">
      <c r="M14808" s="162"/>
      <c r="N14808" s="152"/>
      <c r="P14808" s="138"/>
    </row>
    <row r="14809" spans="13:16" x14ac:dyDescent="0.3">
      <c r="M14809" s="162"/>
      <c r="N14809" s="152"/>
      <c r="P14809" s="138"/>
    </row>
    <row r="14810" spans="13:16" x14ac:dyDescent="0.3">
      <c r="M14810" s="162"/>
      <c r="N14810" s="152"/>
      <c r="P14810" s="138"/>
    </row>
    <row r="14811" spans="13:16" x14ac:dyDescent="0.3">
      <c r="M14811" s="162"/>
      <c r="N14811" s="152"/>
      <c r="P14811" s="138"/>
    </row>
    <row r="14812" spans="13:16" x14ac:dyDescent="0.3">
      <c r="M14812" s="162"/>
      <c r="N14812" s="152"/>
      <c r="P14812" s="138"/>
    </row>
    <row r="14813" spans="13:16" x14ac:dyDescent="0.3">
      <c r="M14813" s="162"/>
      <c r="N14813" s="152"/>
      <c r="P14813" s="138"/>
    </row>
    <row r="14814" spans="13:16" x14ac:dyDescent="0.3">
      <c r="M14814" s="162"/>
      <c r="N14814" s="152"/>
      <c r="P14814" s="138"/>
    </row>
    <row r="14815" spans="13:16" x14ac:dyDescent="0.3">
      <c r="M14815" s="162"/>
      <c r="N14815" s="152"/>
      <c r="P14815" s="138"/>
    </row>
    <row r="14816" spans="13:16" x14ac:dyDescent="0.3">
      <c r="M14816" s="162"/>
      <c r="N14816" s="152"/>
      <c r="P14816" s="138"/>
    </row>
    <row r="14817" spans="13:16" x14ac:dyDescent="0.3">
      <c r="M14817" s="162"/>
      <c r="N14817" s="152"/>
      <c r="P14817" s="138"/>
    </row>
    <row r="14818" spans="13:16" x14ac:dyDescent="0.3">
      <c r="M14818" s="162"/>
      <c r="N14818" s="152"/>
      <c r="P14818" s="138"/>
    </row>
    <row r="14819" spans="13:16" x14ac:dyDescent="0.3">
      <c r="M14819" s="162"/>
      <c r="N14819" s="152"/>
      <c r="P14819" s="138"/>
    </row>
    <row r="14820" spans="13:16" x14ac:dyDescent="0.3">
      <c r="M14820" s="162"/>
      <c r="N14820" s="152"/>
      <c r="P14820" s="138"/>
    </row>
    <row r="14821" spans="13:16" x14ac:dyDescent="0.3">
      <c r="M14821" s="162"/>
      <c r="N14821" s="152"/>
      <c r="P14821" s="138"/>
    </row>
    <row r="14822" spans="13:16" x14ac:dyDescent="0.3">
      <c r="M14822" s="162"/>
      <c r="N14822" s="152"/>
      <c r="P14822" s="138"/>
    </row>
    <row r="14823" spans="13:16" x14ac:dyDescent="0.3">
      <c r="M14823" s="162"/>
      <c r="N14823" s="152"/>
      <c r="P14823" s="138"/>
    </row>
    <row r="14824" spans="13:16" x14ac:dyDescent="0.3">
      <c r="M14824" s="162"/>
      <c r="N14824" s="152"/>
      <c r="P14824" s="138"/>
    </row>
    <row r="14825" spans="13:16" x14ac:dyDescent="0.3">
      <c r="M14825" s="162"/>
      <c r="N14825" s="152"/>
      <c r="P14825" s="138"/>
    </row>
    <row r="14826" spans="13:16" x14ac:dyDescent="0.3">
      <c r="M14826" s="162"/>
      <c r="N14826" s="152"/>
      <c r="P14826" s="138"/>
    </row>
    <row r="14827" spans="13:16" x14ac:dyDescent="0.3">
      <c r="M14827" s="162"/>
      <c r="N14827" s="152"/>
      <c r="P14827" s="138"/>
    </row>
    <row r="14828" spans="13:16" x14ac:dyDescent="0.3">
      <c r="M14828" s="162"/>
      <c r="N14828" s="152"/>
      <c r="P14828" s="138"/>
    </row>
    <row r="14829" spans="13:16" x14ac:dyDescent="0.3">
      <c r="M14829" s="162"/>
      <c r="N14829" s="152"/>
      <c r="P14829" s="138"/>
    </row>
    <row r="14830" spans="13:16" x14ac:dyDescent="0.3">
      <c r="M14830" s="162"/>
      <c r="N14830" s="152"/>
      <c r="P14830" s="138"/>
    </row>
    <row r="14831" spans="13:16" x14ac:dyDescent="0.3">
      <c r="M14831" s="162"/>
      <c r="N14831" s="152"/>
      <c r="P14831" s="138"/>
    </row>
    <row r="14832" spans="13:16" x14ac:dyDescent="0.3">
      <c r="M14832" s="162"/>
      <c r="N14832" s="152"/>
      <c r="P14832" s="138"/>
    </row>
    <row r="14833" spans="13:16" x14ac:dyDescent="0.3">
      <c r="M14833" s="162"/>
      <c r="N14833" s="152"/>
      <c r="P14833" s="138"/>
    </row>
    <row r="14834" spans="13:16" x14ac:dyDescent="0.3">
      <c r="M14834" s="162"/>
      <c r="N14834" s="152"/>
      <c r="P14834" s="138"/>
    </row>
    <row r="14835" spans="13:16" x14ac:dyDescent="0.3">
      <c r="M14835" s="162"/>
      <c r="N14835" s="152"/>
      <c r="P14835" s="138"/>
    </row>
    <row r="14836" spans="13:16" x14ac:dyDescent="0.3">
      <c r="M14836" s="162"/>
      <c r="N14836" s="152"/>
      <c r="P14836" s="138"/>
    </row>
    <row r="14837" spans="13:16" x14ac:dyDescent="0.3">
      <c r="M14837" s="162"/>
      <c r="N14837" s="152"/>
      <c r="P14837" s="138"/>
    </row>
    <row r="14838" spans="13:16" x14ac:dyDescent="0.3">
      <c r="M14838" s="162"/>
      <c r="N14838" s="152"/>
      <c r="P14838" s="138"/>
    </row>
    <row r="14839" spans="13:16" x14ac:dyDescent="0.3">
      <c r="M14839" s="162"/>
      <c r="N14839" s="152"/>
      <c r="P14839" s="138"/>
    </row>
    <row r="14840" spans="13:16" x14ac:dyDescent="0.3">
      <c r="M14840" s="162"/>
      <c r="N14840" s="152"/>
      <c r="P14840" s="138"/>
    </row>
    <row r="14841" spans="13:16" x14ac:dyDescent="0.3">
      <c r="M14841" s="162"/>
      <c r="N14841" s="152"/>
      <c r="P14841" s="138"/>
    </row>
    <row r="14842" spans="13:16" x14ac:dyDescent="0.3">
      <c r="M14842" s="162"/>
      <c r="N14842" s="152"/>
      <c r="P14842" s="138"/>
    </row>
    <row r="14843" spans="13:16" x14ac:dyDescent="0.3">
      <c r="M14843" s="162"/>
      <c r="N14843" s="152"/>
      <c r="P14843" s="138"/>
    </row>
    <row r="14844" spans="13:16" x14ac:dyDescent="0.3">
      <c r="M14844" s="162"/>
      <c r="N14844" s="152"/>
      <c r="P14844" s="138"/>
    </row>
    <row r="14845" spans="13:16" x14ac:dyDescent="0.3">
      <c r="M14845" s="162"/>
      <c r="N14845" s="152"/>
      <c r="P14845" s="138"/>
    </row>
    <row r="14846" spans="13:16" x14ac:dyDescent="0.3">
      <c r="M14846" s="162"/>
      <c r="N14846" s="152"/>
      <c r="P14846" s="138"/>
    </row>
    <row r="14847" spans="13:16" x14ac:dyDescent="0.3">
      <c r="M14847" s="162"/>
      <c r="N14847" s="152"/>
      <c r="P14847" s="138"/>
    </row>
    <row r="14848" spans="13:16" x14ac:dyDescent="0.3">
      <c r="M14848" s="162"/>
      <c r="N14848" s="152"/>
      <c r="P14848" s="138"/>
    </row>
    <row r="14849" spans="13:16" x14ac:dyDescent="0.3">
      <c r="M14849" s="162"/>
      <c r="N14849" s="152"/>
      <c r="P14849" s="138"/>
    </row>
    <row r="14850" spans="13:16" x14ac:dyDescent="0.3">
      <c r="M14850" s="162"/>
      <c r="N14850" s="152"/>
      <c r="P14850" s="138"/>
    </row>
    <row r="14851" spans="13:16" x14ac:dyDescent="0.3">
      <c r="M14851" s="162"/>
      <c r="N14851" s="152"/>
      <c r="P14851" s="138"/>
    </row>
    <row r="14852" spans="13:16" x14ac:dyDescent="0.3">
      <c r="M14852" s="162"/>
      <c r="N14852" s="152"/>
      <c r="P14852" s="138"/>
    </row>
    <row r="14853" spans="13:16" x14ac:dyDescent="0.3">
      <c r="M14853" s="162"/>
      <c r="N14853" s="152"/>
      <c r="P14853" s="138"/>
    </row>
    <row r="14854" spans="13:16" x14ac:dyDescent="0.3">
      <c r="M14854" s="162"/>
      <c r="N14854" s="152"/>
      <c r="P14854" s="138"/>
    </row>
    <row r="14855" spans="13:16" x14ac:dyDescent="0.3">
      <c r="M14855" s="162"/>
      <c r="N14855" s="152"/>
      <c r="P14855" s="138"/>
    </row>
    <row r="14856" spans="13:16" x14ac:dyDescent="0.3">
      <c r="M14856" s="162"/>
      <c r="N14856" s="152"/>
      <c r="P14856" s="138"/>
    </row>
    <row r="14857" spans="13:16" x14ac:dyDescent="0.3">
      <c r="M14857" s="162"/>
      <c r="N14857" s="152"/>
      <c r="P14857" s="138"/>
    </row>
    <row r="14858" spans="13:16" x14ac:dyDescent="0.3">
      <c r="M14858" s="162"/>
      <c r="N14858" s="152"/>
      <c r="P14858" s="138"/>
    </row>
    <row r="14859" spans="13:16" x14ac:dyDescent="0.3">
      <c r="M14859" s="162"/>
      <c r="N14859" s="152"/>
      <c r="P14859" s="138"/>
    </row>
    <row r="14860" spans="13:16" x14ac:dyDescent="0.3">
      <c r="M14860" s="162"/>
      <c r="N14860" s="152"/>
      <c r="P14860" s="138"/>
    </row>
    <row r="14861" spans="13:16" x14ac:dyDescent="0.3">
      <c r="M14861" s="162"/>
      <c r="N14861" s="152"/>
      <c r="P14861" s="138"/>
    </row>
    <row r="14862" spans="13:16" x14ac:dyDescent="0.3">
      <c r="M14862" s="162"/>
      <c r="N14862" s="152"/>
      <c r="P14862" s="138"/>
    </row>
    <row r="14863" spans="13:16" x14ac:dyDescent="0.3">
      <c r="M14863" s="162"/>
      <c r="N14863" s="152"/>
      <c r="P14863" s="138"/>
    </row>
    <row r="14864" spans="13:16" x14ac:dyDescent="0.3">
      <c r="M14864" s="162"/>
      <c r="N14864" s="152"/>
      <c r="P14864" s="138"/>
    </row>
    <row r="14865" spans="13:16" x14ac:dyDescent="0.3">
      <c r="M14865" s="162"/>
      <c r="N14865" s="152"/>
      <c r="P14865" s="138"/>
    </row>
    <row r="14866" spans="13:16" x14ac:dyDescent="0.3">
      <c r="M14866" s="162"/>
      <c r="N14866" s="152"/>
      <c r="P14866" s="138"/>
    </row>
    <row r="14867" spans="13:16" x14ac:dyDescent="0.3">
      <c r="M14867" s="162"/>
      <c r="N14867" s="152"/>
      <c r="P14867" s="138"/>
    </row>
    <row r="14868" spans="13:16" x14ac:dyDescent="0.3">
      <c r="M14868" s="162"/>
      <c r="N14868" s="152"/>
      <c r="P14868" s="138"/>
    </row>
    <row r="14869" spans="13:16" x14ac:dyDescent="0.3">
      <c r="M14869" s="162"/>
      <c r="N14869" s="152"/>
      <c r="P14869" s="138"/>
    </row>
    <row r="14870" spans="13:16" x14ac:dyDescent="0.3">
      <c r="M14870" s="162"/>
      <c r="N14870" s="152"/>
      <c r="P14870" s="138"/>
    </row>
    <row r="14871" spans="13:16" x14ac:dyDescent="0.3">
      <c r="M14871" s="162"/>
      <c r="N14871" s="152"/>
      <c r="P14871" s="138"/>
    </row>
    <row r="14872" spans="13:16" x14ac:dyDescent="0.3">
      <c r="M14872" s="162"/>
      <c r="N14872" s="152"/>
      <c r="P14872" s="138"/>
    </row>
    <row r="14873" spans="13:16" x14ac:dyDescent="0.3">
      <c r="M14873" s="162"/>
      <c r="N14873" s="152"/>
      <c r="P14873" s="138"/>
    </row>
    <row r="14874" spans="13:16" x14ac:dyDescent="0.3">
      <c r="M14874" s="162"/>
      <c r="N14874" s="152"/>
      <c r="P14874" s="138"/>
    </row>
    <row r="14875" spans="13:16" x14ac:dyDescent="0.3">
      <c r="M14875" s="162"/>
      <c r="N14875" s="152"/>
      <c r="P14875" s="138"/>
    </row>
    <row r="14876" spans="13:16" x14ac:dyDescent="0.3">
      <c r="M14876" s="162"/>
      <c r="N14876" s="152"/>
      <c r="P14876" s="138"/>
    </row>
    <row r="14877" spans="13:16" x14ac:dyDescent="0.3">
      <c r="M14877" s="162"/>
      <c r="N14877" s="152"/>
      <c r="P14877" s="138"/>
    </row>
    <row r="14878" spans="13:16" x14ac:dyDescent="0.3">
      <c r="M14878" s="162"/>
      <c r="N14878" s="152"/>
      <c r="P14878" s="138"/>
    </row>
    <row r="14879" spans="13:16" x14ac:dyDescent="0.3">
      <c r="M14879" s="162"/>
      <c r="N14879" s="152"/>
      <c r="P14879" s="138"/>
    </row>
    <row r="14880" spans="13:16" x14ac:dyDescent="0.3">
      <c r="M14880" s="162"/>
      <c r="N14880" s="152"/>
      <c r="P14880" s="138"/>
    </row>
    <row r="14881" spans="13:16" x14ac:dyDescent="0.3">
      <c r="M14881" s="162"/>
      <c r="N14881" s="152"/>
      <c r="P14881" s="138"/>
    </row>
    <row r="14882" spans="13:16" x14ac:dyDescent="0.3">
      <c r="M14882" s="162"/>
      <c r="N14882" s="152"/>
      <c r="P14882" s="138"/>
    </row>
    <row r="14883" spans="13:16" x14ac:dyDescent="0.3">
      <c r="M14883" s="162"/>
      <c r="N14883" s="152"/>
      <c r="P14883" s="138"/>
    </row>
    <row r="14884" spans="13:16" x14ac:dyDescent="0.3">
      <c r="M14884" s="162"/>
      <c r="N14884" s="152"/>
      <c r="P14884" s="138"/>
    </row>
    <row r="14885" spans="13:16" x14ac:dyDescent="0.3">
      <c r="M14885" s="162"/>
      <c r="N14885" s="152"/>
      <c r="P14885" s="138"/>
    </row>
    <row r="14886" spans="13:16" x14ac:dyDescent="0.3">
      <c r="M14886" s="162"/>
      <c r="N14886" s="152"/>
      <c r="P14886" s="138"/>
    </row>
    <row r="14887" spans="13:16" x14ac:dyDescent="0.3">
      <c r="M14887" s="162"/>
      <c r="N14887" s="152"/>
      <c r="P14887" s="138"/>
    </row>
    <row r="14888" spans="13:16" x14ac:dyDescent="0.3">
      <c r="M14888" s="162"/>
      <c r="N14888" s="152"/>
      <c r="P14888" s="138"/>
    </row>
    <row r="14889" spans="13:16" x14ac:dyDescent="0.3">
      <c r="M14889" s="162"/>
      <c r="N14889" s="152"/>
      <c r="P14889" s="138"/>
    </row>
    <row r="14890" spans="13:16" x14ac:dyDescent="0.3">
      <c r="M14890" s="162"/>
      <c r="N14890" s="152"/>
      <c r="P14890" s="138"/>
    </row>
    <row r="14891" spans="13:16" x14ac:dyDescent="0.3">
      <c r="M14891" s="162"/>
      <c r="N14891" s="152"/>
      <c r="P14891" s="138"/>
    </row>
    <row r="14892" spans="13:16" x14ac:dyDescent="0.3">
      <c r="M14892" s="162"/>
      <c r="N14892" s="152"/>
      <c r="P14892" s="138"/>
    </row>
    <row r="14893" spans="13:16" x14ac:dyDescent="0.3">
      <c r="M14893" s="162"/>
      <c r="N14893" s="152"/>
      <c r="P14893" s="138"/>
    </row>
    <row r="14894" spans="13:16" x14ac:dyDescent="0.3">
      <c r="M14894" s="162"/>
      <c r="N14894" s="152"/>
      <c r="P14894" s="138"/>
    </row>
    <row r="14895" spans="13:16" x14ac:dyDescent="0.3">
      <c r="M14895" s="162"/>
      <c r="N14895" s="152"/>
      <c r="P14895" s="138"/>
    </row>
    <row r="14896" spans="13:16" x14ac:dyDescent="0.3">
      <c r="M14896" s="162"/>
      <c r="N14896" s="152"/>
      <c r="P14896" s="138"/>
    </row>
    <row r="14897" spans="13:16" x14ac:dyDescent="0.3">
      <c r="M14897" s="162"/>
      <c r="N14897" s="152"/>
      <c r="P14897" s="138"/>
    </row>
    <row r="14898" spans="13:16" x14ac:dyDescent="0.3">
      <c r="M14898" s="162"/>
      <c r="N14898" s="152"/>
      <c r="P14898" s="138"/>
    </row>
    <row r="14899" spans="13:16" x14ac:dyDescent="0.3">
      <c r="M14899" s="162"/>
      <c r="N14899" s="152"/>
      <c r="P14899" s="138"/>
    </row>
    <row r="14900" spans="13:16" x14ac:dyDescent="0.3">
      <c r="M14900" s="162"/>
      <c r="N14900" s="152"/>
      <c r="P14900" s="138"/>
    </row>
    <row r="14901" spans="13:16" x14ac:dyDescent="0.3">
      <c r="M14901" s="162"/>
      <c r="N14901" s="152"/>
      <c r="P14901" s="138"/>
    </row>
    <row r="14902" spans="13:16" x14ac:dyDescent="0.3">
      <c r="M14902" s="162"/>
      <c r="N14902" s="152"/>
      <c r="P14902" s="138"/>
    </row>
    <row r="14903" spans="13:16" x14ac:dyDescent="0.3">
      <c r="M14903" s="162"/>
      <c r="N14903" s="152"/>
      <c r="P14903" s="138"/>
    </row>
    <row r="14904" spans="13:16" x14ac:dyDescent="0.3">
      <c r="M14904" s="162"/>
      <c r="N14904" s="152"/>
      <c r="P14904" s="138"/>
    </row>
    <row r="14905" spans="13:16" x14ac:dyDescent="0.3">
      <c r="M14905" s="162"/>
      <c r="N14905" s="152"/>
      <c r="P14905" s="138"/>
    </row>
    <row r="14906" spans="13:16" x14ac:dyDescent="0.3">
      <c r="M14906" s="162"/>
      <c r="N14906" s="152"/>
      <c r="P14906" s="138"/>
    </row>
    <row r="14907" spans="13:16" x14ac:dyDescent="0.3">
      <c r="M14907" s="162"/>
      <c r="N14907" s="152"/>
      <c r="P14907" s="138"/>
    </row>
    <row r="14908" spans="13:16" x14ac:dyDescent="0.3">
      <c r="M14908" s="162"/>
      <c r="N14908" s="152"/>
      <c r="P14908" s="138"/>
    </row>
    <row r="14909" spans="13:16" x14ac:dyDescent="0.3">
      <c r="M14909" s="162"/>
      <c r="N14909" s="152"/>
      <c r="P14909" s="138"/>
    </row>
    <row r="14910" spans="13:16" x14ac:dyDescent="0.3">
      <c r="M14910" s="162"/>
      <c r="N14910" s="152"/>
      <c r="P14910" s="138"/>
    </row>
    <row r="14911" spans="13:16" x14ac:dyDescent="0.3">
      <c r="M14911" s="162"/>
      <c r="N14911" s="152"/>
      <c r="P14911" s="138"/>
    </row>
    <row r="14912" spans="13:16" x14ac:dyDescent="0.3">
      <c r="M14912" s="162"/>
      <c r="N14912" s="152"/>
      <c r="P14912" s="138"/>
    </row>
    <row r="14913" spans="13:16" x14ac:dyDescent="0.3">
      <c r="M14913" s="162"/>
      <c r="N14913" s="152"/>
      <c r="P14913" s="138"/>
    </row>
    <row r="14914" spans="13:16" x14ac:dyDescent="0.3">
      <c r="M14914" s="162"/>
      <c r="N14914" s="152"/>
      <c r="P14914" s="138"/>
    </row>
    <row r="14915" spans="13:16" x14ac:dyDescent="0.3">
      <c r="M14915" s="162"/>
      <c r="N14915" s="152"/>
      <c r="P14915" s="138"/>
    </row>
    <row r="14916" spans="13:16" x14ac:dyDescent="0.3">
      <c r="M14916" s="162"/>
      <c r="N14916" s="152"/>
      <c r="P14916" s="138"/>
    </row>
    <row r="14917" spans="13:16" x14ac:dyDescent="0.3">
      <c r="M14917" s="162"/>
      <c r="N14917" s="152"/>
      <c r="P14917" s="138"/>
    </row>
    <row r="14918" spans="13:16" x14ac:dyDescent="0.3">
      <c r="M14918" s="162"/>
      <c r="N14918" s="152"/>
      <c r="P14918" s="138"/>
    </row>
    <row r="14919" spans="13:16" x14ac:dyDescent="0.3">
      <c r="M14919" s="162"/>
      <c r="N14919" s="152"/>
      <c r="P14919" s="138"/>
    </row>
    <row r="14920" spans="13:16" x14ac:dyDescent="0.3">
      <c r="M14920" s="162"/>
      <c r="N14920" s="152"/>
      <c r="P14920" s="138"/>
    </row>
    <row r="14921" spans="13:16" x14ac:dyDescent="0.3">
      <c r="M14921" s="162"/>
      <c r="N14921" s="152"/>
      <c r="P14921" s="138"/>
    </row>
    <row r="14922" spans="13:16" x14ac:dyDescent="0.3">
      <c r="M14922" s="162"/>
      <c r="N14922" s="152"/>
      <c r="P14922" s="138"/>
    </row>
    <row r="14923" spans="13:16" x14ac:dyDescent="0.3">
      <c r="M14923" s="162"/>
      <c r="N14923" s="152"/>
      <c r="P14923" s="138"/>
    </row>
    <row r="14924" spans="13:16" x14ac:dyDescent="0.3">
      <c r="M14924" s="162"/>
      <c r="N14924" s="152"/>
      <c r="P14924" s="138"/>
    </row>
    <row r="14925" spans="13:16" x14ac:dyDescent="0.3">
      <c r="M14925" s="162"/>
      <c r="N14925" s="152"/>
      <c r="P14925" s="138"/>
    </row>
    <row r="14926" spans="13:16" x14ac:dyDescent="0.3">
      <c r="M14926" s="162"/>
      <c r="N14926" s="152"/>
      <c r="P14926" s="138"/>
    </row>
    <row r="14927" spans="13:16" x14ac:dyDescent="0.3">
      <c r="M14927" s="162"/>
      <c r="N14927" s="152"/>
      <c r="P14927" s="138"/>
    </row>
    <row r="14928" spans="13:16" x14ac:dyDescent="0.3">
      <c r="M14928" s="162"/>
      <c r="N14928" s="152"/>
      <c r="P14928" s="138"/>
    </row>
    <row r="14929" spans="13:16" x14ac:dyDescent="0.3">
      <c r="M14929" s="162"/>
      <c r="N14929" s="152"/>
      <c r="P14929" s="138"/>
    </row>
    <row r="14930" spans="13:16" x14ac:dyDescent="0.3">
      <c r="M14930" s="162"/>
      <c r="N14930" s="152"/>
      <c r="P14930" s="138"/>
    </row>
    <row r="14931" spans="13:16" x14ac:dyDescent="0.3">
      <c r="M14931" s="162"/>
      <c r="N14931" s="152"/>
      <c r="P14931" s="138"/>
    </row>
    <row r="14932" spans="13:16" x14ac:dyDescent="0.3">
      <c r="M14932" s="162"/>
      <c r="N14932" s="152"/>
      <c r="P14932" s="138"/>
    </row>
    <row r="14933" spans="13:16" x14ac:dyDescent="0.3">
      <c r="M14933" s="162"/>
      <c r="N14933" s="152"/>
      <c r="P14933" s="138"/>
    </row>
    <row r="14934" spans="13:16" x14ac:dyDescent="0.3">
      <c r="M14934" s="162"/>
      <c r="N14934" s="152"/>
      <c r="P14934" s="138"/>
    </row>
    <row r="14935" spans="13:16" x14ac:dyDescent="0.3">
      <c r="M14935" s="162"/>
      <c r="N14935" s="152"/>
      <c r="P14935" s="138"/>
    </row>
    <row r="14936" spans="13:16" x14ac:dyDescent="0.3">
      <c r="M14936" s="162"/>
      <c r="N14936" s="152"/>
      <c r="P14936" s="138"/>
    </row>
    <row r="14937" spans="13:16" x14ac:dyDescent="0.3">
      <c r="M14937" s="162"/>
      <c r="N14937" s="152"/>
      <c r="P14937" s="138"/>
    </row>
    <row r="14938" spans="13:16" x14ac:dyDescent="0.3">
      <c r="M14938" s="162"/>
      <c r="N14938" s="152"/>
      <c r="P14938" s="138"/>
    </row>
    <row r="14939" spans="13:16" x14ac:dyDescent="0.3">
      <c r="M14939" s="162"/>
      <c r="N14939" s="152"/>
      <c r="P14939" s="138"/>
    </row>
    <row r="14940" spans="13:16" x14ac:dyDescent="0.3">
      <c r="M14940" s="162"/>
      <c r="N14940" s="152"/>
      <c r="P14940" s="138"/>
    </row>
    <row r="14941" spans="13:16" x14ac:dyDescent="0.3">
      <c r="M14941" s="162"/>
      <c r="N14941" s="152"/>
      <c r="P14941" s="138"/>
    </row>
    <row r="14942" spans="13:16" x14ac:dyDescent="0.3">
      <c r="M14942" s="162"/>
      <c r="N14942" s="152"/>
      <c r="P14942" s="138"/>
    </row>
    <row r="14943" spans="13:16" x14ac:dyDescent="0.3">
      <c r="M14943" s="162"/>
      <c r="N14943" s="152"/>
      <c r="P14943" s="138"/>
    </row>
    <row r="14944" spans="13:16" x14ac:dyDescent="0.3">
      <c r="M14944" s="162"/>
      <c r="N14944" s="152"/>
      <c r="P14944" s="138"/>
    </row>
    <row r="14945" spans="13:16" x14ac:dyDescent="0.3">
      <c r="M14945" s="162"/>
      <c r="N14945" s="152"/>
      <c r="P14945" s="138"/>
    </row>
    <row r="14946" spans="13:16" x14ac:dyDescent="0.3">
      <c r="M14946" s="162"/>
      <c r="N14946" s="152"/>
      <c r="P14946" s="138"/>
    </row>
    <row r="14947" spans="13:16" x14ac:dyDescent="0.3">
      <c r="M14947" s="162"/>
      <c r="N14947" s="152"/>
      <c r="P14947" s="138"/>
    </row>
    <row r="14948" spans="13:16" x14ac:dyDescent="0.3">
      <c r="M14948" s="162"/>
      <c r="N14948" s="152"/>
      <c r="P14948" s="138"/>
    </row>
    <row r="14949" spans="13:16" x14ac:dyDescent="0.3">
      <c r="M14949" s="162"/>
      <c r="N14949" s="152"/>
      <c r="P14949" s="138"/>
    </row>
    <row r="14950" spans="13:16" x14ac:dyDescent="0.3">
      <c r="M14950" s="162"/>
      <c r="N14950" s="152"/>
      <c r="P14950" s="138"/>
    </row>
    <row r="14951" spans="13:16" x14ac:dyDescent="0.3">
      <c r="M14951" s="162"/>
      <c r="N14951" s="152"/>
      <c r="P14951" s="138"/>
    </row>
    <row r="14952" spans="13:16" x14ac:dyDescent="0.3">
      <c r="M14952" s="162"/>
      <c r="N14952" s="152"/>
      <c r="P14952" s="138"/>
    </row>
    <row r="14953" spans="13:16" x14ac:dyDescent="0.3">
      <c r="M14953" s="162"/>
      <c r="N14953" s="152"/>
      <c r="P14953" s="138"/>
    </row>
    <row r="14954" spans="13:16" x14ac:dyDescent="0.3">
      <c r="M14954" s="162"/>
      <c r="N14954" s="152"/>
      <c r="P14954" s="138"/>
    </row>
    <row r="14955" spans="13:16" x14ac:dyDescent="0.3">
      <c r="M14955" s="162"/>
      <c r="N14955" s="152"/>
      <c r="P14955" s="138"/>
    </row>
    <row r="14956" spans="13:16" x14ac:dyDescent="0.3">
      <c r="M14956" s="162"/>
      <c r="N14956" s="152"/>
      <c r="P14956" s="138"/>
    </row>
    <row r="14957" spans="13:16" x14ac:dyDescent="0.3">
      <c r="M14957" s="162"/>
      <c r="N14957" s="152"/>
      <c r="P14957" s="138"/>
    </row>
    <row r="14958" spans="13:16" x14ac:dyDescent="0.3">
      <c r="M14958" s="162"/>
      <c r="N14958" s="152"/>
      <c r="P14958" s="138"/>
    </row>
    <row r="14959" spans="13:16" x14ac:dyDescent="0.3">
      <c r="M14959" s="162"/>
      <c r="N14959" s="152"/>
      <c r="P14959" s="138"/>
    </row>
    <row r="14960" spans="13:16" x14ac:dyDescent="0.3">
      <c r="M14960" s="162"/>
      <c r="N14960" s="152"/>
      <c r="P14960" s="138"/>
    </row>
    <row r="14961" spans="13:16" x14ac:dyDescent="0.3">
      <c r="M14961" s="162"/>
      <c r="N14961" s="152"/>
      <c r="P14961" s="138"/>
    </row>
    <row r="14962" spans="13:16" x14ac:dyDescent="0.3">
      <c r="M14962" s="162"/>
      <c r="N14962" s="152"/>
      <c r="P14962" s="138"/>
    </row>
    <row r="14963" spans="13:16" x14ac:dyDescent="0.3">
      <c r="M14963" s="162"/>
      <c r="N14963" s="152"/>
      <c r="P14963" s="138"/>
    </row>
    <row r="14964" spans="13:16" x14ac:dyDescent="0.3">
      <c r="M14964" s="162"/>
      <c r="N14964" s="152"/>
      <c r="P14964" s="138"/>
    </row>
    <row r="14965" spans="13:16" x14ac:dyDescent="0.3">
      <c r="M14965" s="162"/>
      <c r="N14965" s="152"/>
      <c r="P14965" s="138"/>
    </row>
    <row r="14966" spans="13:16" x14ac:dyDescent="0.3">
      <c r="M14966" s="162"/>
      <c r="N14966" s="152"/>
      <c r="P14966" s="138"/>
    </row>
    <row r="14967" spans="13:16" x14ac:dyDescent="0.3">
      <c r="M14967" s="162"/>
      <c r="N14967" s="152"/>
      <c r="P14967" s="138"/>
    </row>
    <row r="14968" spans="13:16" x14ac:dyDescent="0.3">
      <c r="M14968" s="162"/>
      <c r="N14968" s="152"/>
      <c r="P14968" s="138"/>
    </row>
    <row r="14969" spans="13:16" x14ac:dyDescent="0.3">
      <c r="M14969" s="162"/>
      <c r="N14969" s="152"/>
      <c r="P14969" s="138"/>
    </row>
    <row r="14970" spans="13:16" x14ac:dyDescent="0.3">
      <c r="M14970" s="162"/>
      <c r="N14970" s="152"/>
      <c r="P14970" s="138"/>
    </row>
    <row r="14971" spans="13:16" x14ac:dyDescent="0.3">
      <c r="M14971" s="162"/>
      <c r="N14971" s="152"/>
      <c r="P14971" s="138"/>
    </row>
    <row r="14972" spans="13:16" x14ac:dyDescent="0.3">
      <c r="M14972" s="162"/>
      <c r="N14972" s="152"/>
      <c r="P14972" s="138"/>
    </row>
    <row r="14973" spans="13:16" x14ac:dyDescent="0.3">
      <c r="M14973" s="162"/>
      <c r="N14973" s="152"/>
      <c r="P14973" s="138"/>
    </row>
    <row r="14974" spans="13:16" x14ac:dyDescent="0.3">
      <c r="M14974" s="162"/>
      <c r="N14974" s="152"/>
      <c r="P14974" s="138"/>
    </row>
    <row r="14975" spans="13:16" x14ac:dyDescent="0.3">
      <c r="M14975" s="162"/>
      <c r="N14975" s="152"/>
      <c r="P14975" s="138"/>
    </row>
    <row r="14976" spans="13:16" x14ac:dyDescent="0.3">
      <c r="M14976" s="162"/>
      <c r="N14976" s="152"/>
      <c r="P14976" s="138"/>
    </row>
    <row r="14977" spans="13:16" x14ac:dyDescent="0.3">
      <c r="M14977" s="162"/>
      <c r="N14977" s="152"/>
      <c r="P14977" s="138"/>
    </row>
    <row r="14978" spans="13:16" x14ac:dyDescent="0.3">
      <c r="M14978" s="162"/>
      <c r="N14978" s="152"/>
      <c r="P14978" s="138"/>
    </row>
    <row r="14979" spans="13:16" x14ac:dyDescent="0.3">
      <c r="M14979" s="162"/>
      <c r="N14979" s="152"/>
      <c r="P14979" s="138"/>
    </row>
    <row r="14980" spans="13:16" x14ac:dyDescent="0.3">
      <c r="M14980" s="162"/>
      <c r="N14980" s="152"/>
      <c r="P14980" s="138"/>
    </row>
    <row r="14981" spans="13:16" x14ac:dyDescent="0.3">
      <c r="M14981" s="162"/>
      <c r="N14981" s="152"/>
      <c r="P14981" s="138"/>
    </row>
    <row r="14982" spans="13:16" x14ac:dyDescent="0.3">
      <c r="M14982" s="162"/>
      <c r="N14982" s="152"/>
      <c r="P14982" s="138"/>
    </row>
    <row r="14983" spans="13:16" x14ac:dyDescent="0.3">
      <c r="M14983" s="162"/>
      <c r="N14983" s="152"/>
      <c r="P14983" s="138"/>
    </row>
    <row r="14984" spans="13:16" x14ac:dyDescent="0.3">
      <c r="M14984" s="162"/>
      <c r="N14984" s="152"/>
      <c r="P14984" s="138"/>
    </row>
    <row r="14985" spans="13:16" x14ac:dyDescent="0.3">
      <c r="M14985" s="162"/>
      <c r="N14985" s="152"/>
      <c r="P14985" s="138"/>
    </row>
    <row r="14986" spans="13:16" x14ac:dyDescent="0.3">
      <c r="M14986" s="162"/>
      <c r="N14986" s="152"/>
      <c r="P14986" s="138"/>
    </row>
    <row r="14987" spans="13:16" x14ac:dyDescent="0.3">
      <c r="M14987" s="162"/>
      <c r="N14987" s="152"/>
      <c r="P14987" s="138"/>
    </row>
    <row r="14988" spans="13:16" x14ac:dyDescent="0.3">
      <c r="M14988" s="162"/>
      <c r="N14988" s="152"/>
      <c r="P14988" s="138"/>
    </row>
    <row r="14989" spans="13:16" x14ac:dyDescent="0.3">
      <c r="M14989" s="162"/>
      <c r="N14989" s="152"/>
      <c r="P14989" s="138"/>
    </row>
    <row r="14990" spans="13:16" x14ac:dyDescent="0.3">
      <c r="M14990" s="162"/>
      <c r="N14990" s="152"/>
      <c r="P14990" s="138"/>
    </row>
    <row r="14991" spans="13:16" x14ac:dyDescent="0.3">
      <c r="M14991" s="162"/>
      <c r="N14991" s="152"/>
      <c r="P14991" s="138"/>
    </row>
    <row r="14992" spans="13:16" x14ac:dyDescent="0.3">
      <c r="M14992" s="162"/>
      <c r="N14992" s="152"/>
      <c r="P14992" s="138"/>
    </row>
    <row r="14993" spans="13:16" x14ac:dyDescent="0.3">
      <c r="M14993" s="162"/>
      <c r="N14993" s="152"/>
      <c r="P14993" s="138"/>
    </row>
    <row r="14994" spans="13:16" x14ac:dyDescent="0.3">
      <c r="M14994" s="162"/>
      <c r="N14994" s="152"/>
      <c r="P14994" s="138"/>
    </row>
    <row r="14995" spans="13:16" x14ac:dyDescent="0.3">
      <c r="M14995" s="162"/>
      <c r="N14995" s="152"/>
      <c r="P14995" s="138"/>
    </row>
    <row r="14996" spans="13:16" x14ac:dyDescent="0.3">
      <c r="M14996" s="162"/>
      <c r="N14996" s="152"/>
      <c r="P14996" s="138"/>
    </row>
    <row r="14997" spans="13:16" x14ac:dyDescent="0.3">
      <c r="M14997" s="162"/>
      <c r="N14997" s="152"/>
      <c r="P14997" s="138"/>
    </row>
    <row r="14998" spans="13:16" x14ac:dyDescent="0.3">
      <c r="M14998" s="162"/>
      <c r="N14998" s="152"/>
      <c r="P14998" s="138"/>
    </row>
    <row r="14999" spans="13:16" x14ac:dyDescent="0.3">
      <c r="M14999" s="162"/>
      <c r="N14999" s="152"/>
      <c r="P14999" s="138"/>
    </row>
    <row r="15000" spans="13:16" x14ac:dyDescent="0.3">
      <c r="M15000" s="162"/>
      <c r="N15000" s="152"/>
      <c r="P15000" s="138"/>
    </row>
    <row r="15001" spans="13:16" x14ac:dyDescent="0.3">
      <c r="M15001" s="162"/>
      <c r="N15001" s="152"/>
      <c r="P15001" s="138"/>
    </row>
    <row r="15002" spans="13:16" x14ac:dyDescent="0.3">
      <c r="M15002" s="162"/>
      <c r="N15002" s="152"/>
      <c r="P15002" s="138"/>
    </row>
    <row r="15003" spans="13:16" x14ac:dyDescent="0.3">
      <c r="M15003" s="162"/>
      <c r="N15003" s="152"/>
      <c r="P15003" s="138"/>
    </row>
    <row r="15004" spans="13:16" x14ac:dyDescent="0.3">
      <c r="M15004" s="162"/>
      <c r="N15004" s="152"/>
      <c r="P15004" s="138"/>
    </row>
    <row r="15005" spans="13:16" x14ac:dyDescent="0.3">
      <c r="M15005" s="162"/>
      <c r="N15005" s="152"/>
      <c r="P15005" s="138"/>
    </row>
    <row r="15006" spans="13:16" x14ac:dyDescent="0.3">
      <c r="M15006" s="162"/>
      <c r="N15006" s="152"/>
      <c r="P15006" s="138"/>
    </row>
    <row r="15007" spans="13:16" x14ac:dyDescent="0.3">
      <c r="M15007" s="162"/>
      <c r="N15007" s="152"/>
      <c r="P15007" s="138"/>
    </row>
    <row r="15008" spans="13:16" x14ac:dyDescent="0.3">
      <c r="M15008" s="162"/>
      <c r="N15008" s="152"/>
      <c r="P15008" s="138"/>
    </row>
    <row r="15009" spans="13:16" x14ac:dyDescent="0.3">
      <c r="M15009" s="162"/>
      <c r="N15009" s="152"/>
      <c r="P15009" s="138"/>
    </row>
    <row r="15010" spans="13:16" x14ac:dyDescent="0.3">
      <c r="M15010" s="162"/>
      <c r="N15010" s="152"/>
      <c r="P15010" s="138"/>
    </row>
    <row r="15011" spans="13:16" x14ac:dyDescent="0.3">
      <c r="M15011" s="162"/>
      <c r="N15011" s="152"/>
      <c r="P15011" s="138"/>
    </row>
    <row r="15012" spans="13:16" x14ac:dyDescent="0.3">
      <c r="M15012" s="162"/>
      <c r="N15012" s="152"/>
      <c r="P15012" s="138"/>
    </row>
    <row r="15013" spans="13:16" x14ac:dyDescent="0.3">
      <c r="M15013" s="162"/>
      <c r="N15013" s="152"/>
      <c r="P15013" s="138"/>
    </row>
    <row r="15014" spans="13:16" x14ac:dyDescent="0.3">
      <c r="M15014" s="162"/>
      <c r="N15014" s="152"/>
      <c r="P15014" s="138"/>
    </row>
    <row r="15015" spans="13:16" x14ac:dyDescent="0.3">
      <c r="M15015" s="162"/>
      <c r="N15015" s="152"/>
      <c r="P15015" s="138"/>
    </row>
    <row r="15016" spans="13:16" x14ac:dyDescent="0.3">
      <c r="M15016" s="162"/>
      <c r="N15016" s="152"/>
      <c r="P15016" s="138"/>
    </row>
    <row r="15017" spans="13:16" x14ac:dyDescent="0.3">
      <c r="M15017" s="162"/>
      <c r="N15017" s="152"/>
      <c r="P15017" s="138"/>
    </row>
    <row r="15018" spans="13:16" x14ac:dyDescent="0.3">
      <c r="M15018" s="162"/>
      <c r="N15018" s="152"/>
      <c r="P15018" s="138"/>
    </row>
    <row r="15019" spans="13:16" x14ac:dyDescent="0.3">
      <c r="M15019" s="162"/>
      <c r="N15019" s="152"/>
      <c r="P15019" s="138"/>
    </row>
    <row r="15020" spans="13:16" x14ac:dyDescent="0.3">
      <c r="M15020" s="162"/>
      <c r="N15020" s="152"/>
      <c r="P15020" s="138"/>
    </row>
    <row r="15021" spans="13:16" x14ac:dyDescent="0.3">
      <c r="M15021" s="162"/>
      <c r="N15021" s="152"/>
      <c r="P15021" s="138"/>
    </row>
    <row r="15022" spans="13:16" x14ac:dyDescent="0.3">
      <c r="M15022" s="162"/>
      <c r="N15022" s="152"/>
      <c r="P15022" s="138"/>
    </row>
    <row r="15023" spans="13:16" x14ac:dyDescent="0.3">
      <c r="M15023" s="162"/>
      <c r="N15023" s="152"/>
      <c r="P15023" s="138"/>
    </row>
    <row r="15024" spans="13:16" x14ac:dyDescent="0.3">
      <c r="M15024" s="162"/>
      <c r="N15024" s="152"/>
      <c r="P15024" s="138"/>
    </row>
    <row r="15025" spans="13:16" x14ac:dyDescent="0.3">
      <c r="M15025" s="162"/>
      <c r="N15025" s="152"/>
      <c r="P15025" s="138"/>
    </row>
    <row r="15026" spans="13:16" x14ac:dyDescent="0.3">
      <c r="M15026" s="162"/>
      <c r="N15026" s="152"/>
      <c r="P15026" s="138"/>
    </row>
    <row r="15027" spans="13:16" x14ac:dyDescent="0.3">
      <c r="M15027" s="162"/>
      <c r="N15027" s="152"/>
      <c r="P15027" s="138"/>
    </row>
    <row r="15028" spans="13:16" x14ac:dyDescent="0.3">
      <c r="M15028" s="162"/>
      <c r="N15028" s="152"/>
      <c r="P15028" s="138"/>
    </row>
    <row r="15029" spans="13:16" x14ac:dyDescent="0.3">
      <c r="M15029" s="162"/>
      <c r="N15029" s="152"/>
      <c r="P15029" s="138"/>
    </row>
    <row r="15030" spans="13:16" x14ac:dyDescent="0.3">
      <c r="M15030" s="162"/>
      <c r="N15030" s="152"/>
      <c r="P15030" s="138"/>
    </row>
    <row r="15031" spans="13:16" x14ac:dyDescent="0.3">
      <c r="M15031" s="162"/>
      <c r="N15031" s="152"/>
      <c r="P15031" s="138"/>
    </row>
    <row r="15032" spans="13:16" x14ac:dyDescent="0.3">
      <c r="M15032" s="162"/>
      <c r="N15032" s="152"/>
      <c r="P15032" s="138"/>
    </row>
    <row r="15033" spans="13:16" x14ac:dyDescent="0.3">
      <c r="M15033" s="162"/>
      <c r="N15033" s="152"/>
      <c r="P15033" s="138"/>
    </row>
    <row r="15034" spans="13:16" x14ac:dyDescent="0.3">
      <c r="M15034" s="162"/>
      <c r="N15034" s="152"/>
      <c r="P15034" s="138"/>
    </row>
    <row r="15035" spans="13:16" x14ac:dyDescent="0.3">
      <c r="M15035" s="162"/>
      <c r="N15035" s="152"/>
      <c r="P15035" s="138"/>
    </row>
    <row r="15036" spans="13:16" x14ac:dyDescent="0.3">
      <c r="M15036" s="162"/>
      <c r="N15036" s="152"/>
      <c r="P15036" s="138"/>
    </row>
    <row r="15037" spans="13:16" x14ac:dyDescent="0.3">
      <c r="M15037" s="162"/>
      <c r="N15037" s="152"/>
      <c r="P15037" s="138"/>
    </row>
    <row r="15038" spans="13:16" x14ac:dyDescent="0.3">
      <c r="M15038" s="162"/>
      <c r="N15038" s="152"/>
      <c r="P15038" s="138"/>
    </row>
    <row r="15039" spans="13:16" x14ac:dyDescent="0.3">
      <c r="M15039" s="162"/>
      <c r="N15039" s="152"/>
      <c r="P15039" s="138"/>
    </row>
    <row r="15040" spans="13:16" x14ac:dyDescent="0.3">
      <c r="M15040" s="162"/>
      <c r="N15040" s="152"/>
      <c r="P15040" s="138"/>
    </row>
    <row r="15041" spans="13:16" x14ac:dyDescent="0.3">
      <c r="M15041" s="162"/>
      <c r="N15041" s="152"/>
      <c r="P15041" s="138"/>
    </row>
    <row r="15042" spans="13:16" x14ac:dyDescent="0.3">
      <c r="M15042" s="162"/>
      <c r="N15042" s="152"/>
      <c r="P15042" s="138"/>
    </row>
    <row r="15043" spans="13:16" x14ac:dyDescent="0.3">
      <c r="M15043" s="162"/>
      <c r="N15043" s="152"/>
      <c r="P15043" s="138"/>
    </row>
    <row r="15044" spans="13:16" x14ac:dyDescent="0.3">
      <c r="M15044" s="162"/>
      <c r="N15044" s="152"/>
      <c r="P15044" s="138"/>
    </row>
    <row r="15045" spans="13:16" x14ac:dyDescent="0.3">
      <c r="M15045" s="162"/>
      <c r="N15045" s="152"/>
      <c r="P15045" s="138"/>
    </row>
    <row r="15046" spans="13:16" x14ac:dyDescent="0.3">
      <c r="M15046" s="162"/>
      <c r="N15046" s="152"/>
      <c r="P15046" s="138"/>
    </row>
    <row r="15047" spans="13:16" x14ac:dyDescent="0.3">
      <c r="M15047" s="162"/>
      <c r="N15047" s="152"/>
      <c r="P15047" s="138"/>
    </row>
    <row r="15048" spans="13:16" x14ac:dyDescent="0.3">
      <c r="M15048" s="162"/>
      <c r="N15048" s="152"/>
      <c r="P15048" s="138"/>
    </row>
    <row r="15049" spans="13:16" x14ac:dyDescent="0.3">
      <c r="M15049" s="162"/>
      <c r="N15049" s="152"/>
      <c r="P15049" s="138"/>
    </row>
    <row r="15050" spans="13:16" x14ac:dyDescent="0.3">
      <c r="M15050" s="162"/>
      <c r="N15050" s="152"/>
      <c r="P15050" s="138"/>
    </row>
    <row r="15051" spans="13:16" x14ac:dyDescent="0.3">
      <c r="M15051" s="162"/>
      <c r="N15051" s="152"/>
      <c r="P15051" s="138"/>
    </row>
    <row r="15052" spans="13:16" x14ac:dyDescent="0.3">
      <c r="M15052" s="162"/>
      <c r="N15052" s="152"/>
      <c r="P15052" s="138"/>
    </row>
    <row r="15053" spans="13:16" x14ac:dyDescent="0.3">
      <c r="M15053" s="162"/>
      <c r="N15053" s="152"/>
      <c r="P15053" s="138"/>
    </row>
    <row r="15054" spans="13:16" x14ac:dyDescent="0.3">
      <c r="M15054" s="162"/>
      <c r="N15054" s="152"/>
      <c r="P15054" s="138"/>
    </row>
    <row r="15055" spans="13:16" x14ac:dyDescent="0.3">
      <c r="M15055" s="162"/>
      <c r="N15055" s="152"/>
      <c r="P15055" s="138"/>
    </row>
    <row r="15056" spans="13:16" x14ac:dyDescent="0.3">
      <c r="M15056" s="162"/>
      <c r="N15056" s="152"/>
      <c r="P15056" s="138"/>
    </row>
    <row r="15057" spans="13:16" x14ac:dyDescent="0.3">
      <c r="M15057" s="162"/>
      <c r="N15057" s="152"/>
      <c r="P15057" s="138"/>
    </row>
    <row r="15058" spans="13:16" x14ac:dyDescent="0.3">
      <c r="M15058" s="162"/>
      <c r="N15058" s="152"/>
      <c r="P15058" s="138"/>
    </row>
    <row r="15059" spans="13:16" x14ac:dyDescent="0.3">
      <c r="M15059" s="162"/>
      <c r="N15059" s="152"/>
      <c r="P15059" s="138"/>
    </row>
    <row r="15060" spans="13:16" x14ac:dyDescent="0.3">
      <c r="M15060" s="162"/>
      <c r="N15060" s="152"/>
      <c r="P15060" s="138"/>
    </row>
    <row r="15061" spans="13:16" x14ac:dyDescent="0.3">
      <c r="M15061" s="162"/>
      <c r="N15061" s="152"/>
      <c r="P15061" s="138"/>
    </row>
    <row r="15062" spans="13:16" x14ac:dyDescent="0.3">
      <c r="M15062" s="162"/>
      <c r="N15062" s="152"/>
      <c r="P15062" s="138"/>
    </row>
    <row r="15063" spans="13:16" x14ac:dyDescent="0.3">
      <c r="M15063" s="162"/>
      <c r="N15063" s="152"/>
      <c r="P15063" s="138"/>
    </row>
    <row r="15064" spans="13:16" x14ac:dyDescent="0.3">
      <c r="M15064" s="162"/>
      <c r="N15064" s="152"/>
      <c r="P15064" s="138"/>
    </row>
    <row r="15065" spans="13:16" x14ac:dyDescent="0.3">
      <c r="M15065" s="162"/>
      <c r="N15065" s="152"/>
      <c r="P15065" s="138"/>
    </row>
    <row r="15066" spans="13:16" x14ac:dyDescent="0.3">
      <c r="M15066" s="162"/>
      <c r="N15066" s="152"/>
      <c r="P15066" s="138"/>
    </row>
    <row r="15067" spans="13:16" x14ac:dyDescent="0.3">
      <c r="M15067" s="162"/>
      <c r="N15067" s="152"/>
      <c r="P15067" s="138"/>
    </row>
    <row r="15068" spans="13:16" x14ac:dyDescent="0.3">
      <c r="M15068" s="162"/>
      <c r="N15068" s="152"/>
      <c r="P15068" s="138"/>
    </row>
    <row r="15069" spans="13:16" x14ac:dyDescent="0.3">
      <c r="M15069" s="162"/>
      <c r="N15069" s="152"/>
      <c r="P15069" s="138"/>
    </row>
    <row r="15070" spans="13:16" x14ac:dyDescent="0.3">
      <c r="M15070" s="162"/>
      <c r="N15070" s="152"/>
      <c r="P15070" s="138"/>
    </row>
    <row r="15071" spans="13:16" x14ac:dyDescent="0.3">
      <c r="M15071" s="162"/>
      <c r="N15071" s="152"/>
      <c r="P15071" s="138"/>
    </row>
    <row r="15072" spans="13:16" x14ac:dyDescent="0.3">
      <c r="M15072" s="162"/>
      <c r="N15072" s="152"/>
      <c r="P15072" s="138"/>
    </row>
    <row r="15073" spans="13:16" x14ac:dyDescent="0.3">
      <c r="M15073" s="162"/>
      <c r="N15073" s="152"/>
      <c r="P15073" s="138"/>
    </row>
    <row r="15074" spans="13:16" x14ac:dyDescent="0.3">
      <c r="M15074" s="162"/>
      <c r="N15074" s="152"/>
      <c r="P15074" s="138"/>
    </row>
    <row r="15075" spans="13:16" x14ac:dyDescent="0.3">
      <c r="M15075" s="162"/>
      <c r="N15075" s="152"/>
      <c r="P15075" s="138"/>
    </row>
    <row r="15076" spans="13:16" x14ac:dyDescent="0.3">
      <c r="M15076" s="162"/>
      <c r="N15076" s="152"/>
      <c r="P15076" s="138"/>
    </row>
    <row r="15077" spans="13:16" x14ac:dyDescent="0.3">
      <c r="M15077" s="162"/>
      <c r="N15077" s="152"/>
      <c r="P15077" s="138"/>
    </row>
    <row r="15078" spans="13:16" x14ac:dyDescent="0.3">
      <c r="M15078" s="162"/>
      <c r="N15078" s="152"/>
      <c r="P15078" s="138"/>
    </row>
    <row r="15079" spans="13:16" x14ac:dyDescent="0.3">
      <c r="M15079" s="162"/>
      <c r="N15079" s="152"/>
      <c r="P15079" s="138"/>
    </row>
    <row r="15080" spans="13:16" x14ac:dyDescent="0.3">
      <c r="M15080" s="162"/>
      <c r="N15080" s="152"/>
      <c r="P15080" s="138"/>
    </row>
    <row r="15081" spans="13:16" x14ac:dyDescent="0.3">
      <c r="M15081" s="162"/>
      <c r="N15081" s="152"/>
      <c r="P15081" s="138"/>
    </row>
    <row r="15082" spans="13:16" x14ac:dyDescent="0.3">
      <c r="M15082" s="162"/>
      <c r="N15082" s="152"/>
      <c r="P15082" s="138"/>
    </row>
    <row r="15083" spans="13:16" x14ac:dyDescent="0.3">
      <c r="M15083" s="162"/>
      <c r="N15083" s="152"/>
      <c r="P15083" s="138"/>
    </row>
    <row r="15084" spans="13:16" x14ac:dyDescent="0.3">
      <c r="M15084" s="162"/>
      <c r="N15084" s="152"/>
      <c r="P15084" s="138"/>
    </row>
    <row r="15085" spans="13:16" x14ac:dyDescent="0.3">
      <c r="M15085" s="162"/>
      <c r="N15085" s="152"/>
      <c r="P15085" s="138"/>
    </row>
    <row r="15086" spans="13:16" x14ac:dyDescent="0.3">
      <c r="M15086" s="162"/>
      <c r="N15086" s="152"/>
      <c r="P15086" s="138"/>
    </row>
    <row r="15087" spans="13:16" x14ac:dyDescent="0.3">
      <c r="M15087" s="162"/>
      <c r="N15087" s="152"/>
      <c r="P15087" s="138"/>
    </row>
    <row r="15088" spans="13:16" x14ac:dyDescent="0.3">
      <c r="M15088" s="162"/>
      <c r="N15088" s="152"/>
      <c r="P15088" s="138"/>
    </row>
    <row r="15089" spans="13:16" x14ac:dyDescent="0.3">
      <c r="M15089" s="162"/>
      <c r="N15089" s="152"/>
      <c r="P15089" s="138"/>
    </row>
    <row r="15090" spans="13:16" x14ac:dyDescent="0.3">
      <c r="M15090" s="162"/>
      <c r="N15090" s="152"/>
      <c r="P15090" s="138"/>
    </row>
    <row r="15091" spans="13:16" x14ac:dyDescent="0.3">
      <c r="M15091" s="162"/>
      <c r="N15091" s="152"/>
      <c r="P15091" s="138"/>
    </row>
    <row r="15092" spans="13:16" x14ac:dyDescent="0.3">
      <c r="M15092" s="162"/>
      <c r="N15092" s="152"/>
      <c r="P15092" s="138"/>
    </row>
    <row r="15093" spans="13:16" x14ac:dyDescent="0.3">
      <c r="M15093" s="162"/>
      <c r="N15093" s="152"/>
      <c r="P15093" s="138"/>
    </row>
    <row r="15094" spans="13:16" x14ac:dyDescent="0.3">
      <c r="M15094" s="162"/>
      <c r="N15094" s="152"/>
      <c r="P15094" s="138"/>
    </row>
    <row r="15095" spans="13:16" x14ac:dyDescent="0.3">
      <c r="M15095" s="162"/>
      <c r="N15095" s="152"/>
      <c r="P15095" s="138"/>
    </row>
    <row r="15096" spans="13:16" x14ac:dyDescent="0.3">
      <c r="M15096" s="162"/>
      <c r="N15096" s="152"/>
      <c r="P15096" s="138"/>
    </row>
    <row r="15097" spans="13:16" x14ac:dyDescent="0.3">
      <c r="M15097" s="162"/>
      <c r="N15097" s="152"/>
      <c r="P15097" s="138"/>
    </row>
    <row r="15098" spans="13:16" x14ac:dyDescent="0.3">
      <c r="M15098" s="162"/>
      <c r="N15098" s="152"/>
      <c r="P15098" s="138"/>
    </row>
    <row r="15099" spans="13:16" x14ac:dyDescent="0.3">
      <c r="M15099" s="162"/>
      <c r="N15099" s="152"/>
      <c r="P15099" s="138"/>
    </row>
    <row r="15100" spans="13:16" x14ac:dyDescent="0.3">
      <c r="M15100" s="162"/>
      <c r="N15100" s="152"/>
      <c r="P15100" s="138"/>
    </row>
    <row r="15101" spans="13:16" x14ac:dyDescent="0.3">
      <c r="M15101" s="162"/>
      <c r="N15101" s="152"/>
      <c r="P15101" s="138"/>
    </row>
    <row r="15102" spans="13:16" x14ac:dyDescent="0.3">
      <c r="M15102" s="162"/>
      <c r="N15102" s="152"/>
      <c r="P15102" s="138"/>
    </row>
    <row r="15103" spans="13:16" x14ac:dyDescent="0.3">
      <c r="M15103" s="162"/>
      <c r="N15103" s="152"/>
      <c r="P15103" s="138"/>
    </row>
    <row r="15104" spans="13:16" x14ac:dyDescent="0.3">
      <c r="M15104" s="162"/>
      <c r="N15104" s="152"/>
      <c r="P15104" s="138"/>
    </row>
    <row r="15105" spans="13:16" x14ac:dyDescent="0.3">
      <c r="M15105" s="162"/>
      <c r="N15105" s="152"/>
      <c r="P15105" s="138"/>
    </row>
    <row r="15106" spans="13:16" x14ac:dyDescent="0.3">
      <c r="M15106" s="162"/>
      <c r="N15106" s="152"/>
      <c r="P15106" s="138"/>
    </row>
    <row r="15107" spans="13:16" x14ac:dyDescent="0.3">
      <c r="M15107" s="162"/>
      <c r="N15107" s="152"/>
      <c r="P15107" s="138"/>
    </row>
    <row r="15108" spans="13:16" x14ac:dyDescent="0.3">
      <c r="M15108" s="162"/>
      <c r="N15108" s="152"/>
      <c r="P15108" s="138"/>
    </row>
    <row r="15109" spans="13:16" x14ac:dyDescent="0.3">
      <c r="M15109" s="162"/>
      <c r="N15109" s="152"/>
      <c r="P15109" s="138"/>
    </row>
    <row r="15110" spans="13:16" x14ac:dyDescent="0.3">
      <c r="M15110" s="162"/>
      <c r="N15110" s="152"/>
      <c r="P15110" s="138"/>
    </row>
    <row r="15111" spans="13:16" x14ac:dyDescent="0.3">
      <c r="M15111" s="162"/>
      <c r="N15111" s="152"/>
      <c r="P15111" s="138"/>
    </row>
    <row r="15112" spans="13:16" x14ac:dyDescent="0.3">
      <c r="M15112" s="162"/>
      <c r="N15112" s="152"/>
      <c r="P15112" s="138"/>
    </row>
    <row r="15113" spans="13:16" x14ac:dyDescent="0.3">
      <c r="M15113" s="162"/>
      <c r="N15113" s="152"/>
      <c r="P15113" s="138"/>
    </row>
    <row r="15114" spans="13:16" x14ac:dyDescent="0.3">
      <c r="M15114" s="162"/>
      <c r="N15114" s="152"/>
      <c r="P15114" s="138"/>
    </row>
    <row r="15115" spans="13:16" x14ac:dyDescent="0.3">
      <c r="M15115" s="162"/>
      <c r="N15115" s="152"/>
      <c r="P15115" s="138"/>
    </row>
    <row r="15116" spans="13:16" x14ac:dyDescent="0.3">
      <c r="M15116" s="162"/>
      <c r="N15116" s="152"/>
      <c r="P15116" s="138"/>
    </row>
    <row r="15117" spans="13:16" x14ac:dyDescent="0.3">
      <c r="M15117" s="162"/>
      <c r="N15117" s="152"/>
      <c r="P15117" s="138"/>
    </row>
    <row r="15118" spans="13:16" x14ac:dyDescent="0.3">
      <c r="M15118" s="162"/>
      <c r="N15118" s="152"/>
      <c r="P15118" s="138"/>
    </row>
    <row r="15119" spans="13:16" x14ac:dyDescent="0.3">
      <c r="M15119" s="162"/>
      <c r="N15119" s="152"/>
      <c r="P15119" s="138"/>
    </row>
    <row r="15120" spans="13:16" x14ac:dyDescent="0.3">
      <c r="M15120" s="162"/>
      <c r="N15120" s="152"/>
      <c r="P15120" s="138"/>
    </row>
    <row r="15121" spans="13:16" x14ac:dyDescent="0.3">
      <c r="M15121" s="162"/>
      <c r="N15121" s="152"/>
      <c r="P15121" s="138"/>
    </row>
    <row r="15122" spans="13:16" x14ac:dyDescent="0.3">
      <c r="M15122" s="162"/>
      <c r="N15122" s="152"/>
      <c r="P15122" s="138"/>
    </row>
    <row r="15123" spans="13:16" x14ac:dyDescent="0.3">
      <c r="M15123" s="162"/>
      <c r="N15123" s="152"/>
      <c r="P15123" s="138"/>
    </row>
    <row r="15124" spans="13:16" x14ac:dyDescent="0.3">
      <c r="M15124" s="162"/>
      <c r="N15124" s="152"/>
      <c r="P15124" s="138"/>
    </row>
    <row r="15125" spans="13:16" x14ac:dyDescent="0.3">
      <c r="M15125" s="162"/>
      <c r="N15125" s="152"/>
      <c r="P15125" s="138"/>
    </row>
    <row r="15126" spans="13:16" x14ac:dyDescent="0.3">
      <c r="M15126" s="162"/>
      <c r="N15126" s="152"/>
      <c r="P15126" s="138"/>
    </row>
    <row r="15127" spans="13:16" x14ac:dyDescent="0.3">
      <c r="M15127" s="162"/>
      <c r="N15127" s="152"/>
      <c r="P15127" s="138"/>
    </row>
    <row r="15128" spans="13:16" x14ac:dyDescent="0.3">
      <c r="M15128" s="162"/>
      <c r="N15128" s="152"/>
      <c r="P15128" s="138"/>
    </row>
    <row r="15129" spans="13:16" x14ac:dyDescent="0.3">
      <c r="M15129" s="162"/>
      <c r="N15129" s="152"/>
      <c r="P15129" s="138"/>
    </row>
    <row r="15130" spans="13:16" x14ac:dyDescent="0.3">
      <c r="M15130" s="162"/>
      <c r="N15130" s="152"/>
      <c r="P15130" s="138"/>
    </row>
    <row r="15131" spans="13:16" x14ac:dyDescent="0.3">
      <c r="M15131" s="162"/>
      <c r="N15131" s="152"/>
      <c r="P15131" s="138"/>
    </row>
    <row r="15132" spans="13:16" x14ac:dyDescent="0.3">
      <c r="M15132" s="162"/>
      <c r="N15132" s="152"/>
      <c r="P15132" s="138"/>
    </row>
    <row r="15133" spans="13:16" x14ac:dyDescent="0.3">
      <c r="M15133" s="162"/>
      <c r="N15133" s="152"/>
      <c r="P15133" s="138"/>
    </row>
    <row r="15134" spans="13:16" x14ac:dyDescent="0.3">
      <c r="M15134" s="162"/>
      <c r="N15134" s="152"/>
      <c r="P15134" s="138"/>
    </row>
    <row r="15135" spans="13:16" x14ac:dyDescent="0.3">
      <c r="M15135" s="162"/>
      <c r="N15135" s="152"/>
      <c r="P15135" s="138"/>
    </row>
    <row r="15136" spans="13:16" x14ac:dyDescent="0.3">
      <c r="M15136" s="162"/>
      <c r="N15136" s="152"/>
      <c r="P15136" s="138"/>
    </row>
    <row r="15137" spans="13:16" x14ac:dyDescent="0.3">
      <c r="M15137" s="162"/>
      <c r="N15137" s="152"/>
      <c r="P15137" s="138"/>
    </row>
    <row r="15138" spans="13:16" x14ac:dyDescent="0.3">
      <c r="M15138" s="162"/>
      <c r="N15138" s="152"/>
      <c r="P15138" s="138"/>
    </row>
    <row r="15139" spans="13:16" x14ac:dyDescent="0.3">
      <c r="M15139" s="162"/>
      <c r="N15139" s="152"/>
      <c r="P15139" s="138"/>
    </row>
    <row r="15140" spans="13:16" x14ac:dyDescent="0.3">
      <c r="M15140" s="162"/>
      <c r="N15140" s="152"/>
      <c r="P15140" s="138"/>
    </row>
    <row r="15141" spans="13:16" x14ac:dyDescent="0.3">
      <c r="M15141" s="162"/>
      <c r="N15141" s="152"/>
      <c r="P15141" s="138"/>
    </row>
    <row r="15142" spans="13:16" x14ac:dyDescent="0.3">
      <c r="M15142" s="162"/>
      <c r="N15142" s="152"/>
      <c r="P15142" s="138"/>
    </row>
    <row r="15143" spans="13:16" x14ac:dyDescent="0.3">
      <c r="M15143" s="162"/>
      <c r="N15143" s="152"/>
      <c r="P15143" s="138"/>
    </row>
    <row r="15144" spans="13:16" x14ac:dyDescent="0.3">
      <c r="M15144" s="162"/>
      <c r="N15144" s="152"/>
      <c r="P15144" s="138"/>
    </row>
    <row r="15145" spans="13:16" x14ac:dyDescent="0.3">
      <c r="M15145" s="162"/>
      <c r="N15145" s="152"/>
      <c r="P15145" s="138"/>
    </row>
    <row r="15146" spans="13:16" x14ac:dyDescent="0.3">
      <c r="M15146" s="162"/>
      <c r="N15146" s="152"/>
      <c r="P15146" s="138"/>
    </row>
    <row r="15147" spans="13:16" x14ac:dyDescent="0.3">
      <c r="M15147" s="162"/>
      <c r="N15147" s="152"/>
      <c r="P15147" s="138"/>
    </row>
    <row r="15148" spans="13:16" x14ac:dyDescent="0.3">
      <c r="M15148" s="162"/>
      <c r="N15148" s="152"/>
      <c r="P15148" s="138"/>
    </row>
    <row r="15149" spans="13:16" x14ac:dyDescent="0.3">
      <c r="M15149" s="162"/>
      <c r="N15149" s="152"/>
      <c r="P15149" s="138"/>
    </row>
    <row r="15150" spans="13:16" x14ac:dyDescent="0.3">
      <c r="M15150" s="162"/>
      <c r="N15150" s="152"/>
      <c r="P15150" s="138"/>
    </row>
    <row r="15151" spans="13:16" x14ac:dyDescent="0.3">
      <c r="M15151" s="162"/>
      <c r="N15151" s="152"/>
      <c r="P15151" s="138"/>
    </row>
    <row r="15152" spans="13:16" x14ac:dyDescent="0.3">
      <c r="M15152" s="162"/>
      <c r="N15152" s="152"/>
      <c r="P15152" s="138"/>
    </row>
    <row r="15153" spans="13:16" x14ac:dyDescent="0.3">
      <c r="M15153" s="162"/>
      <c r="N15153" s="152"/>
      <c r="P15153" s="138"/>
    </row>
    <row r="15154" spans="13:16" x14ac:dyDescent="0.3">
      <c r="M15154" s="162"/>
      <c r="N15154" s="152"/>
      <c r="P15154" s="138"/>
    </row>
    <row r="15155" spans="13:16" x14ac:dyDescent="0.3">
      <c r="M15155" s="162"/>
      <c r="N15155" s="152"/>
      <c r="P15155" s="138"/>
    </row>
    <row r="15156" spans="13:16" x14ac:dyDescent="0.3">
      <c r="M15156" s="162"/>
      <c r="N15156" s="152"/>
      <c r="P15156" s="138"/>
    </row>
    <row r="15157" spans="13:16" x14ac:dyDescent="0.3">
      <c r="M15157" s="162"/>
      <c r="N15157" s="152"/>
      <c r="P15157" s="138"/>
    </row>
    <row r="15158" spans="13:16" x14ac:dyDescent="0.3">
      <c r="M15158" s="162"/>
      <c r="N15158" s="152"/>
      <c r="P15158" s="138"/>
    </row>
    <row r="15159" spans="13:16" x14ac:dyDescent="0.3">
      <c r="M15159" s="162"/>
      <c r="N15159" s="152"/>
      <c r="P15159" s="138"/>
    </row>
    <row r="15160" spans="13:16" x14ac:dyDescent="0.3">
      <c r="M15160" s="162"/>
      <c r="N15160" s="152"/>
      <c r="P15160" s="138"/>
    </row>
    <row r="15161" spans="13:16" x14ac:dyDescent="0.3">
      <c r="M15161" s="162"/>
      <c r="N15161" s="152"/>
      <c r="P15161" s="138"/>
    </row>
    <row r="15162" spans="13:16" x14ac:dyDescent="0.3">
      <c r="M15162" s="162"/>
      <c r="N15162" s="152"/>
      <c r="P15162" s="138"/>
    </row>
    <row r="15163" spans="13:16" x14ac:dyDescent="0.3">
      <c r="M15163" s="162"/>
      <c r="N15163" s="152"/>
      <c r="P15163" s="138"/>
    </row>
    <row r="15164" spans="13:16" x14ac:dyDescent="0.3">
      <c r="M15164" s="162"/>
      <c r="N15164" s="152"/>
      <c r="P15164" s="138"/>
    </row>
    <row r="15165" spans="13:16" x14ac:dyDescent="0.3">
      <c r="M15165" s="162"/>
      <c r="N15165" s="152"/>
      <c r="P15165" s="138"/>
    </row>
    <row r="15166" spans="13:16" x14ac:dyDescent="0.3">
      <c r="M15166" s="162"/>
      <c r="N15166" s="152"/>
      <c r="P15166" s="138"/>
    </row>
    <row r="15167" spans="13:16" x14ac:dyDescent="0.3">
      <c r="M15167" s="162"/>
      <c r="N15167" s="152"/>
      <c r="P15167" s="138"/>
    </row>
    <row r="15168" spans="13:16" x14ac:dyDescent="0.3">
      <c r="M15168" s="162"/>
      <c r="N15168" s="152"/>
      <c r="P15168" s="138"/>
    </row>
    <row r="15169" spans="13:16" x14ac:dyDescent="0.3">
      <c r="M15169" s="162"/>
      <c r="N15169" s="152"/>
      <c r="P15169" s="138"/>
    </row>
    <row r="15170" spans="13:16" x14ac:dyDescent="0.3">
      <c r="M15170" s="162"/>
      <c r="N15170" s="152"/>
      <c r="P15170" s="138"/>
    </row>
    <row r="15171" spans="13:16" x14ac:dyDescent="0.3">
      <c r="M15171" s="162"/>
      <c r="N15171" s="152"/>
      <c r="P15171" s="138"/>
    </row>
    <row r="15172" spans="13:16" x14ac:dyDescent="0.3">
      <c r="M15172" s="162"/>
      <c r="N15172" s="152"/>
      <c r="P15172" s="138"/>
    </row>
    <row r="15173" spans="13:16" x14ac:dyDescent="0.3">
      <c r="M15173" s="162"/>
      <c r="N15173" s="152"/>
      <c r="P15173" s="138"/>
    </row>
    <row r="15174" spans="13:16" x14ac:dyDescent="0.3">
      <c r="M15174" s="162"/>
      <c r="N15174" s="152"/>
      <c r="P15174" s="138"/>
    </row>
    <row r="15175" spans="13:16" x14ac:dyDescent="0.3">
      <c r="M15175" s="162"/>
      <c r="N15175" s="152"/>
      <c r="P15175" s="138"/>
    </row>
    <row r="15176" spans="13:16" x14ac:dyDescent="0.3">
      <c r="M15176" s="162"/>
      <c r="N15176" s="152"/>
      <c r="P15176" s="138"/>
    </row>
    <row r="15177" spans="13:16" x14ac:dyDescent="0.3">
      <c r="M15177" s="162"/>
      <c r="N15177" s="152"/>
      <c r="P15177" s="138"/>
    </row>
    <row r="15178" spans="13:16" x14ac:dyDescent="0.3">
      <c r="M15178" s="162"/>
      <c r="N15178" s="152"/>
      <c r="P15178" s="138"/>
    </row>
    <row r="15179" spans="13:16" x14ac:dyDescent="0.3">
      <c r="M15179" s="162"/>
      <c r="N15179" s="152"/>
      <c r="P15179" s="138"/>
    </row>
    <row r="15180" spans="13:16" x14ac:dyDescent="0.3">
      <c r="M15180" s="162"/>
      <c r="N15180" s="152"/>
      <c r="P15180" s="138"/>
    </row>
    <row r="15181" spans="13:16" x14ac:dyDescent="0.3">
      <c r="M15181" s="162"/>
      <c r="N15181" s="152"/>
      <c r="P15181" s="138"/>
    </row>
    <row r="15182" spans="13:16" x14ac:dyDescent="0.3">
      <c r="M15182" s="162"/>
      <c r="N15182" s="152"/>
      <c r="P15182" s="138"/>
    </row>
    <row r="15183" spans="13:16" x14ac:dyDescent="0.3">
      <c r="M15183" s="162"/>
      <c r="N15183" s="152"/>
      <c r="P15183" s="138"/>
    </row>
    <row r="15184" spans="13:16" x14ac:dyDescent="0.3">
      <c r="M15184" s="162"/>
      <c r="N15184" s="152"/>
      <c r="P15184" s="138"/>
    </row>
    <row r="15185" spans="13:16" x14ac:dyDescent="0.3">
      <c r="M15185" s="162"/>
      <c r="N15185" s="152"/>
      <c r="P15185" s="138"/>
    </row>
    <row r="15186" spans="13:16" x14ac:dyDescent="0.3">
      <c r="M15186" s="162"/>
      <c r="N15186" s="152"/>
      <c r="P15186" s="138"/>
    </row>
    <row r="15187" spans="13:16" x14ac:dyDescent="0.3">
      <c r="M15187" s="162"/>
      <c r="N15187" s="152"/>
      <c r="P15187" s="138"/>
    </row>
    <row r="15188" spans="13:16" x14ac:dyDescent="0.3">
      <c r="M15188" s="162"/>
      <c r="N15188" s="152"/>
      <c r="P15188" s="138"/>
    </row>
    <row r="15189" spans="13:16" x14ac:dyDescent="0.3">
      <c r="M15189" s="162"/>
      <c r="N15189" s="152"/>
      <c r="P15189" s="138"/>
    </row>
    <row r="15190" spans="13:16" x14ac:dyDescent="0.3">
      <c r="M15190" s="162"/>
      <c r="N15190" s="152"/>
      <c r="P15190" s="138"/>
    </row>
    <row r="15191" spans="13:16" x14ac:dyDescent="0.3">
      <c r="M15191" s="162"/>
      <c r="N15191" s="152"/>
      <c r="P15191" s="138"/>
    </row>
    <row r="15192" spans="13:16" x14ac:dyDescent="0.3">
      <c r="M15192" s="162"/>
      <c r="N15192" s="152"/>
      <c r="P15192" s="138"/>
    </row>
    <row r="15193" spans="13:16" x14ac:dyDescent="0.3">
      <c r="M15193" s="162"/>
      <c r="N15193" s="152"/>
      <c r="P15193" s="138"/>
    </row>
    <row r="15194" spans="13:16" x14ac:dyDescent="0.3">
      <c r="M15194" s="162"/>
      <c r="N15194" s="152"/>
      <c r="P15194" s="138"/>
    </row>
    <row r="15195" spans="13:16" x14ac:dyDescent="0.3">
      <c r="M15195" s="162"/>
      <c r="N15195" s="152"/>
      <c r="P15195" s="138"/>
    </row>
    <row r="15196" spans="13:16" x14ac:dyDescent="0.3">
      <c r="M15196" s="162"/>
      <c r="N15196" s="152"/>
      <c r="P15196" s="138"/>
    </row>
    <row r="15197" spans="13:16" x14ac:dyDescent="0.3">
      <c r="M15197" s="162"/>
      <c r="N15197" s="152"/>
      <c r="P15197" s="138"/>
    </row>
    <row r="15198" spans="13:16" x14ac:dyDescent="0.3">
      <c r="M15198" s="162"/>
      <c r="N15198" s="152"/>
      <c r="P15198" s="138"/>
    </row>
    <row r="15199" spans="13:16" x14ac:dyDescent="0.3">
      <c r="M15199" s="162"/>
      <c r="N15199" s="152"/>
      <c r="P15199" s="138"/>
    </row>
    <row r="15200" spans="13:16" x14ac:dyDescent="0.3">
      <c r="M15200" s="162"/>
      <c r="N15200" s="152"/>
      <c r="P15200" s="138"/>
    </row>
    <row r="15201" spans="13:16" x14ac:dyDescent="0.3">
      <c r="M15201" s="162"/>
      <c r="N15201" s="152"/>
      <c r="P15201" s="138"/>
    </row>
    <row r="15202" spans="13:16" x14ac:dyDescent="0.3">
      <c r="M15202" s="162"/>
      <c r="N15202" s="152"/>
      <c r="P15202" s="138"/>
    </row>
    <row r="15203" spans="13:16" x14ac:dyDescent="0.3">
      <c r="M15203" s="162"/>
      <c r="N15203" s="152"/>
      <c r="P15203" s="138"/>
    </row>
    <row r="15204" spans="13:16" x14ac:dyDescent="0.3">
      <c r="M15204" s="162"/>
      <c r="N15204" s="152"/>
      <c r="P15204" s="138"/>
    </row>
    <row r="15205" spans="13:16" x14ac:dyDescent="0.3">
      <c r="M15205" s="162"/>
      <c r="N15205" s="152"/>
      <c r="P15205" s="138"/>
    </row>
    <row r="15206" spans="13:16" x14ac:dyDescent="0.3">
      <c r="M15206" s="162"/>
      <c r="N15206" s="152"/>
      <c r="P15206" s="138"/>
    </row>
    <row r="15207" spans="13:16" x14ac:dyDescent="0.3">
      <c r="M15207" s="162"/>
      <c r="N15207" s="152"/>
      <c r="P15207" s="138"/>
    </row>
    <row r="15208" spans="13:16" x14ac:dyDescent="0.3">
      <c r="M15208" s="162"/>
      <c r="N15208" s="152"/>
      <c r="P15208" s="138"/>
    </row>
    <row r="15209" spans="13:16" x14ac:dyDescent="0.3">
      <c r="M15209" s="162"/>
      <c r="N15209" s="152"/>
      <c r="P15209" s="138"/>
    </row>
    <row r="15210" spans="13:16" x14ac:dyDescent="0.3">
      <c r="M15210" s="162"/>
      <c r="N15210" s="152"/>
      <c r="P15210" s="138"/>
    </row>
    <row r="15211" spans="13:16" x14ac:dyDescent="0.3">
      <c r="M15211" s="162"/>
      <c r="N15211" s="152"/>
      <c r="P15211" s="138"/>
    </row>
    <row r="15212" spans="13:16" x14ac:dyDescent="0.3">
      <c r="M15212" s="162"/>
      <c r="N15212" s="152"/>
      <c r="P15212" s="138"/>
    </row>
    <row r="15213" spans="13:16" x14ac:dyDescent="0.3">
      <c r="M15213" s="162"/>
      <c r="N15213" s="152"/>
      <c r="P15213" s="138"/>
    </row>
    <row r="15214" spans="13:16" x14ac:dyDescent="0.3">
      <c r="M15214" s="162"/>
      <c r="N15214" s="152"/>
      <c r="P15214" s="138"/>
    </row>
    <row r="15215" spans="13:16" x14ac:dyDescent="0.3">
      <c r="M15215" s="162"/>
      <c r="N15215" s="152"/>
      <c r="P15215" s="138"/>
    </row>
    <row r="15216" spans="13:16" x14ac:dyDescent="0.3">
      <c r="M15216" s="162"/>
      <c r="N15216" s="152"/>
      <c r="P15216" s="138"/>
    </row>
    <row r="15217" spans="13:16" x14ac:dyDescent="0.3">
      <c r="M15217" s="162"/>
      <c r="N15217" s="152"/>
      <c r="P15217" s="138"/>
    </row>
    <row r="15218" spans="13:16" x14ac:dyDescent="0.3">
      <c r="M15218" s="162"/>
      <c r="N15218" s="152"/>
      <c r="P15218" s="138"/>
    </row>
    <row r="15219" spans="13:16" x14ac:dyDescent="0.3">
      <c r="M15219" s="162"/>
      <c r="N15219" s="152"/>
      <c r="P15219" s="138"/>
    </row>
    <row r="15220" spans="13:16" x14ac:dyDescent="0.3">
      <c r="M15220" s="162"/>
      <c r="N15220" s="152"/>
      <c r="P15220" s="138"/>
    </row>
    <row r="15221" spans="13:16" x14ac:dyDescent="0.3">
      <c r="M15221" s="162"/>
      <c r="N15221" s="152"/>
      <c r="P15221" s="138"/>
    </row>
    <row r="15222" spans="13:16" x14ac:dyDescent="0.3">
      <c r="M15222" s="162"/>
      <c r="N15222" s="152"/>
      <c r="P15222" s="138"/>
    </row>
    <row r="15223" spans="13:16" x14ac:dyDescent="0.3">
      <c r="M15223" s="162"/>
      <c r="N15223" s="152"/>
      <c r="P15223" s="138"/>
    </row>
    <row r="15224" spans="13:16" x14ac:dyDescent="0.3">
      <c r="M15224" s="162"/>
      <c r="N15224" s="152"/>
      <c r="P15224" s="138"/>
    </row>
    <row r="15225" spans="13:16" x14ac:dyDescent="0.3">
      <c r="M15225" s="162"/>
      <c r="N15225" s="152"/>
      <c r="P15225" s="138"/>
    </row>
    <row r="15226" spans="13:16" x14ac:dyDescent="0.3">
      <c r="M15226" s="162"/>
      <c r="N15226" s="152"/>
      <c r="P15226" s="138"/>
    </row>
    <row r="15227" spans="13:16" x14ac:dyDescent="0.3">
      <c r="M15227" s="162"/>
      <c r="N15227" s="152"/>
      <c r="P15227" s="138"/>
    </row>
    <row r="15228" spans="13:16" x14ac:dyDescent="0.3">
      <c r="M15228" s="162"/>
      <c r="N15228" s="152"/>
      <c r="P15228" s="138"/>
    </row>
    <row r="15229" spans="13:16" x14ac:dyDescent="0.3">
      <c r="M15229" s="162"/>
      <c r="N15229" s="152"/>
      <c r="P15229" s="138"/>
    </row>
    <row r="15230" spans="13:16" x14ac:dyDescent="0.3">
      <c r="M15230" s="162"/>
      <c r="N15230" s="152"/>
      <c r="P15230" s="138"/>
    </row>
    <row r="15231" spans="13:16" x14ac:dyDescent="0.3">
      <c r="M15231" s="162"/>
      <c r="N15231" s="152"/>
      <c r="P15231" s="138"/>
    </row>
    <row r="15232" spans="13:16" x14ac:dyDescent="0.3">
      <c r="M15232" s="162"/>
      <c r="N15232" s="152"/>
      <c r="P15232" s="138"/>
    </row>
    <row r="15233" spans="13:16" x14ac:dyDescent="0.3">
      <c r="M15233" s="162"/>
      <c r="N15233" s="152"/>
      <c r="P15233" s="138"/>
    </row>
    <row r="15234" spans="13:16" x14ac:dyDescent="0.3">
      <c r="M15234" s="162"/>
      <c r="N15234" s="152"/>
      <c r="P15234" s="138"/>
    </row>
    <row r="15235" spans="13:16" x14ac:dyDescent="0.3">
      <c r="M15235" s="162"/>
      <c r="N15235" s="152"/>
      <c r="P15235" s="138"/>
    </row>
    <row r="15236" spans="13:16" x14ac:dyDescent="0.3">
      <c r="M15236" s="162"/>
      <c r="N15236" s="152"/>
      <c r="P15236" s="138"/>
    </row>
    <row r="15237" spans="13:16" x14ac:dyDescent="0.3">
      <c r="M15237" s="162"/>
      <c r="N15237" s="152"/>
      <c r="P15237" s="138"/>
    </row>
    <row r="15238" spans="13:16" x14ac:dyDescent="0.3">
      <c r="M15238" s="162"/>
      <c r="N15238" s="152"/>
      <c r="P15238" s="138"/>
    </row>
    <row r="15239" spans="13:16" x14ac:dyDescent="0.3">
      <c r="M15239" s="162"/>
      <c r="N15239" s="152"/>
      <c r="P15239" s="138"/>
    </row>
    <row r="15240" spans="13:16" x14ac:dyDescent="0.3">
      <c r="M15240" s="162"/>
      <c r="N15240" s="152"/>
      <c r="P15240" s="138"/>
    </row>
    <row r="15241" spans="13:16" x14ac:dyDescent="0.3">
      <c r="M15241" s="162"/>
      <c r="N15241" s="152"/>
      <c r="P15241" s="138"/>
    </row>
    <row r="15242" spans="13:16" x14ac:dyDescent="0.3">
      <c r="M15242" s="162"/>
      <c r="N15242" s="152"/>
      <c r="P15242" s="138"/>
    </row>
    <row r="15243" spans="13:16" x14ac:dyDescent="0.3">
      <c r="M15243" s="162"/>
      <c r="N15243" s="152"/>
      <c r="P15243" s="138"/>
    </row>
    <row r="15244" spans="13:16" x14ac:dyDescent="0.3">
      <c r="M15244" s="162"/>
      <c r="N15244" s="152"/>
      <c r="P15244" s="138"/>
    </row>
    <row r="15245" spans="13:16" x14ac:dyDescent="0.3">
      <c r="M15245" s="162"/>
      <c r="N15245" s="152"/>
      <c r="P15245" s="138"/>
    </row>
    <row r="15246" spans="13:16" x14ac:dyDescent="0.3">
      <c r="M15246" s="162"/>
      <c r="N15246" s="152"/>
      <c r="P15246" s="138"/>
    </row>
    <row r="15247" spans="13:16" x14ac:dyDescent="0.3">
      <c r="M15247" s="162"/>
      <c r="N15247" s="152"/>
      <c r="P15247" s="138"/>
    </row>
    <row r="15248" spans="13:16" x14ac:dyDescent="0.3">
      <c r="M15248" s="162"/>
      <c r="N15248" s="152"/>
      <c r="P15248" s="138"/>
    </row>
    <row r="15249" spans="13:16" x14ac:dyDescent="0.3">
      <c r="M15249" s="162"/>
      <c r="N15249" s="152"/>
      <c r="P15249" s="138"/>
    </row>
    <row r="15250" spans="13:16" x14ac:dyDescent="0.3">
      <c r="M15250" s="162"/>
      <c r="N15250" s="152"/>
      <c r="P15250" s="138"/>
    </row>
    <row r="15251" spans="13:16" x14ac:dyDescent="0.3">
      <c r="M15251" s="162"/>
      <c r="N15251" s="152"/>
      <c r="P15251" s="138"/>
    </row>
    <row r="15252" spans="13:16" x14ac:dyDescent="0.3">
      <c r="M15252" s="162"/>
      <c r="N15252" s="152"/>
      <c r="P15252" s="138"/>
    </row>
    <row r="15253" spans="13:16" x14ac:dyDescent="0.3">
      <c r="M15253" s="162"/>
      <c r="N15253" s="152"/>
      <c r="P15253" s="138"/>
    </row>
    <row r="15254" spans="13:16" x14ac:dyDescent="0.3">
      <c r="M15254" s="162"/>
      <c r="N15254" s="152"/>
      <c r="P15254" s="138"/>
    </row>
    <row r="15255" spans="13:16" x14ac:dyDescent="0.3">
      <c r="M15255" s="162"/>
      <c r="N15255" s="152"/>
      <c r="P15255" s="138"/>
    </row>
    <row r="15256" spans="13:16" x14ac:dyDescent="0.3">
      <c r="M15256" s="162"/>
      <c r="N15256" s="152"/>
      <c r="P15256" s="138"/>
    </row>
    <row r="15257" spans="13:16" x14ac:dyDescent="0.3">
      <c r="M15257" s="162"/>
      <c r="N15257" s="152"/>
      <c r="P15257" s="138"/>
    </row>
    <row r="15258" spans="13:16" x14ac:dyDescent="0.3">
      <c r="M15258" s="162"/>
      <c r="N15258" s="152"/>
      <c r="P15258" s="138"/>
    </row>
    <row r="15259" spans="13:16" x14ac:dyDescent="0.3">
      <c r="M15259" s="162"/>
      <c r="N15259" s="152"/>
      <c r="P15259" s="138"/>
    </row>
    <row r="15260" spans="13:16" x14ac:dyDescent="0.3">
      <c r="M15260" s="162"/>
      <c r="N15260" s="152"/>
      <c r="P15260" s="138"/>
    </row>
    <row r="15261" spans="13:16" x14ac:dyDescent="0.3">
      <c r="M15261" s="162"/>
      <c r="N15261" s="152"/>
      <c r="P15261" s="138"/>
    </row>
    <row r="15262" spans="13:16" x14ac:dyDescent="0.3">
      <c r="M15262" s="162"/>
      <c r="N15262" s="152"/>
      <c r="P15262" s="138"/>
    </row>
    <row r="15263" spans="13:16" x14ac:dyDescent="0.3">
      <c r="M15263" s="162"/>
      <c r="N15263" s="152"/>
      <c r="P15263" s="138"/>
    </row>
    <row r="15264" spans="13:16" x14ac:dyDescent="0.3">
      <c r="M15264" s="162"/>
      <c r="N15264" s="152"/>
      <c r="P15264" s="138"/>
    </row>
    <row r="15265" spans="13:16" x14ac:dyDescent="0.3">
      <c r="M15265" s="162"/>
      <c r="N15265" s="152"/>
      <c r="P15265" s="138"/>
    </row>
    <row r="15266" spans="13:16" x14ac:dyDescent="0.3">
      <c r="M15266" s="162"/>
      <c r="N15266" s="152"/>
      <c r="P15266" s="138"/>
    </row>
    <row r="15267" spans="13:16" x14ac:dyDescent="0.3">
      <c r="M15267" s="162"/>
      <c r="N15267" s="152"/>
      <c r="P15267" s="138"/>
    </row>
    <row r="15268" spans="13:16" x14ac:dyDescent="0.3">
      <c r="M15268" s="162"/>
      <c r="N15268" s="152"/>
      <c r="P15268" s="138"/>
    </row>
    <row r="15269" spans="13:16" x14ac:dyDescent="0.3">
      <c r="M15269" s="162"/>
      <c r="N15269" s="152"/>
      <c r="P15269" s="138"/>
    </row>
    <row r="15270" spans="13:16" x14ac:dyDescent="0.3">
      <c r="M15270" s="162"/>
      <c r="N15270" s="152"/>
      <c r="P15270" s="138"/>
    </row>
    <row r="15271" spans="13:16" x14ac:dyDescent="0.3">
      <c r="M15271" s="162"/>
      <c r="N15271" s="152"/>
      <c r="P15271" s="138"/>
    </row>
    <row r="15272" spans="13:16" x14ac:dyDescent="0.3">
      <c r="M15272" s="162"/>
      <c r="N15272" s="152"/>
      <c r="P15272" s="138"/>
    </row>
    <row r="15273" spans="13:16" x14ac:dyDescent="0.3">
      <c r="M15273" s="162"/>
      <c r="N15273" s="152"/>
      <c r="P15273" s="138"/>
    </row>
    <row r="15274" spans="13:16" x14ac:dyDescent="0.3">
      <c r="M15274" s="162"/>
      <c r="N15274" s="152"/>
      <c r="P15274" s="138"/>
    </row>
    <row r="15275" spans="13:16" x14ac:dyDescent="0.3">
      <c r="M15275" s="162"/>
      <c r="N15275" s="152"/>
      <c r="P15275" s="138"/>
    </row>
    <row r="15276" spans="13:16" x14ac:dyDescent="0.3">
      <c r="M15276" s="162"/>
      <c r="N15276" s="152"/>
      <c r="P15276" s="138"/>
    </row>
    <row r="15277" spans="13:16" x14ac:dyDescent="0.3">
      <c r="M15277" s="162"/>
      <c r="N15277" s="152"/>
      <c r="P15277" s="138"/>
    </row>
    <row r="15278" spans="13:16" x14ac:dyDescent="0.3">
      <c r="M15278" s="162"/>
      <c r="N15278" s="152"/>
      <c r="P15278" s="138"/>
    </row>
    <row r="15279" spans="13:16" x14ac:dyDescent="0.3">
      <c r="M15279" s="162"/>
      <c r="N15279" s="152"/>
      <c r="P15279" s="138"/>
    </row>
    <row r="15280" spans="13:16" x14ac:dyDescent="0.3">
      <c r="M15280" s="162"/>
      <c r="N15280" s="152"/>
      <c r="P15280" s="138"/>
    </row>
    <row r="15281" spans="13:16" x14ac:dyDescent="0.3">
      <c r="M15281" s="162"/>
      <c r="N15281" s="152"/>
      <c r="P15281" s="138"/>
    </row>
    <row r="15282" spans="13:16" x14ac:dyDescent="0.3">
      <c r="M15282" s="162"/>
      <c r="N15282" s="152"/>
      <c r="P15282" s="138"/>
    </row>
    <row r="15283" spans="13:16" x14ac:dyDescent="0.3">
      <c r="M15283" s="162"/>
      <c r="N15283" s="152"/>
      <c r="P15283" s="138"/>
    </row>
    <row r="15284" spans="13:16" x14ac:dyDescent="0.3">
      <c r="M15284" s="162"/>
      <c r="N15284" s="152"/>
      <c r="P15284" s="138"/>
    </row>
    <row r="15285" spans="13:16" x14ac:dyDescent="0.3">
      <c r="M15285" s="162"/>
      <c r="N15285" s="152"/>
      <c r="P15285" s="138"/>
    </row>
    <row r="15286" spans="13:16" x14ac:dyDescent="0.3">
      <c r="M15286" s="162"/>
      <c r="N15286" s="152"/>
      <c r="P15286" s="138"/>
    </row>
    <row r="15287" spans="13:16" x14ac:dyDescent="0.3">
      <c r="M15287" s="162"/>
      <c r="N15287" s="152"/>
      <c r="P15287" s="138"/>
    </row>
    <row r="15288" spans="13:16" x14ac:dyDescent="0.3">
      <c r="M15288" s="162"/>
      <c r="N15288" s="152"/>
      <c r="P15288" s="138"/>
    </row>
    <row r="15289" spans="13:16" x14ac:dyDescent="0.3">
      <c r="M15289" s="162"/>
      <c r="N15289" s="152"/>
      <c r="P15289" s="138"/>
    </row>
    <row r="15290" spans="13:16" x14ac:dyDescent="0.3">
      <c r="M15290" s="162"/>
      <c r="N15290" s="152"/>
      <c r="P15290" s="138"/>
    </row>
    <row r="15291" spans="13:16" x14ac:dyDescent="0.3">
      <c r="M15291" s="162"/>
      <c r="N15291" s="152"/>
      <c r="P15291" s="138"/>
    </row>
    <row r="15292" spans="13:16" x14ac:dyDescent="0.3">
      <c r="M15292" s="162"/>
      <c r="N15292" s="152"/>
      <c r="P15292" s="138"/>
    </row>
    <row r="15293" spans="13:16" x14ac:dyDescent="0.3">
      <c r="M15293" s="162"/>
      <c r="N15293" s="152"/>
      <c r="P15293" s="138"/>
    </row>
    <row r="15294" spans="13:16" x14ac:dyDescent="0.3">
      <c r="M15294" s="162"/>
      <c r="N15294" s="152"/>
      <c r="P15294" s="138"/>
    </row>
    <row r="15295" spans="13:16" x14ac:dyDescent="0.3">
      <c r="M15295" s="162"/>
      <c r="N15295" s="152"/>
      <c r="P15295" s="138"/>
    </row>
    <row r="15296" spans="13:16" x14ac:dyDescent="0.3">
      <c r="M15296" s="162"/>
      <c r="N15296" s="152"/>
      <c r="P15296" s="138"/>
    </row>
    <row r="15297" spans="13:16" x14ac:dyDescent="0.3">
      <c r="M15297" s="162"/>
      <c r="N15297" s="152"/>
      <c r="P15297" s="138"/>
    </row>
    <row r="15298" spans="13:16" x14ac:dyDescent="0.3">
      <c r="M15298" s="162"/>
      <c r="N15298" s="152"/>
      <c r="P15298" s="138"/>
    </row>
    <row r="15299" spans="13:16" x14ac:dyDescent="0.3">
      <c r="M15299" s="162"/>
      <c r="N15299" s="152"/>
      <c r="P15299" s="138"/>
    </row>
    <row r="15300" spans="13:16" x14ac:dyDescent="0.3">
      <c r="M15300" s="162"/>
      <c r="N15300" s="152"/>
      <c r="P15300" s="138"/>
    </row>
    <row r="15301" spans="13:16" x14ac:dyDescent="0.3">
      <c r="M15301" s="162"/>
      <c r="N15301" s="152"/>
      <c r="P15301" s="138"/>
    </row>
    <row r="15302" spans="13:16" x14ac:dyDescent="0.3">
      <c r="M15302" s="162"/>
      <c r="N15302" s="152"/>
      <c r="P15302" s="138"/>
    </row>
    <row r="15303" spans="13:16" x14ac:dyDescent="0.3">
      <c r="M15303" s="162"/>
      <c r="N15303" s="152"/>
      <c r="P15303" s="138"/>
    </row>
    <row r="15304" spans="13:16" x14ac:dyDescent="0.3">
      <c r="M15304" s="162"/>
      <c r="N15304" s="152"/>
      <c r="P15304" s="138"/>
    </row>
    <row r="15305" spans="13:16" x14ac:dyDescent="0.3">
      <c r="M15305" s="162"/>
      <c r="N15305" s="152"/>
      <c r="P15305" s="138"/>
    </row>
    <row r="15306" spans="13:16" x14ac:dyDescent="0.3">
      <c r="M15306" s="162"/>
      <c r="N15306" s="152"/>
      <c r="P15306" s="138"/>
    </row>
    <row r="15307" spans="13:16" x14ac:dyDescent="0.3">
      <c r="M15307" s="162"/>
      <c r="N15307" s="152"/>
      <c r="P15307" s="138"/>
    </row>
    <row r="15308" spans="13:16" x14ac:dyDescent="0.3">
      <c r="M15308" s="162"/>
      <c r="N15308" s="152"/>
      <c r="P15308" s="138"/>
    </row>
    <row r="15309" spans="13:16" x14ac:dyDescent="0.3">
      <c r="M15309" s="162"/>
      <c r="N15309" s="152"/>
      <c r="P15309" s="138"/>
    </row>
    <row r="15310" spans="13:16" x14ac:dyDescent="0.3">
      <c r="M15310" s="162"/>
      <c r="N15310" s="152"/>
      <c r="P15310" s="138"/>
    </row>
    <row r="15311" spans="13:16" x14ac:dyDescent="0.3">
      <c r="M15311" s="162"/>
      <c r="N15311" s="152"/>
      <c r="P15311" s="138"/>
    </row>
    <row r="15312" spans="13:16" x14ac:dyDescent="0.3">
      <c r="M15312" s="162"/>
      <c r="N15312" s="152"/>
      <c r="P15312" s="138"/>
    </row>
    <row r="15313" spans="13:16" x14ac:dyDescent="0.3">
      <c r="M15313" s="162"/>
      <c r="N15313" s="152"/>
      <c r="P15313" s="138"/>
    </row>
    <row r="15314" spans="13:16" x14ac:dyDescent="0.3">
      <c r="M15314" s="162"/>
      <c r="N15314" s="152"/>
      <c r="P15314" s="138"/>
    </row>
    <row r="15315" spans="13:16" x14ac:dyDescent="0.3">
      <c r="M15315" s="162"/>
      <c r="N15315" s="152"/>
      <c r="P15315" s="138"/>
    </row>
    <row r="15316" spans="13:16" x14ac:dyDescent="0.3">
      <c r="M15316" s="162"/>
      <c r="N15316" s="152"/>
      <c r="P15316" s="138"/>
    </row>
    <row r="15317" spans="13:16" x14ac:dyDescent="0.3">
      <c r="M15317" s="162"/>
      <c r="N15317" s="152"/>
      <c r="P15317" s="138"/>
    </row>
    <row r="15318" spans="13:16" x14ac:dyDescent="0.3">
      <c r="M15318" s="162"/>
      <c r="N15318" s="152"/>
      <c r="P15318" s="138"/>
    </row>
    <row r="15319" spans="13:16" x14ac:dyDescent="0.3">
      <c r="M15319" s="162"/>
      <c r="N15319" s="152"/>
      <c r="P15319" s="138"/>
    </row>
    <row r="15320" spans="13:16" x14ac:dyDescent="0.3">
      <c r="M15320" s="162"/>
      <c r="N15320" s="152"/>
      <c r="P15320" s="138"/>
    </row>
    <row r="15321" spans="13:16" x14ac:dyDescent="0.3">
      <c r="M15321" s="162"/>
      <c r="N15321" s="152"/>
      <c r="P15321" s="138"/>
    </row>
    <row r="15322" spans="13:16" x14ac:dyDescent="0.3">
      <c r="M15322" s="162"/>
      <c r="N15322" s="152"/>
      <c r="P15322" s="138"/>
    </row>
    <row r="15323" spans="13:16" x14ac:dyDescent="0.3">
      <c r="M15323" s="162"/>
      <c r="N15323" s="152"/>
      <c r="P15323" s="138"/>
    </row>
    <row r="15324" spans="13:16" x14ac:dyDescent="0.3">
      <c r="M15324" s="162"/>
      <c r="N15324" s="152"/>
      <c r="P15324" s="138"/>
    </row>
    <row r="15325" spans="13:16" x14ac:dyDescent="0.3">
      <c r="M15325" s="162"/>
      <c r="N15325" s="152"/>
      <c r="P15325" s="138"/>
    </row>
    <row r="15326" spans="13:16" x14ac:dyDescent="0.3">
      <c r="M15326" s="162"/>
      <c r="N15326" s="152"/>
      <c r="P15326" s="138"/>
    </row>
    <row r="15327" spans="13:16" x14ac:dyDescent="0.3">
      <c r="M15327" s="162"/>
      <c r="N15327" s="152"/>
      <c r="P15327" s="138"/>
    </row>
    <row r="15328" spans="13:16" x14ac:dyDescent="0.3">
      <c r="M15328" s="162"/>
      <c r="N15328" s="152"/>
      <c r="P15328" s="138"/>
    </row>
    <row r="15329" spans="13:16" x14ac:dyDescent="0.3">
      <c r="M15329" s="162"/>
      <c r="N15329" s="152"/>
      <c r="P15329" s="138"/>
    </row>
    <row r="15330" spans="13:16" x14ac:dyDescent="0.3">
      <c r="M15330" s="162"/>
      <c r="N15330" s="152"/>
      <c r="P15330" s="138"/>
    </row>
    <row r="15331" spans="13:16" x14ac:dyDescent="0.3">
      <c r="M15331" s="162"/>
      <c r="N15331" s="152"/>
      <c r="P15331" s="138"/>
    </row>
    <row r="15332" spans="13:16" x14ac:dyDescent="0.3">
      <c r="M15332" s="162"/>
      <c r="N15332" s="152"/>
      <c r="P15332" s="138"/>
    </row>
    <row r="15333" spans="13:16" x14ac:dyDescent="0.3">
      <c r="M15333" s="162"/>
      <c r="N15333" s="152"/>
      <c r="P15333" s="138"/>
    </row>
    <row r="15334" spans="13:16" x14ac:dyDescent="0.3">
      <c r="M15334" s="162"/>
      <c r="N15334" s="152"/>
      <c r="P15334" s="138"/>
    </row>
    <row r="15335" spans="13:16" x14ac:dyDescent="0.3">
      <c r="M15335" s="162"/>
      <c r="N15335" s="152"/>
      <c r="P15335" s="138"/>
    </row>
    <row r="15336" spans="13:16" x14ac:dyDescent="0.3">
      <c r="M15336" s="162"/>
      <c r="N15336" s="152"/>
      <c r="P15336" s="138"/>
    </row>
    <row r="15337" spans="13:16" x14ac:dyDescent="0.3">
      <c r="M15337" s="162"/>
      <c r="N15337" s="152"/>
      <c r="P15337" s="138"/>
    </row>
    <row r="15338" spans="13:16" x14ac:dyDescent="0.3">
      <c r="M15338" s="162"/>
      <c r="N15338" s="152"/>
      <c r="P15338" s="138"/>
    </row>
    <row r="15339" spans="13:16" x14ac:dyDescent="0.3">
      <c r="M15339" s="162"/>
      <c r="N15339" s="152"/>
      <c r="P15339" s="138"/>
    </row>
    <row r="15340" spans="13:16" x14ac:dyDescent="0.3">
      <c r="M15340" s="162"/>
      <c r="N15340" s="152"/>
      <c r="P15340" s="138"/>
    </row>
    <row r="15341" spans="13:16" x14ac:dyDescent="0.3">
      <c r="M15341" s="162"/>
      <c r="N15341" s="152"/>
      <c r="P15341" s="138"/>
    </row>
    <row r="15342" spans="13:16" x14ac:dyDescent="0.3">
      <c r="M15342" s="162"/>
      <c r="N15342" s="152"/>
      <c r="P15342" s="138"/>
    </row>
    <row r="15343" spans="13:16" x14ac:dyDescent="0.3">
      <c r="M15343" s="162"/>
      <c r="N15343" s="152"/>
      <c r="P15343" s="138"/>
    </row>
    <row r="15344" spans="13:16" x14ac:dyDescent="0.3">
      <c r="M15344" s="162"/>
      <c r="N15344" s="152"/>
      <c r="P15344" s="138"/>
    </row>
    <row r="15345" spans="13:16" x14ac:dyDescent="0.3">
      <c r="M15345" s="162"/>
      <c r="N15345" s="152"/>
      <c r="P15345" s="138"/>
    </row>
    <row r="15346" spans="13:16" x14ac:dyDescent="0.3">
      <c r="M15346" s="162"/>
      <c r="N15346" s="152"/>
      <c r="P15346" s="138"/>
    </row>
    <row r="15347" spans="13:16" x14ac:dyDescent="0.3">
      <c r="M15347" s="162"/>
      <c r="N15347" s="152"/>
      <c r="P15347" s="138"/>
    </row>
    <row r="15348" spans="13:16" x14ac:dyDescent="0.3">
      <c r="M15348" s="162"/>
      <c r="N15348" s="152"/>
      <c r="P15348" s="138"/>
    </row>
    <row r="15349" spans="13:16" x14ac:dyDescent="0.3">
      <c r="M15349" s="162"/>
      <c r="N15349" s="152"/>
      <c r="P15349" s="138"/>
    </row>
    <row r="15350" spans="13:16" x14ac:dyDescent="0.3">
      <c r="M15350" s="162"/>
      <c r="N15350" s="152"/>
      <c r="P15350" s="138"/>
    </row>
    <row r="15351" spans="13:16" x14ac:dyDescent="0.3">
      <c r="M15351" s="162"/>
      <c r="N15351" s="152"/>
      <c r="P15351" s="138"/>
    </row>
    <row r="15352" spans="13:16" x14ac:dyDescent="0.3">
      <c r="M15352" s="162"/>
      <c r="N15352" s="152"/>
      <c r="P15352" s="138"/>
    </row>
    <row r="15353" spans="13:16" x14ac:dyDescent="0.3">
      <c r="M15353" s="162"/>
      <c r="N15353" s="152"/>
      <c r="P15353" s="138"/>
    </row>
    <row r="15354" spans="13:16" x14ac:dyDescent="0.3">
      <c r="M15354" s="162"/>
      <c r="N15354" s="152"/>
      <c r="P15354" s="138"/>
    </row>
    <row r="15355" spans="13:16" x14ac:dyDescent="0.3">
      <c r="M15355" s="162"/>
      <c r="N15355" s="152"/>
      <c r="P15355" s="138"/>
    </row>
    <row r="15356" spans="13:16" x14ac:dyDescent="0.3">
      <c r="M15356" s="162"/>
      <c r="N15356" s="152"/>
      <c r="P15356" s="138"/>
    </row>
    <row r="15357" spans="13:16" x14ac:dyDescent="0.3">
      <c r="M15357" s="162"/>
      <c r="N15357" s="152"/>
      <c r="P15357" s="138"/>
    </row>
    <row r="15358" spans="13:16" x14ac:dyDescent="0.3">
      <c r="M15358" s="162"/>
      <c r="N15358" s="152"/>
      <c r="P15358" s="138"/>
    </row>
    <row r="15359" spans="13:16" x14ac:dyDescent="0.3">
      <c r="M15359" s="162"/>
      <c r="N15359" s="152"/>
      <c r="P15359" s="138"/>
    </row>
    <row r="15360" spans="13:16" x14ac:dyDescent="0.3">
      <c r="M15360" s="162"/>
      <c r="N15360" s="152"/>
      <c r="P15360" s="138"/>
    </row>
    <row r="15361" spans="13:16" x14ac:dyDescent="0.3">
      <c r="M15361" s="162"/>
      <c r="N15361" s="152"/>
      <c r="P15361" s="138"/>
    </row>
    <row r="15362" spans="13:16" x14ac:dyDescent="0.3">
      <c r="M15362" s="162"/>
      <c r="N15362" s="152"/>
      <c r="P15362" s="138"/>
    </row>
    <row r="15363" spans="13:16" x14ac:dyDescent="0.3">
      <c r="M15363" s="162"/>
      <c r="N15363" s="152"/>
      <c r="P15363" s="138"/>
    </row>
    <row r="15364" spans="13:16" x14ac:dyDescent="0.3">
      <c r="M15364" s="162"/>
      <c r="N15364" s="152"/>
      <c r="P15364" s="138"/>
    </row>
    <row r="15365" spans="13:16" x14ac:dyDescent="0.3">
      <c r="M15365" s="162"/>
      <c r="N15365" s="152"/>
      <c r="P15365" s="138"/>
    </row>
    <row r="15366" spans="13:16" x14ac:dyDescent="0.3">
      <c r="M15366" s="162"/>
      <c r="N15366" s="152"/>
      <c r="P15366" s="138"/>
    </row>
    <row r="15367" spans="13:16" x14ac:dyDescent="0.3">
      <c r="M15367" s="162"/>
      <c r="N15367" s="152"/>
      <c r="P15367" s="138"/>
    </row>
    <row r="15368" spans="13:16" x14ac:dyDescent="0.3">
      <c r="M15368" s="162"/>
      <c r="N15368" s="152"/>
      <c r="P15368" s="138"/>
    </row>
    <row r="15369" spans="13:16" x14ac:dyDescent="0.3">
      <c r="M15369" s="162"/>
      <c r="N15369" s="152"/>
      <c r="P15369" s="138"/>
    </row>
    <row r="15370" spans="13:16" x14ac:dyDescent="0.3">
      <c r="M15370" s="162"/>
      <c r="N15370" s="152"/>
      <c r="P15370" s="138"/>
    </row>
    <row r="15371" spans="13:16" x14ac:dyDescent="0.3">
      <c r="M15371" s="162"/>
      <c r="N15371" s="152"/>
      <c r="P15371" s="138"/>
    </row>
    <row r="15372" spans="13:16" x14ac:dyDescent="0.3">
      <c r="M15372" s="162"/>
      <c r="N15372" s="152"/>
      <c r="P15372" s="138"/>
    </row>
    <row r="15373" spans="13:16" x14ac:dyDescent="0.3">
      <c r="M15373" s="162"/>
      <c r="N15373" s="152"/>
      <c r="P15373" s="138"/>
    </row>
    <row r="15374" spans="13:16" x14ac:dyDescent="0.3">
      <c r="M15374" s="162"/>
      <c r="N15374" s="152"/>
      <c r="P15374" s="138"/>
    </row>
    <row r="15375" spans="13:16" x14ac:dyDescent="0.3">
      <c r="M15375" s="162"/>
      <c r="N15375" s="152"/>
      <c r="P15375" s="138"/>
    </row>
    <row r="15376" spans="13:16" x14ac:dyDescent="0.3">
      <c r="M15376" s="162"/>
      <c r="N15376" s="152"/>
      <c r="P15376" s="138"/>
    </row>
    <row r="15377" spans="13:16" x14ac:dyDescent="0.3">
      <c r="M15377" s="162"/>
      <c r="N15377" s="152"/>
      <c r="P15377" s="138"/>
    </row>
    <row r="15378" spans="13:16" x14ac:dyDescent="0.3">
      <c r="M15378" s="162"/>
      <c r="N15378" s="152"/>
      <c r="P15378" s="138"/>
    </row>
    <row r="15379" spans="13:16" x14ac:dyDescent="0.3">
      <c r="M15379" s="162"/>
      <c r="N15379" s="152"/>
      <c r="P15379" s="138"/>
    </row>
    <row r="15380" spans="13:16" x14ac:dyDescent="0.3">
      <c r="M15380" s="162"/>
      <c r="N15380" s="152"/>
      <c r="P15380" s="138"/>
    </row>
    <row r="15381" spans="13:16" x14ac:dyDescent="0.3">
      <c r="M15381" s="162"/>
      <c r="N15381" s="152"/>
      <c r="P15381" s="138"/>
    </row>
    <row r="15382" spans="13:16" x14ac:dyDescent="0.3">
      <c r="M15382" s="162"/>
      <c r="N15382" s="152"/>
      <c r="P15382" s="138"/>
    </row>
    <row r="15383" spans="13:16" x14ac:dyDescent="0.3">
      <c r="M15383" s="162"/>
      <c r="N15383" s="152"/>
      <c r="P15383" s="138"/>
    </row>
    <row r="15384" spans="13:16" x14ac:dyDescent="0.3">
      <c r="M15384" s="162"/>
      <c r="N15384" s="152"/>
      <c r="P15384" s="138"/>
    </row>
    <row r="15385" spans="13:16" x14ac:dyDescent="0.3">
      <c r="M15385" s="162"/>
      <c r="N15385" s="152"/>
      <c r="P15385" s="138"/>
    </row>
    <row r="15386" spans="13:16" x14ac:dyDescent="0.3">
      <c r="M15386" s="162"/>
      <c r="N15386" s="152"/>
      <c r="P15386" s="138"/>
    </row>
    <row r="15387" spans="13:16" x14ac:dyDescent="0.3">
      <c r="M15387" s="162"/>
      <c r="N15387" s="152"/>
      <c r="P15387" s="138"/>
    </row>
    <row r="15388" spans="13:16" x14ac:dyDescent="0.3">
      <c r="M15388" s="162"/>
      <c r="N15388" s="152"/>
      <c r="P15388" s="138"/>
    </row>
    <row r="15389" spans="13:16" x14ac:dyDescent="0.3">
      <c r="M15389" s="162"/>
      <c r="N15389" s="152"/>
      <c r="P15389" s="138"/>
    </row>
    <row r="15390" spans="13:16" x14ac:dyDescent="0.3">
      <c r="M15390" s="162"/>
      <c r="N15390" s="152"/>
      <c r="P15390" s="138"/>
    </row>
    <row r="15391" spans="13:16" x14ac:dyDescent="0.3">
      <c r="M15391" s="162"/>
      <c r="N15391" s="152"/>
      <c r="P15391" s="138"/>
    </row>
    <row r="15392" spans="13:16" x14ac:dyDescent="0.3">
      <c r="M15392" s="162"/>
      <c r="N15392" s="152"/>
      <c r="P15392" s="138"/>
    </row>
    <row r="15393" spans="13:16" x14ac:dyDescent="0.3">
      <c r="M15393" s="162"/>
      <c r="N15393" s="152"/>
      <c r="P15393" s="138"/>
    </row>
    <row r="15394" spans="13:16" x14ac:dyDescent="0.3">
      <c r="M15394" s="162"/>
      <c r="N15394" s="152"/>
      <c r="P15394" s="138"/>
    </row>
    <row r="15395" spans="13:16" x14ac:dyDescent="0.3">
      <c r="M15395" s="162"/>
      <c r="N15395" s="152"/>
      <c r="P15395" s="138"/>
    </row>
    <row r="15396" spans="13:16" x14ac:dyDescent="0.3">
      <c r="M15396" s="162"/>
      <c r="N15396" s="152"/>
      <c r="P15396" s="138"/>
    </row>
    <row r="15397" spans="13:16" x14ac:dyDescent="0.3">
      <c r="M15397" s="162"/>
      <c r="N15397" s="152"/>
      <c r="P15397" s="138"/>
    </row>
    <row r="15398" spans="13:16" x14ac:dyDescent="0.3">
      <c r="M15398" s="162"/>
      <c r="N15398" s="152"/>
      <c r="P15398" s="138"/>
    </row>
    <row r="15399" spans="13:16" x14ac:dyDescent="0.3">
      <c r="M15399" s="162"/>
      <c r="N15399" s="152"/>
      <c r="P15399" s="138"/>
    </row>
    <row r="15400" spans="13:16" x14ac:dyDescent="0.3">
      <c r="M15400" s="162"/>
      <c r="N15400" s="152"/>
      <c r="P15400" s="138"/>
    </row>
    <row r="15401" spans="13:16" x14ac:dyDescent="0.3">
      <c r="M15401" s="162"/>
      <c r="N15401" s="152"/>
      <c r="P15401" s="138"/>
    </row>
    <row r="15402" spans="13:16" x14ac:dyDescent="0.3">
      <c r="M15402" s="162"/>
      <c r="N15402" s="152"/>
      <c r="P15402" s="138"/>
    </row>
    <row r="15403" spans="13:16" x14ac:dyDescent="0.3">
      <c r="M15403" s="162"/>
      <c r="N15403" s="152"/>
      <c r="P15403" s="138"/>
    </row>
    <row r="15404" spans="13:16" x14ac:dyDescent="0.3">
      <c r="M15404" s="162"/>
      <c r="N15404" s="152"/>
      <c r="P15404" s="138"/>
    </row>
    <row r="15405" spans="13:16" x14ac:dyDescent="0.3">
      <c r="M15405" s="162"/>
      <c r="N15405" s="152"/>
      <c r="P15405" s="138"/>
    </row>
    <row r="15406" spans="13:16" x14ac:dyDescent="0.3">
      <c r="M15406" s="162"/>
      <c r="N15406" s="152"/>
      <c r="P15406" s="138"/>
    </row>
    <row r="15407" spans="13:16" x14ac:dyDescent="0.3">
      <c r="M15407" s="162"/>
      <c r="N15407" s="152"/>
      <c r="P15407" s="138"/>
    </row>
    <row r="15408" spans="13:16" x14ac:dyDescent="0.3">
      <c r="M15408" s="162"/>
      <c r="N15408" s="152"/>
      <c r="P15408" s="138"/>
    </row>
    <row r="15409" spans="13:16" x14ac:dyDescent="0.3">
      <c r="M15409" s="162"/>
      <c r="N15409" s="152"/>
      <c r="P15409" s="138"/>
    </row>
    <row r="15410" spans="13:16" x14ac:dyDescent="0.3">
      <c r="M15410" s="162"/>
      <c r="N15410" s="152"/>
      <c r="P15410" s="138"/>
    </row>
    <row r="15411" spans="13:16" x14ac:dyDescent="0.3">
      <c r="M15411" s="162"/>
      <c r="N15411" s="152"/>
      <c r="P15411" s="138"/>
    </row>
    <row r="15412" spans="13:16" x14ac:dyDescent="0.3">
      <c r="M15412" s="162"/>
      <c r="N15412" s="152"/>
      <c r="P15412" s="138"/>
    </row>
    <row r="15413" spans="13:16" x14ac:dyDescent="0.3">
      <c r="M15413" s="162"/>
      <c r="N15413" s="152"/>
      <c r="P15413" s="138"/>
    </row>
    <row r="15414" spans="13:16" x14ac:dyDescent="0.3">
      <c r="M15414" s="162"/>
      <c r="N15414" s="152"/>
      <c r="P15414" s="138"/>
    </row>
    <row r="15415" spans="13:16" x14ac:dyDescent="0.3">
      <c r="M15415" s="162"/>
      <c r="N15415" s="152"/>
      <c r="P15415" s="138"/>
    </row>
    <row r="15416" spans="13:16" x14ac:dyDescent="0.3">
      <c r="M15416" s="162"/>
      <c r="N15416" s="152"/>
      <c r="P15416" s="138"/>
    </row>
    <row r="15417" spans="13:16" x14ac:dyDescent="0.3">
      <c r="M15417" s="162"/>
      <c r="N15417" s="152"/>
      <c r="P15417" s="138"/>
    </row>
    <row r="15418" spans="13:16" x14ac:dyDescent="0.3">
      <c r="M15418" s="162"/>
      <c r="N15418" s="152"/>
      <c r="P15418" s="138"/>
    </row>
    <row r="15419" spans="13:16" x14ac:dyDescent="0.3">
      <c r="M15419" s="162"/>
      <c r="N15419" s="152"/>
      <c r="P15419" s="138"/>
    </row>
    <row r="15420" spans="13:16" x14ac:dyDescent="0.3">
      <c r="M15420" s="162"/>
      <c r="N15420" s="152"/>
      <c r="P15420" s="138"/>
    </row>
    <row r="15421" spans="13:16" x14ac:dyDescent="0.3">
      <c r="M15421" s="162"/>
      <c r="N15421" s="152"/>
      <c r="P15421" s="138"/>
    </row>
    <row r="15422" spans="13:16" x14ac:dyDescent="0.3">
      <c r="M15422" s="162"/>
      <c r="N15422" s="152"/>
      <c r="P15422" s="138"/>
    </row>
    <row r="15423" spans="13:16" x14ac:dyDescent="0.3">
      <c r="M15423" s="162"/>
      <c r="N15423" s="152"/>
      <c r="P15423" s="138"/>
    </row>
    <row r="15424" spans="13:16" x14ac:dyDescent="0.3">
      <c r="M15424" s="162"/>
      <c r="N15424" s="152"/>
      <c r="P15424" s="138"/>
    </row>
    <row r="15425" spans="13:16" x14ac:dyDescent="0.3">
      <c r="M15425" s="162"/>
      <c r="N15425" s="152"/>
      <c r="P15425" s="138"/>
    </row>
    <row r="15426" spans="13:16" x14ac:dyDescent="0.3">
      <c r="M15426" s="162"/>
      <c r="N15426" s="152"/>
      <c r="P15426" s="138"/>
    </row>
    <row r="15427" spans="13:16" x14ac:dyDescent="0.3">
      <c r="M15427" s="162"/>
      <c r="N15427" s="152"/>
      <c r="P15427" s="138"/>
    </row>
    <row r="15428" spans="13:16" x14ac:dyDescent="0.3">
      <c r="M15428" s="162"/>
      <c r="N15428" s="152"/>
      <c r="P15428" s="138"/>
    </row>
    <row r="15429" spans="13:16" x14ac:dyDescent="0.3">
      <c r="M15429" s="162"/>
      <c r="N15429" s="152"/>
      <c r="P15429" s="138"/>
    </row>
    <row r="15430" spans="13:16" x14ac:dyDescent="0.3">
      <c r="M15430" s="162"/>
      <c r="N15430" s="152"/>
      <c r="P15430" s="138"/>
    </row>
    <row r="15431" spans="13:16" x14ac:dyDescent="0.3">
      <c r="M15431" s="162"/>
      <c r="N15431" s="152"/>
      <c r="P15431" s="138"/>
    </row>
    <row r="15432" spans="13:16" x14ac:dyDescent="0.3">
      <c r="M15432" s="162"/>
      <c r="N15432" s="152"/>
      <c r="P15432" s="138"/>
    </row>
    <row r="15433" spans="13:16" x14ac:dyDescent="0.3">
      <c r="M15433" s="162"/>
      <c r="N15433" s="152"/>
      <c r="P15433" s="138"/>
    </row>
    <row r="15434" spans="13:16" x14ac:dyDescent="0.3">
      <c r="M15434" s="162"/>
      <c r="N15434" s="152"/>
      <c r="P15434" s="138"/>
    </row>
    <row r="15435" spans="13:16" x14ac:dyDescent="0.3">
      <c r="M15435" s="162"/>
      <c r="N15435" s="152"/>
      <c r="P15435" s="138"/>
    </row>
    <row r="15436" spans="13:16" x14ac:dyDescent="0.3">
      <c r="M15436" s="162"/>
      <c r="N15436" s="152"/>
      <c r="P15436" s="138"/>
    </row>
    <row r="15437" spans="13:16" x14ac:dyDescent="0.3">
      <c r="M15437" s="162"/>
      <c r="N15437" s="152"/>
      <c r="P15437" s="138"/>
    </row>
    <row r="15438" spans="13:16" x14ac:dyDescent="0.3">
      <c r="M15438" s="162"/>
      <c r="N15438" s="152"/>
      <c r="P15438" s="138"/>
    </row>
    <row r="15439" spans="13:16" x14ac:dyDescent="0.3">
      <c r="M15439" s="162"/>
      <c r="N15439" s="152"/>
      <c r="P15439" s="138"/>
    </row>
    <row r="15440" spans="13:16" x14ac:dyDescent="0.3">
      <c r="M15440" s="162"/>
      <c r="N15440" s="152"/>
      <c r="P15440" s="138"/>
    </row>
    <row r="15441" spans="13:16" x14ac:dyDescent="0.3">
      <c r="M15441" s="162"/>
      <c r="N15441" s="152"/>
      <c r="P15441" s="138"/>
    </row>
    <row r="15442" spans="13:16" x14ac:dyDescent="0.3">
      <c r="M15442" s="162"/>
      <c r="N15442" s="152"/>
      <c r="P15442" s="138"/>
    </row>
    <row r="15443" spans="13:16" x14ac:dyDescent="0.3">
      <c r="M15443" s="162"/>
      <c r="N15443" s="152"/>
      <c r="P15443" s="138"/>
    </row>
    <row r="15444" spans="13:16" x14ac:dyDescent="0.3">
      <c r="M15444" s="162"/>
      <c r="N15444" s="152"/>
      <c r="P15444" s="138"/>
    </row>
    <row r="15445" spans="13:16" x14ac:dyDescent="0.3">
      <c r="M15445" s="162"/>
      <c r="N15445" s="152"/>
      <c r="P15445" s="138"/>
    </row>
    <row r="15446" spans="13:16" x14ac:dyDescent="0.3">
      <c r="M15446" s="162"/>
      <c r="N15446" s="152"/>
      <c r="P15446" s="138"/>
    </row>
    <row r="15447" spans="13:16" x14ac:dyDescent="0.3">
      <c r="M15447" s="162"/>
      <c r="N15447" s="152"/>
      <c r="P15447" s="138"/>
    </row>
    <row r="15448" spans="13:16" x14ac:dyDescent="0.3">
      <c r="M15448" s="162"/>
      <c r="N15448" s="152"/>
      <c r="P15448" s="138"/>
    </row>
    <row r="15449" spans="13:16" x14ac:dyDescent="0.3">
      <c r="M15449" s="162"/>
      <c r="N15449" s="152"/>
      <c r="P15449" s="138"/>
    </row>
    <row r="15450" spans="13:16" x14ac:dyDescent="0.3">
      <c r="M15450" s="162"/>
      <c r="N15450" s="152"/>
      <c r="P15450" s="138"/>
    </row>
    <row r="15451" spans="13:16" x14ac:dyDescent="0.3">
      <c r="M15451" s="162"/>
      <c r="N15451" s="152"/>
      <c r="P15451" s="138"/>
    </row>
    <row r="15452" spans="13:16" x14ac:dyDescent="0.3">
      <c r="M15452" s="162"/>
      <c r="N15452" s="152"/>
      <c r="P15452" s="138"/>
    </row>
    <row r="15453" spans="13:16" x14ac:dyDescent="0.3">
      <c r="M15453" s="162"/>
      <c r="N15453" s="152"/>
      <c r="P15453" s="138"/>
    </row>
    <row r="15454" spans="13:16" x14ac:dyDescent="0.3">
      <c r="M15454" s="162"/>
      <c r="N15454" s="152"/>
      <c r="P15454" s="138"/>
    </row>
    <row r="15455" spans="13:16" x14ac:dyDescent="0.3">
      <c r="M15455" s="162"/>
      <c r="N15455" s="152"/>
      <c r="P15455" s="138"/>
    </row>
    <row r="15456" spans="13:16" x14ac:dyDescent="0.3">
      <c r="M15456" s="162"/>
      <c r="N15456" s="152"/>
      <c r="P15456" s="138"/>
    </row>
    <row r="15457" spans="13:16" x14ac:dyDescent="0.3">
      <c r="M15457" s="162"/>
      <c r="N15457" s="152"/>
      <c r="P15457" s="138"/>
    </row>
    <row r="15458" spans="13:16" x14ac:dyDescent="0.3">
      <c r="M15458" s="162"/>
      <c r="N15458" s="152"/>
      <c r="P15458" s="138"/>
    </row>
    <row r="15459" spans="13:16" x14ac:dyDescent="0.3">
      <c r="M15459" s="162"/>
      <c r="N15459" s="152"/>
      <c r="P15459" s="138"/>
    </row>
    <row r="15460" spans="13:16" x14ac:dyDescent="0.3">
      <c r="M15460" s="162"/>
      <c r="N15460" s="152"/>
      <c r="P15460" s="138"/>
    </row>
    <row r="15461" spans="13:16" x14ac:dyDescent="0.3">
      <c r="M15461" s="162"/>
      <c r="N15461" s="152"/>
      <c r="P15461" s="138"/>
    </row>
    <row r="15462" spans="13:16" x14ac:dyDescent="0.3">
      <c r="M15462" s="162"/>
      <c r="N15462" s="152"/>
      <c r="P15462" s="138"/>
    </row>
    <row r="15463" spans="13:16" x14ac:dyDescent="0.3">
      <c r="M15463" s="162"/>
      <c r="N15463" s="152"/>
      <c r="P15463" s="138"/>
    </row>
    <row r="15464" spans="13:16" x14ac:dyDescent="0.3">
      <c r="M15464" s="162"/>
      <c r="N15464" s="152"/>
      <c r="P15464" s="138"/>
    </row>
    <row r="15465" spans="13:16" x14ac:dyDescent="0.3">
      <c r="M15465" s="162"/>
      <c r="N15465" s="152"/>
      <c r="P15465" s="138"/>
    </row>
    <row r="15466" spans="13:16" x14ac:dyDescent="0.3">
      <c r="M15466" s="162"/>
      <c r="N15466" s="152"/>
      <c r="P15466" s="138"/>
    </row>
    <row r="15467" spans="13:16" x14ac:dyDescent="0.3">
      <c r="M15467" s="162"/>
      <c r="N15467" s="152"/>
      <c r="P15467" s="138"/>
    </row>
    <row r="15468" spans="13:16" x14ac:dyDescent="0.3">
      <c r="M15468" s="162"/>
      <c r="N15468" s="152"/>
      <c r="P15468" s="138"/>
    </row>
    <row r="15469" spans="13:16" x14ac:dyDescent="0.3">
      <c r="M15469" s="162"/>
      <c r="N15469" s="152"/>
      <c r="P15469" s="138"/>
    </row>
    <row r="15470" spans="13:16" x14ac:dyDescent="0.3">
      <c r="M15470" s="162"/>
      <c r="N15470" s="152"/>
      <c r="P15470" s="138"/>
    </row>
    <row r="15471" spans="13:16" x14ac:dyDescent="0.3">
      <c r="M15471" s="162"/>
      <c r="N15471" s="152"/>
      <c r="P15471" s="138"/>
    </row>
    <row r="15472" spans="13:16" x14ac:dyDescent="0.3">
      <c r="M15472" s="162"/>
      <c r="N15472" s="152"/>
      <c r="P15472" s="138"/>
    </row>
    <row r="15473" spans="13:16" x14ac:dyDescent="0.3">
      <c r="M15473" s="162"/>
      <c r="N15473" s="152"/>
      <c r="P15473" s="138"/>
    </row>
    <row r="15474" spans="13:16" x14ac:dyDescent="0.3">
      <c r="M15474" s="162"/>
      <c r="N15474" s="152"/>
      <c r="P15474" s="138"/>
    </row>
    <row r="15475" spans="13:16" x14ac:dyDescent="0.3">
      <c r="M15475" s="162"/>
      <c r="N15475" s="152"/>
      <c r="P15475" s="138"/>
    </row>
    <row r="15476" spans="13:16" x14ac:dyDescent="0.3">
      <c r="M15476" s="162"/>
      <c r="N15476" s="152"/>
      <c r="P15476" s="138"/>
    </row>
    <row r="15477" spans="13:16" x14ac:dyDescent="0.3">
      <c r="M15477" s="162"/>
      <c r="N15477" s="152"/>
      <c r="P15477" s="138"/>
    </row>
    <row r="15478" spans="13:16" x14ac:dyDescent="0.3">
      <c r="M15478" s="162"/>
      <c r="N15478" s="152"/>
      <c r="P15478" s="138"/>
    </row>
    <row r="15479" spans="13:16" x14ac:dyDescent="0.3">
      <c r="M15479" s="162"/>
      <c r="N15479" s="152"/>
      <c r="P15479" s="138"/>
    </row>
    <row r="15480" spans="13:16" x14ac:dyDescent="0.3">
      <c r="M15480" s="162"/>
      <c r="N15480" s="152"/>
      <c r="P15480" s="138"/>
    </row>
    <row r="15481" spans="13:16" x14ac:dyDescent="0.3">
      <c r="M15481" s="162"/>
      <c r="N15481" s="152"/>
      <c r="P15481" s="138"/>
    </row>
    <row r="15482" spans="13:16" x14ac:dyDescent="0.3">
      <c r="M15482" s="162"/>
      <c r="N15482" s="152"/>
      <c r="P15482" s="138"/>
    </row>
    <row r="15483" spans="13:16" x14ac:dyDescent="0.3">
      <c r="M15483" s="162"/>
      <c r="N15483" s="152"/>
      <c r="P15483" s="138"/>
    </row>
    <row r="15484" spans="13:16" x14ac:dyDescent="0.3">
      <c r="M15484" s="162"/>
      <c r="N15484" s="152"/>
      <c r="P15484" s="138"/>
    </row>
    <row r="15485" spans="13:16" x14ac:dyDescent="0.3">
      <c r="M15485" s="162"/>
      <c r="N15485" s="152"/>
      <c r="P15485" s="138"/>
    </row>
    <row r="15486" spans="13:16" x14ac:dyDescent="0.3">
      <c r="M15486" s="162"/>
      <c r="N15486" s="152"/>
      <c r="P15486" s="138"/>
    </row>
    <row r="15487" spans="13:16" x14ac:dyDescent="0.3">
      <c r="M15487" s="162"/>
      <c r="N15487" s="152"/>
      <c r="P15487" s="138"/>
    </row>
    <row r="15488" spans="13:16" x14ac:dyDescent="0.3">
      <c r="M15488" s="162"/>
      <c r="N15488" s="152"/>
      <c r="P15488" s="138"/>
    </row>
    <row r="15489" spans="13:16" x14ac:dyDescent="0.3">
      <c r="M15489" s="162"/>
      <c r="N15489" s="152"/>
      <c r="P15489" s="138"/>
    </row>
    <row r="15490" spans="13:16" x14ac:dyDescent="0.3">
      <c r="M15490" s="162"/>
      <c r="N15490" s="152"/>
      <c r="P15490" s="138"/>
    </row>
    <row r="15491" spans="13:16" x14ac:dyDescent="0.3">
      <c r="M15491" s="162"/>
      <c r="N15491" s="152"/>
      <c r="P15491" s="138"/>
    </row>
    <row r="15492" spans="13:16" x14ac:dyDescent="0.3">
      <c r="M15492" s="162"/>
      <c r="N15492" s="152"/>
      <c r="P15492" s="138"/>
    </row>
    <row r="15493" spans="13:16" x14ac:dyDescent="0.3">
      <c r="M15493" s="162"/>
      <c r="N15493" s="152"/>
      <c r="P15493" s="138"/>
    </row>
    <row r="15494" spans="13:16" x14ac:dyDescent="0.3">
      <c r="M15494" s="162"/>
      <c r="N15494" s="152"/>
      <c r="P15494" s="138"/>
    </row>
    <row r="15495" spans="13:16" x14ac:dyDescent="0.3">
      <c r="M15495" s="162"/>
      <c r="N15495" s="152"/>
      <c r="P15495" s="138"/>
    </row>
    <row r="15496" spans="13:16" x14ac:dyDescent="0.3">
      <c r="M15496" s="162"/>
      <c r="N15496" s="152"/>
      <c r="P15496" s="138"/>
    </row>
    <row r="15497" spans="13:16" x14ac:dyDescent="0.3">
      <c r="M15497" s="162"/>
      <c r="N15497" s="152"/>
      <c r="P15497" s="138"/>
    </row>
    <row r="15498" spans="13:16" x14ac:dyDescent="0.3">
      <c r="M15498" s="162"/>
      <c r="N15498" s="152"/>
      <c r="P15498" s="138"/>
    </row>
    <row r="15499" spans="13:16" x14ac:dyDescent="0.3">
      <c r="M15499" s="162"/>
      <c r="N15499" s="152"/>
      <c r="P15499" s="138"/>
    </row>
    <row r="15500" spans="13:16" x14ac:dyDescent="0.3">
      <c r="M15500" s="162"/>
      <c r="N15500" s="152"/>
      <c r="P15500" s="138"/>
    </row>
    <row r="15501" spans="13:16" x14ac:dyDescent="0.3">
      <c r="M15501" s="162"/>
      <c r="N15501" s="152"/>
      <c r="P15501" s="138"/>
    </row>
    <row r="15502" spans="13:16" x14ac:dyDescent="0.3">
      <c r="M15502" s="162"/>
      <c r="N15502" s="152"/>
      <c r="P15502" s="138"/>
    </row>
    <row r="15503" spans="13:16" x14ac:dyDescent="0.3">
      <c r="M15503" s="162"/>
      <c r="N15503" s="152"/>
      <c r="P15503" s="138"/>
    </row>
    <row r="15504" spans="13:16" x14ac:dyDescent="0.3">
      <c r="M15504" s="162"/>
      <c r="N15504" s="152"/>
      <c r="P15504" s="138"/>
    </row>
    <row r="15505" spans="13:16" x14ac:dyDescent="0.3">
      <c r="M15505" s="162"/>
      <c r="N15505" s="152"/>
      <c r="P15505" s="138"/>
    </row>
    <row r="15506" spans="13:16" x14ac:dyDescent="0.3">
      <c r="M15506" s="162"/>
      <c r="N15506" s="152"/>
      <c r="P15506" s="138"/>
    </row>
    <row r="15507" spans="13:16" x14ac:dyDescent="0.3">
      <c r="M15507" s="162"/>
      <c r="N15507" s="152"/>
      <c r="P15507" s="138"/>
    </row>
    <row r="15508" spans="13:16" x14ac:dyDescent="0.3">
      <c r="M15508" s="162"/>
      <c r="N15508" s="152"/>
      <c r="P15508" s="138"/>
    </row>
    <row r="15509" spans="13:16" x14ac:dyDescent="0.3">
      <c r="M15509" s="162"/>
      <c r="N15509" s="152"/>
      <c r="P15509" s="138"/>
    </row>
    <row r="15510" spans="13:16" x14ac:dyDescent="0.3">
      <c r="M15510" s="162"/>
      <c r="N15510" s="152"/>
      <c r="P15510" s="138"/>
    </row>
    <row r="15511" spans="13:16" x14ac:dyDescent="0.3">
      <c r="M15511" s="162"/>
      <c r="N15511" s="152"/>
      <c r="P15511" s="138"/>
    </row>
    <row r="15512" spans="13:16" x14ac:dyDescent="0.3">
      <c r="M15512" s="162"/>
      <c r="N15512" s="152"/>
      <c r="P15512" s="138"/>
    </row>
    <row r="15513" spans="13:16" x14ac:dyDescent="0.3">
      <c r="M15513" s="162"/>
      <c r="N15513" s="152"/>
      <c r="P15513" s="138"/>
    </row>
    <row r="15514" spans="13:16" x14ac:dyDescent="0.3">
      <c r="M15514" s="162"/>
      <c r="N15514" s="152"/>
      <c r="P15514" s="138"/>
    </row>
    <row r="15515" spans="13:16" x14ac:dyDescent="0.3">
      <c r="M15515" s="162"/>
      <c r="N15515" s="152"/>
      <c r="P15515" s="138"/>
    </row>
    <row r="15516" spans="13:16" x14ac:dyDescent="0.3">
      <c r="M15516" s="162"/>
      <c r="N15516" s="152"/>
      <c r="P15516" s="138"/>
    </row>
    <row r="15517" spans="13:16" x14ac:dyDescent="0.3">
      <c r="M15517" s="162"/>
      <c r="N15517" s="152"/>
      <c r="P15517" s="138"/>
    </row>
    <row r="15518" spans="13:16" x14ac:dyDescent="0.3">
      <c r="M15518" s="162"/>
      <c r="N15518" s="152"/>
      <c r="P15518" s="138"/>
    </row>
    <row r="15519" spans="13:16" x14ac:dyDescent="0.3">
      <c r="M15519" s="162"/>
      <c r="N15519" s="152"/>
      <c r="P15519" s="138"/>
    </row>
    <row r="15520" spans="13:16" x14ac:dyDescent="0.3">
      <c r="M15520" s="162"/>
      <c r="N15520" s="152"/>
      <c r="P15520" s="138"/>
    </row>
    <row r="15521" spans="13:16" x14ac:dyDescent="0.3">
      <c r="M15521" s="162"/>
      <c r="N15521" s="152"/>
      <c r="P15521" s="138"/>
    </row>
    <row r="15522" spans="13:16" x14ac:dyDescent="0.3">
      <c r="M15522" s="162"/>
      <c r="N15522" s="152"/>
      <c r="P15522" s="138"/>
    </row>
    <row r="15523" spans="13:16" x14ac:dyDescent="0.3">
      <c r="M15523" s="162"/>
      <c r="N15523" s="152"/>
      <c r="P15523" s="138"/>
    </row>
    <row r="15524" spans="13:16" x14ac:dyDescent="0.3">
      <c r="M15524" s="162"/>
      <c r="N15524" s="152"/>
      <c r="P15524" s="138"/>
    </row>
    <row r="15525" spans="13:16" x14ac:dyDescent="0.3">
      <c r="M15525" s="162"/>
      <c r="N15525" s="152"/>
      <c r="P15525" s="138"/>
    </row>
    <row r="15526" spans="13:16" x14ac:dyDescent="0.3">
      <c r="M15526" s="162"/>
      <c r="N15526" s="152"/>
      <c r="P15526" s="138"/>
    </row>
    <row r="15527" spans="13:16" x14ac:dyDescent="0.3">
      <c r="M15527" s="162"/>
      <c r="N15527" s="152"/>
      <c r="P15527" s="138"/>
    </row>
    <row r="15528" spans="13:16" x14ac:dyDescent="0.3">
      <c r="M15528" s="162"/>
      <c r="N15528" s="152"/>
      <c r="P15528" s="138"/>
    </row>
    <row r="15529" spans="13:16" x14ac:dyDescent="0.3">
      <c r="M15529" s="162"/>
      <c r="N15529" s="152"/>
      <c r="P15529" s="138"/>
    </row>
    <row r="15530" spans="13:16" x14ac:dyDescent="0.3">
      <c r="M15530" s="162"/>
      <c r="N15530" s="152"/>
      <c r="P15530" s="138"/>
    </row>
    <row r="15531" spans="13:16" x14ac:dyDescent="0.3">
      <c r="M15531" s="162"/>
      <c r="N15531" s="152"/>
      <c r="P15531" s="138"/>
    </row>
    <row r="15532" spans="13:16" x14ac:dyDescent="0.3">
      <c r="M15532" s="162"/>
      <c r="N15532" s="152"/>
      <c r="P15532" s="138"/>
    </row>
    <row r="15533" spans="13:16" x14ac:dyDescent="0.3">
      <c r="M15533" s="162"/>
      <c r="N15533" s="152"/>
      <c r="P15533" s="138"/>
    </row>
    <row r="15534" spans="13:16" x14ac:dyDescent="0.3">
      <c r="M15534" s="162"/>
      <c r="N15534" s="152"/>
      <c r="P15534" s="138"/>
    </row>
    <row r="15535" spans="13:16" x14ac:dyDescent="0.3">
      <c r="M15535" s="162"/>
      <c r="N15535" s="152"/>
      <c r="P15535" s="138"/>
    </row>
    <row r="15536" spans="13:16" x14ac:dyDescent="0.3">
      <c r="M15536" s="162"/>
      <c r="N15536" s="152"/>
      <c r="P15536" s="138"/>
    </row>
    <row r="15537" spans="13:16" x14ac:dyDescent="0.3">
      <c r="M15537" s="162"/>
      <c r="N15537" s="152"/>
      <c r="P15537" s="138"/>
    </row>
    <row r="15538" spans="13:16" x14ac:dyDescent="0.3">
      <c r="M15538" s="162"/>
      <c r="N15538" s="152"/>
      <c r="P15538" s="138"/>
    </row>
    <row r="15539" spans="13:16" x14ac:dyDescent="0.3">
      <c r="M15539" s="162"/>
      <c r="N15539" s="152"/>
      <c r="P15539" s="138"/>
    </row>
    <row r="15540" spans="13:16" x14ac:dyDescent="0.3">
      <c r="M15540" s="162"/>
      <c r="N15540" s="152"/>
      <c r="P15540" s="138"/>
    </row>
    <row r="15541" spans="13:16" x14ac:dyDescent="0.3">
      <c r="M15541" s="162"/>
      <c r="N15541" s="152"/>
      <c r="P15541" s="138"/>
    </row>
    <row r="15542" spans="13:16" x14ac:dyDescent="0.3">
      <c r="M15542" s="162"/>
      <c r="N15542" s="152"/>
      <c r="P15542" s="138"/>
    </row>
    <row r="15543" spans="13:16" x14ac:dyDescent="0.3">
      <c r="M15543" s="162"/>
      <c r="N15543" s="152"/>
      <c r="P15543" s="138"/>
    </row>
    <row r="15544" spans="13:16" x14ac:dyDescent="0.3">
      <c r="M15544" s="162"/>
      <c r="N15544" s="152"/>
      <c r="P15544" s="138"/>
    </row>
    <row r="15545" spans="13:16" x14ac:dyDescent="0.3">
      <c r="M15545" s="162"/>
      <c r="N15545" s="152"/>
      <c r="P15545" s="138"/>
    </row>
    <row r="15546" spans="13:16" x14ac:dyDescent="0.3">
      <c r="M15546" s="162"/>
      <c r="N15546" s="152"/>
      <c r="P15546" s="138"/>
    </row>
    <row r="15547" spans="13:16" x14ac:dyDescent="0.3">
      <c r="M15547" s="162"/>
      <c r="N15547" s="152"/>
      <c r="P15547" s="138"/>
    </row>
    <row r="15548" spans="13:16" x14ac:dyDescent="0.3">
      <c r="M15548" s="162"/>
      <c r="N15548" s="152"/>
      <c r="P15548" s="138"/>
    </row>
    <row r="15549" spans="13:16" x14ac:dyDescent="0.3">
      <c r="M15549" s="162"/>
      <c r="N15549" s="152"/>
      <c r="P15549" s="138"/>
    </row>
    <row r="15550" spans="13:16" x14ac:dyDescent="0.3">
      <c r="M15550" s="162"/>
      <c r="N15550" s="152"/>
      <c r="P15550" s="138"/>
    </row>
    <row r="15551" spans="13:16" x14ac:dyDescent="0.3">
      <c r="M15551" s="162"/>
      <c r="N15551" s="152"/>
      <c r="P15551" s="138"/>
    </row>
    <row r="15552" spans="13:16" x14ac:dyDescent="0.3">
      <c r="M15552" s="162"/>
      <c r="N15552" s="152"/>
      <c r="P15552" s="138"/>
    </row>
    <row r="15553" spans="13:16" x14ac:dyDescent="0.3">
      <c r="M15553" s="162"/>
      <c r="N15553" s="152"/>
      <c r="P15553" s="138"/>
    </row>
    <row r="15554" spans="13:16" x14ac:dyDescent="0.3">
      <c r="M15554" s="162"/>
      <c r="N15554" s="152"/>
      <c r="P15554" s="138"/>
    </row>
    <row r="15555" spans="13:16" x14ac:dyDescent="0.3">
      <c r="M15555" s="162"/>
      <c r="N15555" s="152"/>
      <c r="P15555" s="138"/>
    </row>
    <row r="15556" spans="13:16" x14ac:dyDescent="0.3">
      <c r="M15556" s="162"/>
      <c r="N15556" s="152"/>
      <c r="P15556" s="138"/>
    </row>
    <row r="15557" spans="13:16" x14ac:dyDescent="0.3">
      <c r="M15557" s="162"/>
      <c r="N15557" s="152"/>
      <c r="P15557" s="138"/>
    </row>
    <row r="15558" spans="13:16" x14ac:dyDescent="0.3">
      <c r="M15558" s="162"/>
      <c r="N15558" s="152"/>
      <c r="P15558" s="138"/>
    </row>
    <row r="15559" spans="13:16" x14ac:dyDescent="0.3">
      <c r="M15559" s="162"/>
      <c r="N15559" s="152"/>
      <c r="P15559" s="138"/>
    </row>
    <row r="15560" spans="13:16" x14ac:dyDescent="0.3">
      <c r="M15560" s="162"/>
      <c r="N15560" s="152"/>
      <c r="P15560" s="138"/>
    </row>
    <row r="15561" spans="13:16" x14ac:dyDescent="0.3">
      <c r="M15561" s="162"/>
      <c r="N15561" s="152"/>
      <c r="P15561" s="138"/>
    </row>
    <row r="15562" spans="13:16" x14ac:dyDescent="0.3">
      <c r="M15562" s="162"/>
      <c r="N15562" s="152"/>
      <c r="P15562" s="138"/>
    </row>
    <row r="15563" spans="13:16" x14ac:dyDescent="0.3">
      <c r="M15563" s="162"/>
      <c r="N15563" s="152"/>
      <c r="P15563" s="138"/>
    </row>
    <row r="15564" spans="13:16" x14ac:dyDescent="0.3">
      <c r="M15564" s="162"/>
      <c r="N15564" s="152"/>
      <c r="P15564" s="138"/>
    </row>
    <row r="15565" spans="13:16" x14ac:dyDescent="0.3">
      <c r="M15565" s="162"/>
      <c r="N15565" s="152"/>
      <c r="P15565" s="138"/>
    </row>
    <row r="15566" spans="13:16" x14ac:dyDescent="0.3">
      <c r="M15566" s="162"/>
      <c r="N15566" s="152"/>
      <c r="P15566" s="138"/>
    </row>
    <row r="15567" spans="13:16" x14ac:dyDescent="0.3">
      <c r="M15567" s="162"/>
      <c r="N15567" s="152"/>
      <c r="P15567" s="138"/>
    </row>
    <row r="15568" spans="13:16" x14ac:dyDescent="0.3">
      <c r="M15568" s="162"/>
      <c r="N15568" s="152"/>
      <c r="P15568" s="138"/>
    </row>
    <row r="15569" spans="13:16" x14ac:dyDescent="0.3">
      <c r="M15569" s="162"/>
      <c r="N15569" s="152"/>
      <c r="P15569" s="138"/>
    </row>
    <row r="15570" spans="13:16" x14ac:dyDescent="0.3">
      <c r="M15570" s="162"/>
      <c r="N15570" s="152"/>
      <c r="P15570" s="138"/>
    </row>
    <row r="15571" spans="13:16" x14ac:dyDescent="0.3">
      <c r="M15571" s="162"/>
      <c r="N15571" s="152"/>
      <c r="P15571" s="138"/>
    </row>
    <row r="15572" spans="13:16" x14ac:dyDescent="0.3">
      <c r="M15572" s="162"/>
      <c r="N15572" s="152"/>
      <c r="P15572" s="138"/>
    </row>
    <row r="15573" spans="13:16" x14ac:dyDescent="0.3">
      <c r="M15573" s="162"/>
      <c r="N15573" s="152"/>
      <c r="P15573" s="138"/>
    </row>
    <row r="15574" spans="13:16" x14ac:dyDescent="0.3">
      <c r="M15574" s="162"/>
      <c r="N15574" s="152"/>
      <c r="P15574" s="138"/>
    </row>
    <row r="15575" spans="13:16" x14ac:dyDescent="0.3">
      <c r="M15575" s="162"/>
      <c r="N15575" s="152"/>
      <c r="P15575" s="138"/>
    </row>
    <row r="15576" spans="13:16" x14ac:dyDescent="0.3">
      <c r="M15576" s="162"/>
      <c r="N15576" s="152"/>
      <c r="P15576" s="138"/>
    </row>
    <row r="15577" spans="13:16" x14ac:dyDescent="0.3">
      <c r="M15577" s="162"/>
      <c r="N15577" s="152"/>
      <c r="P15577" s="138"/>
    </row>
    <row r="15578" spans="13:16" x14ac:dyDescent="0.3">
      <c r="M15578" s="162"/>
      <c r="N15578" s="152"/>
      <c r="P15578" s="138"/>
    </row>
    <row r="15579" spans="13:16" x14ac:dyDescent="0.3">
      <c r="M15579" s="162"/>
      <c r="N15579" s="152"/>
      <c r="P15579" s="138"/>
    </row>
    <row r="15580" spans="13:16" x14ac:dyDescent="0.3">
      <c r="M15580" s="162"/>
      <c r="N15580" s="152"/>
      <c r="P15580" s="138"/>
    </row>
    <row r="15581" spans="13:16" x14ac:dyDescent="0.3">
      <c r="M15581" s="162"/>
      <c r="N15581" s="152"/>
      <c r="P15581" s="138"/>
    </row>
    <row r="15582" spans="13:16" x14ac:dyDescent="0.3">
      <c r="M15582" s="162"/>
      <c r="N15582" s="152"/>
      <c r="P15582" s="138"/>
    </row>
    <row r="15583" spans="13:16" x14ac:dyDescent="0.3">
      <c r="M15583" s="162"/>
      <c r="N15583" s="152"/>
      <c r="P15583" s="138"/>
    </row>
    <row r="15584" spans="13:16" x14ac:dyDescent="0.3">
      <c r="M15584" s="162"/>
      <c r="N15584" s="152"/>
      <c r="P15584" s="138"/>
    </row>
    <row r="15585" spans="13:16" x14ac:dyDescent="0.3">
      <c r="M15585" s="162"/>
      <c r="N15585" s="152"/>
      <c r="P15585" s="138"/>
    </row>
    <row r="15586" spans="13:16" x14ac:dyDescent="0.3">
      <c r="M15586" s="162"/>
      <c r="N15586" s="152"/>
      <c r="P15586" s="138"/>
    </row>
    <row r="15587" spans="13:16" x14ac:dyDescent="0.3">
      <c r="M15587" s="162"/>
      <c r="N15587" s="152"/>
      <c r="P15587" s="138"/>
    </row>
    <row r="15588" spans="13:16" x14ac:dyDescent="0.3">
      <c r="M15588" s="162"/>
      <c r="N15588" s="152"/>
      <c r="P15588" s="138"/>
    </row>
    <row r="15589" spans="13:16" x14ac:dyDescent="0.3">
      <c r="M15589" s="162"/>
      <c r="N15589" s="152"/>
      <c r="P15589" s="138"/>
    </row>
    <row r="15590" spans="13:16" x14ac:dyDescent="0.3">
      <c r="M15590" s="162"/>
      <c r="N15590" s="152"/>
      <c r="P15590" s="138"/>
    </row>
    <row r="15591" spans="13:16" x14ac:dyDescent="0.3">
      <c r="M15591" s="162"/>
      <c r="N15591" s="152"/>
      <c r="P15591" s="138"/>
    </row>
    <row r="15592" spans="13:16" x14ac:dyDescent="0.3">
      <c r="M15592" s="162"/>
      <c r="N15592" s="152"/>
      <c r="P15592" s="138"/>
    </row>
    <row r="15593" spans="13:16" x14ac:dyDescent="0.3">
      <c r="M15593" s="162"/>
      <c r="N15593" s="152"/>
      <c r="P15593" s="138"/>
    </row>
    <row r="15594" spans="13:16" x14ac:dyDescent="0.3">
      <c r="M15594" s="162"/>
      <c r="N15594" s="152"/>
      <c r="P15594" s="138"/>
    </row>
    <row r="15595" spans="13:16" x14ac:dyDescent="0.3">
      <c r="M15595" s="162"/>
      <c r="N15595" s="152"/>
      <c r="P15595" s="138"/>
    </row>
    <row r="15596" spans="13:16" x14ac:dyDescent="0.3">
      <c r="M15596" s="162"/>
      <c r="N15596" s="152"/>
      <c r="P15596" s="138"/>
    </row>
    <row r="15597" spans="13:16" x14ac:dyDescent="0.3">
      <c r="M15597" s="162"/>
      <c r="N15597" s="152"/>
      <c r="P15597" s="138"/>
    </row>
    <row r="15598" spans="13:16" x14ac:dyDescent="0.3">
      <c r="M15598" s="162"/>
      <c r="N15598" s="152"/>
      <c r="P15598" s="138"/>
    </row>
    <row r="15599" spans="13:16" x14ac:dyDescent="0.3">
      <c r="M15599" s="162"/>
      <c r="N15599" s="152"/>
      <c r="P15599" s="138"/>
    </row>
    <row r="15600" spans="13:16" x14ac:dyDescent="0.3">
      <c r="M15600" s="162"/>
      <c r="N15600" s="152"/>
      <c r="P15600" s="138"/>
    </row>
    <row r="15601" spans="13:16" x14ac:dyDescent="0.3">
      <c r="M15601" s="162"/>
      <c r="N15601" s="152"/>
      <c r="P15601" s="138"/>
    </row>
    <row r="15602" spans="13:16" x14ac:dyDescent="0.3">
      <c r="M15602" s="162"/>
      <c r="N15602" s="152"/>
      <c r="P15602" s="138"/>
    </row>
    <row r="15603" spans="13:16" x14ac:dyDescent="0.3">
      <c r="M15603" s="162"/>
      <c r="N15603" s="152"/>
      <c r="P15603" s="138"/>
    </row>
    <row r="15604" spans="13:16" x14ac:dyDescent="0.3">
      <c r="M15604" s="162"/>
      <c r="N15604" s="152"/>
      <c r="P15604" s="138"/>
    </row>
    <row r="15605" spans="13:16" x14ac:dyDescent="0.3">
      <c r="M15605" s="162"/>
      <c r="N15605" s="152"/>
      <c r="P15605" s="138"/>
    </row>
    <row r="15606" spans="13:16" x14ac:dyDescent="0.3">
      <c r="M15606" s="162"/>
      <c r="N15606" s="152"/>
      <c r="P15606" s="138"/>
    </row>
    <row r="15607" spans="13:16" x14ac:dyDescent="0.3">
      <c r="M15607" s="162"/>
      <c r="N15607" s="152"/>
      <c r="P15607" s="138"/>
    </row>
    <row r="15608" spans="13:16" x14ac:dyDescent="0.3">
      <c r="M15608" s="162"/>
      <c r="N15608" s="152"/>
      <c r="P15608" s="138"/>
    </row>
    <row r="15609" spans="13:16" x14ac:dyDescent="0.3">
      <c r="M15609" s="162"/>
      <c r="N15609" s="152"/>
      <c r="P15609" s="138"/>
    </row>
    <row r="15610" spans="13:16" x14ac:dyDescent="0.3">
      <c r="M15610" s="162"/>
      <c r="N15610" s="152"/>
      <c r="P15610" s="138"/>
    </row>
    <row r="15611" spans="13:16" x14ac:dyDescent="0.3">
      <c r="M15611" s="162"/>
      <c r="N15611" s="152"/>
      <c r="P15611" s="138"/>
    </row>
    <row r="15612" spans="13:16" x14ac:dyDescent="0.3">
      <c r="M15612" s="162"/>
      <c r="N15612" s="152"/>
      <c r="P15612" s="138"/>
    </row>
    <row r="15613" spans="13:16" x14ac:dyDescent="0.3">
      <c r="M15613" s="162"/>
      <c r="N15613" s="152"/>
      <c r="P15613" s="138"/>
    </row>
    <row r="15614" spans="13:16" x14ac:dyDescent="0.3">
      <c r="M15614" s="162"/>
      <c r="N15614" s="152"/>
      <c r="P15614" s="138"/>
    </row>
    <row r="15615" spans="13:16" x14ac:dyDescent="0.3">
      <c r="M15615" s="162"/>
      <c r="N15615" s="152"/>
      <c r="P15615" s="138"/>
    </row>
    <row r="15616" spans="13:16" x14ac:dyDescent="0.3">
      <c r="M15616" s="162"/>
      <c r="N15616" s="152"/>
      <c r="P15616" s="138"/>
    </row>
    <row r="15617" spans="13:16" x14ac:dyDescent="0.3">
      <c r="M15617" s="162"/>
      <c r="N15617" s="152"/>
      <c r="P15617" s="138"/>
    </row>
    <row r="15618" spans="13:16" x14ac:dyDescent="0.3">
      <c r="M15618" s="162"/>
      <c r="N15618" s="152"/>
      <c r="P15618" s="138"/>
    </row>
    <row r="15619" spans="13:16" x14ac:dyDescent="0.3">
      <c r="M15619" s="162"/>
      <c r="N15619" s="152"/>
      <c r="P15619" s="138"/>
    </row>
    <row r="15620" spans="13:16" x14ac:dyDescent="0.3">
      <c r="M15620" s="162"/>
      <c r="N15620" s="152"/>
      <c r="P15620" s="138"/>
    </row>
    <row r="15621" spans="13:16" x14ac:dyDescent="0.3">
      <c r="M15621" s="162"/>
      <c r="N15621" s="152"/>
      <c r="P15621" s="138"/>
    </row>
    <row r="15622" spans="13:16" x14ac:dyDescent="0.3">
      <c r="M15622" s="162"/>
      <c r="N15622" s="152"/>
      <c r="P15622" s="138"/>
    </row>
    <row r="15623" spans="13:16" x14ac:dyDescent="0.3">
      <c r="M15623" s="162"/>
      <c r="N15623" s="152"/>
      <c r="P15623" s="138"/>
    </row>
    <row r="15624" spans="13:16" x14ac:dyDescent="0.3">
      <c r="M15624" s="162"/>
      <c r="N15624" s="152"/>
      <c r="P15624" s="138"/>
    </row>
    <row r="15625" spans="13:16" x14ac:dyDescent="0.3">
      <c r="M15625" s="162"/>
      <c r="N15625" s="152"/>
      <c r="P15625" s="138"/>
    </row>
    <row r="15626" spans="13:16" x14ac:dyDescent="0.3">
      <c r="M15626" s="162"/>
      <c r="N15626" s="152"/>
      <c r="P15626" s="138"/>
    </row>
    <row r="15627" spans="13:16" x14ac:dyDescent="0.3">
      <c r="M15627" s="162"/>
      <c r="N15627" s="152"/>
      <c r="P15627" s="138"/>
    </row>
    <row r="15628" spans="13:16" x14ac:dyDescent="0.3">
      <c r="M15628" s="162"/>
      <c r="N15628" s="152"/>
      <c r="P15628" s="138"/>
    </row>
    <row r="15629" spans="13:16" x14ac:dyDescent="0.3">
      <c r="M15629" s="162"/>
      <c r="N15629" s="152"/>
      <c r="P15629" s="138"/>
    </row>
    <row r="15630" spans="13:16" x14ac:dyDescent="0.3">
      <c r="M15630" s="162"/>
      <c r="N15630" s="152"/>
      <c r="P15630" s="138"/>
    </row>
    <row r="15631" spans="13:16" x14ac:dyDescent="0.3">
      <c r="M15631" s="162"/>
      <c r="N15631" s="152"/>
      <c r="P15631" s="138"/>
    </row>
    <row r="15632" spans="13:16" x14ac:dyDescent="0.3">
      <c r="M15632" s="162"/>
      <c r="N15632" s="152"/>
      <c r="P15632" s="138"/>
    </row>
    <row r="15633" spans="13:16" x14ac:dyDescent="0.3">
      <c r="M15633" s="162"/>
      <c r="N15633" s="152"/>
      <c r="P15633" s="138"/>
    </row>
    <row r="15634" spans="13:16" x14ac:dyDescent="0.3">
      <c r="M15634" s="162"/>
      <c r="N15634" s="152"/>
      <c r="P15634" s="138"/>
    </row>
    <row r="15635" spans="13:16" x14ac:dyDescent="0.3">
      <c r="M15635" s="162"/>
      <c r="N15635" s="152"/>
      <c r="P15635" s="138"/>
    </row>
    <row r="15636" spans="13:16" x14ac:dyDescent="0.3">
      <c r="M15636" s="162"/>
      <c r="N15636" s="152"/>
      <c r="P15636" s="138"/>
    </row>
    <row r="15637" spans="13:16" x14ac:dyDescent="0.3">
      <c r="M15637" s="162"/>
      <c r="N15637" s="152"/>
      <c r="P15637" s="138"/>
    </row>
    <row r="15638" spans="13:16" x14ac:dyDescent="0.3">
      <c r="M15638" s="162"/>
      <c r="N15638" s="152"/>
      <c r="P15638" s="138"/>
    </row>
    <row r="15639" spans="13:16" x14ac:dyDescent="0.3">
      <c r="M15639" s="162"/>
      <c r="N15639" s="152"/>
      <c r="P15639" s="138"/>
    </row>
    <row r="15640" spans="13:16" x14ac:dyDescent="0.3">
      <c r="M15640" s="162"/>
      <c r="N15640" s="152"/>
      <c r="P15640" s="138"/>
    </row>
    <row r="15641" spans="13:16" x14ac:dyDescent="0.3">
      <c r="M15641" s="162"/>
      <c r="N15641" s="152"/>
      <c r="P15641" s="138"/>
    </row>
    <row r="15642" spans="13:16" x14ac:dyDescent="0.3">
      <c r="M15642" s="162"/>
      <c r="N15642" s="152"/>
      <c r="P15642" s="138"/>
    </row>
    <row r="15643" spans="13:16" x14ac:dyDescent="0.3">
      <c r="M15643" s="162"/>
      <c r="N15643" s="152"/>
      <c r="P15643" s="138"/>
    </row>
    <row r="15644" spans="13:16" x14ac:dyDescent="0.3">
      <c r="M15644" s="162"/>
      <c r="N15644" s="152"/>
      <c r="P15644" s="138"/>
    </row>
    <row r="15645" spans="13:16" x14ac:dyDescent="0.3">
      <c r="M15645" s="162"/>
      <c r="N15645" s="152"/>
      <c r="P15645" s="138"/>
    </row>
    <row r="15646" spans="13:16" x14ac:dyDescent="0.3">
      <c r="M15646" s="162"/>
      <c r="N15646" s="152"/>
      <c r="P15646" s="138"/>
    </row>
    <row r="15647" spans="13:16" x14ac:dyDescent="0.3">
      <c r="M15647" s="162"/>
      <c r="N15647" s="152"/>
      <c r="P15647" s="138"/>
    </row>
    <row r="15648" spans="13:16" x14ac:dyDescent="0.3">
      <c r="M15648" s="162"/>
      <c r="N15648" s="152"/>
      <c r="P15648" s="138"/>
    </row>
    <row r="15649" spans="13:16" x14ac:dyDescent="0.3">
      <c r="M15649" s="162"/>
      <c r="N15649" s="152"/>
      <c r="P15649" s="138"/>
    </row>
    <row r="15650" spans="13:16" x14ac:dyDescent="0.3">
      <c r="M15650" s="162"/>
      <c r="N15650" s="152"/>
      <c r="P15650" s="138"/>
    </row>
    <row r="15651" spans="13:16" x14ac:dyDescent="0.3">
      <c r="M15651" s="162"/>
      <c r="N15651" s="152"/>
      <c r="P15651" s="138"/>
    </row>
    <row r="15652" spans="13:16" x14ac:dyDescent="0.3">
      <c r="M15652" s="162"/>
      <c r="N15652" s="152"/>
      <c r="P15652" s="138"/>
    </row>
    <row r="15653" spans="13:16" x14ac:dyDescent="0.3">
      <c r="M15653" s="162"/>
      <c r="N15653" s="152"/>
      <c r="P15653" s="138"/>
    </row>
    <row r="15654" spans="13:16" x14ac:dyDescent="0.3">
      <c r="M15654" s="162"/>
      <c r="N15654" s="152"/>
      <c r="P15654" s="138"/>
    </row>
    <row r="15655" spans="13:16" x14ac:dyDescent="0.3">
      <c r="M15655" s="162"/>
      <c r="N15655" s="152"/>
      <c r="P15655" s="138"/>
    </row>
    <row r="15656" spans="13:16" x14ac:dyDescent="0.3">
      <c r="M15656" s="162"/>
      <c r="N15656" s="152"/>
      <c r="P15656" s="138"/>
    </row>
    <row r="15657" spans="13:16" x14ac:dyDescent="0.3">
      <c r="M15657" s="162"/>
      <c r="N15657" s="152"/>
      <c r="P15657" s="138"/>
    </row>
    <row r="15658" spans="13:16" x14ac:dyDescent="0.3">
      <c r="M15658" s="162"/>
      <c r="N15658" s="152"/>
      <c r="P15658" s="138"/>
    </row>
    <row r="15659" spans="13:16" x14ac:dyDescent="0.3">
      <c r="M15659" s="162"/>
      <c r="N15659" s="152"/>
      <c r="P15659" s="138"/>
    </row>
    <row r="15660" spans="13:16" x14ac:dyDescent="0.3">
      <c r="M15660" s="162"/>
      <c r="N15660" s="152"/>
      <c r="P15660" s="138"/>
    </row>
    <row r="15661" spans="13:16" x14ac:dyDescent="0.3">
      <c r="M15661" s="162"/>
      <c r="N15661" s="152"/>
      <c r="P15661" s="138"/>
    </row>
    <row r="15662" spans="13:16" x14ac:dyDescent="0.3">
      <c r="M15662" s="162"/>
      <c r="N15662" s="152"/>
      <c r="P15662" s="138"/>
    </row>
    <row r="15663" spans="13:16" x14ac:dyDescent="0.3">
      <c r="M15663" s="162"/>
      <c r="N15663" s="152"/>
      <c r="P15663" s="138"/>
    </row>
    <row r="15664" spans="13:16" x14ac:dyDescent="0.3">
      <c r="M15664" s="162"/>
      <c r="N15664" s="152"/>
      <c r="P15664" s="138"/>
    </row>
    <row r="15665" spans="13:16" x14ac:dyDescent="0.3">
      <c r="M15665" s="162"/>
      <c r="N15665" s="152"/>
      <c r="P15665" s="138"/>
    </row>
    <row r="15666" spans="13:16" x14ac:dyDescent="0.3">
      <c r="M15666" s="162"/>
      <c r="N15666" s="152"/>
      <c r="P15666" s="138"/>
    </row>
    <row r="15667" spans="13:16" x14ac:dyDescent="0.3">
      <c r="M15667" s="162"/>
      <c r="N15667" s="152"/>
      <c r="P15667" s="138"/>
    </row>
    <row r="15668" spans="13:16" x14ac:dyDescent="0.3">
      <c r="M15668" s="162"/>
      <c r="N15668" s="152"/>
      <c r="P15668" s="138"/>
    </row>
    <row r="15669" spans="13:16" x14ac:dyDescent="0.3">
      <c r="M15669" s="162"/>
      <c r="N15669" s="152"/>
      <c r="P15669" s="138"/>
    </row>
    <row r="15670" spans="13:16" x14ac:dyDescent="0.3">
      <c r="M15670" s="162"/>
      <c r="N15670" s="152"/>
      <c r="P15670" s="138"/>
    </row>
    <row r="15671" spans="13:16" x14ac:dyDescent="0.3">
      <c r="M15671" s="162"/>
      <c r="N15671" s="152"/>
      <c r="P15671" s="138"/>
    </row>
    <row r="15672" spans="13:16" x14ac:dyDescent="0.3">
      <c r="M15672" s="162"/>
      <c r="N15672" s="152"/>
      <c r="P15672" s="138"/>
    </row>
    <row r="15673" spans="13:16" x14ac:dyDescent="0.3">
      <c r="M15673" s="162"/>
      <c r="N15673" s="152"/>
      <c r="P15673" s="138"/>
    </row>
    <row r="15674" spans="13:16" x14ac:dyDescent="0.3">
      <c r="M15674" s="162"/>
      <c r="N15674" s="152"/>
      <c r="P15674" s="138"/>
    </row>
    <row r="15675" spans="13:16" x14ac:dyDescent="0.3">
      <c r="M15675" s="162"/>
      <c r="N15675" s="152"/>
      <c r="P15675" s="138"/>
    </row>
    <row r="15676" spans="13:16" x14ac:dyDescent="0.3">
      <c r="M15676" s="162"/>
      <c r="N15676" s="152"/>
      <c r="P15676" s="138"/>
    </row>
    <row r="15677" spans="13:16" x14ac:dyDescent="0.3">
      <c r="M15677" s="162"/>
      <c r="N15677" s="152"/>
      <c r="P15677" s="138"/>
    </row>
    <row r="15678" spans="13:16" x14ac:dyDescent="0.3">
      <c r="M15678" s="162"/>
      <c r="N15678" s="152"/>
      <c r="P15678" s="138"/>
    </row>
    <row r="15679" spans="13:16" x14ac:dyDescent="0.3">
      <c r="M15679" s="162"/>
      <c r="N15679" s="152"/>
      <c r="P15679" s="138"/>
    </row>
    <row r="15680" spans="13:16" x14ac:dyDescent="0.3">
      <c r="M15680" s="162"/>
      <c r="N15680" s="152"/>
      <c r="P15680" s="138"/>
    </row>
    <row r="15681" spans="13:16" x14ac:dyDescent="0.3">
      <c r="M15681" s="162"/>
      <c r="N15681" s="152"/>
      <c r="P15681" s="138"/>
    </row>
    <row r="15682" spans="13:16" x14ac:dyDescent="0.3">
      <c r="M15682" s="162"/>
      <c r="N15682" s="152"/>
      <c r="P15682" s="138"/>
    </row>
    <row r="15683" spans="13:16" x14ac:dyDescent="0.3">
      <c r="M15683" s="162"/>
      <c r="N15683" s="152"/>
      <c r="P15683" s="138"/>
    </row>
    <row r="15684" spans="13:16" x14ac:dyDescent="0.3">
      <c r="M15684" s="162"/>
      <c r="N15684" s="152"/>
      <c r="P15684" s="138"/>
    </row>
    <row r="15685" spans="13:16" x14ac:dyDescent="0.3">
      <c r="M15685" s="162"/>
      <c r="N15685" s="152"/>
      <c r="P15685" s="138"/>
    </row>
    <row r="15686" spans="13:16" x14ac:dyDescent="0.3">
      <c r="M15686" s="162"/>
      <c r="N15686" s="152"/>
      <c r="P15686" s="138"/>
    </row>
    <row r="15687" spans="13:16" x14ac:dyDescent="0.3">
      <c r="M15687" s="162"/>
      <c r="N15687" s="152"/>
      <c r="P15687" s="138"/>
    </row>
    <row r="15688" spans="13:16" x14ac:dyDescent="0.3">
      <c r="M15688" s="162"/>
      <c r="N15688" s="152"/>
      <c r="P15688" s="138"/>
    </row>
    <row r="15689" spans="13:16" x14ac:dyDescent="0.3">
      <c r="M15689" s="162"/>
      <c r="N15689" s="152"/>
      <c r="P15689" s="138"/>
    </row>
    <row r="15690" spans="13:16" x14ac:dyDescent="0.3">
      <c r="M15690" s="162"/>
      <c r="N15690" s="152"/>
      <c r="P15690" s="138"/>
    </row>
    <row r="15691" spans="13:16" x14ac:dyDescent="0.3">
      <c r="M15691" s="162"/>
      <c r="N15691" s="152"/>
      <c r="P15691" s="138"/>
    </row>
    <row r="15692" spans="13:16" x14ac:dyDescent="0.3">
      <c r="M15692" s="162"/>
      <c r="N15692" s="152"/>
      <c r="P15692" s="138"/>
    </row>
    <row r="15693" spans="13:16" x14ac:dyDescent="0.3">
      <c r="M15693" s="162"/>
      <c r="N15693" s="152"/>
      <c r="P15693" s="138"/>
    </row>
    <row r="15694" spans="13:16" x14ac:dyDescent="0.3">
      <c r="M15694" s="162"/>
      <c r="N15694" s="152"/>
      <c r="P15694" s="138"/>
    </row>
    <row r="15695" spans="13:16" x14ac:dyDescent="0.3">
      <c r="M15695" s="162"/>
      <c r="N15695" s="152"/>
      <c r="P15695" s="138"/>
    </row>
    <row r="15696" spans="13:16" x14ac:dyDescent="0.3">
      <c r="M15696" s="162"/>
      <c r="N15696" s="152"/>
      <c r="P15696" s="138"/>
    </row>
    <row r="15697" spans="13:16" x14ac:dyDescent="0.3">
      <c r="M15697" s="162"/>
      <c r="N15697" s="152"/>
      <c r="P15697" s="138"/>
    </row>
    <row r="15698" spans="13:16" x14ac:dyDescent="0.3">
      <c r="M15698" s="162"/>
      <c r="N15698" s="152"/>
      <c r="P15698" s="138"/>
    </row>
    <row r="15699" spans="13:16" x14ac:dyDescent="0.3">
      <c r="M15699" s="162"/>
      <c r="N15699" s="152"/>
      <c r="P15699" s="138"/>
    </row>
    <row r="15700" spans="13:16" x14ac:dyDescent="0.3">
      <c r="M15700" s="162"/>
      <c r="N15700" s="152"/>
      <c r="P15700" s="138"/>
    </row>
    <row r="15701" spans="13:16" x14ac:dyDescent="0.3">
      <c r="M15701" s="162"/>
      <c r="N15701" s="152"/>
      <c r="P15701" s="138"/>
    </row>
    <row r="15702" spans="13:16" x14ac:dyDescent="0.3">
      <c r="M15702" s="162"/>
      <c r="N15702" s="152"/>
      <c r="P15702" s="138"/>
    </row>
    <row r="15703" spans="13:16" x14ac:dyDescent="0.3">
      <c r="M15703" s="162"/>
      <c r="N15703" s="152"/>
      <c r="P15703" s="138"/>
    </row>
    <row r="15704" spans="13:16" x14ac:dyDescent="0.3">
      <c r="M15704" s="162"/>
      <c r="N15704" s="152"/>
      <c r="P15704" s="138"/>
    </row>
    <row r="15705" spans="13:16" x14ac:dyDescent="0.3">
      <c r="M15705" s="162"/>
      <c r="N15705" s="152"/>
      <c r="P15705" s="138"/>
    </row>
    <row r="15706" spans="13:16" x14ac:dyDescent="0.3">
      <c r="M15706" s="162"/>
      <c r="N15706" s="152"/>
      <c r="P15706" s="138"/>
    </row>
    <row r="15707" spans="13:16" x14ac:dyDescent="0.3">
      <c r="M15707" s="162"/>
      <c r="N15707" s="152"/>
      <c r="P15707" s="138"/>
    </row>
    <row r="15708" spans="13:16" x14ac:dyDescent="0.3">
      <c r="M15708" s="162"/>
      <c r="N15708" s="152"/>
      <c r="P15708" s="138"/>
    </row>
    <row r="15709" spans="13:16" x14ac:dyDescent="0.3">
      <c r="M15709" s="162"/>
      <c r="N15709" s="152"/>
      <c r="P15709" s="138"/>
    </row>
    <row r="15710" spans="13:16" x14ac:dyDescent="0.3">
      <c r="M15710" s="162"/>
      <c r="N15710" s="152"/>
      <c r="P15710" s="138"/>
    </row>
    <row r="15711" spans="13:16" x14ac:dyDescent="0.3">
      <c r="M15711" s="162"/>
      <c r="N15711" s="152"/>
      <c r="P15711" s="138"/>
    </row>
    <row r="15712" spans="13:16" x14ac:dyDescent="0.3">
      <c r="M15712" s="162"/>
      <c r="N15712" s="152"/>
      <c r="P15712" s="138"/>
    </row>
    <row r="15713" spans="13:16" x14ac:dyDescent="0.3">
      <c r="M15713" s="162"/>
      <c r="N15713" s="152"/>
      <c r="P15713" s="138"/>
    </row>
    <row r="15714" spans="13:16" x14ac:dyDescent="0.3">
      <c r="M15714" s="162"/>
      <c r="N15714" s="152"/>
      <c r="P15714" s="138"/>
    </row>
    <row r="15715" spans="13:16" x14ac:dyDescent="0.3">
      <c r="M15715" s="162"/>
      <c r="N15715" s="152"/>
      <c r="P15715" s="138"/>
    </row>
    <row r="15716" spans="13:16" x14ac:dyDescent="0.3">
      <c r="M15716" s="162"/>
      <c r="N15716" s="152"/>
      <c r="P15716" s="138"/>
    </row>
    <row r="15717" spans="13:16" x14ac:dyDescent="0.3">
      <c r="M15717" s="162"/>
      <c r="N15717" s="152"/>
      <c r="P15717" s="138"/>
    </row>
    <row r="15718" spans="13:16" x14ac:dyDescent="0.3">
      <c r="M15718" s="162"/>
      <c r="N15718" s="152"/>
      <c r="P15718" s="138"/>
    </row>
    <row r="15719" spans="13:16" x14ac:dyDescent="0.3">
      <c r="M15719" s="162"/>
      <c r="N15719" s="152"/>
      <c r="P15719" s="138"/>
    </row>
    <row r="15720" spans="13:16" x14ac:dyDescent="0.3">
      <c r="M15720" s="162"/>
      <c r="N15720" s="152"/>
      <c r="P15720" s="138"/>
    </row>
    <row r="15721" spans="13:16" x14ac:dyDescent="0.3">
      <c r="M15721" s="162"/>
      <c r="N15721" s="152"/>
      <c r="P15721" s="138"/>
    </row>
    <row r="15722" spans="13:16" x14ac:dyDescent="0.3">
      <c r="M15722" s="162"/>
      <c r="N15722" s="152"/>
      <c r="P15722" s="138"/>
    </row>
    <row r="15723" spans="13:16" x14ac:dyDescent="0.3">
      <c r="M15723" s="162"/>
      <c r="N15723" s="152"/>
      <c r="P15723" s="138"/>
    </row>
    <row r="15724" spans="13:16" x14ac:dyDescent="0.3">
      <c r="M15724" s="162"/>
      <c r="N15724" s="152"/>
      <c r="P15724" s="138"/>
    </row>
    <row r="15725" spans="13:16" x14ac:dyDescent="0.3">
      <c r="M15725" s="162"/>
      <c r="N15725" s="152"/>
      <c r="P15725" s="138"/>
    </row>
    <row r="15726" spans="13:16" x14ac:dyDescent="0.3">
      <c r="M15726" s="162"/>
      <c r="N15726" s="152"/>
      <c r="P15726" s="138"/>
    </row>
    <row r="15727" spans="13:16" x14ac:dyDescent="0.3">
      <c r="M15727" s="162"/>
      <c r="N15727" s="152"/>
      <c r="P15727" s="138"/>
    </row>
    <row r="15728" spans="13:16" x14ac:dyDescent="0.3">
      <c r="M15728" s="162"/>
      <c r="N15728" s="152"/>
      <c r="P15728" s="138"/>
    </row>
    <row r="15729" spans="13:16" x14ac:dyDescent="0.3">
      <c r="M15729" s="162"/>
      <c r="N15729" s="152"/>
      <c r="P15729" s="138"/>
    </row>
    <row r="15730" spans="13:16" x14ac:dyDescent="0.3">
      <c r="M15730" s="162"/>
      <c r="N15730" s="152"/>
      <c r="P15730" s="138"/>
    </row>
    <row r="15731" spans="13:16" x14ac:dyDescent="0.3">
      <c r="M15731" s="162"/>
      <c r="N15731" s="152"/>
      <c r="P15731" s="138"/>
    </row>
    <row r="15732" spans="13:16" x14ac:dyDescent="0.3">
      <c r="M15732" s="162"/>
      <c r="N15732" s="152"/>
      <c r="P15732" s="138"/>
    </row>
    <row r="15733" spans="13:16" x14ac:dyDescent="0.3">
      <c r="M15733" s="162"/>
      <c r="N15733" s="152"/>
      <c r="P15733" s="138"/>
    </row>
    <row r="15734" spans="13:16" x14ac:dyDescent="0.3">
      <c r="M15734" s="162"/>
      <c r="N15734" s="152"/>
      <c r="P15734" s="138"/>
    </row>
    <row r="15735" spans="13:16" x14ac:dyDescent="0.3">
      <c r="M15735" s="162"/>
      <c r="N15735" s="152"/>
      <c r="P15735" s="138"/>
    </row>
    <row r="15736" spans="13:16" x14ac:dyDescent="0.3">
      <c r="M15736" s="162"/>
      <c r="N15736" s="152"/>
      <c r="P15736" s="138"/>
    </row>
    <row r="15737" spans="13:16" x14ac:dyDescent="0.3">
      <c r="M15737" s="162"/>
      <c r="N15737" s="152"/>
      <c r="P15737" s="138"/>
    </row>
    <row r="15738" spans="13:16" x14ac:dyDescent="0.3">
      <c r="M15738" s="162"/>
      <c r="N15738" s="152"/>
      <c r="P15738" s="138"/>
    </row>
    <row r="15739" spans="13:16" x14ac:dyDescent="0.3">
      <c r="M15739" s="162"/>
      <c r="N15739" s="152"/>
      <c r="P15739" s="138"/>
    </row>
    <row r="15740" spans="13:16" x14ac:dyDescent="0.3">
      <c r="M15740" s="162"/>
      <c r="N15740" s="152"/>
      <c r="P15740" s="138"/>
    </row>
    <row r="15741" spans="13:16" x14ac:dyDescent="0.3">
      <c r="M15741" s="162"/>
      <c r="N15741" s="152"/>
      <c r="P15741" s="138"/>
    </row>
    <row r="15742" spans="13:16" x14ac:dyDescent="0.3">
      <c r="M15742" s="162"/>
      <c r="N15742" s="152"/>
      <c r="P15742" s="138"/>
    </row>
    <row r="15743" spans="13:16" x14ac:dyDescent="0.3">
      <c r="M15743" s="162"/>
      <c r="N15743" s="152"/>
      <c r="P15743" s="138"/>
    </row>
    <row r="15744" spans="13:16" x14ac:dyDescent="0.3">
      <c r="M15744" s="162"/>
      <c r="N15744" s="152"/>
      <c r="P15744" s="138"/>
    </row>
    <row r="15745" spans="13:16" x14ac:dyDescent="0.3">
      <c r="M15745" s="162"/>
      <c r="N15745" s="152"/>
      <c r="P15745" s="138"/>
    </row>
    <row r="15746" spans="13:16" x14ac:dyDescent="0.3">
      <c r="M15746" s="162"/>
      <c r="N15746" s="152"/>
      <c r="P15746" s="138"/>
    </row>
    <row r="15747" spans="13:16" x14ac:dyDescent="0.3">
      <c r="M15747" s="162"/>
      <c r="N15747" s="152"/>
      <c r="P15747" s="138"/>
    </row>
    <row r="15748" spans="13:16" x14ac:dyDescent="0.3">
      <c r="M15748" s="162"/>
      <c r="N15748" s="152"/>
      <c r="P15748" s="138"/>
    </row>
    <row r="15749" spans="13:16" x14ac:dyDescent="0.3">
      <c r="M15749" s="162"/>
      <c r="N15749" s="152"/>
      <c r="P15749" s="138"/>
    </row>
    <row r="15750" spans="13:16" x14ac:dyDescent="0.3">
      <c r="M15750" s="162"/>
      <c r="N15750" s="152"/>
      <c r="P15750" s="138"/>
    </row>
    <row r="15751" spans="13:16" x14ac:dyDescent="0.3">
      <c r="M15751" s="162"/>
      <c r="N15751" s="152"/>
      <c r="P15751" s="138"/>
    </row>
    <row r="15752" spans="13:16" x14ac:dyDescent="0.3">
      <c r="M15752" s="162"/>
      <c r="N15752" s="152"/>
      <c r="P15752" s="138"/>
    </row>
    <row r="15753" spans="13:16" x14ac:dyDescent="0.3">
      <c r="M15753" s="162"/>
      <c r="N15753" s="152"/>
      <c r="P15753" s="138"/>
    </row>
    <row r="15754" spans="13:16" x14ac:dyDescent="0.3">
      <c r="M15754" s="162"/>
      <c r="N15754" s="152"/>
      <c r="P15754" s="138"/>
    </row>
    <row r="15755" spans="13:16" x14ac:dyDescent="0.3">
      <c r="M15755" s="162"/>
      <c r="N15755" s="152"/>
      <c r="P15755" s="138"/>
    </row>
    <row r="15756" spans="13:16" x14ac:dyDescent="0.3">
      <c r="M15756" s="162"/>
      <c r="N15756" s="152"/>
      <c r="P15756" s="138"/>
    </row>
    <row r="15757" spans="13:16" x14ac:dyDescent="0.3">
      <c r="M15757" s="162"/>
      <c r="N15757" s="152"/>
      <c r="P15757" s="138"/>
    </row>
    <row r="15758" spans="13:16" x14ac:dyDescent="0.3">
      <c r="M15758" s="162"/>
      <c r="N15758" s="152"/>
      <c r="P15758" s="138"/>
    </row>
    <row r="15759" spans="13:16" x14ac:dyDescent="0.3">
      <c r="M15759" s="162"/>
      <c r="N15759" s="152"/>
      <c r="P15759" s="138"/>
    </row>
    <row r="15760" spans="13:16" x14ac:dyDescent="0.3">
      <c r="M15760" s="162"/>
      <c r="N15760" s="152"/>
      <c r="P15760" s="138"/>
    </row>
    <row r="15761" spans="13:16" x14ac:dyDescent="0.3">
      <c r="M15761" s="162"/>
      <c r="N15761" s="152"/>
      <c r="P15761" s="138"/>
    </row>
    <row r="15762" spans="13:16" x14ac:dyDescent="0.3">
      <c r="M15762" s="162"/>
      <c r="N15762" s="152"/>
      <c r="P15762" s="138"/>
    </row>
    <row r="15763" spans="13:16" x14ac:dyDescent="0.3">
      <c r="M15763" s="162"/>
      <c r="N15763" s="152"/>
      <c r="P15763" s="138"/>
    </row>
    <row r="15764" spans="13:16" x14ac:dyDescent="0.3">
      <c r="M15764" s="162"/>
      <c r="N15764" s="152"/>
      <c r="P15764" s="138"/>
    </row>
    <row r="15765" spans="13:16" x14ac:dyDescent="0.3">
      <c r="M15765" s="162"/>
      <c r="N15765" s="152"/>
      <c r="P15765" s="138"/>
    </row>
    <row r="15766" spans="13:16" x14ac:dyDescent="0.3">
      <c r="M15766" s="162"/>
      <c r="N15766" s="152"/>
      <c r="P15766" s="138"/>
    </row>
    <row r="15767" spans="13:16" x14ac:dyDescent="0.3">
      <c r="M15767" s="162"/>
      <c r="N15767" s="152"/>
      <c r="P15767" s="138"/>
    </row>
    <row r="15768" spans="13:16" x14ac:dyDescent="0.3">
      <c r="M15768" s="162"/>
      <c r="N15768" s="152"/>
      <c r="P15768" s="138"/>
    </row>
    <row r="15769" spans="13:16" x14ac:dyDescent="0.3">
      <c r="M15769" s="162"/>
      <c r="N15769" s="152"/>
      <c r="P15769" s="138"/>
    </row>
    <row r="15770" spans="13:16" x14ac:dyDescent="0.3">
      <c r="M15770" s="162"/>
      <c r="N15770" s="152"/>
      <c r="P15770" s="138"/>
    </row>
    <row r="15771" spans="13:16" x14ac:dyDescent="0.3">
      <c r="M15771" s="162"/>
      <c r="N15771" s="152"/>
      <c r="P15771" s="138"/>
    </row>
    <row r="15772" spans="13:16" x14ac:dyDescent="0.3">
      <c r="M15772" s="162"/>
      <c r="N15772" s="152"/>
      <c r="P15772" s="138"/>
    </row>
    <row r="15773" spans="13:16" x14ac:dyDescent="0.3">
      <c r="M15773" s="162"/>
      <c r="N15773" s="152"/>
      <c r="P15773" s="138"/>
    </row>
    <row r="15774" spans="13:16" x14ac:dyDescent="0.3">
      <c r="M15774" s="162"/>
      <c r="N15774" s="152"/>
      <c r="P15774" s="138"/>
    </row>
    <row r="15775" spans="13:16" x14ac:dyDescent="0.3">
      <c r="M15775" s="162"/>
      <c r="N15775" s="152"/>
      <c r="P15775" s="138"/>
    </row>
    <row r="15776" spans="13:16" x14ac:dyDescent="0.3">
      <c r="M15776" s="162"/>
      <c r="N15776" s="152"/>
      <c r="P15776" s="138"/>
    </row>
    <row r="15777" spans="13:16" x14ac:dyDescent="0.3">
      <c r="M15777" s="162"/>
      <c r="N15777" s="152"/>
      <c r="P15777" s="138"/>
    </row>
    <row r="15778" spans="13:16" x14ac:dyDescent="0.3">
      <c r="M15778" s="162"/>
      <c r="N15778" s="152"/>
      <c r="P15778" s="138"/>
    </row>
    <row r="15779" spans="13:16" x14ac:dyDescent="0.3">
      <c r="M15779" s="162"/>
      <c r="N15779" s="152"/>
      <c r="P15779" s="138"/>
    </row>
    <row r="15780" spans="13:16" x14ac:dyDescent="0.3">
      <c r="M15780" s="162"/>
      <c r="N15780" s="152"/>
      <c r="P15780" s="138"/>
    </row>
    <row r="15781" spans="13:16" x14ac:dyDescent="0.3">
      <c r="M15781" s="162"/>
      <c r="N15781" s="152"/>
      <c r="P15781" s="138"/>
    </row>
    <row r="15782" spans="13:16" x14ac:dyDescent="0.3">
      <c r="M15782" s="162"/>
      <c r="N15782" s="152"/>
      <c r="P15782" s="138"/>
    </row>
    <row r="15783" spans="13:16" x14ac:dyDescent="0.3">
      <c r="M15783" s="162"/>
      <c r="N15783" s="152"/>
      <c r="P15783" s="138"/>
    </row>
    <row r="15784" spans="13:16" x14ac:dyDescent="0.3">
      <c r="M15784" s="162"/>
      <c r="N15784" s="152"/>
      <c r="P15784" s="138"/>
    </row>
    <row r="15785" spans="13:16" x14ac:dyDescent="0.3">
      <c r="M15785" s="162"/>
      <c r="N15785" s="152"/>
      <c r="P15785" s="138"/>
    </row>
    <row r="15786" spans="13:16" x14ac:dyDescent="0.3">
      <c r="M15786" s="162"/>
      <c r="N15786" s="152"/>
      <c r="P15786" s="138"/>
    </row>
    <row r="15787" spans="13:16" x14ac:dyDescent="0.3">
      <c r="M15787" s="162"/>
      <c r="N15787" s="152"/>
      <c r="P15787" s="138"/>
    </row>
    <row r="15788" spans="13:16" x14ac:dyDescent="0.3">
      <c r="M15788" s="162"/>
      <c r="N15788" s="152"/>
      <c r="P15788" s="138"/>
    </row>
    <row r="15789" spans="13:16" x14ac:dyDescent="0.3">
      <c r="M15789" s="162"/>
      <c r="N15789" s="152"/>
      <c r="P15789" s="138"/>
    </row>
    <row r="15790" spans="13:16" x14ac:dyDescent="0.3">
      <c r="M15790" s="162"/>
      <c r="N15790" s="152"/>
      <c r="P15790" s="138"/>
    </row>
    <row r="15791" spans="13:16" x14ac:dyDescent="0.3">
      <c r="M15791" s="162"/>
      <c r="N15791" s="152"/>
      <c r="P15791" s="138"/>
    </row>
    <row r="15792" spans="13:16" x14ac:dyDescent="0.3">
      <c r="M15792" s="162"/>
      <c r="N15792" s="152"/>
      <c r="P15792" s="138"/>
    </row>
    <row r="15793" spans="13:16" x14ac:dyDescent="0.3">
      <c r="M15793" s="162"/>
      <c r="N15793" s="152"/>
      <c r="P15793" s="138"/>
    </row>
    <row r="15794" spans="13:16" x14ac:dyDescent="0.3">
      <c r="M15794" s="162"/>
      <c r="N15794" s="152"/>
      <c r="P15794" s="138"/>
    </row>
    <row r="15795" spans="13:16" x14ac:dyDescent="0.3">
      <c r="M15795" s="162"/>
      <c r="N15795" s="152"/>
      <c r="P15795" s="138"/>
    </row>
    <row r="15796" spans="13:16" x14ac:dyDescent="0.3">
      <c r="M15796" s="162"/>
      <c r="N15796" s="152"/>
      <c r="P15796" s="138"/>
    </row>
    <row r="15797" spans="13:16" x14ac:dyDescent="0.3">
      <c r="M15797" s="162"/>
      <c r="N15797" s="152"/>
      <c r="P15797" s="138"/>
    </row>
    <row r="15798" spans="13:16" x14ac:dyDescent="0.3">
      <c r="M15798" s="162"/>
      <c r="N15798" s="152"/>
      <c r="P15798" s="138"/>
    </row>
    <row r="15799" spans="13:16" x14ac:dyDescent="0.3">
      <c r="M15799" s="162"/>
      <c r="N15799" s="152"/>
      <c r="P15799" s="138"/>
    </row>
    <row r="15800" spans="13:16" x14ac:dyDescent="0.3">
      <c r="M15800" s="162"/>
      <c r="N15800" s="152"/>
      <c r="P15800" s="138"/>
    </row>
    <row r="15801" spans="13:16" x14ac:dyDescent="0.3">
      <c r="M15801" s="162"/>
      <c r="N15801" s="152"/>
      <c r="P15801" s="138"/>
    </row>
    <row r="15802" spans="13:16" x14ac:dyDescent="0.3">
      <c r="M15802" s="162"/>
      <c r="N15802" s="152"/>
      <c r="P15802" s="138"/>
    </row>
    <row r="15803" spans="13:16" x14ac:dyDescent="0.3">
      <c r="M15803" s="162"/>
      <c r="N15803" s="152"/>
      <c r="P15803" s="138"/>
    </row>
    <row r="15804" spans="13:16" x14ac:dyDescent="0.3">
      <c r="M15804" s="162"/>
      <c r="N15804" s="152"/>
      <c r="P15804" s="138"/>
    </row>
    <row r="15805" spans="13:16" x14ac:dyDescent="0.3">
      <c r="M15805" s="162"/>
      <c r="N15805" s="152"/>
      <c r="P15805" s="138"/>
    </row>
    <row r="15806" spans="13:16" x14ac:dyDescent="0.3">
      <c r="M15806" s="162"/>
      <c r="N15806" s="152"/>
      <c r="P15806" s="138"/>
    </row>
    <row r="15807" spans="13:16" x14ac:dyDescent="0.3">
      <c r="M15807" s="162"/>
      <c r="N15807" s="152"/>
      <c r="P15807" s="138"/>
    </row>
    <row r="15808" spans="13:16" x14ac:dyDescent="0.3">
      <c r="M15808" s="162"/>
      <c r="N15808" s="152"/>
      <c r="P15808" s="138"/>
    </row>
    <row r="15809" spans="13:16" x14ac:dyDescent="0.3">
      <c r="M15809" s="162"/>
      <c r="N15809" s="152"/>
      <c r="P15809" s="138"/>
    </row>
    <row r="15810" spans="13:16" x14ac:dyDescent="0.3">
      <c r="M15810" s="162"/>
      <c r="N15810" s="152"/>
      <c r="P15810" s="138"/>
    </row>
    <row r="15811" spans="13:16" x14ac:dyDescent="0.3">
      <c r="M15811" s="162"/>
      <c r="N15811" s="152"/>
      <c r="P15811" s="138"/>
    </row>
    <row r="15812" spans="13:16" x14ac:dyDescent="0.3">
      <c r="M15812" s="162"/>
      <c r="N15812" s="152"/>
      <c r="P15812" s="138"/>
    </row>
    <row r="15813" spans="13:16" x14ac:dyDescent="0.3">
      <c r="M15813" s="162"/>
      <c r="N15813" s="152"/>
      <c r="P15813" s="138"/>
    </row>
    <row r="15814" spans="13:16" x14ac:dyDescent="0.3">
      <c r="M15814" s="162"/>
      <c r="N15814" s="152"/>
      <c r="P15814" s="138"/>
    </row>
    <row r="15815" spans="13:16" x14ac:dyDescent="0.3">
      <c r="M15815" s="162"/>
      <c r="N15815" s="152"/>
      <c r="P15815" s="138"/>
    </row>
    <row r="15816" spans="13:16" x14ac:dyDescent="0.3">
      <c r="M15816" s="162"/>
      <c r="N15816" s="152"/>
      <c r="P15816" s="138"/>
    </row>
    <row r="15817" spans="13:16" x14ac:dyDescent="0.3">
      <c r="M15817" s="162"/>
      <c r="N15817" s="152"/>
      <c r="P15817" s="138"/>
    </row>
    <row r="15818" spans="13:16" x14ac:dyDescent="0.3">
      <c r="M15818" s="162"/>
      <c r="N15818" s="152"/>
      <c r="P15818" s="138"/>
    </row>
    <row r="15819" spans="13:16" x14ac:dyDescent="0.3">
      <c r="M15819" s="162"/>
      <c r="N15819" s="152"/>
      <c r="P15819" s="138"/>
    </row>
    <row r="15820" spans="13:16" x14ac:dyDescent="0.3">
      <c r="M15820" s="162"/>
      <c r="N15820" s="152"/>
      <c r="P15820" s="138"/>
    </row>
    <row r="15821" spans="13:16" x14ac:dyDescent="0.3">
      <c r="M15821" s="162"/>
      <c r="N15821" s="152"/>
      <c r="P15821" s="138"/>
    </row>
    <row r="15822" spans="13:16" x14ac:dyDescent="0.3">
      <c r="M15822" s="162"/>
      <c r="N15822" s="152"/>
      <c r="P15822" s="138"/>
    </row>
    <row r="15823" spans="13:16" x14ac:dyDescent="0.3">
      <c r="M15823" s="162"/>
      <c r="N15823" s="152"/>
      <c r="P15823" s="138"/>
    </row>
    <row r="15824" spans="13:16" x14ac:dyDescent="0.3">
      <c r="M15824" s="162"/>
      <c r="N15824" s="152"/>
      <c r="P15824" s="138"/>
    </row>
    <row r="15825" spans="13:16" x14ac:dyDescent="0.3">
      <c r="M15825" s="162"/>
      <c r="N15825" s="152"/>
      <c r="P15825" s="138"/>
    </row>
    <row r="15826" spans="13:16" x14ac:dyDescent="0.3">
      <c r="M15826" s="162"/>
      <c r="N15826" s="152"/>
      <c r="P15826" s="138"/>
    </row>
    <row r="15827" spans="13:16" x14ac:dyDescent="0.3">
      <c r="M15827" s="162"/>
      <c r="N15827" s="152"/>
      <c r="P15827" s="138"/>
    </row>
    <row r="15828" spans="13:16" x14ac:dyDescent="0.3">
      <c r="M15828" s="162"/>
      <c r="N15828" s="152"/>
      <c r="P15828" s="138"/>
    </row>
    <row r="15829" spans="13:16" x14ac:dyDescent="0.3">
      <c r="M15829" s="162"/>
      <c r="N15829" s="152"/>
      <c r="P15829" s="138"/>
    </row>
    <row r="15830" spans="13:16" x14ac:dyDescent="0.3">
      <c r="M15830" s="162"/>
      <c r="N15830" s="152"/>
      <c r="P15830" s="138"/>
    </row>
    <row r="15831" spans="13:16" x14ac:dyDescent="0.3">
      <c r="M15831" s="162"/>
      <c r="N15831" s="152"/>
      <c r="P15831" s="138"/>
    </row>
    <row r="15832" spans="13:16" x14ac:dyDescent="0.3">
      <c r="M15832" s="162"/>
      <c r="N15832" s="152"/>
      <c r="P15832" s="138"/>
    </row>
    <row r="15833" spans="13:16" x14ac:dyDescent="0.3">
      <c r="M15833" s="162"/>
      <c r="N15833" s="152"/>
      <c r="P15833" s="138"/>
    </row>
    <row r="15834" spans="13:16" x14ac:dyDescent="0.3">
      <c r="M15834" s="162"/>
      <c r="N15834" s="152"/>
      <c r="P15834" s="138"/>
    </row>
    <row r="15835" spans="13:16" x14ac:dyDescent="0.3">
      <c r="M15835" s="162"/>
      <c r="N15835" s="152"/>
      <c r="P15835" s="138"/>
    </row>
    <row r="15836" spans="13:16" x14ac:dyDescent="0.3">
      <c r="M15836" s="162"/>
      <c r="N15836" s="152"/>
      <c r="P15836" s="138"/>
    </row>
    <row r="15837" spans="13:16" x14ac:dyDescent="0.3">
      <c r="M15837" s="162"/>
      <c r="N15837" s="152"/>
      <c r="P15837" s="138"/>
    </row>
    <row r="15838" spans="13:16" x14ac:dyDescent="0.3">
      <c r="M15838" s="162"/>
      <c r="N15838" s="152"/>
      <c r="P15838" s="138"/>
    </row>
    <row r="15839" spans="13:16" x14ac:dyDescent="0.3">
      <c r="M15839" s="162"/>
      <c r="N15839" s="152"/>
      <c r="P15839" s="138"/>
    </row>
    <row r="15840" spans="13:16" x14ac:dyDescent="0.3">
      <c r="M15840" s="162"/>
      <c r="N15840" s="152"/>
      <c r="P15840" s="138"/>
    </row>
    <row r="15841" spans="13:16" x14ac:dyDescent="0.3">
      <c r="M15841" s="162"/>
      <c r="N15841" s="152"/>
      <c r="P15841" s="138"/>
    </row>
    <row r="15842" spans="13:16" x14ac:dyDescent="0.3">
      <c r="M15842" s="162"/>
      <c r="N15842" s="152"/>
      <c r="P15842" s="138"/>
    </row>
    <row r="15843" spans="13:16" x14ac:dyDescent="0.3">
      <c r="M15843" s="162"/>
      <c r="N15843" s="152"/>
      <c r="P15843" s="138"/>
    </row>
    <row r="15844" spans="13:16" x14ac:dyDescent="0.3">
      <c r="M15844" s="162"/>
      <c r="N15844" s="152"/>
      <c r="P15844" s="138"/>
    </row>
    <row r="15845" spans="13:16" x14ac:dyDescent="0.3">
      <c r="M15845" s="162"/>
      <c r="N15845" s="152"/>
      <c r="P15845" s="138"/>
    </row>
    <row r="15846" spans="13:16" x14ac:dyDescent="0.3">
      <c r="M15846" s="162"/>
      <c r="N15846" s="152"/>
      <c r="P15846" s="138"/>
    </row>
    <row r="15847" spans="13:16" x14ac:dyDescent="0.3">
      <c r="M15847" s="162"/>
      <c r="N15847" s="152"/>
      <c r="P15847" s="138"/>
    </row>
    <row r="15848" spans="13:16" x14ac:dyDescent="0.3">
      <c r="M15848" s="162"/>
      <c r="N15848" s="152"/>
      <c r="P15848" s="138"/>
    </row>
    <row r="15849" spans="13:16" x14ac:dyDescent="0.3">
      <c r="M15849" s="162"/>
      <c r="N15849" s="152"/>
      <c r="P15849" s="138"/>
    </row>
    <row r="15850" spans="13:16" x14ac:dyDescent="0.3">
      <c r="M15850" s="162"/>
      <c r="N15850" s="152"/>
      <c r="P15850" s="138"/>
    </row>
    <row r="15851" spans="13:16" x14ac:dyDescent="0.3">
      <c r="M15851" s="162"/>
      <c r="N15851" s="152"/>
      <c r="P15851" s="138"/>
    </row>
    <row r="15852" spans="13:16" x14ac:dyDescent="0.3">
      <c r="M15852" s="162"/>
      <c r="N15852" s="152"/>
      <c r="P15852" s="138"/>
    </row>
    <row r="15853" spans="13:16" x14ac:dyDescent="0.3">
      <c r="M15853" s="162"/>
      <c r="N15853" s="152"/>
      <c r="P15853" s="138"/>
    </row>
    <row r="15854" spans="13:16" x14ac:dyDescent="0.3">
      <c r="M15854" s="162"/>
      <c r="N15854" s="152"/>
      <c r="P15854" s="138"/>
    </row>
    <row r="15855" spans="13:16" x14ac:dyDescent="0.3">
      <c r="M15855" s="162"/>
      <c r="N15855" s="152"/>
      <c r="P15855" s="138"/>
    </row>
    <row r="15856" spans="13:16" x14ac:dyDescent="0.3">
      <c r="M15856" s="162"/>
      <c r="N15856" s="152"/>
      <c r="P15856" s="138"/>
    </row>
    <row r="15857" spans="13:16" x14ac:dyDescent="0.3">
      <c r="M15857" s="162"/>
      <c r="N15857" s="152"/>
      <c r="P15857" s="138"/>
    </row>
    <row r="15858" spans="13:16" x14ac:dyDescent="0.3">
      <c r="M15858" s="162"/>
      <c r="N15858" s="152"/>
      <c r="P15858" s="138"/>
    </row>
    <row r="15859" spans="13:16" x14ac:dyDescent="0.3">
      <c r="M15859" s="162"/>
      <c r="N15859" s="152"/>
      <c r="P15859" s="138"/>
    </row>
    <row r="15860" spans="13:16" x14ac:dyDescent="0.3">
      <c r="M15860" s="162"/>
      <c r="N15860" s="152"/>
      <c r="P15860" s="138"/>
    </row>
    <row r="15861" spans="13:16" x14ac:dyDescent="0.3">
      <c r="M15861" s="162"/>
      <c r="N15861" s="152"/>
      <c r="P15861" s="138"/>
    </row>
    <row r="15862" spans="13:16" x14ac:dyDescent="0.3">
      <c r="M15862" s="162"/>
      <c r="N15862" s="152"/>
      <c r="P15862" s="138"/>
    </row>
    <row r="15863" spans="13:16" x14ac:dyDescent="0.3">
      <c r="M15863" s="162"/>
      <c r="N15863" s="152"/>
      <c r="P15863" s="138"/>
    </row>
    <row r="15864" spans="13:16" x14ac:dyDescent="0.3">
      <c r="M15864" s="162"/>
      <c r="N15864" s="152"/>
      <c r="P15864" s="138"/>
    </row>
    <row r="15865" spans="13:16" x14ac:dyDescent="0.3">
      <c r="M15865" s="162"/>
      <c r="N15865" s="152"/>
      <c r="P15865" s="138"/>
    </row>
    <row r="15866" spans="13:16" x14ac:dyDescent="0.3">
      <c r="M15866" s="162"/>
      <c r="N15866" s="152"/>
      <c r="P15866" s="138"/>
    </row>
    <row r="15867" spans="13:16" x14ac:dyDescent="0.3">
      <c r="M15867" s="162"/>
      <c r="N15867" s="152"/>
      <c r="P15867" s="138"/>
    </row>
    <row r="15868" spans="13:16" x14ac:dyDescent="0.3">
      <c r="M15868" s="162"/>
      <c r="N15868" s="152"/>
      <c r="P15868" s="138"/>
    </row>
    <row r="15869" spans="13:16" x14ac:dyDescent="0.3">
      <c r="M15869" s="162"/>
      <c r="N15869" s="152"/>
      <c r="P15869" s="138"/>
    </row>
    <row r="15870" spans="13:16" x14ac:dyDescent="0.3">
      <c r="M15870" s="162"/>
      <c r="N15870" s="152"/>
      <c r="P15870" s="138"/>
    </row>
    <row r="15871" spans="13:16" x14ac:dyDescent="0.3">
      <c r="M15871" s="162"/>
      <c r="N15871" s="152"/>
      <c r="P15871" s="138"/>
    </row>
    <row r="15872" spans="13:16" x14ac:dyDescent="0.3">
      <c r="M15872" s="162"/>
      <c r="N15872" s="152"/>
      <c r="P15872" s="138"/>
    </row>
    <row r="15873" spans="13:16" x14ac:dyDescent="0.3">
      <c r="M15873" s="162"/>
      <c r="N15873" s="152"/>
      <c r="P15873" s="138"/>
    </row>
    <row r="15874" spans="13:16" x14ac:dyDescent="0.3">
      <c r="M15874" s="162"/>
      <c r="N15874" s="152"/>
      <c r="P15874" s="138"/>
    </row>
    <row r="15875" spans="13:16" x14ac:dyDescent="0.3">
      <c r="M15875" s="162"/>
      <c r="N15875" s="152"/>
      <c r="P15875" s="138"/>
    </row>
    <row r="15876" spans="13:16" x14ac:dyDescent="0.3">
      <c r="M15876" s="162"/>
      <c r="N15876" s="152"/>
      <c r="P15876" s="138"/>
    </row>
    <row r="15877" spans="13:16" x14ac:dyDescent="0.3">
      <c r="M15877" s="162"/>
      <c r="N15877" s="152"/>
      <c r="P15877" s="138"/>
    </row>
    <row r="15878" spans="13:16" x14ac:dyDescent="0.3">
      <c r="M15878" s="162"/>
      <c r="N15878" s="152"/>
      <c r="P15878" s="138"/>
    </row>
    <row r="15879" spans="13:16" x14ac:dyDescent="0.3">
      <c r="M15879" s="162"/>
      <c r="N15879" s="152"/>
      <c r="P15879" s="138"/>
    </row>
    <row r="15880" spans="13:16" x14ac:dyDescent="0.3">
      <c r="M15880" s="162"/>
      <c r="N15880" s="152"/>
      <c r="P15880" s="138"/>
    </row>
    <row r="15881" spans="13:16" x14ac:dyDescent="0.3">
      <c r="M15881" s="162"/>
      <c r="N15881" s="152"/>
      <c r="P15881" s="138"/>
    </row>
    <row r="15882" spans="13:16" x14ac:dyDescent="0.3">
      <c r="M15882" s="162"/>
      <c r="N15882" s="152"/>
      <c r="P15882" s="138"/>
    </row>
    <row r="15883" spans="13:16" x14ac:dyDescent="0.3">
      <c r="M15883" s="162"/>
      <c r="N15883" s="152"/>
      <c r="P15883" s="138"/>
    </row>
    <row r="15884" spans="13:16" x14ac:dyDescent="0.3">
      <c r="M15884" s="162"/>
      <c r="N15884" s="152"/>
      <c r="P15884" s="138"/>
    </row>
    <row r="15885" spans="13:16" x14ac:dyDescent="0.3">
      <c r="M15885" s="162"/>
      <c r="N15885" s="152"/>
      <c r="P15885" s="138"/>
    </row>
    <row r="15886" spans="13:16" x14ac:dyDescent="0.3">
      <c r="M15886" s="162"/>
      <c r="N15886" s="152"/>
      <c r="P15886" s="138"/>
    </row>
    <row r="15887" spans="13:16" x14ac:dyDescent="0.3">
      <c r="M15887" s="162"/>
      <c r="N15887" s="152"/>
      <c r="P15887" s="138"/>
    </row>
    <row r="15888" spans="13:16" x14ac:dyDescent="0.3">
      <c r="M15888" s="162"/>
      <c r="N15888" s="152"/>
      <c r="P15888" s="138"/>
    </row>
    <row r="15889" spans="13:16" x14ac:dyDescent="0.3">
      <c r="M15889" s="162"/>
      <c r="N15889" s="152"/>
      <c r="P15889" s="138"/>
    </row>
    <row r="15890" spans="13:16" x14ac:dyDescent="0.3">
      <c r="M15890" s="162"/>
      <c r="N15890" s="152"/>
      <c r="P15890" s="138"/>
    </row>
    <row r="15891" spans="13:16" x14ac:dyDescent="0.3">
      <c r="M15891" s="162"/>
      <c r="N15891" s="152"/>
      <c r="P15891" s="138"/>
    </row>
    <row r="15892" spans="13:16" x14ac:dyDescent="0.3">
      <c r="M15892" s="162"/>
      <c r="N15892" s="152"/>
      <c r="P15892" s="138"/>
    </row>
    <row r="15893" spans="13:16" x14ac:dyDescent="0.3">
      <c r="M15893" s="162"/>
      <c r="N15893" s="152"/>
      <c r="P15893" s="138"/>
    </row>
    <row r="15894" spans="13:16" x14ac:dyDescent="0.3">
      <c r="M15894" s="162"/>
      <c r="N15894" s="152"/>
      <c r="P15894" s="138"/>
    </row>
    <row r="15895" spans="13:16" x14ac:dyDescent="0.3">
      <c r="M15895" s="162"/>
      <c r="N15895" s="152"/>
      <c r="P15895" s="138"/>
    </row>
    <row r="15896" spans="13:16" x14ac:dyDescent="0.3">
      <c r="M15896" s="162"/>
      <c r="N15896" s="152"/>
      <c r="P15896" s="138"/>
    </row>
    <row r="15897" spans="13:16" x14ac:dyDescent="0.3">
      <c r="M15897" s="162"/>
      <c r="N15897" s="152"/>
      <c r="P15897" s="138"/>
    </row>
    <row r="15898" spans="13:16" x14ac:dyDescent="0.3">
      <c r="M15898" s="162"/>
      <c r="N15898" s="152"/>
      <c r="P15898" s="138"/>
    </row>
    <row r="15899" spans="13:16" x14ac:dyDescent="0.3">
      <c r="M15899" s="162"/>
      <c r="N15899" s="152"/>
      <c r="P15899" s="138"/>
    </row>
    <row r="15900" spans="13:16" x14ac:dyDescent="0.3">
      <c r="M15900" s="162"/>
      <c r="N15900" s="152"/>
      <c r="P15900" s="138"/>
    </row>
    <row r="15901" spans="13:16" x14ac:dyDescent="0.3">
      <c r="M15901" s="162"/>
      <c r="N15901" s="152"/>
      <c r="P15901" s="138"/>
    </row>
    <row r="15902" spans="13:16" x14ac:dyDescent="0.3">
      <c r="M15902" s="162"/>
      <c r="N15902" s="152"/>
      <c r="P15902" s="138"/>
    </row>
    <row r="15903" spans="13:16" x14ac:dyDescent="0.3">
      <c r="M15903" s="162"/>
      <c r="N15903" s="152"/>
      <c r="P15903" s="138"/>
    </row>
    <row r="15904" spans="13:16" x14ac:dyDescent="0.3">
      <c r="M15904" s="162"/>
      <c r="N15904" s="152"/>
      <c r="P15904" s="138"/>
    </row>
    <row r="15905" spans="13:16" x14ac:dyDescent="0.3">
      <c r="M15905" s="162"/>
      <c r="N15905" s="152"/>
      <c r="P15905" s="138"/>
    </row>
    <row r="15906" spans="13:16" x14ac:dyDescent="0.3">
      <c r="M15906" s="162"/>
      <c r="N15906" s="152"/>
      <c r="P15906" s="138"/>
    </row>
    <row r="15907" spans="13:16" x14ac:dyDescent="0.3">
      <c r="M15907" s="162"/>
      <c r="N15907" s="152"/>
      <c r="P15907" s="138"/>
    </row>
    <row r="15908" spans="13:16" x14ac:dyDescent="0.3">
      <c r="M15908" s="162"/>
      <c r="N15908" s="152"/>
      <c r="P15908" s="138"/>
    </row>
    <row r="15909" spans="13:16" x14ac:dyDescent="0.3">
      <c r="M15909" s="162"/>
      <c r="N15909" s="152"/>
      <c r="P15909" s="138"/>
    </row>
    <row r="15910" spans="13:16" x14ac:dyDescent="0.3">
      <c r="M15910" s="162"/>
      <c r="N15910" s="152"/>
      <c r="P15910" s="138"/>
    </row>
    <row r="15911" spans="13:16" x14ac:dyDescent="0.3">
      <c r="M15911" s="162"/>
      <c r="N15911" s="152"/>
      <c r="P15911" s="138"/>
    </row>
    <row r="15912" spans="13:16" x14ac:dyDescent="0.3">
      <c r="M15912" s="162"/>
      <c r="N15912" s="152"/>
      <c r="P15912" s="138"/>
    </row>
    <row r="15913" spans="13:16" x14ac:dyDescent="0.3">
      <c r="M15913" s="162"/>
      <c r="N15913" s="152"/>
      <c r="P15913" s="138"/>
    </row>
    <row r="15914" spans="13:16" x14ac:dyDescent="0.3">
      <c r="M15914" s="162"/>
      <c r="N15914" s="152"/>
      <c r="P15914" s="138"/>
    </row>
    <row r="15915" spans="13:16" x14ac:dyDescent="0.3">
      <c r="M15915" s="162"/>
      <c r="N15915" s="152"/>
      <c r="P15915" s="138"/>
    </row>
    <row r="15916" spans="13:16" x14ac:dyDescent="0.3">
      <c r="M15916" s="162"/>
      <c r="N15916" s="152"/>
      <c r="P15916" s="138"/>
    </row>
    <row r="15917" spans="13:16" x14ac:dyDescent="0.3">
      <c r="M15917" s="162"/>
      <c r="N15917" s="152"/>
      <c r="P15917" s="138"/>
    </row>
    <row r="15918" spans="13:16" x14ac:dyDescent="0.3">
      <c r="M15918" s="162"/>
      <c r="N15918" s="152"/>
      <c r="P15918" s="138"/>
    </row>
    <row r="15919" spans="13:16" x14ac:dyDescent="0.3">
      <c r="M15919" s="162"/>
      <c r="N15919" s="152"/>
      <c r="P15919" s="138"/>
    </row>
    <row r="15920" spans="13:16" x14ac:dyDescent="0.3">
      <c r="M15920" s="162"/>
      <c r="N15920" s="152"/>
      <c r="P15920" s="138"/>
    </row>
    <row r="15921" spans="13:16" x14ac:dyDescent="0.3">
      <c r="M15921" s="162"/>
      <c r="N15921" s="152"/>
      <c r="P15921" s="138"/>
    </row>
    <row r="15922" spans="13:16" x14ac:dyDescent="0.3">
      <c r="M15922" s="162"/>
      <c r="N15922" s="152"/>
      <c r="P15922" s="138"/>
    </row>
    <row r="15923" spans="13:16" x14ac:dyDescent="0.3">
      <c r="M15923" s="162"/>
      <c r="N15923" s="152"/>
      <c r="P15923" s="138"/>
    </row>
    <row r="15924" spans="13:16" x14ac:dyDescent="0.3">
      <c r="M15924" s="162"/>
      <c r="N15924" s="152"/>
      <c r="P15924" s="138"/>
    </row>
    <row r="15925" spans="13:16" x14ac:dyDescent="0.3">
      <c r="M15925" s="162"/>
      <c r="N15925" s="152"/>
      <c r="P15925" s="138"/>
    </row>
    <row r="15926" spans="13:16" x14ac:dyDescent="0.3">
      <c r="M15926" s="162"/>
      <c r="N15926" s="152"/>
      <c r="P15926" s="138"/>
    </row>
    <row r="15927" spans="13:16" x14ac:dyDescent="0.3">
      <c r="M15927" s="162"/>
      <c r="N15927" s="152"/>
      <c r="P15927" s="138"/>
    </row>
    <row r="15928" spans="13:16" x14ac:dyDescent="0.3">
      <c r="M15928" s="162"/>
      <c r="N15928" s="152"/>
      <c r="P15928" s="138"/>
    </row>
    <row r="15929" spans="13:16" x14ac:dyDescent="0.3">
      <c r="M15929" s="162"/>
      <c r="N15929" s="152"/>
      <c r="P15929" s="138"/>
    </row>
    <row r="15930" spans="13:16" x14ac:dyDescent="0.3">
      <c r="M15930" s="162"/>
      <c r="N15930" s="152"/>
      <c r="P15930" s="138"/>
    </row>
    <row r="15931" spans="13:16" x14ac:dyDescent="0.3">
      <c r="M15931" s="162"/>
      <c r="N15931" s="152"/>
      <c r="P15931" s="138"/>
    </row>
    <row r="15932" spans="13:16" x14ac:dyDescent="0.3">
      <c r="M15932" s="162"/>
      <c r="N15932" s="152"/>
      <c r="P15932" s="138"/>
    </row>
    <row r="15933" spans="13:16" x14ac:dyDescent="0.3">
      <c r="M15933" s="162"/>
      <c r="N15933" s="152"/>
      <c r="P15933" s="138"/>
    </row>
    <row r="15934" spans="13:16" x14ac:dyDescent="0.3">
      <c r="M15934" s="162"/>
      <c r="N15934" s="152"/>
      <c r="P15934" s="138"/>
    </row>
    <row r="15935" spans="13:16" x14ac:dyDescent="0.3">
      <c r="M15935" s="162"/>
      <c r="N15935" s="152"/>
      <c r="P15935" s="138"/>
    </row>
    <row r="15936" spans="13:16" x14ac:dyDescent="0.3">
      <c r="M15936" s="162"/>
      <c r="N15936" s="152"/>
      <c r="P15936" s="138"/>
    </row>
    <row r="15937" spans="13:16" x14ac:dyDescent="0.3">
      <c r="M15937" s="162"/>
      <c r="N15937" s="152"/>
      <c r="P15937" s="138"/>
    </row>
    <row r="15938" spans="13:16" x14ac:dyDescent="0.3">
      <c r="M15938" s="162"/>
      <c r="N15938" s="152"/>
      <c r="P15938" s="138"/>
    </row>
    <row r="15939" spans="13:16" x14ac:dyDescent="0.3">
      <c r="M15939" s="162"/>
      <c r="N15939" s="152"/>
      <c r="P15939" s="138"/>
    </row>
    <row r="15940" spans="13:16" x14ac:dyDescent="0.3">
      <c r="M15940" s="162"/>
      <c r="N15940" s="152"/>
      <c r="P15940" s="138"/>
    </row>
    <row r="15941" spans="13:16" x14ac:dyDescent="0.3">
      <c r="M15941" s="162"/>
      <c r="N15941" s="152"/>
      <c r="P15941" s="138"/>
    </row>
    <row r="15942" spans="13:16" x14ac:dyDescent="0.3">
      <c r="M15942" s="162"/>
      <c r="N15942" s="152"/>
      <c r="P15942" s="138"/>
    </row>
    <row r="15943" spans="13:16" x14ac:dyDescent="0.3">
      <c r="M15943" s="162"/>
      <c r="N15943" s="152"/>
      <c r="P15943" s="138"/>
    </row>
    <row r="15944" spans="13:16" x14ac:dyDescent="0.3">
      <c r="M15944" s="162"/>
      <c r="N15944" s="152"/>
      <c r="P15944" s="138"/>
    </row>
    <row r="15945" spans="13:16" x14ac:dyDescent="0.3">
      <c r="M15945" s="162"/>
      <c r="N15945" s="152"/>
      <c r="P15945" s="138"/>
    </row>
    <row r="15946" spans="13:16" x14ac:dyDescent="0.3">
      <c r="M15946" s="162"/>
      <c r="N15946" s="152"/>
      <c r="P15946" s="138"/>
    </row>
    <row r="15947" spans="13:16" x14ac:dyDescent="0.3">
      <c r="M15947" s="162"/>
      <c r="N15947" s="152"/>
      <c r="P15947" s="138"/>
    </row>
    <row r="15948" spans="13:16" x14ac:dyDescent="0.3">
      <c r="M15948" s="162"/>
      <c r="N15948" s="152"/>
      <c r="P15948" s="138"/>
    </row>
    <row r="15949" spans="13:16" x14ac:dyDescent="0.3">
      <c r="M15949" s="162"/>
      <c r="N15949" s="152"/>
      <c r="P15949" s="138"/>
    </row>
    <row r="15950" spans="13:16" x14ac:dyDescent="0.3">
      <c r="M15950" s="162"/>
      <c r="N15950" s="152"/>
      <c r="P15950" s="138"/>
    </row>
    <row r="15951" spans="13:16" x14ac:dyDescent="0.3">
      <c r="M15951" s="162"/>
      <c r="N15951" s="152"/>
      <c r="P15951" s="138"/>
    </row>
    <row r="15952" spans="13:16" x14ac:dyDescent="0.3">
      <c r="M15952" s="162"/>
      <c r="N15952" s="152"/>
      <c r="P15952" s="138"/>
    </row>
    <row r="15953" spans="13:16" x14ac:dyDescent="0.3">
      <c r="M15953" s="162"/>
      <c r="N15953" s="152"/>
      <c r="P15953" s="138"/>
    </row>
    <row r="15954" spans="13:16" x14ac:dyDescent="0.3">
      <c r="M15954" s="162"/>
      <c r="N15954" s="152"/>
      <c r="P15954" s="138"/>
    </row>
    <row r="15955" spans="13:16" x14ac:dyDescent="0.3">
      <c r="M15955" s="162"/>
      <c r="N15955" s="152"/>
      <c r="P15955" s="138"/>
    </row>
    <row r="15956" spans="13:16" x14ac:dyDescent="0.3">
      <c r="M15956" s="162"/>
      <c r="N15956" s="152"/>
      <c r="P15956" s="138"/>
    </row>
    <row r="15957" spans="13:16" x14ac:dyDescent="0.3">
      <c r="M15957" s="162"/>
      <c r="N15957" s="152"/>
      <c r="P15957" s="138"/>
    </row>
    <row r="15958" spans="13:16" x14ac:dyDescent="0.3">
      <c r="M15958" s="162"/>
      <c r="N15958" s="152"/>
      <c r="P15958" s="138"/>
    </row>
    <row r="15959" spans="13:16" x14ac:dyDescent="0.3">
      <c r="M15959" s="162"/>
      <c r="N15959" s="152"/>
      <c r="P15959" s="138"/>
    </row>
    <row r="15960" spans="13:16" x14ac:dyDescent="0.3">
      <c r="M15960" s="162"/>
      <c r="N15960" s="152"/>
      <c r="P15960" s="138"/>
    </row>
    <row r="15961" spans="13:16" x14ac:dyDescent="0.3">
      <c r="M15961" s="162"/>
      <c r="N15961" s="152"/>
      <c r="P15961" s="138"/>
    </row>
    <row r="15962" spans="13:16" x14ac:dyDescent="0.3">
      <c r="M15962" s="162"/>
      <c r="N15962" s="152"/>
      <c r="P15962" s="138"/>
    </row>
    <row r="15963" spans="13:16" x14ac:dyDescent="0.3">
      <c r="M15963" s="162"/>
      <c r="N15963" s="152"/>
      <c r="P15963" s="138"/>
    </row>
    <row r="15964" spans="13:16" x14ac:dyDescent="0.3">
      <c r="M15964" s="162"/>
      <c r="N15964" s="152"/>
      <c r="P15964" s="138"/>
    </row>
    <row r="15965" spans="13:16" x14ac:dyDescent="0.3">
      <c r="M15965" s="162"/>
      <c r="N15965" s="152"/>
      <c r="P15965" s="138"/>
    </row>
    <row r="15966" spans="13:16" x14ac:dyDescent="0.3">
      <c r="M15966" s="162"/>
      <c r="N15966" s="152"/>
      <c r="P15966" s="138"/>
    </row>
    <row r="15967" spans="13:16" x14ac:dyDescent="0.3">
      <c r="M15967" s="162"/>
      <c r="N15967" s="152"/>
      <c r="P15967" s="138"/>
    </row>
    <row r="15968" spans="13:16" x14ac:dyDescent="0.3">
      <c r="M15968" s="162"/>
      <c r="N15968" s="152"/>
      <c r="P15968" s="138"/>
    </row>
    <row r="15969" spans="13:16" x14ac:dyDescent="0.3">
      <c r="M15969" s="162"/>
      <c r="N15969" s="152"/>
      <c r="P15969" s="138"/>
    </row>
    <row r="15970" spans="13:16" x14ac:dyDescent="0.3">
      <c r="M15970" s="162"/>
      <c r="N15970" s="152"/>
      <c r="P15970" s="138"/>
    </row>
    <row r="15971" spans="13:16" x14ac:dyDescent="0.3">
      <c r="M15971" s="162"/>
      <c r="N15971" s="152"/>
      <c r="P15971" s="138"/>
    </row>
    <row r="15972" spans="13:16" x14ac:dyDescent="0.3">
      <c r="M15972" s="162"/>
      <c r="N15972" s="152"/>
      <c r="P15972" s="138"/>
    </row>
    <row r="15973" spans="13:16" x14ac:dyDescent="0.3">
      <c r="M15973" s="162"/>
      <c r="N15973" s="152"/>
      <c r="P15973" s="138"/>
    </row>
    <row r="15974" spans="13:16" x14ac:dyDescent="0.3">
      <c r="M15974" s="162"/>
      <c r="N15974" s="152"/>
      <c r="P15974" s="138"/>
    </row>
    <row r="15975" spans="13:16" x14ac:dyDescent="0.3">
      <c r="M15975" s="162"/>
      <c r="N15975" s="152"/>
      <c r="P15975" s="138"/>
    </row>
    <row r="15976" spans="13:16" x14ac:dyDescent="0.3">
      <c r="M15976" s="162"/>
      <c r="N15976" s="152"/>
      <c r="P15976" s="138"/>
    </row>
    <row r="15977" spans="13:16" x14ac:dyDescent="0.3">
      <c r="M15977" s="162"/>
      <c r="N15977" s="152"/>
      <c r="P15977" s="138"/>
    </row>
    <row r="15978" spans="13:16" x14ac:dyDescent="0.3">
      <c r="M15978" s="162"/>
      <c r="N15978" s="152"/>
      <c r="P15978" s="138"/>
    </row>
    <row r="15979" spans="13:16" x14ac:dyDescent="0.3">
      <c r="M15979" s="162"/>
      <c r="N15979" s="152"/>
      <c r="P15979" s="138"/>
    </row>
    <row r="15980" spans="13:16" x14ac:dyDescent="0.3">
      <c r="M15980" s="162"/>
      <c r="N15980" s="152"/>
      <c r="P15980" s="138"/>
    </row>
    <row r="15981" spans="13:16" x14ac:dyDescent="0.3">
      <c r="M15981" s="162"/>
      <c r="N15981" s="152"/>
      <c r="P15981" s="138"/>
    </row>
    <row r="15982" spans="13:16" x14ac:dyDescent="0.3">
      <c r="M15982" s="162"/>
      <c r="N15982" s="152"/>
      <c r="P15982" s="138"/>
    </row>
    <row r="15983" spans="13:16" x14ac:dyDescent="0.3">
      <c r="M15983" s="162"/>
      <c r="N15983" s="152"/>
      <c r="P15983" s="138"/>
    </row>
    <row r="15984" spans="13:16" x14ac:dyDescent="0.3">
      <c r="M15984" s="162"/>
      <c r="N15984" s="152"/>
      <c r="P15984" s="138"/>
    </row>
    <row r="15985" spans="13:16" x14ac:dyDescent="0.3">
      <c r="M15985" s="162"/>
      <c r="N15985" s="152"/>
      <c r="P15985" s="138"/>
    </row>
    <row r="15986" spans="13:16" x14ac:dyDescent="0.3">
      <c r="M15986" s="162"/>
      <c r="N15986" s="152"/>
      <c r="P15986" s="138"/>
    </row>
    <row r="15987" spans="13:16" x14ac:dyDescent="0.3">
      <c r="M15987" s="162"/>
      <c r="N15987" s="152"/>
      <c r="P15987" s="138"/>
    </row>
    <row r="15988" spans="13:16" x14ac:dyDescent="0.3">
      <c r="M15988" s="162"/>
      <c r="N15988" s="152"/>
      <c r="P15988" s="138"/>
    </row>
    <row r="15989" spans="13:16" x14ac:dyDescent="0.3">
      <c r="M15989" s="162"/>
      <c r="N15989" s="152"/>
      <c r="P15989" s="138"/>
    </row>
    <row r="15990" spans="13:16" x14ac:dyDescent="0.3">
      <c r="M15990" s="162"/>
      <c r="N15990" s="152"/>
      <c r="P15990" s="138"/>
    </row>
    <row r="15991" spans="13:16" x14ac:dyDescent="0.3">
      <c r="M15991" s="162"/>
      <c r="N15991" s="152"/>
      <c r="P15991" s="138"/>
    </row>
    <row r="15992" spans="13:16" x14ac:dyDescent="0.3">
      <c r="M15992" s="162"/>
      <c r="N15992" s="152"/>
      <c r="P15992" s="138"/>
    </row>
    <row r="15993" spans="13:16" x14ac:dyDescent="0.3">
      <c r="M15993" s="162"/>
      <c r="N15993" s="152"/>
      <c r="P15993" s="138"/>
    </row>
    <row r="15994" spans="13:16" x14ac:dyDescent="0.3">
      <c r="M15994" s="162"/>
      <c r="N15994" s="152"/>
      <c r="P15994" s="138"/>
    </row>
    <row r="15995" spans="13:16" x14ac:dyDescent="0.3">
      <c r="M15995" s="162"/>
      <c r="N15995" s="152"/>
      <c r="P15995" s="138"/>
    </row>
    <row r="15996" spans="13:16" x14ac:dyDescent="0.3">
      <c r="M15996" s="162"/>
      <c r="N15996" s="152"/>
      <c r="P15996" s="138"/>
    </row>
    <row r="15997" spans="13:16" x14ac:dyDescent="0.3">
      <c r="M15997" s="162"/>
      <c r="N15997" s="152"/>
      <c r="P15997" s="138"/>
    </row>
    <row r="15998" spans="13:16" x14ac:dyDescent="0.3">
      <c r="M15998" s="162"/>
      <c r="N15998" s="152"/>
      <c r="P15998" s="138"/>
    </row>
    <row r="15999" spans="13:16" x14ac:dyDescent="0.3">
      <c r="M15999" s="162"/>
      <c r="N15999" s="152"/>
      <c r="P15999" s="138"/>
    </row>
    <row r="16000" spans="13:16" x14ac:dyDescent="0.3">
      <c r="M16000" s="162"/>
      <c r="N16000" s="152"/>
      <c r="P16000" s="138"/>
    </row>
    <row r="16001" spans="13:16" x14ac:dyDescent="0.3">
      <c r="M16001" s="162"/>
      <c r="N16001" s="152"/>
      <c r="P16001" s="138"/>
    </row>
    <row r="16002" spans="13:16" x14ac:dyDescent="0.3">
      <c r="M16002" s="162"/>
      <c r="N16002" s="152"/>
      <c r="P16002" s="138"/>
    </row>
    <row r="16003" spans="13:16" x14ac:dyDescent="0.3">
      <c r="M16003" s="162"/>
      <c r="N16003" s="152"/>
      <c r="P16003" s="138"/>
    </row>
    <row r="16004" spans="13:16" x14ac:dyDescent="0.3">
      <c r="M16004" s="162"/>
      <c r="N16004" s="152"/>
      <c r="P16004" s="138"/>
    </row>
    <row r="16005" spans="13:16" x14ac:dyDescent="0.3">
      <c r="M16005" s="162"/>
      <c r="N16005" s="152"/>
      <c r="P16005" s="138"/>
    </row>
    <row r="16006" spans="13:16" x14ac:dyDescent="0.3">
      <c r="M16006" s="162"/>
      <c r="N16006" s="152"/>
      <c r="P16006" s="138"/>
    </row>
    <row r="16007" spans="13:16" x14ac:dyDescent="0.3">
      <c r="M16007" s="162"/>
      <c r="N16007" s="152"/>
      <c r="P16007" s="138"/>
    </row>
    <row r="16008" spans="13:16" x14ac:dyDescent="0.3">
      <c r="M16008" s="162"/>
      <c r="N16008" s="152"/>
      <c r="P16008" s="138"/>
    </row>
    <row r="16009" spans="13:16" x14ac:dyDescent="0.3">
      <c r="M16009" s="162"/>
      <c r="N16009" s="152"/>
      <c r="P16009" s="138"/>
    </row>
    <row r="16010" spans="13:16" x14ac:dyDescent="0.3">
      <c r="M16010" s="162"/>
      <c r="N16010" s="152"/>
      <c r="P16010" s="138"/>
    </row>
    <row r="16011" spans="13:16" x14ac:dyDescent="0.3">
      <c r="M16011" s="162"/>
      <c r="N16011" s="152"/>
      <c r="P16011" s="138"/>
    </row>
    <row r="16012" spans="13:16" x14ac:dyDescent="0.3">
      <c r="M16012" s="162"/>
      <c r="N16012" s="152"/>
      <c r="P16012" s="138"/>
    </row>
    <row r="16013" spans="13:16" x14ac:dyDescent="0.3">
      <c r="M16013" s="162"/>
      <c r="N16013" s="152"/>
      <c r="P16013" s="138"/>
    </row>
    <row r="16014" spans="13:16" x14ac:dyDescent="0.3">
      <c r="M16014" s="162"/>
      <c r="N16014" s="152"/>
      <c r="P16014" s="138"/>
    </row>
    <row r="16015" spans="13:16" x14ac:dyDescent="0.3">
      <c r="M16015" s="162"/>
      <c r="N16015" s="152"/>
      <c r="P16015" s="138"/>
    </row>
    <row r="16016" spans="13:16" x14ac:dyDescent="0.3">
      <c r="M16016" s="162"/>
      <c r="N16016" s="152"/>
      <c r="P16016" s="138"/>
    </row>
    <row r="16017" spans="13:16" x14ac:dyDescent="0.3">
      <c r="M16017" s="162"/>
      <c r="N16017" s="152"/>
      <c r="P16017" s="138"/>
    </row>
    <row r="16018" spans="13:16" x14ac:dyDescent="0.3">
      <c r="M16018" s="162"/>
      <c r="N16018" s="152"/>
      <c r="P16018" s="138"/>
    </row>
    <row r="16019" spans="13:16" x14ac:dyDescent="0.3">
      <c r="M16019" s="162"/>
      <c r="N16019" s="152"/>
      <c r="P16019" s="138"/>
    </row>
    <row r="16020" spans="13:16" x14ac:dyDescent="0.3">
      <c r="M16020" s="162"/>
      <c r="N16020" s="152"/>
      <c r="P16020" s="138"/>
    </row>
    <row r="16021" spans="13:16" x14ac:dyDescent="0.3">
      <c r="M16021" s="162"/>
      <c r="N16021" s="152"/>
      <c r="P16021" s="138"/>
    </row>
    <row r="16022" spans="13:16" x14ac:dyDescent="0.3">
      <c r="M16022" s="162"/>
      <c r="N16022" s="152"/>
      <c r="P16022" s="138"/>
    </row>
    <row r="16023" spans="13:16" x14ac:dyDescent="0.3">
      <c r="M16023" s="162"/>
      <c r="N16023" s="152"/>
      <c r="P16023" s="138"/>
    </row>
    <row r="16024" spans="13:16" x14ac:dyDescent="0.3">
      <c r="M16024" s="162"/>
      <c r="N16024" s="152"/>
      <c r="P16024" s="138"/>
    </row>
    <row r="16025" spans="13:16" x14ac:dyDescent="0.3">
      <c r="M16025" s="162"/>
      <c r="N16025" s="152"/>
      <c r="P16025" s="138"/>
    </row>
    <row r="16026" spans="13:16" x14ac:dyDescent="0.3">
      <c r="M16026" s="162"/>
      <c r="N16026" s="152"/>
      <c r="P16026" s="138"/>
    </row>
    <row r="16027" spans="13:16" x14ac:dyDescent="0.3">
      <c r="M16027" s="162"/>
      <c r="N16027" s="152"/>
      <c r="P16027" s="138"/>
    </row>
    <row r="16028" spans="13:16" x14ac:dyDescent="0.3">
      <c r="M16028" s="162"/>
      <c r="N16028" s="152"/>
      <c r="P16028" s="138"/>
    </row>
    <row r="16029" spans="13:16" x14ac:dyDescent="0.3">
      <c r="M16029" s="162"/>
      <c r="N16029" s="152"/>
      <c r="P16029" s="138"/>
    </row>
    <row r="16030" spans="13:16" x14ac:dyDescent="0.3">
      <c r="M16030" s="162"/>
      <c r="N16030" s="152"/>
      <c r="P16030" s="138"/>
    </row>
    <row r="16031" spans="13:16" x14ac:dyDescent="0.3">
      <c r="M16031" s="162"/>
      <c r="N16031" s="152"/>
      <c r="P16031" s="138"/>
    </row>
    <row r="16032" spans="13:16" x14ac:dyDescent="0.3">
      <c r="M16032" s="162"/>
      <c r="N16032" s="152"/>
      <c r="P16032" s="138"/>
    </row>
    <row r="16033" spans="13:16" x14ac:dyDescent="0.3">
      <c r="M16033" s="162"/>
      <c r="N16033" s="152"/>
      <c r="P16033" s="138"/>
    </row>
    <row r="16034" spans="13:16" x14ac:dyDescent="0.3">
      <c r="M16034" s="162"/>
      <c r="N16034" s="152"/>
      <c r="P16034" s="138"/>
    </row>
    <row r="16035" spans="13:16" x14ac:dyDescent="0.3">
      <c r="M16035" s="162"/>
      <c r="N16035" s="152"/>
      <c r="P16035" s="138"/>
    </row>
    <row r="16036" spans="13:16" x14ac:dyDescent="0.3">
      <c r="M16036" s="162"/>
      <c r="N16036" s="152"/>
      <c r="P16036" s="138"/>
    </row>
    <row r="16037" spans="13:16" x14ac:dyDescent="0.3">
      <c r="M16037" s="162"/>
      <c r="N16037" s="152"/>
      <c r="P16037" s="138"/>
    </row>
    <row r="16038" spans="13:16" x14ac:dyDescent="0.3">
      <c r="M16038" s="162"/>
      <c r="N16038" s="152"/>
      <c r="P16038" s="138"/>
    </row>
    <row r="16039" spans="13:16" x14ac:dyDescent="0.3">
      <c r="M16039" s="162"/>
      <c r="N16039" s="152"/>
      <c r="P16039" s="138"/>
    </row>
    <row r="16040" spans="13:16" x14ac:dyDescent="0.3">
      <c r="M16040" s="162"/>
      <c r="N16040" s="152"/>
      <c r="P16040" s="138"/>
    </row>
    <row r="16041" spans="13:16" x14ac:dyDescent="0.3">
      <c r="M16041" s="162"/>
      <c r="N16041" s="152"/>
      <c r="P16041" s="138"/>
    </row>
    <row r="16042" spans="13:16" x14ac:dyDescent="0.3">
      <c r="M16042" s="162"/>
      <c r="N16042" s="152"/>
      <c r="P16042" s="138"/>
    </row>
    <row r="16043" spans="13:16" x14ac:dyDescent="0.3">
      <c r="M16043" s="162"/>
      <c r="N16043" s="152"/>
      <c r="P16043" s="138"/>
    </row>
    <row r="16044" spans="13:16" x14ac:dyDescent="0.3">
      <c r="M16044" s="162"/>
      <c r="N16044" s="152"/>
      <c r="P16044" s="138"/>
    </row>
    <row r="16045" spans="13:16" x14ac:dyDescent="0.3">
      <c r="M16045" s="162"/>
      <c r="N16045" s="152"/>
      <c r="P16045" s="138"/>
    </row>
    <row r="16046" spans="13:16" x14ac:dyDescent="0.3">
      <c r="M16046" s="162"/>
      <c r="N16046" s="152"/>
      <c r="P16046" s="138"/>
    </row>
    <row r="16047" spans="13:16" x14ac:dyDescent="0.3">
      <c r="M16047" s="162"/>
      <c r="N16047" s="152"/>
      <c r="P16047" s="138"/>
    </row>
    <row r="16048" spans="13:16" x14ac:dyDescent="0.3">
      <c r="M16048" s="162"/>
      <c r="N16048" s="152"/>
      <c r="P16048" s="138"/>
    </row>
    <row r="16049" spans="13:16" x14ac:dyDescent="0.3">
      <c r="M16049" s="162"/>
      <c r="N16049" s="152"/>
      <c r="P16049" s="138"/>
    </row>
    <row r="16050" spans="13:16" x14ac:dyDescent="0.3">
      <c r="M16050" s="162"/>
      <c r="N16050" s="152"/>
      <c r="P16050" s="138"/>
    </row>
    <row r="16051" spans="13:16" x14ac:dyDescent="0.3">
      <c r="M16051" s="162"/>
      <c r="N16051" s="152"/>
      <c r="P16051" s="138"/>
    </row>
    <row r="16052" spans="13:16" x14ac:dyDescent="0.3">
      <c r="M16052" s="162"/>
      <c r="N16052" s="152"/>
      <c r="P16052" s="138"/>
    </row>
    <row r="16053" spans="13:16" x14ac:dyDescent="0.3">
      <c r="M16053" s="162"/>
      <c r="N16053" s="152"/>
      <c r="P16053" s="138"/>
    </row>
    <row r="16054" spans="13:16" x14ac:dyDescent="0.3">
      <c r="M16054" s="162"/>
      <c r="N16054" s="152"/>
      <c r="P16054" s="138"/>
    </row>
    <row r="16055" spans="13:16" x14ac:dyDescent="0.3">
      <c r="M16055" s="162"/>
      <c r="N16055" s="152"/>
      <c r="P16055" s="138"/>
    </row>
    <row r="16056" spans="13:16" x14ac:dyDescent="0.3">
      <c r="M16056" s="162"/>
      <c r="N16056" s="152"/>
      <c r="P16056" s="138"/>
    </row>
    <row r="16057" spans="13:16" x14ac:dyDescent="0.3">
      <c r="M16057" s="162"/>
      <c r="N16057" s="152"/>
      <c r="P16057" s="138"/>
    </row>
    <row r="16058" spans="13:16" x14ac:dyDescent="0.3">
      <c r="M16058" s="162"/>
      <c r="N16058" s="152"/>
      <c r="P16058" s="138"/>
    </row>
    <row r="16059" spans="13:16" x14ac:dyDescent="0.3">
      <c r="M16059" s="162"/>
      <c r="N16059" s="152"/>
      <c r="P16059" s="138"/>
    </row>
    <row r="16060" spans="13:16" x14ac:dyDescent="0.3">
      <c r="M16060" s="162"/>
      <c r="N16060" s="152"/>
      <c r="P16060" s="138"/>
    </row>
    <row r="16061" spans="13:16" x14ac:dyDescent="0.3">
      <c r="M16061" s="162"/>
      <c r="N16061" s="152"/>
      <c r="P16061" s="138"/>
    </row>
    <row r="16062" spans="13:16" x14ac:dyDescent="0.3">
      <c r="M16062" s="162"/>
      <c r="N16062" s="152"/>
      <c r="P16062" s="138"/>
    </row>
    <row r="16063" spans="13:16" x14ac:dyDescent="0.3">
      <c r="M16063" s="162"/>
      <c r="N16063" s="152"/>
      <c r="P16063" s="138"/>
    </row>
    <row r="16064" spans="13:16" x14ac:dyDescent="0.3">
      <c r="M16064" s="162"/>
      <c r="N16064" s="152"/>
      <c r="P16064" s="138"/>
    </row>
    <row r="16065" spans="13:16" x14ac:dyDescent="0.3">
      <c r="M16065" s="162"/>
      <c r="N16065" s="152"/>
      <c r="P16065" s="138"/>
    </row>
    <row r="16066" spans="13:16" x14ac:dyDescent="0.3">
      <c r="M16066" s="162"/>
      <c r="N16066" s="152"/>
      <c r="P16066" s="138"/>
    </row>
    <row r="16067" spans="13:16" x14ac:dyDescent="0.3">
      <c r="M16067" s="162"/>
      <c r="N16067" s="152"/>
      <c r="P16067" s="138"/>
    </row>
    <row r="16068" spans="13:16" x14ac:dyDescent="0.3">
      <c r="M16068" s="162"/>
      <c r="N16068" s="152"/>
      <c r="P16068" s="138"/>
    </row>
    <row r="16069" spans="13:16" x14ac:dyDescent="0.3">
      <c r="M16069" s="162"/>
      <c r="N16069" s="152"/>
      <c r="P16069" s="138"/>
    </row>
    <row r="16070" spans="13:16" x14ac:dyDescent="0.3">
      <c r="M16070" s="162"/>
      <c r="N16070" s="152"/>
      <c r="P16070" s="138"/>
    </row>
    <row r="16071" spans="13:16" x14ac:dyDescent="0.3">
      <c r="M16071" s="162"/>
      <c r="N16071" s="152"/>
      <c r="P16071" s="138"/>
    </row>
    <row r="16072" spans="13:16" x14ac:dyDescent="0.3">
      <c r="M16072" s="162"/>
      <c r="N16072" s="152"/>
      <c r="P16072" s="138"/>
    </row>
    <row r="16073" spans="13:16" x14ac:dyDescent="0.3">
      <c r="M16073" s="162"/>
      <c r="N16073" s="152"/>
      <c r="P16073" s="138"/>
    </row>
    <row r="16074" spans="13:16" x14ac:dyDescent="0.3">
      <c r="M16074" s="162"/>
      <c r="N16074" s="152"/>
      <c r="P16074" s="138"/>
    </row>
    <row r="16075" spans="13:16" x14ac:dyDescent="0.3">
      <c r="M16075" s="162"/>
      <c r="N16075" s="152"/>
      <c r="P16075" s="138"/>
    </row>
    <row r="16076" spans="13:16" x14ac:dyDescent="0.3">
      <c r="M16076" s="162"/>
      <c r="N16076" s="152"/>
      <c r="P16076" s="138"/>
    </row>
    <row r="16077" spans="13:16" x14ac:dyDescent="0.3">
      <c r="M16077" s="162"/>
      <c r="N16077" s="152"/>
      <c r="P16077" s="138"/>
    </row>
    <row r="16078" spans="13:16" x14ac:dyDescent="0.3">
      <c r="M16078" s="162"/>
      <c r="N16078" s="152"/>
      <c r="P16078" s="138"/>
    </row>
    <row r="16079" spans="13:16" x14ac:dyDescent="0.3">
      <c r="M16079" s="162"/>
      <c r="N16079" s="152"/>
      <c r="P16079" s="138"/>
    </row>
    <row r="16080" spans="13:16" x14ac:dyDescent="0.3">
      <c r="M16080" s="162"/>
      <c r="N16080" s="152"/>
      <c r="P16080" s="138"/>
    </row>
    <row r="16081" spans="13:16" x14ac:dyDescent="0.3">
      <c r="M16081" s="162"/>
      <c r="N16081" s="152"/>
      <c r="P16081" s="138"/>
    </row>
    <row r="16082" spans="13:16" x14ac:dyDescent="0.3">
      <c r="M16082" s="162"/>
      <c r="N16082" s="152"/>
      <c r="P16082" s="138"/>
    </row>
    <row r="16083" spans="13:16" x14ac:dyDescent="0.3">
      <c r="M16083" s="162"/>
      <c r="N16083" s="152"/>
      <c r="P16083" s="138"/>
    </row>
    <row r="16084" spans="13:16" x14ac:dyDescent="0.3">
      <c r="M16084" s="162"/>
      <c r="N16084" s="152"/>
      <c r="P16084" s="138"/>
    </row>
    <row r="16085" spans="13:16" x14ac:dyDescent="0.3">
      <c r="M16085" s="162"/>
      <c r="N16085" s="152"/>
      <c r="P16085" s="138"/>
    </row>
    <row r="16086" spans="13:16" x14ac:dyDescent="0.3">
      <c r="M16086" s="162"/>
      <c r="N16086" s="152"/>
      <c r="P16086" s="138"/>
    </row>
    <row r="16087" spans="13:16" x14ac:dyDescent="0.3">
      <c r="M16087" s="162"/>
      <c r="N16087" s="152"/>
      <c r="P16087" s="138"/>
    </row>
    <row r="16088" spans="13:16" x14ac:dyDescent="0.3">
      <c r="M16088" s="162"/>
      <c r="N16088" s="152"/>
      <c r="P16088" s="138"/>
    </row>
    <row r="16089" spans="13:16" x14ac:dyDescent="0.3">
      <c r="M16089" s="162"/>
      <c r="N16089" s="152"/>
      <c r="P16089" s="138"/>
    </row>
    <row r="16090" spans="13:16" x14ac:dyDescent="0.3">
      <c r="M16090" s="162"/>
      <c r="N16090" s="152"/>
      <c r="P16090" s="138"/>
    </row>
    <row r="16091" spans="13:16" x14ac:dyDescent="0.3">
      <c r="M16091" s="162"/>
      <c r="N16091" s="152"/>
      <c r="P16091" s="138"/>
    </row>
    <row r="16092" spans="13:16" x14ac:dyDescent="0.3">
      <c r="M16092" s="162"/>
      <c r="N16092" s="152"/>
      <c r="P16092" s="138"/>
    </row>
    <row r="16093" spans="13:16" x14ac:dyDescent="0.3">
      <c r="M16093" s="162"/>
      <c r="N16093" s="152"/>
      <c r="P16093" s="138"/>
    </row>
    <row r="16094" spans="13:16" x14ac:dyDescent="0.3">
      <c r="M16094" s="162"/>
      <c r="N16094" s="152"/>
      <c r="P16094" s="138"/>
    </row>
    <row r="16095" spans="13:16" x14ac:dyDescent="0.3">
      <c r="M16095" s="162"/>
      <c r="N16095" s="152"/>
      <c r="P16095" s="138"/>
    </row>
    <row r="16096" spans="13:16" x14ac:dyDescent="0.3">
      <c r="M16096" s="162"/>
      <c r="N16096" s="152"/>
      <c r="P16096" s="138"/>
    </row>
    <row r="16097" spans="13:16" x14ac:dyDescent="0.3">
      <c r="M16097" s="162"/>
      <c r="N16097" s="152"/>
      <c r="P16097" s="138"/>
    </row>
    <row r="16098" spans="13:16" x14ac:dyDescent="0.3">
      <c r="M16098" s="162"/>
      <c r="N16098" s="152"/>
      <c r="P16098" s="138"/>
    </row>
    <row r="16099" spans="13:16" x14ac:dyDescent="0.3">
      <c r="M16099" s="162"/>
      <c r="N16099" s="152"/>
      <c r="P16099" s="138"/>
    </row>
    <row r="16100" spans="13:16" x14ac:dyDescent="0.3">
      <c r="M16100" s="162"/>
      <c r="N16100" s="152"/>
      <c r="P16100" s="138"/>
    </row>
    <row r="16101" spans="13:16" x14ac:dyDescent="0.3">
      <c r="M16101" s="162"/>
      <c r="N16101" s="152"/>
      <c r="P16101" s="138"/>
    </row>
    <row r="16102" spans="13:16" x14ac:dyDescent="0.3">
      <c r="M16102" s="162"/>
      <c r="N16102" s="152"/>
      <c r="P16102" s="138"/>
    </row>
    <row r="16103" spans="13:16" x14ac:dyDescent="0.3">
      <c r="M16103" s="162"/>
      <c r="N16103" s="152"/>
      <c r="P16103" s="138"/>
    </row>
    <row r="16104" spans="13:16" x14ac:dyDescent="0.3">
      <c r="M16104" s="162"/>
      <c r="N16104" s="152"/>
      <c r="P16104" s="138"/>
    </row>
    <row r="16105" spans="13:16" x14ac:dyDescent="0.3">
      <c r="M16105" s="162"/>
      <c r="N16105" s="152"/>
      <c r="P16105" s="138"/>
    </row>
    <row r="16106" spans="13:16" x14ac:dyDescent="0.3">
      <c r="M16106" s="162"/>
      <c r="N16106" s="152"/>
      <c r="P16106" s="138"/>
    </row>
    <row r="16107" spans="13:16" x14ac:dyDescent="0.3">
      <c r="M16107" s="162"/>
      <c r="N16107" s="152"/>
      <c r="P16107" s="138"/>
    </row>
    <row r="16108" spans="13:16" x14ac:dyDescent="0.3">
      <c r="M16108" s="162"/>
      <c r="N16108" s="152"/>
      <c r="P16108" s="138"/>
    </row>
    <row r="16109" spans="13:16" x14ac:dyDescent="0.3">
      <c r="M16109" s="162"/>
      <c r="N16109" s="152"/>
      <c r="P16109" s="138"/>
    </row>
    <row r="16110" spans="13:16" x14ac:dyDescent="0.3">
      <c r="M16110" s="162"/>
      <c r="N16110" s="152"/>
      <c r="P16110" s="138"/>
    </row>
    <row r="16111" spans="13:16" x14ac:dyDescent="0.3">
      <c r="M16111" s="162"/>
      <c r="N16111" s="152"/>
      <c r="P16111" s="138"/>
    </row>
    <row r="16112" spans="13:16" x14ac:dyDescent="0.3">
      <c r="M16112" s="162"/>
      <c r="N16112" s="152"/>
      <c r="P16112" s="138"/>
    </row>
    <row r="16113" spans="13:16" x14ac:dyDescent="0.3">
      <c r="M16113" s="162"/>
      <c r="N16113" s="152"/>
      <c r="P16113" s="138"/>
    </row>
    <row r="16114" spans="13:16" x14ac:dyDescent="0.3">
      <c r="M16114" s="162"/>
      <c r="N16114" s="152"/>
      <c r="P16114" s="138"/>
    </row>
    <row r="16115" spans="13:16" x14ac:dyDescent="0.3">
      <c r="M16115" s="162"/>
      <c r="N16115" s="152"/>
      <c r="P16115" s="138"/>
    </row>
    <row r="16116" spans="13:16" x14ac:dyDescent="0.3">
      <c r="M16116" s="162"/>
      <c r="N16116" s="152"/>
      <c r="P16116" s="138"/>
    </row>
    <row r="16117" spans="13:16" x14ac:dyDescent="0.3">
      <c r="M16117" s="162"/>
      <c r="N16117" s="152"/>
      <c r="P16117" s="138"/>
    </row>
    <row r="16118" spans="13:16" x14ac:dyDescent="0.3">
      <c r="M16118" s="162"/>
      <c r="N16118" s="152"/>
      <c r="P16118" s="138"/>
    </row>
    <row r="16119" spans="13:16" x14ac:dyDescent="0.3">
      <c r="M16119" s="162"/>
      <c r="N16119" s="152"/>
      <c r="P16119" s="138"/>
    </row>
    <row r="16120" spans="13:16" x14ac:dyDescent="0.3">
      <c r="M16120" s="162"/>
      <c r="N16120" s="152"/>
      <c r="P16120" s="138"/>
    </row>
    <row r="16121" spans="13:16" x14ac:dyDescent="0.3">
      <c r="M16121" s="162"/>
      <c r="N16121" s="152"/>
      <c r="P16121" s="138"/>
    </row>
    <row r="16122" spans="13:16" x14ac:dyDescent="0.3">
      <c r="M16122" s="162"/>
      <c r="N16122" s="152"/>
      <c r="P16122" s="138"/>
    </row>
    <row r="16123" spans="13:16" x14ac:dyDescent="0.3">
      <c r="M16123" s="162"/>
      <c r="N16123" s="152"/>
      <c r="P16123" s="138"/>
    </row>
    <row r="16124" spans="13:16" x14ac:dyDescent="0.3">
      <c r="M16124" s="162"/>
      <c r="N16124" s="152"/>
      <c r="P16124" s="138"/>
    </row>
    <row r="16125" spans="13:16" x14ac:dyDescent="0.3">
      <c r="M16125" s="162"/>
      <c r="N16125" s="152"/>
      <c r="P16125" s="138"/>
    </row>
    <row r="16126" spans="13:16" x14ac:dyDescent="0.3">
      <c r="M16126" s="162"/>
      <c r="N16126" s="152"/>
      <c r="P16126" s="138"/>
    </row>
    <row r="16127" spans="13:16" x14ac:dyDescent="0.3">
      <c r="M16127" s="162"/>
      <c r="N16127" s="152"/>
      <c r="P16127" s="138"/>
    </row>
    <row r="16128" spans="13:16" x14ac:dyDescent="0.3">
      <c r="M16128" s="162"/>
      <c r="N16128" s="152"/>
      <c r="P16128" s="138"/>
    </row>
    <row r="16129" spans="13:16" x14ac:dyDescent="0.3">
      <c r="M16129" s="162"/>
      <c r="N16129" s="152"/>
      <c r="P16129" s="138"/>
    </row>
    <row r="16130" spans="13:16" x14ac:dyDescent="0.3">
      <c r="M16130" s="162"/>
      <c r="N16130" s="152"/>
      <c r="P16130" s="138"/>
    </row>
    <row r="16131" spans="13:16" x14ac:dyDescent="0.3">
      <c r="M16131" s="162"/>
      <c r="N16131" s="152"/>
      <c r="P16131" s="138"/>
    </row>
    <row r="16132" spans="13:16" x14ac:dyDescent="0.3">
      <c r="M16132" s="162"/>
      <c r="N16132" s="152"/>
      <c r="P16132" s="138"/>
    </row>
    <row r="16133" spans="13:16" x14ac:dyDescent="0.3">
      <c r="M16133" s="162"/>
      <c r="N16133" s="152"/>
      <c r="P16133" s="138"/>
    </row>
    <row r="16134" spans="13:16" x14ac:dyDescent="0.3">
      <c r="M16134" s="162"/>
      <c r="N16134" s="152"/>
      <c r="P16134" s="138"/>
    </row>
    <row r="16135" spans="13:16" x14ac:dyDescent="0.3">
      <c r="M16135" s="162"/>
      <c r="N16135" s="152"/>
      <c r="P16135" s="138"/>
    </row>
    <row r="16136" spans="13:16" x14ac:dyDescent="0.3">
      <c r="M16136" s="162"/>
      <c r="N16136" s="152"/>
      <c r="P16136" s="138"/>
    </row>
    <row r="16137" spans="13:16" x14ac:dyDescent="0.3">
      <c r="M16137" s="162"/>
      <c r="N16137" s="152"/>
      <c r="P16137" s="138"/>
    </row>
    <row r="16138" spans="13:16" x14ac:dyDescent="0.3">
      <c r="M16138" s="162"/>
      <c r="N16138" s="152"/>
      <c r="P16138" s="138"/>
    </row>
    <row r="16139" spans="13:16" x14ac:dyDescent="0.3">
      <c r="M16139" s="162"/>
      <c r="N16139" s="152"/>
      <c r="P16139" s="138"/>
    </row>
    <row r="16140" spans="13:16" x14ac:dyDescent="0.3">
      <c r="M16140" s="162"/>
      <c r="N16140" s="152"/>
      <c r="P16140" s="138"/>
    </row>
    <row r="16141" spans="13:16" x14ac:dyDescent="0.3">
      <c r="M16141" s="162"/>
      <c r="N16141" s="152"/>
      <c r="P16141" s="138"/>
    </row>
    <row r="16142" spans="13:16" x14ac:dyDescent="0.3">
      <c r="M16142" s="162"/>
      <c r="N16142" s="152"/>
      <c r="P16142" s="138"/>
    </row>
    <row r="16143" spans="13:16" x14ac:dyDescent="0.3">
      <c r="M16143" s="162"/>
      <c r="N16143" s="152"/>
      <c r="P16143" s="138"/>
    </row>
    <row r="16144" spans="13:16" x14ac:dyDescent="0.3">
      <c r="M16144" s="162"/>
      <c r="N16144" s="152"/>
      <c r="P16144" s="138"/>
    </row>
    <row r="16145" spans="13:16" x14ac:dyDescent="0.3">
      <c r="M16145" s="162"/>
      <c r="N16145" s="152"/>
      <c r="P16145" s="138"/>
    </row>
    <row r="16146" spans="13:16" x14ac:dyDescent="0.3">
      <c r="M16146" s="162"/>
      <c r="N16146" s="152"/>
      <c r="P16146" s="138"/>
    </row>
    <row r="16147" spans="13:16" x14ac:dyDescent="0.3">
      <c r="M16147" s="162"/>
      <c r="N16147" s="152"/>
      <c r="P16147" s="138"/>
    </row>
    <row r="16148" spans="13:16" x14ac:dyDescent="0.3">
      <c r="M16148" s="162"/>
      <c r="N16148" s="152"/>
      <c r="P16148" s="138"/>
    </row>
    <row r="16149" spans="13:16" x14ac:dyDescent="0.3">
      <c r="M16149" s="162"/>
      <c r="N16149" s="152"/>
      <c r="P16149" s="138"/>
    </row>
    <row r="16150" spans="13:16" x14ac:dyDescent="0.3">
      <c r="M16150" s="162"/>
      <c r="N16150" s="152"/>
      <c r="P16150" s="138"/>
    </row>
    <row r="16151" spans="13:16" x14ac:dyDescent="0.3">
      <c r="M16151" s="162"/>
      <c r="N16151" s="152"/>
      <c r="P16151" s="138"/>
    </row>
    <row r="16152" spans="13:16" x14ac:dyDescent="0.3">
      <c r="M16152" s="162"/>
      <c r="N16152" s="152"/>
      <c r="P16152" s="138"/>
    </row>
    <row r="16153" spans="13:16" x14ac:dyDescent="0.3">
      <c r="M16153" s="162"/>
      <c r="N16153" s="152"/>
      <c r="P16153" s="138"/>
    </row>
    <row r="16154" spans="13:16" x14ac:dyDescent="0.3">
      <c r="M16154" s="162"/>
      <c r="N16154" s="152"/>
      <c r="P16154" s="138"/>
    </row>
    <row r="16155" spans="13:16" x14ac:dyDescent="0.3">
      <c r="M16155" s="162"/>
      <c r="N16155" s="152"/>
      <c r="P16155" s="138"/>
    </row>
    <row r="16156" spans="13:16" x14ac:dyDescent="0.3">
      <c r="M16156" s="162"/>
      <c r="N16156" s="152"/>
      <c r="P16156" s="138"/>
    </row>
    <row r="16157" spans="13:16" x14ac:dyDescent="0.3">
      <c r="M16157" s="162"/>
      <c r="N16157" s="152"/>
      <c r="P16157" s="138"/>
    </row>
    <row r="16158" spans="13:16" x14ac:dyDescent="0.3">
      <c r="M16158" s="162"/>
      <c r="N16158" s="152"/>
      <c r="P16158" s="138"/>
    </row>
    <row r="16159" spans="13:16" x14ac:dyDescent="0.3">
      <c r="M16159" s="162"/>
      <c r="N16159" s="152"/>
      <c r="P16159" s="138"/>
    </row>
    <row r="16160" spans="13:16" x14ac:dyDescent="0.3">
      <c r="M16160" s="162"/>
      <c r="N16160" s="152"/>
      <c r="P16160" s="138"/>
    </row>
    <row r="16161" spans="13:16" x14ac:dyDescent="0.3">
      <c r="M16161" s="162"/>
      <c r="N16161" s="152"/>
      <c r="P16161" s="138"/>
    </row>
    <row r="16162" spans="13:16" x14ac:dyDescent="0.3">
      <c r="M16162" s="162"/>
      <c r="N16162" s="152"/>
      <c r="P16162" s="138"/>
    </row>
    <row r="16163" spans="13:16" x14ac:dyDescent="0.3">
      <c r="M16163" s="162"/>
      <c r="N16163" s="152"/>
      <c r="P16163" s="138"/>
    </row>
    <row r="16164" spans="13:16" x14ac:dyDescent="0.3">
      <c r="M16164" s="162"/>
      <c r="N16164" s="152"/>
      <c r="P16164" s="138"/>
    </row>
    <row r="16165" spans="13:16" x14ac:dyDescent="0.3">
      <c r="M16165" s="162"/>
      <c r="N16165" s="152"/>
      <c r="P16165" s="138"/>
    </row>
    <row r="16166" spans="13:16" x14ac:dyDescent="0.3">
      <c r="M16166" s="162"/>
      <c r="N16166" s="152"/>
      <c r="P16166" s="138"/>
    </row>
    <row r="16167" spans="13:16" x14ac:dyDescent="0.3">
      <c r="M16167" s="162"/>
      <c r="N16167" s="152"/>
      <c r="P16167" s="138"/>
    </row>
    <row r="16168" spans="13:16" x14ac:dyDescent="0.3">
      <c r="M16168" s="162"/>
      <c r="N16168" s="152"/>
      <c r="P16168" s="138"/>
    </row>
    <row r="16169" spans="13:16" x14ac:dyDescent="0.3">
      <c r="M16169" s="162"/>
      <c r="N16169" s="152"/>
      <c r="P16169" s="138"/>
    </row>
    <row r="16170" spans="13:16" x14ac:dyDescent="0.3">
      <c r="M16170" s="162"/>
      <c r="N16170" s="152"/>
      <c r="P16170" s="138"/>
    </row>
    <row r="16171" spans="13:16" x14ac:dyDescent="0.3">
      <c r="M16171" s="162"/>
      <c r="N16171" s="152"/>
      <c r="P16171" s="138"/>
    </row>
    <row r="16172" spans="13:16" x14ac:dyDescent="0.3">
      <c r="M16172" s="162"/>
      <c r="N16172" s="152"/>
      <c r="P16172" s="138"/>
    </row>
    <row r="16173" spans="13:16" x14ac:dyDescent="0.3">
      <c r="M16173" s="162"/>
      <c r="N16173" s="152"/>
      <c r="P16173" s="138"/>
    </row>
    <row r="16174" spans="13:16" x14ac:dyDescent="0.3">
      <c r="M16174" s="162"/>
      <c r="N16174" s="152"/>
      <c r="P16174" s="138"/>
    </row>
    <row r="16175" spans="13:16" x14ac:dyDescent="0.3">
      <c r="M16175" s="162"/>
      <c r="N16175" s="152"/>
      <c r="P16175" s="138"/>
    </row>
    <row r="16176" spans="13:16" x14ac:dyDescent="0.3">
      <c r="M16176" s="162"/>
      <c r="N16176" s="152"/>
      <c r="P16176" s="138"/>
    </row>
    <row r="16177" spans="13:16" x14ac:dyDescent="0.3">
      <c r="M16177" s="162"/>
      <c r="N16177" s="152"/>
      <c r="P16177" s="138"/>
    </row>
    <row r="16178" spans="13:16" x14ac:dyDescent="0.3">
      <c r="M16178" s="162"/>
      <c r="N16178" s="152"/>
      <c r="P16178" s="138"/>
    </row>
    <row r="16179" spans="13:16" x14ac:dyDescent="0.3">
      <c r="M16179" s="162"/>
      <c r="N16179" s="152"/>
      <c r="P16179" s="138"/>
    </row>
    <row r="16180" spans="13:16" x14ac:dyDescent="0.3">
      <c r="M16180" s="162"/>
      <c r="N16180" s="152"/>
      <c r="P16180" s="138"/>
    </row>
    <row r="16181" spans="13:16" x14ac:dyDescent="0.3">
      <c r="M16181" s="162"/>
      <c r="N16181" s="152"/>
      <c r="P16181" s="138"/>
    </row>
    <row r="16182" spans="13:16" x14ac:dyDescent="0.3">
      <c r="M16182" s="162"/>
      <c r="N16182" s="152"/>
      <c r="P16182" s="138"/>
    </row>
    <row r="16183" spans="13:16" x14ac:dyDescent="0.3">
      <c r="M16183" s="162"/>
      <c r="N16183" s="152"/>
      <c r="P16183" s="138"/>
    </row>
    <row r="16184" spans="13:16" x14ac:dyDescent="0.3">
      <c r="M16184" s="162"/>
      <c r="N16184" s="152"/>
      <c r="P16184" s="138"/>
    </row>
    <row r="16185" spans="13:16" x14ac:dyDescent="0.3">
      <c r="M16185" s="162"/>
      <c r="N16185" s="152"/>
      <c r="P16185" s="138"/>
    </row>
    <row r="16186" spans="13:16" x14ac:dyDescent="0.3">
      <c r="M16186" s="162"/>
      <c r="N16186" s="152"/>
      <c r="P16186" s="138"/>
    </row>
    <row r="16187" spans="13:16" x14ac:dyDescent="0.3">
      <c r="M16187" s="162"/>
      <c r="N16187" s="152"/>
      <c r="P16187" s="138"/>
    </row>
    <row r="16188" spans="13:16" x14ac:dyDescent="0.3">
      <c r="M16188" s="162"/>
      <c r="N16188" s="152"/>
      <c r="P16188" s="138"/>
    </row>
    <row r="16189" spans="13:16" x14ac:dyDescent="0.3">
      <c r="M16189" s="162"/>
      <c r="N16189" s="152"/>
      <c r="P16189" s="138"/>
    </row>
    <row r="16190" spans="13:16" x14ac:dyDescent="0.3">
      <c r="M16190" s="162"/>
      <c r="N16190" s="152"/>
      <c r="P16190" s="138"/>
    </row>
    <row r="16191" spans="13:16" x14ac:dyDescent="0.3">
      <c r="M16191" s="162"/>
      <c r="N16191" s="152"/>
      <c r="P16191" s="138"/>
    </row>
    <row r="16192" spans="13:16" x14ac:dyDescent="0.3">
      <c r="M16192" s="162"/>
      <c r="N16192" s="152"/>
      <c r="P16192" s="138"/>
    </row>
    <row r="16193" spans="13:16" x14ac:dyDescent="0.3">
      <c r="M16193" s="162"/>
      <c r="N16193" s="152"/>
      <c r="P16193" s="138"/>
    </row>
    <row r="16194" spans="13:16" x14ac:dyDescent="0.3">
      <c r="M16194" s="162"/>
      <c r="N16194" s="152"/>
      <c r="P16194" s="138"/>
    </row>
    <row r="16195" spans="13:16" x14ac:dyDescent="0.3">
      <c r="M16195" s="162"/>
      <c r="N16195" s="152"/>
      <c r="P16195" s="138"/>
    </row>
    <row r="16196" spans="13:16" x14ac:dyDescent="0.3">
      <c r="M16196" s="162"/>
      <c r="N16196" s="152"/>
      <c r="P16196" s="138"/>
    </row>
    <row r="16197" spans="13:16" x14ac:dyDescent="0.3">
      <c r="M16197" s="162"/>
      <c r="N16197" s="152"/>
      <c r="P16197" s="138"/>
    </row>
    <row r="16198" spans="13:16" x14ac:dyDescent="0.3">
      <c r="M16198" s="162"/>
      <c r="N16198" s="152"/>
      <c r="P16198" s="138"/>
    </row>
    <row r="16199" spans="13:16" x14ac:dyDescent="0.3">
      <c r="M16199" s="162"/>
      <c r="N16199" s="152"/>
      <c r="P16199" s="138"/>
    </row>
    <row r="16200" spans="13:16" x14ac:dyDescent="0.3">
      <c r="M16200" s="162"/>
      <c r="N16200" s="152"/>
      <c r="P16200" s="138"/>
    </row>
    <row r="16201" spans="13:16" x14ac:dyDescent="0.3">
      <c r="M16201" s="162"/>
      <c r="N16201" s="152"/>
      <c r="P16201" s="138"/>
    </row>
    <row r="16202" spans="13:16" x14ac:dyDescent="0.3">
      <c r="M16202" s="162"/>
      <c r="N16202" s="152"/>
      <c r="P16202" s="138"/>
    </row>
    <row r="16203" spans="13:16" x14ac:dyDescent="0.3">
      <c r="M16203" s="162"/>
      <c r="N16203" s="152"/>
      <c r="P16203" s="138"/>
    </row>
    <row r="16204" spans="13:16" x14ac:dyDescent="0.3">
      <c r="M16204" s="162"/>
      <c r="N16204" s="152"/>
      <c r="P16204" s="138"/>
    </row>
    <row r="16205" spans="13:16" x14ac:dyDescent="0.3">
      <c r="M16205" s="162"/>
      <c r="N16205" s="152"/>
      <c r="P16205" s="138"/>
    </row>
    <row r="16206" spans="13:16" x14ac:dyDescent="0.3">
      <c r="M16206" s="162"/>
      <c r="N16206" s="152"/>
      <c r="P16206" s="138"/>
    </row>
    <row r="16207" spans="13:16" x14ac:dyDescent="0.3">
      <c r="M16207" s="162"/>
      <c r="N16207" s="152"/>
      <c r="P16207" s="138"/>
    </row>
    <row r="16208" spans="13:16" x14ac:dyDescent="0.3">
      <c r="M16208" s="162"/>
      <c r="N16208" s="152"/>
      <c r="P16208" s="138"/>
    </row>
    <row r="16209" spans="13:16" x14ac:dyDescent="0.3">
      <c r="M16209" s="162"/>
      <c r="N16209" s="152"/>
      <c r="P16209" s="138"/>
    </row>
    <row r="16210" spans="13:16" x14ac:dyDescent="0.3">
      <c r="M16210" s="162"/>
      <c r="N16210" s="152"/>
      <c r="P16210" s="138"/>
    </row>
    <row r="16211" spans="13:16" x14ac:dyDescent="0.3">
      <c r="M16211" s="162"/>
      <c r="N16211" s="152"/>
      <c r="P16211" s="138"/>
    </row>
    <row r="16212" spans="13:16" x14ac:dyDescent="0.3">
      <c r="M16212" s="162"/>
      <c r="N16212" s="152"/>
      <c r="P16212" s="138"/>
    </row>
    <row r="16213" spans="13:16" x14ac:dyDescent="0.3">
      <c r="M16213" s="162"/>
      <c r="N16213" s="152"/>
      <c r="P16213" s="138"/>
    </row>
    <row r="16214" spans="13:16" x14ac:dyDescent="0.3">
      <c r="M16214" s="162"/>
      <c r="N16214" s="152"/>
      <c r="P16214" s="138"/>
    </row>
    <row r="16215" spans="13:16" x14ac:dyDescent="0.3">
      <c r="M16215" s="162"/>
      <c r="N16215" s="152"/>
      <c r="P16215" s="138"/>
    </row>
    <row r="16216" spans="13:16" x14ac:dyDescent="0.3">
      <c r="M16216" s="162"/>
      <c r="N16216" s="152"/>
      <c r="P16216" s="138"/>
    </row>
    <row r="16217" spans="13:16" x14ac:dyDescent="0.3">
      <c r="M16217" s="162"/>
      <c r="N16217" s="152"/>
      <c r="P16217" s="138"/>
    </row>
    <row r="16218" spans="13:16" x14ac:dyDescent="0.3">
      <c r="M16218" s="162"/>
      <c r="N16218" s="152"/>
      <c r="P16218" s="138"/>
    </row>
    <row r="16219" spans="13:16" x14ac:dyDescent="0.3">
      <c r="M16219" s="162"/>
      <c r="N16219" s="152"/>
      <c r="P16219" s="138"/>
    </row>
    <row r="16220" spans="13:16" x14ac:dyDescent="0.3">
      <c r="M16220" s="162"/>
      <c r="N16220" s="152"/>
      <c r="P16220" s="138"/>
    </row>
    <row r="16221" spans="13:16" x14ac:dyDescent="0.3">
      <c r="M16221" s="162"/>
      <c r="N16221" s="152"/>
      <c r="P16221" s="138"/>
    </row>
    <row r="16222" spans="13:16" x14ac:dyDescent="0.3">
      <c r="M16222" s="162"/>
      <c r="N16222" s="152"/>
      <c r="P16222" s="138"/>
    </row>
    <row r="16223" spans="13:16" x14ac:dyDescent="0.3">
      <c r="M16223" s="162"/>
      <c r="N16223" s="152"/>
      <c r="P16223" s="138"/>
    </row>
    <row r="16224" spans="13:16" x14ac:dyDescent="0.3">
      <c r="M16224" s="162"/>
      <c r="N16224" s="152"/>
      <c r="P16224" s="138"/>
    </row>
    <row r="16225" spans="13:16" x14ac:dyDescent="0.3">
      <c r="M16225" s="162"/>
      <c r="N16225" s="152"/>
      <c r="P16225" s="138"/>
    </row>
    <row r="16226" spans="13:16" x14ac:dyDescent="0.3">
      <c r="M16226" s="162"/>
      <c r="N16226" s="152"/>
      <c r="P16226" s="138"/>
    </row>
    <row r="16227" spans="13:16" x14ac:dyDescent="0.3">
      <c r="M16227" s="162"/>
      <c r="N16227" s="152"/>
      <c r="P16227" s="138"/>
    </row>
    <row r="16228" spans="13:16" x14ac:dyDescent="0.3">
      <c r="M16228" s="162"/>
      <c r="N16228" s="152"/>
      <c r="P16228" s="138"/>
    </row>
    <row r="16229" spans="13:16" x14ac:dyDescent="0.3">
      <c r="M16229" s="162"/>
      <c r="N16229" s="152"/>
      <c r="P16229" s="138"/>
    </row>
    <row r="16230" spans="13:16" x14ac:dyDescent="0.3">
      <c r="M16230" s="162"/>
      <c r="N16230" s="152"/>
      <c r="P16230" s="138"/>
    </row>
    <row r="16231" spans="13:16" x14ac:dyDescent="0.3">
      <c r="M16231" s="162"/>
      <c r="N16231" s="152"/>
      <c r="P16231" s="138"/>
    </row>
    <row r="16232" spans="13:16" x14ac:dyDescent="0.3">
      <c r="M16232" s="162"/>
      <c r="N16232" s="152"/>
      <c r="P16232" s="138"/>
    </row>
    <row r="16233" spans="13:16" x14ac:dyDescent="0.3">
      <c r="M16233" s="162"/>
      <c r="N16233" s="152"/>
      <c r="P16233" s="138"/>
    </row>
    <row r="16234" spans="13:16" x14ac:dyDescent="0.3">
      <c r="M16234" s="162"/>
      <c r="N16234" s="152"/>
      <c r="P16234" s="138"/>
    </row>
    <row r="16235" spans="13:16" x14ac:dyDescent="0.3">
      <c r="M16235" s="162"/>
      <c r="N16235" s="152"/>
      <c r="P16235" s="138"/>
    </row>
    <row r="16236" spans="13:16" x14ac:dyDescent="0.3">
      <c r="M16236" s="162"/>
      <c r="N16236" s="152"/>
      <c r="P16236" s="138"/>
    </row>
    <row r="16237" spans="13:16" x14ac:dyDescent="0.3">
      <c r="M16237" s="162"/>
      <c r="N16237" s="152"/>
      <c r="P16237" s="138"/>
    </row>
    <row r="16238" spans="13:16" x14ac:dyDescent="0.3">
      <c r="M16238" s="162"/>
      <c r="N16238" s="152"/>
      <c r="P16238" s="138"/>
    </row>
    <row r="16239" spans="13:16" x14ac:dyDescent="0.3">
      <c r="M16239" s="162"/>
      <c r="N16239" s="152"/>
      <c r="P16239" s="138"/>
    </row>
    <row r="16240" spans="13:16" x14ac:dyDescent="0.3">
      <c r="M16240" s="162"/>
      <c r="N16240" s="152"/>
      <c r="P16240" s="138"/>
    </row>
    <row r="16241" spans="13:16" x14ac:dyDescent="0.3">
      <c r="M16241" s="162"/>
      <c r="N16241" s="152"/>
      <c r="P16241" s="138"/>
    </row>
    <row r="16242" spans="13:16" x14ac:dyDescent="0.3">
      <c r="M16242" s="162"/>
      <c r="N16242" s="152"/>
      <c r="P16242" s="138"/>
    </row>
    <row r="16243" spans="13:16" x14ac:dyDescent="0.3">
      <c r="M16243" s="162"/>
      <c r="N16243" s="152"/>
      <c r="P16243" s="138"/>
    </row>
    <row r="16244" spans="13:16" x14ac:dyDescent="0.3">
      <c r="M16244" s="162"/>
      <c r="N16244" s="152"/>
      <c r="P16244" s="138"/>
    </row>
    <row r="16245" spans="13:16" x14ac:dyDescent="0.3">
      <c r="M16245" s="162"/>
      <c r="N16245" s="152"/>
      <c r="P16245" s="138"/>
    </row>
    <row r="16246" spans="13:16" x14ac:dyDescent="0.3">
      <c r="M16246" s="162"/>
      <c r="N16246" s="152"/>
      <c r="P16246" s="138"/>
    </row>
    <row r="16247" spans="13:16" x14ac:dyDescent="0.3">
      <c r="M16247" s="162"/>
      <c r="N16247" s="152"/>
      <c r="P16247" s="138"/>
    </row>
    <row r="16248" spans="13:16" x14ac:dyDescent="0.3">
      <c r="M16248" s="162"/>
      <c r="N16248" s="152"/>
      <c r="P16248" s="138"/>
    </row>
    <row r="16249" spans="13:16" x14ac:dyDescent="0.3">
      <c r="M16249" s="162"/>
      <c r="N16249" s="152"/>
      <c r="P16249" s="138"/>
    </row>
    <row r="16250" spans="13:16" x14ac:dyDescent="0.3">
      <c r="M16250" s="162"/>
      <c r="N16250" s="152"/>
      <c r="P16250" s="138"/>
    </row>
    <row r="16251" spans="13:16" x14ac:dyDescent="0.3">
      <c r="M16251" s="162"/>
      <c r="N16251" s="152"/>
      <c r="P16251" s="138"/>
    </row>
    <row r="16252" spans="13:16" x14ac:dyDescent="0.3">
      <c r="M16252" s="162"/>
      <c r="N16252" s="152"/>
      <c r="P16252" s="138"/>
    </row>
    <row r="16253" spans="13:16" x14ac:dyDescent="0.3">
      <c r="M16253" s="162"/>
      <c r="N16253" s="152"/>
      <c r="P16253" s="138"/>
    </row>
    <row r="16254" spans="13:16" x14ac:dyDescent="0.3">
      <c r="M16254" s="162"/>
      <c r="N16254" s="152"/>
      <c r="P16254" s="138"/>
    </row>
    <row r="16255" spans="13:16" x14ac:dyDescent="0.3">
      <c r="M16255" s="162"/>
      <c r="N16255" s="152"/>
      <c r="P16255" s="138"/>
    </row>
    <row r="16256" spans="13:16" x14ac:dyDescent="0.3">
      <c r="M16256" s="162"/>
      <c r="N16256" s="152"/>
      <c r="P16256" s="138"/>
    </row>
    <row r="16257" spans="13:16" x14ac:dyDescent="0.3">
      <c r="M16257" s="162"/>
      <c r="N16257" s="152"/>
      <c r="P16257" s="138"/>
    </row>
    <row r="16258" spans="13:16" x14ac:dyDescent="0.3">
      <c r="M16258" s="162"/>
      <c r="N16258" s="152"/>
      <c r="P16258" s="138"/>
    </row>
    <row r="16259" spans="13:16" x14ac:dyDescent="0.3">
      <c r="M16259" s="162"/>
      <c r="N16259" s="152"/>
      <c r="P16259" s="138"/>
    </row>
    <row r="16260" spans="13:16" x14ac:dyDescent="0.3">
      <c r="M16260" s="162"/>
      <c r="N16260" s="152"/>
      <c r="P16260" s="138"/>
    </row>
    <row r="16261" spans="13:16" x14ac:dyDescent="0.3">
      <c r="M16261" s="162"/>
      <c r="N16261" s="152"/>
      <c r="P16261" s="138"/>
    </row>
    <row r="16262" spans="13:16" x14ac:dyDescent="0.3">
      <c r="M16262" s="162"/>
      <c r="N16262" s="152"/>
      <c r="P16262" s="138"/>
    </row>
    <row r="16263" spans="13:16" x14ac:dyDescent="0.3">
      <c r="M16263" s="162"/>
      <c r="N16263" s="152"/>
      <c r="P16263" s="138"/>
    </row>
    <row r="16264" spans="13:16" x14ac:dyDescent="0.3">
      <c r="M16264" s="162"/>
      <c r="N16264" s="152"/>
      <c r="P16264" s="138"/>
    </row>
    <row r="16265" spans="13:16" x14ac:dyDescent="0.3">
      <c r="M16265" s="162"/>
      <c r="N16265" s="152"/>
      <c r="P16265" s="138"/>
    </row>
    <row r="16266" spans="13:16" x14ac:dyDescent="0.3">
      <c r="M16266" s="162"/>
      <c r="N16266" s="152"/>
      <c r="P16266" s="138"/>
    </row>
    <row r="16267" spans="13:16" x14ac:dyDescent="0.3">
      <c r="M16267" s="162"/>
      <c r="N16267" s="152"/>
      <c r="P16267" s="138"/>
    </row>
    <row r="16268" spans="13:16" x14ac:dyDescent="0.3">
      <c r="M16268" s="162"/>
      <c r="N16268" s="152"/>
      <c r="P16268" s="138"/>
    </row>
    <row r="16269" spans="13:16" x14ac:dyDescent="0.3">
      <c r="M16269" s="162"/>
      <c r="N16269" s="152"/>
      <c r="P16269" s="138"/>
    </row>
    <row r="16270" spans="13:16" x14ac:dyDescent="0.3">
      <c r="M16270" s="162"/>
      <c r="N16270" s="152"/>
      <c r="P16270" s="138"/>
    </row>
    <row r="16271" spans="13:16" x14ac:dyDescent="0.3">
      <c r="M16271" s="162"/>
      <c r="N16271" s="152"/>
      <c r="P16271" s="138"/>
    </row>
    <row r="16272" spans="13:16" x14ac:dyDescent="0.3">
      <c r="M16272" s="162"/>
      <c r="N16272" s="152"/>
      <c r="P16272" s="138"/>
    </row>
    <row r="16273" spans="13:16" x14ac:dyDescent="0.3">
      <c r="M16273" s="162"/>
      <c r="N16273" s="152"/>
      <c r="P16273" s="138"/>
    </row>
    <row r="16274" spans="13:16" x14ac:dyDescent="0.3">
      <c r="M16274" s="162"/>
      <c r="N16274" s="152"/>
      <c r="P16274" s="138"/>
    </row>
    <row r="16275" spans="13:16" x14ac:dyDescent="0.3">
      <c r="M16275" s="162"/>
      <c r="N16275" s="152"/>
      <c r="P16275" s="138"/>
    </row>
    <row r="16276" spans="13:16" x14ac:dyDescent="0.3">
      <c r="M16276" s="162"/>
      <c r="N16276" s="152"/>
      <c r="P16276" s="138"/>
    </row>
    <row r="16277" spans="13:16" x14ac:dyDescent="0.3">
      <c r="M16277" s="162"/>
      <c r="N16277" s="152"/>
      <c r="P16277" s="138"/>
    </row>
    <row r="16278" spans="13:16" x14ac:dyDescent="0.3">
      <c r="M16278" s="162"/>
      <c r="N16278" s="152"/>
      <c r="P16278" s="138"/>
    </row>
    <row r="16279" spans="13:16" x14ac:dyDescent="0.3">
      <c r="M16279" s="162"/>
      <c r="N16279" s="152"/>
      <c r="P16279" s="138"/>
    </row>
    <row r="16280" spans="13:16" x14ac:dyDescent="0.3">
      <c r="M16280" s="162"/>
      <c r="N16280" s="152"/>
      <c r="P16280" s="138"/>
    </row>
    <row r="16281" spans="13:16" x14ac:dyDescent="0.3">
      <c r="M16281" s="162"/>
      <c r="N16281" s="152"/>
      <c r="P16281" s="138"/>
    </row>
    <row r="16282" spans="13:16" x14ac:dyDescent="0.3">
      <c r="M16282" s="162"/>
      <c r="N16282" s="152"/>
      <c r="P16282" s="138"/>
    </row>
    <row r="16283" spans="13:16" x14ac:dyDescent="0.3">
      <c r="M16283" s="162"/>
      <c r="N16283" s="152"/>
      <c r="P16283" s="138"/>
    </row>
    <row r="16284" spans="13:16" x14ac:dyDescent="0.3">
      <c r="M16284" s="162"/>
      <c r="N16284" s="152"/>
      <c r="P16284" s="138"/>
    </row>
    <row r="16285" spans="13:16" x14ac:dyDescent="0.3">
      <c r="M16285" s="162"/>
      <c r="N16285" s="152"/>
      <c r="P16285" s="138"/>
    </row>
    <row r="16286" spans="13:16" x14ac:dyDescent="0.3">
      <c r="M16286" s="162"/>
      <c r="N16286" s="152"/>
      <c r="P16286" s="138"/>
    </row>
    <row r="16287" spans="13:16" x14ac:dyDescent="0.3">
      <c r="M16287" s="162"/>
      <c r="N16287" s="152"/>
      <c r="P16287" s="138"/>
    </row>
    <row r="16288" spans="13:16" x14ac:dyDescent="0.3">
      <c r="M16288" s="162"/>
      <c r="N16288" s="152"/>
      <c r="P16288" s="138"/>
    </row>
    <row r="16289" spans="13:16" x14ac:dyDescent="0.3">
      <c r="M16289" s="162"/>
      <c r="N16289" s="152"/>
      <c r="P16289" s="138"/>
    </row>
    <row r="16290" spans="13:16" x14ac:dyDescent="0.3">
      <c r="M16290" s="162"/>
      <c r="N16290" s="152"/>
      <c r="P16290" s="138"/>
    </row>
    <row r="16291" spans="13:16" x14ac:dyDescent="0.3">
      <c r="M16291" s="162"/>
      <c r="N16291" s="152"/>
      <c r="P16291" s="138"/>
    </row>
    <row r="16292" spans="13:16" x14ac:dyDescent="0.3">
      <c r="M16292" s="162"/>
      <c r="N16292" s="152"/>
      <c r="P16292" s="138"/>
    </row>
    <row r="16293" spans="13:16" x14ac:dyDescent="0.3">
      <c r="M16293" s="162"/>
      <c r="N16293" s="152"/>
      <c r="P16293" s="138"/>
    </row>
    <row r="16294" spans="13:16" x14ac:dyDescent="0.3">
      <c r="M16294" s="162"/>
      <c r="N16294" s="152"/>
      <c r="P16294" s="138"/>
    </row>
    <row r="16295" spans="13:16" x14ac:dyDescent="0.3">
      <c r="M16295" s="162"/>
      <c r="N16295" s="152"/>
      <c r="P16295" s="138"/>
    </row>
    <row r="16296" spans="13:16" x14ac:dyDescent="0.3">
      <c r="M16296" s="162"/>
      <c r="N16296" s="152"/>
      <c r="P16296" s="138"/>
    </row>
    <row r="16297" spans="13:16" x14ac:dyDescent="0.3">
      <c r="M16297" s="162"/>
      <c r="N16297" s="152"/>
      <c r="P16297" s="138"/>
    </row>
    <row r="16298" spans="13:16" x14ac:dyDescent="0.3">
      <c r="M16298" s="162"/>
      <c r="N16298" s="152"/>
      <c r="P16298" s="138"/>
    </row>
    <row r="16299" spans="13:16" x14ac:dyDescent="0.3">
      <c r="M16299" s="162"/>
      <c r="N16299" s="152"/>
      <c r="P16299" s="138"/>
    </row>
    <row r="16300" spans="13:16" x14ac:dyDescent="0.3">
      <c r="M16300" s="162"/>
      <c r="N16300" s="152"/>
      <c r="P16300" s="138"/>
    </row>
    <row r="16301" spans="13:16" x14ac:dyDescent="0.3">
      <c r="M16301" s="162"/>
      <c r="N16301" s="152"/>
      <c r="P16301" s="138"/>
    </row>
    <row r="16302" spans="13:16" x14ac:dyDescent="0.3">
      <c r="M16302" s="162"/>
      <c r="N16302" s="152"/>
      <c r="P16302" s="138"/>
    </row>
    <row r="16303" spans="13:16" x14ac:dyDescent="0.3">
      <c r="M16303" s="162"/>
      <c r="N16303" s="152"/>
      <c r="P16303" s="138"/>
    </row>
    <row r="16304" spans="13:16" x14ac:dyDescent="0.3">
      <c r="M16304" s="162"/>
      <c r="N16304" s="152"/>
      <c r="P16304" s="138"/>
    </row>
    <row r="16305" spans="13:16" x14ac:dyDescent="0.3">
      <c r="M16305" s="162"/>
      <c r="N16305" s="152"/>
      <c r="P16305" s="138"/>
    </row>
    <row r="16306" spans="13:16" x14ac:dyDescent="0.3">
      <c r="M16306" s="162"/>
      <c r="N16306" s="152"/>
      <c r="P16306" s="138"/>
    </row>
    <row r="16307" spans="13:16" x14ac:dyDescent="0.3">
      <c r="M16307" s="162"/>
      <c r="N16307" s="152"/>
      <c r="P16307" s="138"/>
    </row>
    <row r="16308" spans="13:16" x14ac:dyDescent="0.3">
      <c r="M16308" s="162"/>
      <c r="N16308" s="152"/>
      <c r="P16308" s="138"/>
    </row>
    <row r="16309" spans="13:16" x14ac:dyDescent="0.3">
      <c r="M16309" s="162"/>
      <c r="N16309" s="152"/>
      <c r="P16309" s="138"/>
    </row>
    <row r="16310" spans="13:16" x14ac:dyDescent="0.3">
      <c r="M16310" s="162"/>
      <c r="N16310" s="152"/>
      <c r="P16310" s="138"/>
    </row>
    <row r="16311" spans="13:16" x14ac:dyDescent="0.3">
      <c r="M16311" s="162"/>
      <c r="N16311" s="152"/>
      <c r="P16311" s="138"/>
    </row>
    <row r="16312" spans="13:16" x14ac:dyDescent="0.3">
      <c r="M16312" s="162"/>
      <c r="N16312" s="152"/>
      <c r="P16312" s="138"/>
    </row>
    <row r="16313" spans="13:16" x14ac:dyDescent="0.3">
      <c r="M16313" s="162"/>
      <c r="N16313" s="152"/>
      <c r="P16313" s="138"/>
    </row>
    <row r="16314" spans="13:16" x14ac:dyDescent="0.3">
      <c r="M16314" s="162"/>
      <c r="N16314" s="152"/>
      <c r="P16314" s="138"/>
    </row>
    <row r="16315" spans="13:16" x14ac:dyDescent="0.3">
      <c r="M16315" s="162"/>
      <c r="N16315" s="152"/>
      <c r="P16315" s="138"/>
    </row>
    <row r="16316" spans="13:16" x14ac:dyDescent="0.3">
      <c r="M16316" s="162"/>
      <c r="N16316" s="152"/>
      <c r="P16316" s="138"/>
    </row>
    <row r="16317" spans="13:16" x14ac:dyDescent="0.3">
      <c r="M16317" s="162"/>
      <c r="N16317" s="152"/>
      <c r="P16317" s="138"/>
    </row>
    <row r="16318" spans="13:16" x14ac:dyDescent="0.3">
      <c r="M16318" s="162"/>
      <c r="N16318" s="152"/>
      <c r="P16318" s="138"/>
    </row>
    <row r="16319" spans="13:16" x14ac:dyDescent="0.3">
      <c r="M16319" s="162"/>
      <c r="N16319" s="152"/>
      <c r="P16319" s="138"/>
    </row>
    <row r="16320" spans="13:16" x14ac:dyDescent="0.3">
      <c r="M16320" s="162"/>
      <c r="N16320" s="152"/>
      <c r="P16320" s="138"/>
    </row>
    <row r="16321" spans="13:16" x14ac:dyDescent="0.3">
      <c r="M16321" s="162"/>
      <c r="N16321" s="152"/>
      <c r="P16321" s="138"/>
    </row>
    <row r="16322" spans="13:16" x14ac:dyDescent="0.3">
      <c r="M16322" s="162"/>
      <c r="N16322" s="152"/>
      <c r="P16322" s="138"/>
    </row>
    <row r="16323" spans="13:16" x14ac:dyDescent="0.3">
      <c r="M16323" s="162"/>
      <c r="N16323" s="152"/>
      <c r="P16323" s="138"/>
    </row>
    <row r="16324" spans="13:16" x14ac:dyDescent="0.3">
      <c r="M16324" s="162"/>
      <c r="N16324" s="152"/>
      <c r="P16324" s="138"/>
    </row>
    <row r="16325" spans="13:16" x14ac:dyDescent="0.3">
      <c r="M16325" s="162"/>
      <c r="N16325" s="152"/>
      <c r="P16325" s="138"/>
    </row>
    <row r="16326" spans="13:16" x14ac:dyDescent="0.3">
      <c r="M16326" s="162"/>
      <c r="N16326" s="152"/>
      <c r="P16326" s="138"/>
    </row>
    <row r="16327" spans="13:16" x14ac:dyDescent="0.3">
      <c r="M16327" s="162"/>
      <c r="N16327" s="152"/>
      <c r="P16327" s="138"/>
    </row>
    <row r="16328" spans="13:16" x14ac:dyDescent="0.3">
      <c r="M16328" s="162"/>
      <c r="N16328" s="152"/>
      <c r="P16328" s="138"/>
    </row>
    <row r="16329" spans="13:16" x14ac:dyDescent="0.3">
      <c r="M16329" s="162"/>
      <c r="N16329" s="152"/>
      <c r="P16329" s="138"/>
    </row>
    <row r="16330" spans="13:16" x14ac:dyDescent="0.3">
      <c r="M16330" s="162"/>
      <c r="N16330" s="152"/>
      <c r="P16330" s="138"/>
    </row>
    <row r="16331" spans="13:16" x14ac:dyDescent="0.3">
      <c r="M16331" s="162"/>
      <c r="N16331" s="152"/>
      <c r="P16331" s="138"/>
    </row>
    <row r="16332" spans="13:16" x14ac:dyDescent="0.3">
      <c r="M16332" s="162"/>
      <c r="N16332" s="152"/>
      <c r="P16332" s="138"/>
    </row>
    <row r="16333" spans="13:16" x14ac:dyDescent="0.3">
      <c r="M16333" s="162"/>
      <c r="N16333" s="152"/>
      <c r="P16333" s="138"/>
    </row>
    <row r="16334" spans="13:16" x14ac:dyDescent="0.3">
      <c r="M16334" s="162"/>
      <c r="N16334" s="152"/>
      <c r="P16334" s="138"/>
    </row>
    <row r="16335" spans="13:16" x14ac:dyDescent="0.3">
      <c r="M16335" s="162"/>
      <c r="N16335" s="152"/>
      <c r="P16335" s="138"/>
    </row>
    <row r="16336" spans="13:16" x14ac:dyDescent="0.3">
      <c r="M16336" s="162"/>
      <c r="N16336" s="152"/>
      <c r="P16336" s="138"/>
    </row>
    <row r="16337" spans="13:16" x14ac:dyDescent="0.3">
      <c r="M16337" s="162"/>
      <c r="N16337" s="152"/>
      <c r="P16337" s="138"/>
    </row>
    <row r="16338" spans="13:16" x14ac:dyDescent="0.3">
      <c r="M16338" s="162"/>
      <c r="N16338" s="152"/>
      <c r="P16338" s="138"/>
    </row>
    <row r="16339" spans="13:16" x14ac:dyDescent="0.3">
      <c r="M16339" s="162"/>
      <c r="N16339" s="152"/>
      <c r="P16339" s="138"/>
    </row>
    <row r="16340" spans="13:16" x14ac:dyDescent="0.3">
      <c r="M16340" s="162"/>
      <c r="N16340" s="152"/>
      <c r="P16340" s="138"/>
    </row>
    <row r="16341" spans="13:16" x14ac:dyDescent="0.3">
      <c r="M16341" s="162"/>
      <c r="N16341" s="152"/>
      <c r="P16341" s="138"/>
    </row>
    <row r="16342" spans="13:16" x14ac:dyDescent="0.3">
      <c r="M16342" s="162"/>
      <c r="N16342" s="152"/>
      <c r="P16342" s="138"/>
    </row>
    <row r="16343" spans="13:16" x14ac:dyDescent="0.3">
      <c r="M16343" s="162"/>
      <c r="N16343" s="152"/>
      <c r="P16343" s="138"/>
    </row>
    <row r="16344" spans="13:16" x14ac:dyDescent="0.3">
      <c r="M16344" s="162"/>
      <c r="N16344" s="152"/>
      <c r="P16344" s="138"/>
    </row>
    <row r="16345" spans="13:16" x14ac:dyDescent="0.3">
      <c r="M16345" s="162"/>
      <c r="N16345" s="152"/>
      <c r="P16345" s="138"/>
    </row>
    <row r="16346" spans="13:16" x14ac:dyDescent="0.3">
      <c r="M16346" s="162"/>
      <c r="N16346" s="152"/>
      <c r="P16346" s="138"/>
    </row>
    <row r="16347" spans="13:16" x14ac:dyDescent="0.3">
      <c r="M16347" s="162"/>
      <c r="N16347" s="152"/>
      <c r="P16347" s="138"/>
    </row>
    <row r="16348" spans="13:16" x14ac:dyDescent="0.3">
      <c r="M16348" s="162"/>
      <c r="N16348" s="152"/>
      <c r="P16348" s="138"/>
    </row>
    <row r="16349" spans="13:16" x14ac:dyDescent="0.3">
      <c r="M16349" s="162"/>
      <c r="N16349" s="152"/>
      <c r="P16349" s="138"/>
    </row>
    <row r="16350" spans="13:16" x14ac:dyDescent="0.3">
      <c r="M16350" s="162"/>
      <c r="N16350" s="152"/>
      <c r="P16350" s="138"/>
    </row>
    <row r="16351" spans="13:16" x14ac:dyDescent="0.3">
      <c r="M16351" s="162"/>
      <c r="N16351" s="152"/>
      <c r="P16351" s="138"/>
    </row>
    <row r="16352" spans="13:16" x14ac:dyDescent="0.3">
      <c r="M16352" s="162"/>
      <c r="N16352" s="152"/>
      <c r="P16352" s="138"/>
    </row>
    <row r="16353" spans="13:16" x14ac:dyDescent="0.3">
      <c r="M16353" s="162"/>
      <c r="N16353" s="152"/>
      <c r="P16353" s="138"/>
    </row>
    <row r="16354" spans="13:16" x14ac:dyDescent="0.3">
      <c r="M16354" s="162"/>
      <c r="N16354" s="152"/>
      <c r="P16354" s="138"/>
    </row>
    <row r="16355" spans="13:16" x14ac:dyDescent="0.3">
      <c r="M16355" s="162"/>
      <c r="N16355" s="152"/>
      <c r="P16355" s="138"/>
    </row>
    <row r="16356" spans="13:16" x14ac:dyDescent="0.3">
      <c r="M16356" s="162"/>
      <c r="N16356" s="152"/>
      <c r="P16356" s="138"/>
    </row>
    <row r="16357" spans="13:16" x14ac:dyDescent="0.3">
      <c r="M16357" s="162"/>
      <c r="N16357" s="152"/>
      <c r="P16357" s="138"/>
    </row>
    <row r="16358" spans="13:16" x14ac:dyDescent="0.3">
      <c r="M16358" s="162"/>
      <c r="N16358" s="152"/>
      <c r="P16358" s="138"/>
    </row>
    <row r="16359" spans="13:16" x14ac:dyDescent="0.3">
      <c r="M16359" s="162"/>
      <c r="N16359" s="152"/>
      <c r="P16359" s="138"/>
    </row>
    <row r="16360" spans="13:16" x14ac:dyDescent="0.3">
      <c r="M16360" s="162"/>
      <c r="N16360" s="152"/>
      <c r="P16360" s="138"/>
    </row>
    <row r="16361" spans="13:16" x14ac:dyDescent="0.3">
      <c r="M16361" s="162"/>
      <c r="N16361" s="152"/>
      <c r="P16361" s="138"/>
    </row>
    <row r="16362" spans="13:16" x14ac:dyDescent="0.3">
      <c r="M16362" s="162"/>
      <c r="N16362" s="152"/>
      <c r="P16362" s="138"/>
    </row>
    <row r="16363" spans="13:16" x14ac:dyDescent="0.3">
      <c r="M16363" s="162"/>
      <c r="N16363" s="152"/>
      <c r="P16363" s="138"/>
    </row>
    <row r="16364" spans="13:16" x14ac:dyDescent="0.3">
      <c r="M16364" s="162"/>
      <c r="N16364" s="152"/>
      <c r="P16364" s="138"/>
    </row>
    <row r="16365" spans="13:16" x14ac:dyDescent="0.3">
      <c r="M16365" s="162"/>
      <c r="N16365" s="152"/>
      <c r="P16365" s="138"/>
    </row>
    <row r="16366" spans="13:16" x14ac:dyDescent="0.3">
      <c r="M16366" s="162"/>
      <c r="N16366" s="152"/>
      <c r="P16366" s="138"/>
    </row>
    <row r="16367" spans="13:16" x14ac:dyDescent="0.3">
      <c r="M16367" s="162"/>
      <c r="N16367" s="152"/>
      <c r="P16367" s="138"/>
    </row>
    <row r="16368" spans="13:16" x14ac:dyDescent="0.3">
      <c r="M16368" s="162"/>
      <c r="N16368" s="152"/>
      <c r="P16368" s="138"/>
    </row>
    <row r="16369" spans="13:16" x14ac:dyDescent="0.3">
      <c r="M16369" s="162"/>
      <c r="N16369" s="152"/>
      <c r="P16369" s="138"/>
    </row>
    <row r="16370" spans="13:16" x14ac:dyDescent="0.3">
      <c r="M16370" s="162"/>
      <c r="N16370" s="152"/>
      <c r="P16370" s="138"/>
    </row>
    <row r="16371" spans="13:16" x14ac:dyDescent="0.3">
      <c r="M16371" s="162"/>
      <c r="N16371" s="152"/>
      <c r="P16371" s="138"/>
    </row>
    <row r="16372" spans="13:16" x14ac:dyDescent="0.3">
      <c r="M16372" s="162"/>
      <c r="N16372" s="152"/>
      <c r="P16372" s="138"/>
    </row>
    <row r="16373" spans="13:16" x14ac:dyDescent="0.3">
      <c r="M16373" s="162"/>
      <c r="N16373" s="152"/>
      <c r="P16373" s="138"/>
    </row>
    <row r="16374" spans="13:16" x14ac:dyDescent="0.3">
      <c r="M16374" s="162"/>
      <c r="N16374" s="152"/>
      <c r="P16374" s="138"/>
    </row>
    <row r="16375" spans="13:16" x14ac:dyDescent="0.3">
      <c r="M16375" s="162"/>
      <c r="N16375" s="152"/>
      <c r="P16375" s="138"/>
    </row>
    <row r="16376" spans="13:16" x14ac:dyDescent="0.3">
      <c r="M16376" s="162"/>
      <c r="N16376" s="152"/>
      <c r="P16376" s="138"/>
    </row>
    <row r="16377" spans="13:16" x14ac:dyDescent="0.3">
      <c r="M16377" s="162"/>
      <c r="N16377" s="152"/>
      <c r="P16377" s="138"/>
    </row>
    <row r="16378" spans="13:16" x14ac:dyDescent="0.3">
      <c r="M16378" s="162"/>
      <c r="N16378" s="152"/>
      <c r="P16378" s="138"/>
    </row>
    <row r="16379" spans="13:16" x14ac:dyDescent="0.3">
      <c r="M16379" s="162"/>
      <c r="N16379" s="152"/>
      <c r="P16379" s="138"/>
    </row>
    <row r="16380" spans="13:16" x14ac:dyDescent="0.3">
      <c r="M16380" s="162"/>
      <c r="N16380" s="152"/>
      <c r="P16380" s="138"/>
    </row>
    <row r="16381" spans="13:16" x14ac:dyDescent="0.3">
      <c r="M16381" s="162"/>
      <c r="N16381" s="152"/>
      <c r="P16381" s="138"/>
    </row>
    <row r="16382" spans="13:16" x14ac:dyDescent="0.3">
      <c r="M16382" s="162"/>
      <c r="N16382" s="152"/>
      <c r="P16382" s="138"/>
    </row>
    <row r="16383" spans="13:16" x14ac:dyDescent="0.3">
      <c r="M16383" s="162"/>
      <c r="N16383" s="152"/>
      <c r="P16383" s="138"/>
    </row>
    <row r="16384" spans="13:16" x14ac:dyDescent="0.3">
      <c r="M16384" s="162"/>
      <c r="N16384" s="152"/>
      <c r="P16384" s="138"/>
    </row>
    <row r="16385" spans="13:16" x14ac:dyDescent="0.3">
      <c r="M16385" s="162"/>
      <c r="N16385" s="152"/>
      <c r="P16385" s="138"/>
    </row>
    <row r="16386" spans="13:16" x14ac:dyDescent="0.3">
      <c r="M16386" s="162"/>
      <c r="N16386" s="152"/>
      <c r="P16386" s="138"/>
    </row>
    <row r="16387" spans="13:16" x14ac:dyDescent="0.3">
      <c r="M16387" s="162"/>
      <c r="N16387" s="152"/>
      <c r="P16387" s="138"/>
    </row>
    <row r="16388" spans="13:16" x14ac:dyDescent="0.3">
      <c r="M16388" s="162"/>
      <c r="N16388" s="152"/>
      <c r="P16388" s="138"/>
    </row>
    <row r="16389" spans="13:16" x14ac:dyDescent="0.3">
      <c r="M16389" s="162"/>
      <c r="N16389" s="152"/>
      <c r="P16389" s="138"/>
    </row>
    <row r="16390" spans="13:16" x14ac:dyDescent="0.3">
      <c r="M16390" s="162"/>
      <c r="N16390" s="152"/>
      <c r="P16390" s="138"/>
    </row>
    <row r="16391" spans="13:16" x14ac:dyDescent="0.3">
      <c r="M16391" s="162"/>
      <c r="N16391" s="152"/>
      <c r="P16391" s="138"/>
    </row>
    <row r="16392" spans="13:16" x14ac:dyDescent="0.3">
      <c r="M16392" s="162"/>
      <c r="N16392" s="152"/>
      <c r="P16392" s="138"/>
    </row>
    <row r="16393" spans="13:16" x14ac:dyDescent="0.3">
      <c r="M16393" s="162"/>
      <c r="N16393" s="152"/>
      <c r="P16393" s="138"/>
    </row>
    <row r="16394" spans="13:16" x14ac:dyDescent="0.3">
      <c r="M16394" s="162"/>
      <c r="N16394" s="152"/>
      <c r="P16394" s="138"/>
    </row>
    <row r="16395" spans="13:16" x14ac:dyDescent="0.3">
      <c r="M16395" s="162"/>
      <c r="N16395" s="152"/>
      <c r="P16395" s="138"/>
    </row>
    <row r="16396" spans="13:16" x14ac:dyDescent="0.3">
      <c r="M16396" s="162"/>
      <c r="N16396" s="152"/>
      <c r="P16396" s="138"/>
    </row>
    <row r="16397" spans="13:16" x14ac:dyDescent="0.3">
      <c r="M16397" s="162"/>
      <c r="N16397" s="152"/>
      <c r="P16397" s="138"/>
    </row>
    <row r="16398" spans="13:16" x14ac:dyDescent="0.3">
      <c r="M16398" s="162"/>
      <c r="N16398" s="152"/>
      <c r="P16398" s="138"/>
    </row>
    <row r="16399" spans="13:16" x14ac:dyDescent="0.3">
      <c r="M16399" s="162"/>
      <c r="N16399" s="152"/>
      <c r="P16399" s="138"/>
    </row>
    <row r="16400" spans="13:16" x14ac:dyDescent="0.3">
      <c r="M16400" s="162"/>
      <c r="N16400" s="152"/>
      <c r="P16400" s="138"/>
    </row>
    <row r="16401" spans="13:16" x14ac:dyDescent="0.3">
      <c r="M16401" s="162"/>
      <c r="N16401" s="152"/>
      <c r="P16401" s="138"/>
    </row>
    <row r="16402" spans="13:16" x14ac:dyDescent="0.3">
      <c r="M16402" s="162"/>
      <c r="N16402" s="152"/>
      <c r="P16402" s="138"/>
    </row>
    <row r="16403" spans="13:16" x14ac:dyDescent="0.3">
      <c r="M16403" s="162"/>
      <c r="N16403" s="152"/>
      <c r="P16403" s="138"/>
    </row>
    <row r="16404" spans="13:16" x14ac:dyDescent="0.3">
      <c r="M16404" s="162"/>
      <c r="N16404" s="152"/>
      <c r="P16404" s="138"/>
    </row>
    <row r="16405" spans="13:16" x14ac:dyDescent="0.3">
      <c r="M16405" s="162"/>
      <c r="N16405" s="152"/>
      <c r="P16405" s="138"/>
    </row>
    <row r="16406" spans="13:16" x14ac:dyDescent="0.3">
      <c r="M16406" s="162"/>
      <c r="N16406" s="152"/>
      <c r="P16406" s="138"/>
    </row>
    <row r="16407" spans="13:16" x14ac:dyDescent="0.3">
      <c r="M16407" s="162"/>
      <c r="N16407" s="152"/>
      <c r="P16407" s="138"/>
    </row>
    <row r="16408" spans="13:16" x14ac:dyDescent="0.3">
      <c r="M16408" s="162"/>
      <c r="N16408" s="152"/>
      <c r="P16408" s="138"/>
    </row>
    <row r="16409" spans="13:16" x14ac:dyDescent="0.3">
      <c r="M16409" s="162"/>
      <c r="N16409" s="152"/>
      <c r="P16409" s="138"/>
    </row>
    <row r="16410" spans="13:16" x14ac:dyDescent="0.3">
      <c r="M16410" s="162"/>
      <c r="N16410" s="152"/>
      <c r="P16410" s="138"/>
    </row>
    <row r="16411" spans="13:16" x14ac:dyDescent="0.3">
      <c r="M16411" s="162"/>
      <c r="N16411" s="152"/>
      <c r="P16411" s="138"/>
    </row>
    <row r="16412" spans="13:16" x14ac:dyDescent="0.3">
      <c r="M16412" s="162"/>
      <c r="N16412" s="152"/>
      <c r="P16412" s="138"/>
    </row>
    <row r="16413" spans="13:16" x14ac:dyDescent="0.3">
      <c r="M16413" s="162"/>
      <c r="N16413" s="152"/>
      <c r="P16413" s="138"/>
    </row>
    <row r="16414" spans="13:16" x14ac:dyDescent="0.3">
      <c r="M16414" s="162"/>
      <c r="N16414" s="152"/>
      <c r="P16414" s="138"/>
    </row>
    <row r="16415" spans="13:16" x14ac:dyDescent="0.3">
      <c r="M16415" s="162"/>
      <c r="N16415" s="152"/>
      <c r="P16415" s="138"/>
    </row>
    <row r="16416" spans="13:16" x14ac:dyDescent="0.3">
      <c r="M16416" s="162"/>
      <c r="N16416" s="152"/>
      <c r="P16416" s="138"/>
    </row>
    <row r="16417" spans="13:16" x14ac:dyDescent="0.3">
      <c r="M16417" s="162"/>
      <c r="N16417" s="152"/>
      <c r="P16417" s="138"/>
    </row>
    <row r="16418" spans="13:16" x14ac:dyDescent="0.3">
      <c r="M16418" s="162"/>
      <c r="N16418" s="152"/>
      <c r="P16418" s="138"/>
    </row>
    <row r="16419" spans="13:16" x14ac:dyDescent="0.3">
      <c r="M16419" s="162"/>
      <c r="N16419" s="152"/>
      <c r="P16419" s="138"/>
    </row>
    <row r="16420" spans="13:16" x14ac:dyDescent="0.3">
      <c r="M16420" s="162"/>
      <c r="N16420" s="152"/>
      <c r="P16420" s="138"/>
    </row>
    <row r="16421" spans="13:16" x14ac:dyDescent="0.3">
      <c r="M16421" s="162"/>
      <c r="N16421" s="152"/>
      <c r="P16421" s="138"/>
    </row>
    <row r="16422" spans="13:16" x14ac:dyDescent="0.3">
      <c r="M16422" s="162"/>
      <c r="N16422" s="152"/>
      <c r="P16422" s="138"/>
    </row>
    <row r="16423" spans="13:16" x14ac:dyDescent="0.3">
      <c r="M16423" s="162"/>
      <c r="N16423" s="152"/>
      <c r="P16423" s="138"/>
    </row>
    <row r="16424" spans="13:16" x14ac:dyDescent="0.3">
      <c r="M16424" s="162"/>
      <c r="N16424" s="152"/>
      <c r="P16424" s="138"/>
    </row>
    <row r="16425" spans="13:16" x14ac:dyDescent="0.3">
      <c r="M16425" s="162"/>
      <c r="N16425" s="152"/>
      <c r="P16425" s="138"/>
    </row>
    <row r="16426" spans="13:16" x14ac:dyDescent="0.3">
      <c r="M16426" s="162"/>
      <c r="N16426" s="152"/>
      <c r="P16426" s="138"/>
    </row>
    <row r="16427" spans="13:16" x14ac:dyDescent="0.3">
      <c r="M16427" s="162"/>
      <c r="N16427" s="152"/>
      <c r="P16427" s="138"/>
    </row>
    <row r="16428" spans="13:16" x14ac:dyDescent="0.3">
      <c r="M16428" s="162"/>
      <c r="N16428" s="152"/>
      <c r="P16428" s="138"/>
    </row>
    <row r="16429" spans="13:16" x14ac:dyDescent="0.3">
      <c r="M16429" s="162"/>
      <c r="N16429" s="152"/>
      <c r="P16429" s="138"/>
    </row>
    <row r="16430" spans="13:16" x14ac:dyDescent="0.3">
      <c r="M16430" s="162"/>
      <c r="N16430" s="152"/>
      <c r="P16430" s="138"/>
    </row>
    <row r="16431" spans="13:16" x14ac:dyDescent="0.3">
      <c r="M16431" s="162"/>
      <c r="N16431" s="152"/>
      <c r="P16431" s="138"/>
    </row>
    <row r="16432" spans="13:16" x14ac:dyDescent="0.3">
      <c r="M16432" s="162"/>
      <c r="N16432" s="152"/>
      <c r="P16432" s="138"/>
    </row>
    <row r="16433" spans="13:16" x14ac:dyDescent="0.3">
      <c r="M16433" s="162"/>
      <c r="N16433" s="152"/>
      <c r="P16433" s="138"/>
    </row>
    <row r="16434" spans="13:16" x14ac:dyDescent="0.3">
      <c r="M16434" s="162"/>
      <c r="N16434" s="152"/>
      <c r="P16434" s="138"/>
    </row>
    <row r="16435" spans="13:16" x14ac:dyDescent="0.3">
      <c r="M16435" s="162"/>
      <c r="N16435" s="152"/>
      <c r="P16435" s="138"/>
    </row>
    <row r="16436" spans="13:16" x14ac:dyDescent="0.3">
      <c r="M16436" s="162"/>
      <c r="N16436" s="152"/>
      <c r="P16436" s="138"/>
    </row>
    <row r="16437" spans="13:16" x14ac:dyDescent="0.3">
      <c r="M16437" s="162"/>
      <c r="N16437" s="152"/>
      <c r="P16437" s="138"/>
    </row>
    <row r="16438" spans="13:16" x14ac:dyDescent="0.3">
      <c r="M16438" s="162"/>
      <c r="N16438" s="152"/>
      <c r="P16438" s="138"/>
    </row>
    <row r="16439" spans="13:16" x14ac:dyDescent="0.3">
      <c r="M16439" s="162"/>
      <c r="N16439" s="152"/>
      <c r="P16439" s="138"/>
    </row>
    <row r="16440" spans="13:16" x14ac:dyDescent="0.3">
      <c r="M16440" s="162"/>
      <c r="N16440" s="152"/>
      <c r="P16440" s="138"/>
    </row>
    <row r="16441" spans="13:16" x14ac:dyDescent="0.3">
      <c r="M16441" s="162"/>
      <c r="N16441" s="152"/>
      <c r="P16441" s="138"/>
    </row>
    <row r="16442" spans="13:16" x14ac:dyDescent="0.3">
      <c r="M16442" s="162"/>
      <c r="N16442" s="152"/>
      <c r="P16442" s="138"/>
    </row>
    <row r="16443" spans="13:16" x14ac:dyDescent="0.3">
      <c r="M16443" s="162"/>
      <c r="N16443" s="152"/>
      <c r="P16443" s="138"/>
    </row>
    <row r="16444" spans="13:16" x14ac:dyDescent="0.3">
      <c r="M16444" s="162"/>
      <c r="N16444" s="152"/>
      <c r="P16444" s="138"/>
    </row>
    <row r="16445" spans="13:16" x14ac:dyDescent="0.3">
      <c r="M16445" s="162"/>
      <c r="N16445" s="152"/>
      <c r="P16445" s="138"/>
    </row>
    <row r="16446" spans="13:16" x14ac:dyDescent="0.3">
      <c r="M16446" s="162"/>
      <c r="N16446" s="152"/>
      <c r="P16446" s="138"/>
    </row>
    <row r="16447" spans="13:16" x14ac:dyDescent="0.3">
      <c r="M16447" s="162"/>
      <c r="N16447" s="152"/>
      <c r="P16447" s="138"/>
    </row>
    <row r="16448" spans="13:16" x14ac:dyDescent="0.3">
      <c r="M16448" s="162"/>
      <c r="N16448" s="152"/>
      <c r="P16448" s="138"/>
    </row>
    <row r="16449" spans="13:16" x14ac:dyDescent="0.3">
      <c r="M16449" s="162"/>
      <c r="N16449" s="152"/>
      <c r="P16449" s="138"/>
    </row>
    <row r="16450" spans="13:16" x14ac:dyDescent="0.3">
      <c r="M16450" s="162"/>
      <c r="N16450" s="152"/>
      <c r="P16450" s="138"/>
    </row>
    <row r="16451" spans="13:16" x14ac:dyDescent="0.3">
      <c r="M16451" s="162"/>
      <c r="N16451" s="152"/>
      <c r="P16451" s="138"/>
    </row>
    <row r="16452" spans="13:16" x14ac:dyDescent="0.3">
      <c r="M16452" s="162"/>
      <c r="N16452" s="152"/>
      <c r="P16452" s="138"/>
    </row>
    <row r="16453" spans="13:16" x14ac:dyDescent="0.3">
      <c r="M16453" s="162"/>
      <c r="N16453" s="152"/>
      <c r="P16453" s="138"/>
    </row>
    <row r="16454" spans="13:16" x14ac:dyDescent="0.3">
      <c r="M16454" s="162"/>
      <c r="N16454" s="152"/>
      <c r="P16454" s="138"/>
    </row>
    <row r="16455" spans="13:16" x14ac:dyDescent="0.3">
      <c r="M16455" s="162"/>
      <c r="N16455" s="152"/>
      <c r="P16455" s="138"/>
    </row>
    <row r="16456" spans="13:16" x14ac:dyDescent="0.3">
      <c r="M16456" s="162"/>
      <c r="N16456" s="152"/>
      <c r="P16456" s="138"/>
    </row>
    <row r="16457" spans="13:16" x14ac:dyDescent="0.3">
      <c r="M16457" s="162"/>
      <c r="N16457" s="152"/>
      <c r="P16457" s="138"/>
    </row>
    <row r="16458" spans="13:16" x14ac:dyDescent="0.3">
      <c r="M16458" s="162"/>
      <c r="N16458" s="152"/>
      <c r="P16458" s="138"/>
    </row>
    <row r="16459" spans="13:16" x14ac:dyDescent="0.3">
      <c r="M16459" s="162"/>
      <c r="N16459" s="152"/>
      <c r="P16459" s="138"/>
    </row>
    <row r="16460" spans="13:16" x14ac:dyDescent="0.3">
      <c r="M16460" s="162"/>
      <c r="N16460" s="152"/>
      <c r="P16460" s="138"/>
    </row>
    <row r="16461" spans="13:16" x14ac:dyDescent="0.3">
      <c r="M16461" s="162"/>
      <c r="N16461" s="152"/>
      <c r="P16461" s="138"/>
    </row>
    <row r="16462" spans="13:16" x14ac:dyDescent="0.3">
      <c r="M16462" s="162"/>
      <c r="N16462" s="152"/>
      <c r="P16462" s="138"/>
    </row>
    <row r="16463" spans="13:16" x14ac:dyDescent="0.3">
      <c r="M16463" s="162"/>
      <c r="N16463" s="152"/>
      <c r="P16463" s="138"/>
    </row>
    <row r="16464" spans="13:16" x14ac:dyDescent="0.3">
      <c r="M16464" s="162"/>
      <c r="N16464" s="152"/>
      <c r="P16464" s="138"/>
    </row>
    <row r="16465" spans="13:16" x14ac:dyDescent="0.3">
      <c r="M16465" s="162"/>
      <c r="N16465" s="152"/>
      <c r="P16465" s="138"/>
    </row>
    <row r="16466" spans="13:16" x14ac:dyDescent="0.3">
      <c r="M16466" s="162"/>
      <c r="N16466" s="152"/>
      <c r="P16466" s="138"/>
    </row>
    <row r="16467" spans="13:16" x14ac:dyDescent="0.3">
      <c r="M16467" s="162"/>
      <c r="N16467" s="152"/>
      <c r="P16467" s="138"/>
    </row>
    <row r="16468" spans="13:16" x14ac:dyDescent="0.3">
      <c r="M16468" s="162"/>
      <c r="N16468" s="152"/>
      <c r="P16468" s="138"/>
    </row>
    <row r="16469" spans="13:16" x14ac:dyDescent="0.3">
      <c r="M16469" s="162"/>
      <c r="N16469" s="152"/>
      <c r="P16469" s="138"/>
    </row>
    <row r="16470" spans="13:16" x14ac:dyDescent="0.3">
      <c r="M16470" s="162"/>
      <c r="N16470" s="152"/>
      <c r="P16470" s="138"/>
    </row>
    <row r="16471" spans="13:16" x14ac:dyDescent="0.3">
      <c r="M16471" s="162"/>
      <c r="N16471" s="152"/>
      <c r="P16471" s="138"/>
    </row>
    <row r="16472" spans="13:16" x14ac:dyDescent="0.3">
      <c r="M16472" s="162"/>
      <c r="N16472" s="152"/>
      <c r="P16472" s="138"/>
    </row>
    <row r="16473" spans="13:16" x14ac:dyDescent="0.3">
      <c r="M16473" s="162"/>
      <c r="N16473" s="152"/>
      <c r="P16473" s="138"/>
    </row>
    <row r="16474" spans="13:16" x14ac:dyDescent="0.3">
      <c r="M16474" s="162"/>
      <c r="N16474" s="152"/>
      <c r="P16474" s="138"/>
    </row>
    <row r="16475" spans="13:16" x14ac:dyDescent="0.3">
      <c r="M16475" s="162"/>
      <c r="N16475" s="152"/>
      <c r="P16475" s="138"/>
    </row>
    <row r="16476" spans="13:16" x14ac:dyDescent="0.3">
      <c r="M16476" s="162"/>
      <c r="N16476" s="152"/>
      <c r="P16476" s="138"/>
    </row>
    <row r="16477" spans="13:16" x14ac:dyDescent="0.3">
      <c r="M16477" s="162"/>
      <c r="N16477" s="152"/>
      <c r="P16477" s="138"/>
    </row>
    <row r="16478" spans="13:16" x14ac:dyDescent="0.3">
      <c r="M16478" s="162"/>
      <c r="N16478" s="152"/>
      <c r="P16478" s="138"/>
    </row>
    <row r="16479" spans="13:16" x14ac:dyDescent="0.3">
      <c r="M16479" s="162"/>
      <c r="N16479" s="152"/>
      <c r="P16479" s="138"/>
    </row>
    <row r="16480" spans="13:16" x14ac:dyDescent="0.3">
      <c r="M16480" s="162"/>
      <c r="N16480" s="152"/>
      <c r="P16480" s="138"/>
    </row>
    <row r="16481" spans="13:16" x14ac:dyDescent="0.3">
      <c r="M16481" s="162"/>
      <c r="N16481" s="152"/>
      <c r="P16481" s="138"/>
    </row>
    <row r="16482" spans="13:16" x14ac:dyDescent="0.3">
      <c r="M16482" s="162"/>
      <c r="N16482" s="152"/>
      <c r="P16482" s="138"/>
    </row>
    <row r="16483" spans="13:16" x14ac:dyDescent="0.3">
      <c r="M16483" s="162"/>
      <c r="N16483" s="152"/>
      <c r="P16483" s="138"/>
    </row>
    <row r="16484" spans="13:16" x14ac:dyDescent="0.3">
      <c r="M16484" s="162"/>
      <c r="N16484" s="152"/>
      <c r="P16484" s="138"/>
    </row>
    <row r="16485" spans="13:16" x14ac:dyDescent="0.3">
      <c r="M16485" s="162"/>
      <c r="N16485" s="152"/>
      <c r="P16485" s="138"/>
    </row>
    <row r="16486" spans="13:16" x14ac:dyDescent="0.3">
      <c r="M16486" s="162"/>
      <c r="N16486" s="152"/>
      <c r="P16486" s="138"/>
    </row>
    <row r="16487" spans="13:16" x14ac:dyDescent="0.3">
      <c r="M16487" s="162"/>
      <c r="N16487" s="152"/>
      <c r="P16487" s="138"/>
    </row>
    <row r="16488" spans="13:16" x14ac:dyDescent="0.3">
      <c r="M16488" s="162"/>
      <c r="N16488" s="152"/>
      <c r="P16488" s="138"/>
    </row>
    <row r="16489" spans="13:16" x14ac:dyDescent="0.3">
      <c r="M16489" s="162"/>
      <c r="N16489" s="152"/>
      <c r="P16489" s="138"/>
    </row>
    <row r="16490" spans="13:16" x14ac:dyDescent="0.3">
      <c r="M16490" s="162"/>
      <c r="N16490" s="152"/>
      <c r="P16490" s="138"/>
    </row>
    <row r="16491" spans="13:16" x14ac:dyDescent="0.3">
      <c r="M16491" s="162"/>
      <c r="N16491" s="152"/>
      <c r="P16491" s="138"/>
    </row>
    <row r="16492" spans="13:16" x14ac:dyDescent="0.3">
      <c r="M16492" s="162"/>
      <c r="N16492" s="152"/>
      <c r="P16492" s="138"/>
    </row>
    <row r="16493" spans="13:16" x14ac:dyDescent="0.3">
      <c r="M16493" s="162"/>
      <c r="N16493" s="152"/>
      <c r="P16493" s="138"/>
    </row>
    <row r="16494" spans="13:16" x14ac:dyDescent="0.3">
      <c r="M16494" s="162"/>
      <c r="N16494" s="152"/>
      <c r="P16494" s="138"/>
    </row>
    <row r="16495" spans="13:16" x14ac:dyDescent="0.3">
      <c r="M16495" s="162"/>
      <c r="N16495" s="152"/>
      <c r="P16495" s="138"/>
    </row>
    <row r="16496" spans="13:16" x14ac:dyDescent="0.3">
      <c r="M16496" s="162"/>
      <c r="N16496" s="152"/>
      <c r="P16496" s="138"/>
    </row>
    <row r="16497" spans="13:16" x14ac:dyDescent="0.3">
      <c r="M16497" s="162"/>
      <c r="N16497" s="152"/>
      <c r="P16497" s="138"/>
    </row>
    <row r="16498" spans="13:16" x14ac:dyDescent="0.3">
      <c r="M16498" s="162"/>
      <c r="N16498" s="152"/>
      <c r="P16498" s="138"/>
    </row>
    <row r="16499" spans="13:16" x14ac:dyDescent="0.3">
      <c r="M16499" s="162"/>
      <c r="N16499" s="152"/>
      <c r="P16499" s="138"/>
    </row>
    <row r="16500" spans="13:16" x14ac:dyDescent="0.3">
      <c r="M16500" s="162"/>
      <c r="N16500" s="152"/>
      <c r="P16500" s="138"/>
    </row>
    <row r="16501" spans="13:16" x14ac:dyDescent="0.3">
      <c r="M16501" s="162"/>
      <c r="N16501" s="152"/>
      <c r="P16501" s="138"/>
    </row>
    <row r="16502" spans="13:16" x14ac:dyDescent="0.3">
      <c r="M16502" s="162"/>
      <c r="N16502" s="152"/>
      <c r="P16502" s="138"/>
    </row>
    <row r="16503" spans="13:16" x14ac:dyDescent="0.3">
      <c r="M16503" s="162"/>
      <c r="N16503" s="152"/>
      <c r="P16503" s="138"/>
    </row>
    <row r="16504" spans="13:16" x14ac:dyDescent="0.3">
      <c r="M16504" s="162"/>
      <c r="N16504" s="152"/>
      <c r="P16504" s="138"/>
    </row>
    <row r="16505" spans="13:16" x14ac:dyDescent="0.3">
      <c r="M16505" s="162"/>
      <c r="N16505" s="152"/>
      <c r="P16505" s="138"/>
    </row>
    <row r="16506" spans="13:16" x14ac:dyDescent="0.3">
      <c r="M16506" s="162"/>
      <c r="N16506" s="152"/>
      <c r="P16506" s="138"/>
    </row>
    <row r="16507" spans="13:16" x14ac:dyDescent="0.3">
      <c r="M16507" s="162"/>
      <c r="N16507" s="152"/>
      <c r="P16507" s="138"/>
    </row>
    <row r="16508" spans="13:16" x14ac:dyDescent="0.3">
      <c r="M16508" s="162"/>
      <c r="N16508" s="152"/>
      <c r="P16508" s="138"/>
    </row>
    <row r="16509" spans="13:16" x14ac:dyDescent="0.3">
      <c r="M16509" s="162"/>
      <c r="N16509" s="152"/>
      <c r="P16509" s="138"/>
    </row>
    <row r="16510" spans="13:16" x14ac:dyDescent="0.3">
      <c r="M16510" s="162"/>
      <c r="N16510" s="152"/>
      <c r="P16510" s="138"/>
    </row>
    <row r="16511" spans="13:16" x14ac:dyDescent="0.3">
      <c r="M16511" s="162"/>
      <c r="N16511" s="152"/>
      <c r="P16511" s="138"/>
    </row>
    <row r="16512" spans="13:16" x14ac:dyDescent="0.3">
      <c r="M16512" s="162"/>
      <c r="N16512" s="152"/>
      <c r="P16512" s="138"/>
    </row>
    <row r="16513" spans="13:16" x14ac:dyDescent="0.3">
      <c r="M16513" s="162"/>
      <c r="N16513" s="152"/>
      <c r="P16513" s="138"/>
    </row>
    <row r="16514" spans="13:16" x14ac:dyDescent="0.3">
      <c r="M16514" s="162"/>
      <c r="N16514" s="152"/>
      <c r="P16514" s="138"/>
    </row>
    <row r="16515" spans="13:16" x14ac:dyDescent="0.3">
      <c r="M16515" s="162"/>
      <c r="N16515" s="152"/>
      <c r="P16515" s="138"/>
    </row>
    <row r="16516" spans="13:16" x14ac:dyDescent="0.3">
      <c r="M16516" s="162"/>
      <c r="N16516" s="152"/>
      <c r="P16516" s="138"/>
    </row>
    <row r="16517" spans="13:16" x14ac:dyDescent="0.3">
      <c r="M16517" s="162"/>
      <c r="N16517" s="152"/>
      <c r="P16517" s="138"/>
    </row>
    <row r="16518" spans="13:16" x14ac:dyDescent="0.3">
      <c r="M16518" s="162"/>
      <c r="N16518" s="152"/>
      <c r="P16518" s="138"/>
    </row>
    <row r="16519" spans="13:16" x14ac:dyDescent="0.3">
      <c r="M16519" s="162"/>
      <c r="N16519" s="152"/>
      <c r="P16519" s="138"/>
    </row>
    <row r="16520" spans="13:16" x14ac:dyDescent="0.3">
      <c r="M16520" s="162"/>
      <c r="N16520" s="152"/>
      <c r="P16520" s="138"/>
    </row>
    <row r="16521" spans="13:16" x14ac:dyDescent="0.3">
      <c r="M16521" s="162"/>
      <c r="N16521" s="152"/>
      <c r="P16521" s="138"/>
    </row>
    <row r="16522" spans="13:16" x14ac:dyDescent="0.3">
      <c r="M16522" s="162"/>
      <c r="N16522" s="152"/>
      <c r="P16522" s="138"/>
    </row>
    <row r="16523" spans="13:16" x14ac:dyDescent="0.3">
      <c r="M16523" s="162"/>
      <c r="N16523" s="152"/>
      <c r="P16523" s="138"/>
    </row>
    <row r="16524" spans="13:16" x14ac:dyDescent="0.3">
      <c r="M16524" s="162"/>
      <c r="N16524" s="152"/>
      <c r="P16524" s="138"/>
    </row>
    <row r="16525" spans="13:16" x14ac:dyDescent="0.3">
      <c r="M16525" s="162"/>
      <c r="N16525" s="152"/>
      <c r="P16525" s="138"/>
    </row>
    <row r="16526" spans="13:16" x14ac:dyDescent="0.3">
      <c r="M16526" s="162"/>
      <c r="N16526" s="152"/>
      <c r="P16526" s="138"/>
    </row>
    <row r="16527" spans="13:16" x14ac:dyDescent="0.3">
      <c r="M16527" s="162"/>
      <c r="N16527" s="152"/>
      <c r="P16527" s="138"/>
    </row>
    <row r="16528" spans="13:16" x14ac:dyDescent="0.3">
      <c r="M16528" s="162"/>
      <c r="N16528" s="152"/>
      <c r="P16528" s="138"/>
    </row>
    <row r="16529" spans="13:16" x14ac:dyDescent="0.3">
      <c r="M16529" s="162"/>
      <c r="N16529" s="152"/>
      <c r="P16529" s="138"/>
    </row>
    <row r="16530" spans="13:16" x14ac:dyDescent="0.3">
      <c r="M16530" s="162"/>
      <c r="N16530" s="152"/>
      <c r="P16530" s="138"/>
    </row>
    <row r="16531" spans="13:16" x14ac:dyDescent="0.3">
      <c r="M16531" s="162"/>
      <c r="N16531" s="152"/>
      <c r="P16531" s="138"/>
    </row>
    <row r="16532" spans="13:16" x14ac:dyDescent="0.3">
      <c r="M16532" s="162"/>
      <c r="N16532" s="152"/>
      <c r="P16532" s="138"/>
    </row>
    <row r="16533" spans="13:16" x14ac:dyDescent="0.3">
      <c r="M16533" s="162"/>
      <c r="N16533" s="152"/>
      <c r="P16533" s="138"/>
    </row>
    <row r="16534" spans="13:16" x14ac:dyDescent="0.3">
      <c r="M16534" s="162"/>
      <c r="N16534" s="152"/>
      <c r="P16534" s="138"/>
    </row>
    <row r="16535" spans="13:16" x14ac:dyDescent="0.3">
      <c r="M16535" s="162"/>
      <c r="N16535" s="152"/>
      <c r="P16535" s="138"/>
    </row>
    <row r="16536" spans="13:16" x14ac:dyDescent="0.3">
      <c r="M16536" s="162"/>
      <c r="N16536" s="152"/>
      <c r="P16536" s="138"/>
    </row>
    <row r="16537" spans="13:16" x14ac:dyDescent="0.3">
      <c r="M16537" s="162"/>
      <c r="N16537" s="152"/>
      <c r="P16537" s="138"/>
    </row>
    <row r="16538" spans="13:16" x14ac:dyDescent="0.3">
      <c r="M16538" s="162"/>
      <c r="N16538" s="152"/>
      <c r="P16538" s="138"/>
    </row>
    <row r="16539" spans="13:16" x14ac:dyDescent="0.3">
      <c r="M16539" s="162"/>
      <c r="N16539" s="152"/>
      <c r="P16539" s="138"/>
    </row>
    <row r="16540" spans="13:16" x14ac:dyDescent="0.3">
      <c r="M16540" s="162"/>
      <c r="N16540" s="152"/>
      <c r="P16540" s="138"/>
    </row>
    <row r="16541" spans="13:16" x14ac:dyDescent="0.3">
      <c r="M16541" s="162"/>
      <c r="N16541" s="152"/>
      <c r="P16541" s="138"/>
    </row>
    <row r="16542" spans="13:16" x14ac:dyDescent="0.3">
      <c r="M16542" s="162"/>
      <c r="N16542" s="152"/>
      <c r="P16542" s="138"/>
    </row>
    <row r="16543" spans="13:16" x14ac:dyDescent="0.3">
      <c r="M16543" s="162"/>
      <c r="N16543" s="152"/>
      <c r="P16543" s="138"/>
    </row>
    <row r="16544" spans="13:16" x14ac:dyDescent="0.3">
      <c r="M16544" s="162"/>
      <c r="N16544" s="152"/>
      <c r="P16544" s="138"/>
    </row>
    <row r="16545" spans="13:16" x14ac:dyDescent="0.3">
      <c r="M16545" s="162"/>
      <c r="N16545" s="152"/>
      <c r="P16545" s="138"/>
    </row>
    <row r="16546" spans="13:16" x14ac:dyDescent="0.3">
      <c r="M16546" s="162"/>
      <c r="N16546" s="152"/>
      <c r="P16546" s="138"/>
    </row>
    <row r="16547" spans="13:16" x14ac:dyDescent="0.3">
      <c r="M16547" s="162"/>
      <c r="N16547" s="152"/>
      <c r="P16547" s="138"/>
    </row>
    <row r="16548" spans="13:16" x14ac:dyDescent="0.3">
      <c r="M16548" s="162"/>
      <c r="N16548" s="152"/>
      <c r="P16548" s="138"/>
    </row>
    <row r="16549" spans="13:16" x14ac:dyDescent="0.3">
      <c r="M16549" s="162"/>
      <c r="N16549" s="152"/>
      <c r="P16549" s="138"/>
    </row>
    <row r="16550" spans="13:16" x14ac:dyDescent="0.3">
      <c r="M16550" s="162"/>
      <c r="N16550" s="152"/>
      <c r="P16550" s="138"/>
    </row>
    <row r="16551" spans="13:16" x14ac:dyDescent="0.3">
      <c r="M16551" s="162"/>
      <c r="N16551" s="152"/>
      <c r="P16551" s="138"/>
    </row>
    <row r="16552" spans="13:16" x14ac:dyDescent="0.3">
      <c r="M16552" s="162"/>
      <c r="N16552" s="152"/>
      <c r="P16552" s="138"/>
    </row>
    <row r="16553" spans="13:16" x14ac:dyDescent="0.3">
      <c r="M16553" s="162"/>
      <c r="N16553" s="152"/>
      <c r="P16553" s="138"/>
    </row>
    <row r="16554" spans="13:16" x14ac:dyDescent="0.3">
      <c r="M16554" s="162"/>
      <c r="N16554" s="152"/>
      <c r="P16554" s="138"/>
    </row>
    <row r="16555" spans="13:16" x14ac:dyDescent="0.3">
      <c r="M16555" s="162"/>
      <c r="N16555" s="152"/>
      <c r="P16555" s="138"/>
    </row>
    <row r="16556" spans="13:16" x14ac:dyDescent="0.3">
      <c r="M16556" s="162"/>
      <c r="N16556" s="152"/>
      <c r="P16556" s="138"/>
    </row>
    <row r="16557" spans="13:16" x14ac:dyDescent="0.3">
      <c r="M16557" s="162"/>
      <c r="N16557" s="152"/>
      <c r="P16557" s="138"/>
    </row>
    <row r="16558" spans="13:16" x14ac:dyDescent="0.3">
      <c r="M16558" s="162"/>
      <c r="N16558" s="152"/>
      <c r="P16558" s="138"/>
    </row>
    <row r="16559" spans="13:16" x14ac:dyDescent="0.3">
      <c r="M16559" s="162"/>
      <c r="N16559" s="152"/>
      <c r="P16559" s="138"/>
    </row>
    <row r="16560" spans="13:16" x14ac:dyDescent="0.3">
      <c r="M16560" s="162"/>
      <c r="N16560" s="152"/>
      <c r="P16560" s="138"/>
    </row>
    <row r="16561" spans="13:16" x14ac:dyDescent="0.3">
      <c r="M16561" s="162"/>
      <c r="N16561" s="152"/>
      <c r="P16561" s="138"/>
    </row>
    <row r="16562" spans="13:16" x14ac:dyDescent="0.3">
      <c r="M16562" s="162"/>
      <c r="N16562" s="152"/>
      <c r="P16562" s="138"/>
    </row>
    <row r="16563" spans="13:16" x14ac:dyDescent="0.3">
      <c r="M16563" s="162"/>
      <c r="N16563" s="152"/>
      <c r="P16563" s="138"/>
    </row>
    <row r="16564" spans="13:16" x14ac:dyDescent="0.3">
      <c r="M16564" s="162"/>
      <c r="N16564" s="152"/>
      <c r="P16564" s="138"/>
    </row>
    <row r="16565" spans="13:16" x14ac:dyDescent="0.3">
      <c r="M16565" s="162"/>
      <c r="N16565" s="152"/>
      <c r="P16565" s="138"/>
    </row>
    <row r="16566" spans="13:16" x14ac:dyDescent="0.3">
      <c r="M16566" s="162"/>
      <c r="N16566" s="152"/>
      <c r="P16566" s="138"/>
    </row>
    <row r="16567" spans="13:16" x14ac:dyDescent="0.3">
      <c r="M16567" s="162"/>
      <c r="N16567" s="152"/>
      <c r="P16567" s="138"/>
    </row>
    <row r="16568" spans="13:16" x14ac:dyDescent="0.3">
      <c r="M16568" s="162"/>
      <c r="N16568" s="152"/>
      <c r="P16568" s="138"/>
    </row>
    <row r="16569" spans="13:16" x14ac:dyDescent="0.3">
      <c r="M16569" s="162"/>
      <c r="N16569" s="152"/>
      <c r="P16569" s="138"/>
    </row>
    <row r="16570" spans="13:16" x14ac:dyDescent="0.3">
      <c r="M16570" s="162"/>
      <c r="N16570" s="152"/>
      <c r="P16570" s="138"/>
    </row>
    <row r="16571" spans="13:16" x14ac:dyDescent="0.3">
      <c r="M16571" s="162"/>
      <c r="N16571" s="152"/>
      <c r="P16571" s="138"/>
    </row>
    <row r="16572" spans="13:16" x14ac:dyDescent="0.3">
      <c r="M16572" s="162"/>
      <c r="N16572" s="152"/>
      <c r="P16572" s="138"/>
    </row>
    <row r="16573" spans="13:16" x14ac:dyDescent="0.3">
      <c r="M16573" s="162"/>
      <c r="N16573" s="152"/>
      <c r="P16573" s="138"/>
    </row>
    <row r="16574" spans="13:16" x14ac:dyDescent="0.3">
      <c r="M16574" s="162"/>
      <c r="N16574" s="152"/>
      <c r="P16574" s="138"/>
    </row>
    <row r="16575" spans="13:16" x14ac:dyDescent="0.3">
      <c r="M16575" s="162"/>
      <c r="N16575" s="152"/>
      <c r="P16575" s="138"/>
    </row>
    <row r="16576" spans="13:16" x14ac:dyDescent="0.3">
      <c r="M16576" s="162"/>
      <c r="N16576" s="152"/>
      <c r="P16576" s="138"/>
    </row>
    <row r="16577" spans="13:16" x14ac:dyDescent="0.3">
      <c r="M16577" s="162"/>
      <c r="N16577" s="152"/>
      <c r="P16577" s="138"/>
    </row>
    <row r="16578" spans="13:16" x14ac:dyDescent="0.3">
      <c r="M16578" s="162"/>
      <c r="N16578" s="152"/>
      <c r="P16578" s="138"/>
    </row>
    <row r="16579" spans="13:16" x14ac:dyDescent="0.3">
      <c r="M16579" s="162"/>
      <c r="N16579" s="152"/>
      <c r="P16579" s="138"/>
    </row>
    <row r="16580" spans="13:16" x14ac:dyDescent="0.3">
      <c r="M16580" s="162"/>
      <c r="N16580" s="152"/>
      <c r="P16580" s="138"/>
    </row>
    <row r="16581" spans="13:16" x14ac:dyDescent="0.3">
      <c r="M16581" s="162"/>
      <c r="N16581" s="152"/>
      <c r="P16581" s="138"/>
    </row>
    <row r="16582" spans="13:16" x14ac:dyDescent="0.3">
      <c r="M16582" s="162"/>
      <c r="N16582" s="152"/>
      <c r="P16582" s="138"/>
    </row>
    <row r="16583" spans="13:16" x14ac:dyDescent="0.3">
      <c r="M16583" s="162"/>
      <c r="N16583" s="152"/>
      <c r="P16583" s="138"/>
    </row>
    <row r="16584" spans="13:16" x14ac:dyDescent="0.3">
      <c r="M16584" s="162"/>
      <c r="N16584" s="152"/>
      <c r="P16584" s="138"/>
    </row>
    <row r="16585" spans="13:16" x14ac:dyDescent="0.3">
      <c r="M16585" s="162"/>
      <c r="N16585" s="152"/>
      <c r="P16585" s="138"/>
    </row>
    <row r="16586" spans="13:16" x14ac:dyDescent="0.3">
      <c r="M16586" s="162"/>
      <c r="N16586" s="152"/>
      <c r="P16586" s="138"/>
    </row>
    <row r="16587" spans="13:16" x14ac:dyDescent="0.3">
      <c r="M16587" s="162"/>
      <c r="N16587" s="152"/>
      <c r="P16587" s="138"/>
    </row>
    <row r="16588" spans="13:16" x14ac:dyDescent="0.3">
      <c r="M16588" s="162"/>
      <c r="N16588" s="152"/>
      <c r="P16588" s="138"/>
    </row>
    <row r="16589" spans="13:16" x14ac:dyDescent="0.3">
      <c r="M16589" s="162"/>
      <c r="N16589" s="152"/>
      <c r="P16589" s="138"/>
    </row>
    <row r="16590" spans="13:16" x14ac:dyDescent="0.3">
      <c r="M16590" s="162"/>
      <c r="N16590" s="152"/>
      <c r="P16590" s="138"/>
    </row>
    <row r="16591" spans="13:16" x14ac:dyDescent="0.3">
      <c r="M16591" s="162"/>
      <c r="N16591" s="152"/>
      <c r="P16591" s="138"/>
    </row>
    <row r="16592" spans="13:16" x14ac:dyDescent="0.3">
      <c r="M16592" s="162"/>
      <c r="N16592" s="152"/>
      <c r="P16592" s="138"/>
    </row>
    <row r="16593" spans="13:16" x14ac:dyDescent="0.3">
      <c r="M16593" s="162"/>
      <c r="N16593" s="152"/>
      <c r="P16593" s="138"/>
    </row>
    <row r="16594" spans="13:16" x14ac:dyDescent="0.3">
      <c r="M16594" s="162"/>
      <c r="N16594" s="152"/>
      <c r="P16594" s="138"/>
    </row>
    <row r="16595" spans="13:16" x14ac:dyDescent="0.3">
      <c r="M16595" s="162"/>
      <c r="N16595" s="152"/>
      <c r="P16595" s="138"/>
    </row>
    <row r="16596" spans="13:16" x14ac:dyDescent="0.3">
      <c r="M16596" s="162"/>
      <c r="N16596" s="152"/>
      <c r="P16596" s="138"/>
    </row>
    <row r="16597" spans="13:16" x14ac:dyDescent="0.3">
      <c r="M16597" s="162"/>
      <c r="N16597" s="152"/>
      <c r="P16597" s="138"/>
    </row>
    <row r="16598" spans="13:16" x14ac:dyDescent="0.3">
      <c r="M16598" s="162"/>
      <c r="N16598" s="152"/>
      <c r="P16598" s="138"/>
    </row>
    <row r="16599" spans="13:16" x14ac:dyDescent="0.3">
      <c r="M16599" s="162"/>
      <c r="N16599" s="152"/>
      <c r="P16599" s="138"/>
    </row>
    <row r="16600" spans="13:16" x14ac:dyDescent="0.3">
      <c r="M16600" s="162"/>
      <c r="N16600" s="152"/>
      <c r="P16600" s="138"/>
    </row>
    <row r="16601" spans="13:16" x14ac:dyDescent="0.3">
      <c r="M16601" s="162"/>
      <c r="N16601" s="152"/>
      <c r="P16601" s="138"/>
    </row>
    <row r="16602" spans="13:16" x14ac:dyDescent="0.3">
      <c r="M16602" s="162"/>
      <c r="N16602" s="152"/>
      <c r="P16602" s="138"/>
    </row>
    <row r="16603" spans="13:16" x14ac:dyDescent="0.3">
      <c r="M16603" s="162"/>
      <c r="N16603" s="152"/>
      <c r="P16603" s="138"/>
    </row>
    <row r="16604" spans="13:16" x14ac:dyDescent="0.3">
      <c r="M16604" s="162"/>
      <c r="N16604" s="152"/>
      <c r="P16604" s="138"/>
    </row>
    <row r="16605" spans="13:16" x14ac:dyDescent="0.3">
      <c r="M16605" s="162"/>
      <c r="N16605" s="152"/>
      <c r="P16605" s="138"/>
    </row>
    <row r="16606" spans="13:16" x14ac:dyDescent="0.3">
      <c r="M16606" s="162"/>
      <c r="N16606" s="152"/>
      <c r="P16606" s="138"/>
    </row>
    <row r="16607" spans="13:16" x14ac:dyDescent="0.3">
      <c r="M16607" s="162"/>
      <c r="N16607" s="152"/>
      <c r="P16607" s="138"/>
    </row>
    <row r="16608" spans="13:16" x14ac:dyDescent="0.3">
      <c r="M16608" s="162"/>
      <c r="N16608" s="152"/>
      <c r="P16608" s="138"/>
    </row>
    <row r="16609" spans="13:16" x14ac:dyDescent="0.3">
      <c r="M16609" s="162"/>
      <c r="N16609" s="152"/>
      <c r="P16609" s="138"/>
    </row>
    <row r="16610" spans="13:16" x14ac:dyDescent="0.3">
      <c r="M16610" s="162"/>
      <c r="N16610" s="152"/>
      <c r="P16610" s="138"/>
    </row>
    <row r="16611" spans="13:16" x14ac:dyDescent="0.3">
      <c r="M16611" s="162"/>
      <c r="N16611" s="152"/>
      <c r="P16611" s="138"/>
    </row>
    <row r="16612" spans="13:16" x14ac:dyDescent="0.3">
      <c r="M16612" s="162"/>
      <c r="N16612" s="152"/>
      <c r="P16612" s="138"/>
    </row>
    <row r="16613" spans="13:16" x14ac:dyDescent="0.3">
      <c r="M16613" s="162"/>
      <c r="N16613" s="152"/>
      <c r="P16613" s="138"/>
    </row>
    <row r="16614" spans="13:16" x14ac:dyDescent="0.3">
      <c r="M16614" s="162"/>
      <c r="N16614" s="152"/>
      <c r="P16614" s="138"/>
    </row>
    <row r="16615" spans="13:16" x14ac:dyDescent="0.3">
      <c r="M16615" s="162"/>
      <c r="N16615" s="152"/>
      <c r="P16615" s="138"/>
    </row>
    <row r="16616" spans="13:16" x14ac:dyDescent="0.3">
      <c r="M16616" s="162"/>
      <c r="N16616" s="152"/>
      <c r="P16616" s="138"/>
    </row>
    <row r="16617" spans="13:16" x14ac:dyDescent="0.3">
      <c r="M16617" s="162"/>
      <c r="N16617" s="152"/>
      <c r="P16617" s="138"/>
    </row>
    <row r="16618" spans="13:16" x14ac:dyDescent="0.3">
      <c r="M16618" s="162"/>
      <c r="N16618" s="152"/>
      <c r="P16618" s="138"/>
    </row>
    <row r="16619" spans="13:16" x14ac:dyDescent="0.3">
      <c r="M16619" s="162"/>
      <c r="N16619" s="152"/>
      <c r="P16619" s="138"/>
    </row>
    <row r="16620" spans="13:16" x14ac:dyDescent="0.3">
      <c r="M16620" s="162"/>
      <c r="N16620" s="152"/>
      <c r="P16620" s="138"/>
    </row>
    <row r="16621" spans="13:16" x14ac:dyDescent="0.3">
      <c r="M16621" s="162"/>
      <c r="N16621" s="152"/>
      <c r="P16621" s="138"/>
    </row>
    <row r="16622" spans="13:16" x14ac:dyDescent="0.3">
      <c r="M16622" s="162"/>
      <c r="N16622" s="152"/>
      <c r="P16622" s="138"/>
    </row>
    <row r="16623" spans="13:16" x14ac:dyDescent="0.3">
      <c r="M16623" s="162"/>
      <c r="N16623" s="152"/>
      <c r="P16623" s="138"/>
    </row>
    <row r="16624" spans="13:16" x14ac:dyDescent="0.3">
      <c r="M16624" s="162"/>
      <c r="N16624" s="152"/>
      <c r="P16624" s="138"/>
    </row>
    <row r="16625" spans="13:16" x14ac:dyDescent="0.3">
      <c r="M16625" s="162"/>
      <c r="N16625" s="152"/>
      <c r="P16625" s="138"/>
    </row>
    <row r="16626" spans="13:16" x14ac:dyDescent="0.3">
      <c r="M16626" s="162"/>
      <c r="N16626" s="152"/>
      <c r="P16626" s="138"/>
    </row>
    <row r="16627" spans="13:16" x14ac:dyDescent="0.3">
      <c r="M16627" s="162"/>
      <c r="N16627" s="152"/>
      <c r="P16627" s="138"/>
    </row>
    <row r="16628" spans="13:16" x14ac:dyDescent="0.3">
      <c r="M16628" s="162"/>
      <c r="N16628" s="152"/>
      <c r="P16628" s="138"/>
    </row>
    <row r="16629" spans="13:16" x14ac:dyDescent="0.3">
      <c r="M16629" s="162"/>
      <c r="N16629" s="152"/>
      <c r="P16629" s="138"/>
    </row>
    <row r="16630" spans="13:16" x14ac:dyDescent="0.3">
      <c r="M16630" s="162"/>
      <c r="N16630" s="152"/>
      <c r="P16630" s="138"/>
    </row>
    <row r="16631" spans="13:16" x14ac:dyDescent="0.3">
      <c r="M16631" s="162"/>
      <c r="N16631" s="152"/>
      <c r="P16631" s="138"/>
    </row>
    <row r="16632" spans="13:16" x14ac:dyDescent="0.3">
      <c r="M16632" s="162"/>
      <c r="N16632" s="152"/>
      <c r="P16632" s="138"/>
    </row>
    <row r="16633" spans="13:16" x14ac:dyDescent="0.3">
      <c r="M16633" s="162"/>
      <c r="N16633" s="152"/>
      <c r="P16633" s="138"/>
    </row>
    <row r="16634" spans="13:16" x14ac:dyDescent="0.3">
      <c r="M16634" s="162"/>
      <c r="N16634" s="152"/>
      <c r="P16634" s="138"/>
    </row>
    <row r="16635" spans="13:16" x14ac:dyDescent="0.3">
      <c r="M16635" s="162"/>
      <c r="N16635" s="152"/>
      <c r="P16635" s="138"/>
    </row>
    <row r="16636" spans="13:16" x14ac:dyDescent="0.3">
      <c r="M16636" s="162"/>
      <c r="N16636" s="152"/>
      <c r="P16636" s="138"/>
    </row>
    <row r="16637" spans="13:16" x14ac:dyDescent="0.3">
      <c r="M16637" s="162"/>
      <c r="N16637" s="152"/>
      <c r="P16637" s="138"/>
    </row>
    <row r="16638" spans="13:16" x14ac:dyDescent="0.3">
      <c r="M16638" s="162"/>
      <c r="N16638" s="152"/>
      <c r="P16638" s="138"/>
    </row>
    <row r="16639" spans="13:16" x14ac:dyDescent="0.3">
      <c r="M16639" s="162"/>
      <c r="N16639" s="152"/>
      <c r="P16639" s="138"/>
    </row>
    <row r="16640" spans="13:16" x14ac:dyDescent="0.3">
      <c r="M16640" s="162"/>
      <c r="N16640" s="152"/>
      <c r="P16640" s="138"/>
    </row>
    <row r="16641" spans="13:16" x14ac:dyDescent="0.3">
      <c r="M16641" s="162"/>
      <c r="N16641" s="152"/>
      <c r="P16641" s="138"/>
    </row>
    <row r="16642" spans="13:16" x14ac:dyDescent="0.3">
      <c r="M16642" s="162"/>
      <c r="N16642" s="152"/>
      <c r="P16642" s="138"/>
    </row>
    <row r="16643" spans="13:16" x14ac:dyDescent="0.3">
      <c r="M16643" s="162"/>
      <c r="N16643" s="152"/>
      <c r="P16643" s="138"/>
    </row>
    <row r="16644" spans="13:16" x14ac:dyDescent="0.3">
      <c r="M16644" s="162"/>
      <c r="N16644" s="152"/>
      <c r="P16644" s="138"/>
    </row>
    <row r="16645" spans="13:16" x14ac:dyDescent="0.3">
      <c r="M16645" s="162"/>
      <c r="N16645" s="152"/>
      <c r="P16645" s="138"/>
    </row>
    <row r="16646" spans="13:16" x14ac:dyDescent="0.3">
      <c r="M16646" s="162"/>
      <c r="N16646" s="152"/>
      <c r="P16646" s="138"/>
    </row>
    <row r="16647" spans="13:16" x14ac:dyDescent="0.3">
      <c r="M16647" s="162"/>
      <c r="N16647" s="152"/>
      <c r="P16647" s="138"/>
    </row>
    <row r="16648" spans="13:16" x14ac:dyDescent="0.3">
      <c r="M16648" s="162"/>
      <c r="N16648" s="152"/>
      <c r="P16648" s="138"/>
    </row>
    <row r="16649" spans="13:16" x14ac:dyDescent="0.3">
      <c r="M16649" s="162"/>
      <c r="N16649" s="152"/>
      <c r="P16649" s="138"/>
    </row>
    <row r="16650" spans="13:16" x14ac:dyDescent="0.3">
      <c r="M16650" s="162"/>
      <c r="N16650" s="152"/>
      <c r="P16650" s="138"/>
    </row>
    <row r="16651" spans="13:16" x14ac:dyDescent="0.3">
      <c r="M16651" s="162"/>
      <c r="N16651" s="152"/>
      <c r="P16651" s="138"/>
    </row>
    <row r="16652" spans="13:16" x14ac:dyDescent="0.3">
      <c r="M16652" s="162"/>
      <c r="N16652" s="152"/>
      <c r="P16652" s="138"/>
    </row>
    <row r="16653" spans="13:16" x14ac:dyDescent="0.3">
      <c r="M16653" s="162"/>
      <c r="N16653" s="152"/>
      <c r="P16653" s="138"/>
    </row>
    <row r="16654" spans="13:16" x14ac:dyDescent="0.3">
      <c r="M16654" s="162"/>
      <c r="N16654" s="152"/>
      <c r="P16654" s="138"/>
    </row>
    <row r="16655" spans="13:16" x14ac:dyDescent="0.3">
      <c r="M16655" s="162"/>
      <c r="N16655" s="152"/>
      <c r="P16655" s="138"/>
    </row>
    <row r="16656" spans="13:16" x14ac:dyDescent="0.3">
      <c r="M16656" s="162"/>
      <c r="N16656" s="152"/>
      <c r="P16656" s="138"/>
    </row>
    <row r="16657" spans="13:16" x14ac:dyDescent="0.3">
      <c r="M16657" s="162"/>
      <c r="N16657" s="152"/>
      <c r="P16657" s="138"/>
    </row>
    <row r="16658" spans="13:16" x14ac:dyDescent="0.3">
      <c r="M16658" s="162"/>
      <c r="N16658" s="152"/>
      <c r="P16658" s="138"/>
    </row>
    <row r="16659" spans="13:16" x14ac:dyDescent="0.3">
      <c r="M16659" s="162"/>
      <c r="N16659" s="152"/>
      <c r="P16659" s="138"/>
    </row>
    <row r="16660" spans="13:16" x14ac:dyDescent="0.3">
      <c r="M16660" s="162"/>
      <c r="N16660" s="152"/>
      <c r="P16660" s="138"/>
    </row>
    <row r="16661" spans="13:16" x14ac:dyDescent="0.3">
      <c r="M16661" s="162"/>
      <c r="N16661" s="152"/>
      <c r="P16661" s="138"/>
    </row>
    <row r="16662" spans="13:16" x14ac:dyDescent="0.3">
      <c r="M16662" s="162"/>
      <c r="N16662" s="152"/>
      <c r="P16662" s="138"/>
    </row>
    <row r="16663" spans="13:16" x14ac:dyDescent="0.3">
      <c r="M16663" s="162"/>
      <c r="N16663" s="152"/>
      <c r="P16663" s="138"/>
    </row>
    <row r="16664" spans="13:16" x14ac:dyDescent="0.3">
      <c r="M16664" s="162"/>
      <c r="N16664" s="152"/>
      <c r="P16664" s="138"/>
    </row>
    <row r="16665" spans="13:16" x14ac:dyDescent="0.3">
      <c r="M16665" s="162"/>
      <c r="N16665" s="152"/>
      <c r="P16665" s="138"/>
    </row>
    <row r="16666" spans="13:16" x14ac:dyDescent="0.3">
      <c r="M16666" s="162"/>
      <c r="N16666" s="152"/>
      <c r="P16666" s="138"/>
    </row>
    <row r="16667" spans="13:16" x14ac:dyDescent="0.3">
      <c r="M16667" s="162"/>
      <c r="N16667" s="152"/>
      <c r="P16667" s="138"/>
    </row>
    <row r="16668" spans="13:16" x14ac:dyDescent="0.3">
      <c r="M16668" s="162"/>
      <c r="N16668" s="152"/>
      <c r="P16668" s="138"/>
    </row>
    <row r="16669" spans="13:16" x14ac:dyDescent="0.3">
      <c r="M16669" s="162"/>
      <c r="N16669" s="152"/>
      <c r="P16669" s="138"/>
    </row>
    <row r="16670" spans="13:16" x14ac:dyDescent="0.3">
      <c r="M16670" s="162"/>
      <c r="N16670" s="152"/>
      <c r="P16670" s="138"/>
    </row>
    <row r="16671" spans="13:16" x14ac:dyDescent="0.3">
      <c r="M16671" s="162"/>
      <c r="N16671" s="152"/>
      <c r="P16671" s="138"/>
    </row>
    <row r="16672" spans="13:16" x14ac:dyDescent="0.3">
      <c r="M16672" s="162"/>
      <c r="N16672" s="152"/>
      <c r="P16672" s="138"/>
    </row>
    <row r="16673" spans="13:16" x14ac:dyDescent="0.3">
      <c r="M16673" s="162"/>
      <c r="N16673" s="152"/>
      <c r="P16673" s="138"/>
    </row>
    <row r="16674" spans="13:16" x14ac:dyDescent="0.3">
      <c r="M16674" s="162"/>
      <c r="N16674" s="152"/>
      <c r="P16674" s="138"/>
    </row>
    <row r="16675" spans="13:16" x14ac:dyDescent="0.3">
      <c r="M16675" s="162"/>
      <c r="N16675" s="152"/>
      <c r="P16675" s="138"/>
    </row>
    <row r="16676" spans="13:16" x14ac:dyDescent="0.3">
      <c r="M16676" s="162"/>
      <c r="N16676" s="152"/>
      <c r="P16676" s="138"/>
    </row>
    <row r="16677" spans="13:16" x14ac:dyDescent="0.3">
      <c r="M16677" s="162"/>
      <c r="N16677" s="152"/>
      <c r="P16677" s="138"/>
    </row>
    <row r="16678" spans="13:16" x14ac:dyDescent="0.3">
      <c r="M16678" s="162"/>
      <c r="N16678" s="152"/>
      <c r="P16678" s="138"/>
    </row>
    <row r="16679" spans="13:16" x14ac:dyDescent="0.3">
      <c r="M16679" s="162"/>
      <c r="N16679" s="152"/>
      <c r="P16679" s="138"/>
    </row>
    <row r="16680" spans="13:16" x14ac:dyDescent="0.3">
      <c r="M16680" s="162"/>
      <c r="N16680" s="152"/>
      <c r="P16680" s="138"/>
    </row>
    <row r="16681" spans="13:16" x14ac:dyDescent="0.3">
      <c r="M16681" s="162"/>
      <c r="N16681" s="152"/>
      <c r="P16681" s="138"/>
    </row>
    <row r="16682" spans="13:16" x14ac:dyDescent="0.3">
      <c r="M16682" s="162"/>
      <c r="N16682" s="152"/>
      <c r="P16682" s="138"/>
    </row>
    <row r="16683" spans="13:16" x14ac:dyDescent="0.3">
      <c r="M16683" s="162"/>
      <c r="N16683" s="152"/>
      <c r="P16683" s="138"/>
    </row>
    <row r="16684" spans="13:16" x14ac:dyDescent="0.3">
      <c r="M16684" s="162"/>
      <c r="N16684" s="152"/>
      <c r="P16684" s="138"/>
    </row>
    <row r="16685" spans="13:16" x14ac:dyDescent="0.3">
      <c r="M16685" s="162"/>
      <c r="N16685" s="152"/>
      <c r="P16685" s="138"/>
    </row>
    <row r="16686" spans="13:16" x14ac:dyDescent="0.3">
      <c r="M16686" s="162"/>
      <c r="N16686" s="152"/>
      <c r="P16686" s="138"/>
    </row>
    <row r="16687" spans="13:16" x14ac:dyDescent="0.3">
      <c r="M16687" s="162"/>
      <c r="N16687" s="152"/>
      <c r="P16687" s="138"/>
    </row>
    <row r="16688" spans="13:16" x14ac:dyDescent="0.3">
      <c r="M16688" s="162"/>
      <c r="N16688" s="152"/>
      <c r="P16688" s="138"/>
    </row>
    <row r="16689" spans="13:16" x14ac:dyDescent="0.3">
      <c r="M16689" s="162"/>
      <c r="N16689" s="152"/>
      <c r="P16689" s="138"/>
    </row>
    <row r="16690" spans="13:16" x14ac:dyDescent="0.3">
      <c r="M16690" s="162"/>
      <c r="N16690" s="152"/>
      <c r="P16690" s="138"/>
    </row>
    <row r="16691" spans="13:16" x14ac:dyDescent="0.3">
      <c r="M16691" s="162"/>
      <c r="N16691" s="152"/>
      <c r="P16691" s="138"/>
    </row>
    <row r="16692" spans="13:16" x14ac:dyDescent="0.3">
      <c r="M16692" s="162"/>
      <c r="N16692" s="152"/>
      <c r="P16692" s="138"/>
    </row>
    <row r="16693" spans="13:16" x14ac:dyDescent="0.3">
      <c r="M16693" s="162"/>
      <c r="N16693" s="152"/>
      <c r="P16693" s="138"/>
    </row>
    <row r="16694" spans="13:16" x14ac:dyDescent="0.3">
      <c r="M16694" s="162"/>
      <c r="N16694" s="152"/>
      <c r="P16694" s="138"/>
    </row>
    <row r="16695" spans="13:16" x14ac:dyDescent="0.3">
      <c r="M16695" s="162"/>
      <c r="N16695" s="152"/>
      <c r="P16695" s="138"/>
    </row>
    <row r="16696" spans="13:16" x14ac:dyDescent="0.3">
      <c r="M16696" s="162"/>
      <c r="N16696" s="152"/>
      <c r="P16696" s="138"/>
    </row>
    <row r="16697" spans="13:16" x14ac:dyDescent="0.3">
      <c r="M16697" s="162"/>
      <c r="N16697" s="152"/>
      <c r="P16697" s="138"/>
    </row>
    <row r="16698" spans="13:16" x14ac:dyDescent="0.3">
      <c r="M16698" s="162"/>
      <c r="N16698" s="152"/>
      <c r="P16698" s="138"/>
    </row>
    <row r="16699" spans="13:16" x14ac:dyDescent="0.3">
      <c r="M16699" s="162"/>
      <c r="N16699" s="152"/>
      <c r="P16699" s="138"/>
    </row>
    <row r="16700" spans="13:16" x14ac:dyDescent="0.3">
      <c r="M16700" s="162"/>
      <c r="N16700" s="152"/>
      <c r="P16700" s="138"/>
    </row>
    <row r="16701" spans="13:16" x14ac:dyDescent="0.3">
      <c r="M16701" s="162"/>
      <c r="N16701" s="152"/>
      <c r="P16701" s="138"/>
    </row>
    <row r="16702" spans="13:16" x14ac:dyDescent="0.3">
      <c r="M16702" s="162"/>
      <c r="N16702" s="152"/>
      <c r="P16702" s="138"/>
    </row>
    <row r="16703" spans="13:16" x14ac:dyDescent="0.3">
      <c r="M16703" s="162"/>
      <c r="N16703" s="152"/>
      <c r="P16703" s="138"/>
    </row>
    <row r="16704" spans="13:16" x14ac:dyDescent="0.3">
      <c r="M16704" s="162"/>
      <c r="N16704" s="152"/>
      <c r="P16704" s="138"/>
    </row>
    <row r="16705" spans="13:16" x14ac:dyDescent="0.3">
      <c r="M16705" s="162"/>
      <c r="N16705" s="152"/>
      <c r="P16705" s="138"/>
    </row>
    <row r="16706" spans="13:16" x14ac:dyDescent="0.3">
      <c r="M16706" s="162"/>
      <c r="N16706" s="152"/>
      <c r="P16706" s="138"/>
    </row>
    <row r="16707" spans="13:16" x14ac:dyDescent="0.3">
      <c r="M16707" s="162"/>
      <c r="N16707" s="152"/>
      <c r="P16707" s="138"/>
    </row>
    <row r="16708" spans="13:16" x14ac:dyDescent="0.3">
      <c r="M16708" s="162"/>
      <c r="N16708" s="152"/>
      <c r="P16708" s="138"/>
    </row>
    <row r="16709" spans="13:16" x14ac:dyDescent="0.3">
      <c r="M16709" s="162"/>
      <c r="N16709" s="152"/>
      <c r="P16709" s="138"/>
    </row>
    <row r="16710" spans="13:16" x14ac:dyDescent="0.3">
      <c r="M16710" s="162"/>
      <c r="N16710" s="152"/>
      <c r="P16710" s="138"/>
    </row>
    <row r="16711" spans="13:16" x14ac:dyDescent="0.3">
      <c r="M16711" s="162"/>
      <c r="N16711" s="152"/>
      <c r="P16711" s="138"/>
    </row>
    <row r="16712" spans="13:16" x14ac:dyDescent="0.3">
      <c r="M16712" s="162"/>
      <c r="N16712" s="152"/>
      <c r="P16712" s="138"/>
    </row>
    <row r="16713" spans="13:16" x14ac:dyDescent="0.3">
      <c r="M16713" s="162"/>
      <c r="N16713" s="152"/>
      <c r="P16713" s="138"/>
    </row>
    <row r="16714" spans="13:16" x14ac:dyDescent="0.3">
      <c r="M16714" s="162"/>
      <c r="N16714" s="152"/>
      <c r="P16714" s="138"/>
    </row>
    <row r="16715" spans="13:16" x14ac:dyDescent="0.3">
      <c r="M16715" s="162"/>
      <c r="N16715" s="152"/>
      <c r="P16715" s="138"/>
    </row>
    <row r="16716" spans="13:16" x14ac:dyDescent="0.3">
      <c r="M16716" s="162"/>
      <c r="N16716" s="152"/>
      <c r="P16716" s="138"/>
    </row>
    <row r="16717" spans="13:16" x14ac:dyDescent="0.3">
      <c r="M16717" s="162"/>
      <c r="N16717" s="152"/>
      <c r="P16717" s="138"/>
    </row>
    <row r="16718" spans="13:16" x14ac:dyDescent="0.3">
      <c r="M16718" s="162"/>
      <c r="N16718" s="152"/>
      <c r="P16718" s="138"/>
    </row>
    <row r="16719" spans="13:16" x14ac:dyDescent="0.3">
      <c r="M16719" s="162"/>
      <c r="N16719" s="152"/>
      <c r="P16719" s="138"/>
    </row>
    <row r="16720" spans="13:16" x14ac:dyDescent="0.3">
      <c r="M16720" s="162"/>
      <c r="N16720" s="152"/>
      <c r="P16720" s="138"/>
    </row>
    <row r="16721" spans="13:16" x14ac:dyDescent="0.3">
      <c r="M16721" s="162"/>
      <c r="N16721" s="152"/>
      <c r="P16721" s="138"/>
    </row>
    <row r="16722" spans="13:16" x14ac:dyDescent="0.3">
      <c r="M16722" s="162"/>
      <c r="N16722" s="152"/>
      <c r="P16722" s="138"/>
    </row>
    <row r="16723" spans="13:16" x14ac:dyDescent="0.3">
      <c r="M16723" s="162"/>
      <c r="N16723" s="152"/>
      <c r="P16723" s="138"/>
    </row>
    <row r="16724" spans="13:16" x14ac:dyDescent="0.3">
      <c r="M16724" s="162"/>
      <c r="N16724" s="152"/>
      <c r="P16724" s="138"/>
    </row>
    <row r="16725" spans="13:16" x14ac:dyDescent="0.3">
      <c r="M16725" s="162"/>
      <c r="N16725" s="152"/>
      <c r="P16725" s="138"/>
    </row>
    <row r="16726" spans="13:16" x14ac:dyDescent="0.3">
      <c r="M16726" s="162"/>
      <c r="N16726" s="152"/>
      <c r="P16726" s="138"/>
    </row>
    <row r="16727" spans="13:16" x14ac:dyDescent="0.3">
      <c r="M16727" s="162"/>
      <c r="N16727" s="152"/>
      <c r="P16727" s="138"/>
    </row>
    <row r="16728" spans="13:16" x14ac:dyDescent="0.3">
      <c r="M16728" s="162"/>
      <c r="N16728" s="152"/>
      <c r="P16728" s="138"/>
    </row>
    <row r="16729" spans="13:16" x14ac:dyDescent="0.3">
      <c r="M16729" s="162"/>
      <c r="N16729" s="152"/>
      <c r="P16729" s="138"/>
    </row>
    <row r="16730" spans="13:16" x14ac:dyDescent="0.3">
      <c r="M16730" s="162"/>
      <c r="N16730" s="152"/>
      <c r="P16730" s="138"/>
    </row>
    <row r="16731" spans="13:16" x14ac:dyDescent="0.3">
      <c r="M16731" s="162"/>
      <c r="N16731" s="152"/>
      <c r="P16731" s="138"/>
    </row>
    <row r="16732" spans="13:16" x14ac:dyDescent="0.3">
      <c r="M16732" s="162"/>
      <c r="N16732" s="152"/>
      <c r="P16732" s="138"/>
    </row>
    <row r="16733" spans="13:16" x14ac:dyDescent="0.3">
      <c r="M16733" s="162"/>
      <c r="N16733" s="152"/>
      <c r="P16733" s="138"/>
    </row>
    <row r="16734" spans="13:16" x14ac:dyDescent="0.3">
      <c r="M16734" s="162"/>
      <c r="N16734" s="152"/>
      <c r="P16734" s="138"/>
    </row>
    <row r="16735" spans="13:16" x14ac:dyDescent="0.3">
      <c r="M16735" s="162"/>
      <c r="N16735" s="152"/>
      <c r="P16735" s="138"/>
    </row>
    <row r="16736" spans="13:16" x14ac:dyDescent="0.3">
      <c r="M16736" s="162"/>
      <c r="N16736" s="152"/>
      <c r="P16736" s="138"/>
    </row>
    <row r="16737" spans="13:16" x14ac:dyDescent="0.3">
      <c r="M16737" s="162"/>
      <c r="N16737" s="152"/>
      <c r="P16737" s="138"/>
    </row>
    <row r="16738" spans="13:16" x14ac:dyDescent="0.3">
      <c r="M16738" s="162"/>
      <c r="N16738" s="152"/>
      <c r="P16738" s="138"/>
    </row>
    <row r="16739" spans="13:16" x14ac:dyDescent="0.3">
      <c r="M16739" s="162"/>
      <c r="N16739" s="152"/>
      <c r="P16739" s="138"/>
    </row>
    <row r="16740" spans="13:16" x14ac:dyDescent="0.3">
      <c r="M16740" s="162"/>
      <c r="N16740" s="152"/>
      <c r="P16740" s="138"/>
    </row>
    <row r="16741" spans="13:16" x14ac:dyDescent="0.3">
      <c r="M16741" s="162"/>
      <c r="N16741" s="152"/>
      <c r="P16741" s="138"/>
    </row>
    <row r="16742" spans="13:16" x14ac:dyDescent="0.3">
      <c r="M16742" s="162"/>
      <c r="N16742" s="152"/>
      <c r="P16742" s="138"/>
    </row>
    <row r="16743" spans="13:16" x14ac:dyDescent="0.3">
      <c r="M16743" s="162"/>
      <c r="N16743" s="152"/>
      <c r="P16743" s="138"/>
    </row>
    <row r="16744" spans="13:16" x14ac:dyDescent="0.3">
      <c r="M16744" s="162"/>
      <c r="N16744" s="152"/>
      <c r="P16744" s="138"/>
    </row>
    <row r="16745" spans="13:16" x14ac:dyDescent="0.3">
      <c r="M16745" s="162"/>
      <c r="N16745" s="152"/>
      <c r="P16745" s="138"/>
    </row>
    <row r="16746" spans="13:16" x14ac:dyDescent="0.3">
      <c r="M16746" s="162"/>
      <c r="N16746" s="152"/>
      <c r="P16746" s="138"/>
    </row>
    <row r="16747" spans="13:16" x14ac:dyDescent="0.3">
      <c r="M16747" s="162"/>
      <c r="N16747" s="152"/>
      <c r="P16747" s="138"/>
    </row>
    <row r="16748" spans="13:16" x14ac:dyDescent="0.3">
      <c r="M16748" s="162"/>
      <c r="N16748" s="152"/>
      <c r="P16748" s="138"/>
    </row>
    <row r="16749" spans="13:16" x14ac:dyDescent="0.3">
      <c r="M16749" s="162"/>
      <c r="N16749" s="152"/>
      <c r="P16749" s="138"/>
    </row>
    <row r="16750" spans="13:16" x14ac:dyDescent="0.3">
      <c r="M16750" s="162"/>
      <c r="N16750" s="152"/>
      <c r="P16750" s="138"/>
    </row>
    <row r="16751" spans="13:16" x14ac:dyDescent="0.3">
      <c r="M16751" s="162"/>
      <c r="N16751" s="152"/>
      <c r="P16751" s="138"/>
    </row>
    <row r="16752" spans="13:16" x14ac:dyDescent="0.3">
      <c r="M16752" s="162"/>
      <c r="N16752" s="152"/>
      <c r="P16752" s="138"/>
    </row>
    <row r="16753" spans="13:16" x14ac:dyDescent="0.3">
      <c r="M16753" s="162"/>
      <c r="N16753" s="152"/>
      <c r="P16753" s="138"/>
    </row>
    <row r="16754" spans="13:16" x14ac:dyDescent="0.3">
      <c r="M16754" s="162"/>
      <c r="N16754" s="152"/>
      <c r="P16754" s="138"/>
    </row>
    <row r="16755" spans="13:16" x14ac:dyDescent="0.3">
      <c r="M16755" s="162"/>
      <c r="N16755" s="152"/>
      <c r="P16755" s="138"/>
    </row>
    <row r="16756" spans="13:16" x14ac:dyDescent="0.3">
      <c r="M16756" s="162"/>
      <c r="N16756" s="152"/>
      <c r="P16756" s="138"/>
    </row>
    <row r="16757" spans="13:16" x14ac:dyDescent="0.3">
      <c r="M16757" s="162"/>
      <c r="N16757" s="152"/>
      <c r="P16757" s="138"/>
    </row>
    <row r="16758" spans="13:16" x14ac:dyDescent="0.3">
      <c r="M16758" s="162"/>
      <c r="N16758" s="152"/>
      <c r="P16758" s="138"/>
    </row>
    <row r="16759" spans="13:16" x14ac:dyDescent="0.3">
      <c r="M16759" s="162"/>
      <c r="N16759" s="152"/>
      <c r="P16759" s="138"/>
    </row>
    <row r="16760" spans="13:16" x14ac:dyDescent="0.3">
      <c r="M16760" s="162"/>
      <c r="N16760" s="152"/>
      <c r="P16760" s="138"/>
    </row>
    <row r="16761" spans="13:16" x14ac:dyDescent="0.3">
      <c r="M16761" s="162"/>
      <c r="N16761" s="152"/>
      <c r="P16761" s="138"/>
    </row>
    <row r="16762" spans="13:16" x14ac:dyDescent="0.3">
      <c r="M16762" s="162"/>
      <c r="N16762" s="152"/>
      <c r="P16762" s="138"/>
    </row>
    <row r="16763" spans="13:16" x14ac:dyDescent="0.3">
      <c r="M16763" s="162"/>
      <c r="N16763" s="152"/>
      <c r="P16763" s="138"/>
    </row>
    <row r="16764" spans="13:16" x14ac:dyDescent="0.3">
      <c r="M16764" s="162"/>
      <c r="N16764" s="152"/>
      <c r="P16764" s="138"/>
    </row>
    <row r="16765" spans="13:16" x14ac:dyDescent="0.3">
      <c r="M16765" s="162"/>
      <c r="N16765" s="152"/>
      <c r="P16765" s="138"/>
    </row>
    <row r="16766" spans="13:16" x14ac:dyDescent="0.3">
      <c r="M16766" s="162"/>
      <c r="N16766" s="152"/>
      <c r="P16766" s="138"/>
    </row>
    <row r="16767" spans="13:16" x14ac:dyDescent="0.3">
      <c r="M16767" s="162"/>
      <c r="N16767" s="152"/>
      <c r="P16767" s="138"/>
    </row>
    <row r="16768" spans="13:16" x14ac:dyDescent="0.3">
      <c r="M16768" s="162"/>
      <c r="N16768" s="152"/>
      <c r="P16768" s="138"/>
    </row>
    <row r="16769" spans="13:16" x14ac:dyDescent="0.3">
      <c r="M16769" s="162"/>
      <c r="N16769" s="152"/>
      <c r="P16769" s="138"/>
    </row>
    <row r="16770" spans="13:16" x14ac:dyDescent="0.3">
      <c r="M16770" s="162"/>
      <c r="N16770" s="152"/>
      <c r="P16770" s="138"/>
    </row>
    <row r="16771" spans="13:16" x14ac:dyDescent="0.3">
      <c r="M16771" s="162"/>
      <c r="N16771" s="152"/>
      <c r="P16771" s="138"/>
    </row>
    <row r="16772" spans="13:16" x14ac:dyDescent="0.3">
      <c r="M16772" s="162"/>
      <c r="N16772" s="152"/>
      <c r="P16772" s="138"/>
    </row>
    <row r="16773" spans="13:16" x14ac:dyDescent="0.3">
      <c r="M16773" s="162"/>
      <c r="N16773" s="152"/>
      <c r="P16773" s="138"/>
    </row>
    <row r="16774" spans="13:16" x14ac:dyDescent="0.3">
      <c r="M16774" s="162"/>
      <c r="N16774" s="152"/>
      <c r="P16774" s="138"/>
    </row>
    <row r="16775" spans="13:16" x14ac:dyDescent="0.3">
      <c r="M16775" s="162"/>
      <c r="N16775" s="152"/>
      <c r="P16775" s="138"/>
    </row>
    <row r="16776" spans="13:16" x14ac:dyDescent="0.3">
      <c r="M16776" s="162"/>
      <c r="N16776" s="152"/>
      <c r="P16776" s="138"/>
    </row>
    <row r="16777" spans="13:16" x14ac:dyDescent="0.3">
      <c r="M16777" s="162"/>
      <c r="N16777" s="152"/>
      <c r="P16777" s="138"/>
    </row>
    <row r="16778" spans="13:16" x14ac:dyDescent="0.3">
      <c r="M16778" s="162"/>
      <c r="N16778" s="152"/>
      <c r="P16778" s="138"/>
    </row>
    <row r="16779" spans="13:16" x14ac:dyDescent="0.3">
      <c r="M16779" s="162"/>
      <c r="N16779" s="152"/>
      <c r="P16779" s="138"/>
    </row>
    <row r="16780" spans="13:16" x14ac:dyDescent="0.3">
      <c r="M16780" s="162"/>
      <c r="N16780" s="152"/>
      <c r="P16780" s="138"/>
    </row>
    <row r="16781" spans="13:16" x14ac:dyDescent="0.3">
      <c r="M16781" s="162"/>
      <c r="N16781" s="152"/>
      <c r="P16781" s="138"/>
    </row>
    <row r="16782" spans="13:16" x14ac:dyDescent="0.3">
      <c r="M16782" s="162"/>
      <c r="N16782" s="152"/>
      <c r="P16782" s="138"/>
    </row>
    <row r="16783" spans="13:16" x14ac:dyDescent="0.3">
      <c r="M16783" s="162"/>
      <c r="N16783" s="152"/>
      <c r="P16783" s="138"/>
    </row>
    <row r="16784" spans="13:16" x14ac:dyDescent="0.3">
      <c r="M16784" s="162"/>
      <c r="N16784" s="152"/>
      <c r="P16784" s="138"/>
    </row>
    <row r="16785" spans="13:16" x14ac:dyDescent="0.3">
      <c r="M16785" s="162"/>
      <c r="N16785" s="152"/>
      <c r="P16785" s="138"/>
    </row>
    <row r="16786" spans="13:16" x14ac:dyDescent="0.3">
      <c r="M16786" s="162"/>
      <c r="N16786" s="152"/>
      <c r="P16786" s="138"/>
    </row>
    <row r="16787" spans="13:16" x14ac:dyDescent="0.3">
      <c r="M16787" s="162"/>
      <c r="N16787" s="152"/>
      <c r="P16787" s="138"/>
    </row>
    <row r="16788" spans="13:16" x14ac:dyDescent="0.3">
      <c r="M16788" s="162"/>
      <c r="N16788" s="152"/>
      <c r="P16788" s="138"/>
    </row>
    <row r="16789" spans="13:16" x14ac:dyDescent="0.3">
      <c r="M16789" s="162"/>
      <c r="N16789" s="152"/>
      <c r="P16789" s="138"/>
    </row>
    <row r="16790" spans="13:16" x14ac:dyDescent="0.3">
      <c r="M16790" s="162"/>
      <c r="N16790" s="152"/>
      <c r="P16790" s="138"/>
    </row>
    <row r="16791" spans="13:16" x14ac:dyDescent="0.3">
      <c r="M16791" s="162"/>
      <c r="N16791" s="152"/>
      <c r="P16791" s="138"/>
    </row>
    <row r="16792" spans="13:16" x14ac:dyDescent="0.3">
      <c r="M16792" s="162"/>
      <c r="N16792" s="152"/>
      <c r="P16792" s="138"/>
    </row>
    <row r="16793" spans="13:16" x14ac:dyDescent="0.3">
      <c r="M16793" s="162"/>
      <c r="N16793" s="152"/>
      <c r="P16793" s="138"/>
    </row>
    <row r="16794" spans="13:16" x14ac:dyDescent="0.3">
      <c r="M16794" s="162"/>
      <c r="N16794" s="152"/>
      <c r="P16794" s="138"/>
    </row>
    <row r="16795" spans="13:16" x14ac:dyDescent="0.3">
      <c r="M16795" s="162"/>
      <c r="N16795" s="152"/>
      <c r="P16795" s="138"/>
    </row>
    <row r="16796" spans="13:16" x14ac:dyDescent="0.3">
      <c r="M16796" s="162"/>
      <c r="N16796" s="152"/>
      <c r="P16796" s="138"/>
    </row>
    <row r="16797" spans="13:16" x14ac:dyDescent="0.3">
      <c r="M16797" s="162"/>
      <c r="N16797" s="152"/>
      <c r="P16797" s="138"/>
    </row>
    <row r="16798" spans="13:16" x14ac:dyDescent="0.3">
      <c r="M16798" s="162"/>
      <c r="N16798" s="152"/>
      <c r="P16798" s="138"/>
    </row>
    <row r="16799" spans="13:16" x14ac:dyDescent="0.3">
      <c r="M16799" s="162"/>
      <c r="N16799" s="152"/>
      <c r="P16799" s="138"/>
    </row>
    <row r="16800" spans="13:16" x14ac:dyDescent="0.3">
      <c r="M16800" s="162"/>
      <c r="N16800" s="152"/>
      <c r="P16800" s="138"/>
    </row>
    <row r="16801" spans="13:16" x14ac:dyDescent="0.3">
      <c r="M16801" s="162"/>
      <c r="N16801" s="152"/>
      <c r="P16801" s="138"/>
    </row>
    <row r="16802" spans="13:16" x14ac:dyDescent="0.3">
      <c r="M16802" s="162"/>
      <c r="N16802" s="152"/>
      <c r="P16802" s="138"/>
    </row>
    <row r="16803" spans="13:16" x14ac:dyDescent="0.3">
      <c r="M16803" s="162"/>
      <c r="N16803" s="152"/>
      <c r="P16803" s="138"/>
    </row>
    <row r="16804" spans="13:16" x14ac:dyDescent="0.3">
      <c r="M16804" s="162"/>
      <c r="N16804" s="152"/>
      <c r="P16804" s="138"/>
    </row>
    <row r="16805" spans="13:16" x14ac:dyDescent="0.3">
      <c r="M16805" s="162"/>
      <c r="N16805" s="152"/>
      <c r="P16805" s="138"/>
    </row>
    <row r="16806" spans="13:16" x14ac:dyDescent="0.3">
      <c r="M16806" s="162"/>
      <c r="N16806" s="152"/>
      <c r="P16806" s="138"/>
    </row>
    <row r="16807" spans="13:16" x14ac:dyDescent="0.3">
      <c r="M16807" s="162"/>
      <c r="N16807" s="152"/>
      <c r="P16807" s="138"/>
    </row>
    <row r="16808" spans="13:16" x14ac:dyDescent="0.3">
      <c r="M16808" s="162"/>
      <c r="N16808" s="152"/>
      <c r="P16808" s="138"/>
    </row>
    <row r="16809" spans="13:16" x14ac:dyDescent="0.3">
      <c r="M16809" s="162"/>
      <c r="N16809" s="152"/>
      <c r="P16809" s="138"/>
    </row>
    <row r="16810" spans="13:16" x14ac:dyDescent="0.3">
      <c r="M16810" s="162"/>
      <c r="N16810" s="152"/>
      <c r="P16810" s="138"/>
    </row>
    <row r="16811" spans="13:16" x14ac:dyDescent="0.3">
      <c r="M16811" s="162"/>
      <c r="N16811" s="152"/>
      <c r="P16811" s="138"/>
    </row>
    <row r="16812" spans="13:16" x14ac:dyDescent="0.3">
      <c r="M16812" s="162"/>
      <c r="N16812" s="152"/>
      <c r="P16812" s="138"/>
    </row>
    <row r="16813" spans="13:16" x14ac:dyDescent="0.3">
      <c r="M16813" s="162"/>
      <c r="N16813" s="152"/>
      <c r="P16813" s="138"/>
    </row>
    <row r="16814" spans="13:16" x14ac:dyDescent="0.3">
      <c r="M16814" s="162"/>
      <c r="N16814" s="152"/>
      <c r="P16814" s="138"/>
    </row>
    <row r="16815" spans="13:16" x14ac:dyDescent="0.3">
      <c r="M16815" s="162"/>
      <c r="N16815" s="152"/>
      <c r="P16815" s="138"/>
    </row>
    <row r="16816" spans="13:16" x14ac:dyDescent="0.3">
      <c r="M16816" s="162"/>
      <c r="N16816" s="152"/>
      <c r="P16816" s="138"/>
    </row>
    <row r="16817" spans="13:16" x14ac:dyDescent="0.3">
      <c r="M16817" s="162"/>
      <c r="N16817" s="152"/>
      <c r="P16817" s="138"/>
    </row>
    <row r="16818" spans="13:16" x14ac:dyDescent="0.3">
      <c r="M16818" s="162"/>
      <c r="N16818" s="152"/>
      <c r="P16818" s="138"/>
    </row>
    <row r="16819" spans="13:16" x14ac:dyDescent="0.3">
      <c r="M16819" s="162"/>
      <c r="N16819" s="152"/>
      <c r="P16819" s="138"/>
    </row>
    <row r="16820" spans="13:16" x14ac:dyDescent="0.3">
      <c r="M16820" s="162"/>
      <c r="N16820" s="152"/>
      <c r="P16820" s="138"/>
    </row>
    <row r="16821" spans="13:16" x14ac:dyDescent="0.3">
      <c r="M16821" s="162"/>
      <c r="N16821" s="152"/>
      <c r="P16821" s="138"/>
    </row>
    <row r="16822" spans="13:16" x14ac:dyDescent="0.3">
      <c r="M16822" s="162"/>
      <c r="N16822" s="152"/>
      <c r="P16822" s="138"/>
    </row>
    <row r="16823" spans="13:16" x14ac:dyDescent="0.3">
      <c r="M16823" s="162"/>
      <c r="N16823" s="152"/>
      <c r="P16823" s="138"/>
    </row>
    <row r="16824" spans="13:16" x14ac:dyDescent="0.3">
      <c r="M16824" s="162"/>
      <c r="N16824" s="152"/>
      <c r="P16824" s="138"/>
    </row>
    <row r="16825" spans="13:16" x14ac:dyDescent="0.3">
      <c r="M16825" s="162"/>
      <c r="N16825" s="152"/>
      <c r="P16825" s="138"/>
    </row>
    <row r="16826" spans="13:16" x14ac:dyDescent="0.3">
      <c r="M16826" s="162"/>
      <c r="N16826" s="152"/>
      <c r="P16826" s="138"/>
    </row>
    <row r="16827" spans="13:16" x14ac:dyDescent="0.3">
      <c r="M16827" s="162"/>
      <c r="N16827" s="152"/>
      <c r="P16827" s="138"/>
    </row>
    <row r="16828" spans="13:16" x14ac:dyDescent="0.3">
      <c r="M16828" s="162"/>
      <c r="N16828" s="152"/>
      <c r="P16828" s="138"/>
    </row>
    <row r="16829" spans="13:16" x14ac:dyDescent="0.3">
      <c r="M16829" s="162"/>
      <c r="N16829" s="152"/>
      <c r="P16829" s="138"/>
    </row>
    <row r="16830" spans="13:16" x14ac:dyDescent="0.3">
      <c r="M16830" s="162"/>
      <c r="N16830" s="152"/>
      <c r="P16830" s="138"/>
    </row>
    <row r="16831" spans="13:16" x14ac:dyDescent="0.3">
      <c r="M16831" s="162"/>
      <c r="N16831" s="152"/>
      <c r="P16831" s="138"/>
    </row>
    <row r="16832" spans="13:16" x14ac:dyDescent="0.3">
      <c r="M16832" s="162"/>
      <c r="N16832" s="152"/>
      <c r="P16832" s="138"/>
    </row>
    <row r="16833" spans="13:16" x14ac:dyDescent="0.3">
      <c r="M16833" s="162"/>
      <c r="N16833" s="152"/>
      <c r="P16833" s="138"/>
    </row>
    <row r="16834" spans="13:16" x14ac:dyDescent="0.3">
      <c r="M16834" s="162"/>
      <c r="N16834" s="152"/>
      <c r="P16834" s="138"/>
    </row>
    <row r="16835" spans="13:16" x14ac:dyDescent="0.3">
      <c r="M16835" s="162"/>
      <c r="N16835" s="152"/>
      <c r="P16835" s="138"/>
    </row>
    <row r="16836" spans="13:16" x14ac:dyDescent="0.3">
      <c r="M16836" s="162"/>
      <c r="N16836" s="152"/>
      <c r="P16836" s="138"/>
    </row>
    <row r="16837" spans="13:16" x14ac:dyDescent="0.3">
      <c r="M16837" s="162"/>
      <c r="N16837" s="152"/>
      <c r="P16837" s="138"/>
    </row>
    <row r="16838" spans="13:16" x14ac:dyDescent="0.3">
      <c r="M16838" s="162"/>
      <c r="N16838" s="152"/>
      <c r="P16838" s="138"/>
    </row>
    <row r="16839" spans="13:16" x14ac:dyDescent="0.3">
      <c r="M16839" s="162"/>
      <c r="N16839" s="152"/>
      <c r="P16839" s="138"/>
    </row>
    <row r="16840" spans="13:16" x14ac:dyDescent="0.3">
      <c r="M16840" s="162"/>
      <c r="N16840" s="152"/>
      <c r="P16840" s="138"/>
    </row>
    <row r="16841" spans="13:16" x14ac:dyDescent="0.3">
      <c r="M16841" s="162"/>
      <c r="N16841" s="152"/>
      <c r="P16841" s="138"/>
    </row>
    <row r="16842" spans="13:16" x14ac:dyDescent="0.3">
      <c r="M16842" s="162"/>
      <c r="N16842" s="152"/>
      <c r="P16842" s="138"/>
    </row>
    <row r="16843" spans="13:16" x14ac:dyDescent="0.3">
      <c r="M16843" s="162"/>
      <c r="N16843" s="152"/>
      <c r="P16843" s="138"/>
    </row>
    <row r="16844" spans="13:16" x14ac:dyDescent="0.3">
      <c r="M16844" s="162"/>
      <c r="N16844" s="152"/>
      <c r="P16844" s="138"/>
    </row>
    <row r="16845" spans="13:16" x14ac:dyDescent="0.3">
      <c r="M16845" s="162"/>
      <c r="N16845" s="152"/>
      <c r="P16845" s="138"/>
    </row>
    <row r="16846" spans="13:16" x14ac:dyDescent="0.3">
      <c r="M16846" s="162"/>
      <c r="N16846" s="152"/>
      <c r="P16846" s="138"/>
    </row>
    <row r="16847" spans="13:16" x14ac:dyDescent="0.3">
      <c r="M16847" s="162"/>
      <c r="N16847" s="152"/>
      <c r="P16847" s="138"/>
    </row>
    <row r="16848" spans="13:16" x14ac:dyDescent="0.3">
      <c r="M16848" s="162"/>
      <c r="N16848" s="152"/>
      <c r="P16848" s="138"/>
    </row>
    <row r="16849" spans="13:16" x14ac:dyDescent="0.3">
      <c r="M16849" s="162"/>
      <c r="N16849" s="152"/>
      <c r="P16849" s="138"/>
    </row>
    <row r="16850" spans="13:16" x14ac:dyDescent="0.3">
      <c r="M16850" s="162"/>
      <c r="N16850" s="152"/>
      <c r="P16850" s="138"/>
    </row>
    <row r="16851" spans="13:16" x14ac:dyDescent="0.3">
      <c r="M16851" s="162"/>
      <c r="N16851" s="152"/>
      <c r="P16851" s="138"/>
    </row>
    <row r="16852" spans="13:16" x14ac:dyDescent="0.3">
      <c r="M16852" s="162"/>
      <c r="N16852" s="152"/>
      <c r="P16852" s="138"/>
    </row>
    <row r="16853" spans="13:16" x14ac:dyDescent="0.3">
      <c r="M16853" s="162"/>
      <c r="N16853" s="152"/>
      <c r="P16853" s="138"/>
    </row>
    <row r="16854" spans="13:16" x14ac:dyDescent="0.3">
      <c r="M16854" s="162"/>
      <c r="N16854" s="152"/>
      <c r="P16854" s="138"/>
    </row>
    <row r="16855" spans="13:16" x14ac:dyDescent="0.3">
      <c r="M16855" s="162"/>
      <c r="N16855" s="152"/>
      <c r="P16855" s="138"/>
    </row>
    <row r="16856" spans="13:16" x14ac:dyDescent="0.3">
      <c r="M16856" s="162"/>
      <c r="N16856" s="152"/>
      <c r="P16856" s="138"/>
    </row>
    <row r="16857" spans="13:16" x14ac:dyDescent="0.3">
      <c r="M16857" s="162"/>
      <c r="N16857" s="152"/>
      <c r="P16857" s="138"/>
    </row>
    <row r="16858" spans="13:16" x14ac:dyDescent="0.3">
      <c r="M16858" s="162"/>
      <c r="N16858" s="152"/>
      <c r="P16858" s="138"/>
    </row>
    <row r="16859" spans="13:16" x14ac:dyDescent="0.3">
      <c r="M16859" s="162"/>
      <c r="N16859" s="152"/>
      <c r="P16859" s="138"/>
    </row>
    <row r="16860" spans="13:16" x14ac:dyDescent="0.3">
      <c r="M16860" s="162"/>
      <c r="N16860" s="152"/>
      <c r="P16860" s="138"/>
    </row>
    <row r="16861" spans="13:16" x14ac:dyDescent="0.3">
      <c r="M16861" s="162"/>
      <c r="N16861" s="152"/>
      <c r="P16861" s="138"/>
    </row>
    <row r="16862" spans="13:16" x14ac:dyDescent="0.3">
      <c r="M16862" s="162"/>
      <c r="N16862" s="152"/>
      <c r="P16862" s="138"/>
    </row>
    <row r="16863" spans="13:16" x14ac:dyDescent="0.3">
      <c r="M16863" s="162"/>
      <c r="N16863" s="152"/>
      <c r="P16863" s="138"/>
    </row>
    <row r="16864" spans="13:16" x14ac:dyDescent="0.3">
      <c r="M16864" s="162"/>
      <c r="N16864" s="152"/>
      <c r="P16864" s="138"/>
    </row>
    <row r="16865" spans="13:16" x14ac:dyDescent="0.3">
      <c r="M16865" s="162"/>
      <c r="N16865" s="152"/>
      <c r="P16865" s="138"/>
    </row>
    <row r="16866" spans="13:16" x14ac:dyDescent="0.3">
      <c r="M16866" s="162"/>
      <c r="N16866" s="152"/>
      <c r="P16866" s="138"/>
    </row>
    <row r="16867" spans="13:16" x14ac:dyDescent="0.3">
      <c r="M16867" s="162"/>
      <c r="N16867" s="152"/>
      <c r="P16867" s="138"/>
    </row>
    <row r="16868" spans="13:16" x14ac:dyDescent="0.3">
      <c r="M16868" s="162"/>
      <c r="N16868" s="152"/>
      <c r="P16868" s="138"/>
    </row>
    <row r="16869" spans="13:16" x14ac:dyDescent="0.3">
      <c r="M16869" s="162"/>
      <c r="N16869" s="152"/>
      <c r="P16869" s="138"/>
    </row>
    <row r="16870" spans="13:16" x14ac:dyDescent="0.3">
      <c r="M16870" s="162"/>
      <c r="N16870" s="152"/>
      <c r="P16870" s="138"/>
    </row>
    <row r="16871" spans="13:16" x14ac:dyDescent="0.3">
      <c r="M16871" s="162"/>
      <c r="N16871" s="152"/>
      <c r="P16871" s="138"/>
    </row>
    <row r="16872" spans="13:16" x14ac:dyDescent="0.3">
      <c r="M16872" s="162"/>
      <c r="N16872" s="152"/>
      <c r="P16872" s="138"/>
    </row>
    <row r="16873" spans="13:16" x14ac:dyDescent="0.3">
      <c r="M16873" s="162"/>
      <c r="N16873" s="152"/>
      <c r="P16873" s="138"/>
    </row>
    <row r="16874" spans="13:16" x14ac:dyDescent="0.3">
      <c r="M16874" s="162"/>
      <c r="N16874" s="152"/>
      <c r="P16874" s="138"/>
    </row>
    <row r="16875" spans="13:16" x14ac:dyDescent="0.3">
      <c r="M16875" s="162"/>
      <c r="N16875" s="152"/>
      <c r="P16875" s="138"/>
    </row>
    <row r="16876" spans="13:16" x14ac:dyDescent="0.3">
      <c r="M16876" s="162"/>
      <c r="N16876" s="152"/>
      <c r="P16876" s="138"/>
    </row>
    <row r="16877" spans="13:16" x14ac:dyDescent="0.3">
      <c r="M16877" s="162"/>
      <c r="N16877" s="152"/>
      <c r="P16877" s="138"/>
    </row>
    <row r="16878" spans="13:16" x14ac:dyDescent="0.3">
      <c r="M16878" s="162"/>
      <c r="N16878" s="152"/>
      <c r="P16878" s="138"/>
    </row>
    <row r="16879" spans="13:16" x14ac:dyDescent="0.3">
      <c r="M16879" s="162"/>
      <c r="N16879" s="152"/>
      <c r="P16879" s="138"/>
    </row>
    <row r="16880" spans="13:16" x14ac:dyDescent="0.3">
      <c r="M16880" s="162"/>
      <c r="N16880" s="152"/>
      <c r="P16880" s="138"/>
    </row>
    <row r="16881" spans="13:16" x14ac:dyDescent="0.3">
      <c r="M16881" s="162"/>
      <c r="N16881" s="152"/>
      <c r="P16881" s="138"/>
    </row>
    <row r="16882" spans="13:16" x14ac:dyDescent="0.3">
      <c r="M16882" s="162"/>
      <c r="N16882" s="152"/>
      <c r="P16882" s="138"/>
    </row>
    <row r="16883" spans="13:16" x14ac:dyDescent="0.3">
      <c r="M16883" s="162"/>
      <c r="N16883" s="152"/>
      <c r="P16883" s="138"/>
    </row>
    <row r="16884" spans="13:16" x14ac:dyDescent="0.3">
      <c r="M16884" s="162"/>
      <c r="N16884" s="152"/>
      <c r="P16884" s="138"/>
    </row>
    <row r="16885" spans="13:16" x14ac:dyDescent="0.3">
      <c r="M16885" s="162"/>
      <c r="N16885" s="152"/>
      <c r="P16885" s="138"/>
    </row>
    <row r="16886" spans="13:16" x14ac:dyDescent="0.3">
      <c r="M16886" s="162"/>
      <c r="N16886" s="152"/>
      <c r="P16886" s="138"/>
    </row>
    <row r="16887" spans="13:16" x14ac:dyDescent="0.3">
      <c r="M16887" s="162"/>
      <c r="N16887" s="152"/>
      <c r="P16887" s="138"/>
    </row>
    <row r="16888" spans="13:16" x14ac:dyDescent="0.3">
      <c r="M16888" s="162"/>
      <c r="N16888" s="152"/>
      <c r="P16888" s="138"/>
    </row>
    <row r="16889" spans="13:16" x14ac:dyDescent="0.3">
      <c r="M16889" s="162"/>
      <c r="N16889" s="152"/>
      <c r="P16889" s="138"/>
    </row>
    <row r="16890" spans="13:16" x14ac:dyDescent="0.3">
      <c r="M16890" s="162"/>
      <c r="N16890" s="152"/>
      <c r="P16890" s="138"/>
    </row>
    <row r="16891" spans="13:16" x14ac:dyDescent="0.3">
      <c r="M16891" s="162"/>
      <c r="N16891" s="152"/>
      <c r="P16891" s="138"/>
    </row>
    <row r="16892" spans="13:16" x14ac:dyDescent="0.3">
      <c r="M16892" s="162"/>
      <c r="N16892" s="152"/>
      <c r="P16892" s="138"/>
    </row>
    <row r="16893" spans="13:16" x14ac:dyDescent="0.3">
      <c r="M16893" s="162"/>
      <c r="N16893" s="152"/>
      <c r="P16893" s="138"/>
    </row>
    <row r="16894" spans="13:16" x14ac:dyDescent="0.3">
      <c r="M16894" s="162"/>
      <c r="N16894" s="152"/>
      <c r="P16894" s="138"/>
    </row>
    <row r="16895" spans="13:16" x14ac:dyDescent="0.3">
      <c r="M16895" s="162"/>
      <c r="N16895" s="152"/>
      <c r="P16895" s="138"/>
    </row>
    <row r="16896" spans="13:16" x14ac:dyDescent="0.3">
      <c r="M16896" s="162"/>
      <c r="N16896" s="152"/>
      <c r="P16896" s="138"/>
    </row>
    <row r="16897" spans="13:16" x14ac:dyDescent="0.3">
      <c r="M16897" s="162"/>
      <c r="N16897" s="152"/>
      <c r="P16897" s="138"/>
    </row>
    <row r="16898" spans="13:16" x14ac:dyDescent="0.3">
      <c r="M16898" s="162"/>
      <c r="N16898" s="152"/>
      <c r="P16898" s="138"/>
    </row>
    <row r="16899" spans="13:16" x14ac:dyDescent="0.3">
      <c r="M16899" s="162"/>
      <c r="N16899" s="152"/>
      <c r="P16899" s="138"/>
    </row>
    <row r="16900" spans="13:16" x14ac:dyDescent="0.3">
      <c r="M16900" s="162"/>
      <c r="N16900" s="152"/>
      <c r="P16900" s="138"/>
    </row>
    <row r="16901" spans="13:16" x14ac:dyDescent="0.3">
      <c r="M16901" s="162"/>
      <c r="N16901" s="152"/>
      <c r="P16901" s="138"/>
    </row>
    <row r="16902" spans="13:16" x14ac:dyDescent="0.3">
      <c r="M16902" s="162"/>
      <c r="N16902" s="152"/>
      <c r="P16902" s="138"/>
    </row>
    <row r="16903" spans="13:16" x14ac:dyDescent="0.3">
      <c r="M16903" s="162"/>
      <c r="N16903" s="152"/>
      <c r="P16903" s="138"/>
    </row>
    <row r="16904" spans="13:16" x14ac:dyDescent="0.3">
      <c r="M16904" s="162"/>
      <c r="N16904" s="152"/>
      <c r="P16904" s="138"/>
    </row>
    <row r="16905" spans="13:16" x14ac:dyDescent="0.3">
      <c r="M16905" s="162"/>
      <c r="N16905" s="152"/>
      <c r="P16905" s="138"/>
    </row>
    <row r="16906" spans="13:16" x14ac:dyDescent="0.3">
      <c r="M16906" s="162"/>
      <c r="N16906" s="152"/>
      <c r="P16906" s="138"/>
    </row>
    <row r="16907" spans="13:16" x14ac:dyDescent="0.3">
      <c r="M16907" s="162"/>
      <c r="N16907" s="152"/>
      <c r="P16907" s="138"/>
    </row>
    <row r="16908" spans="13:16" x14ac:dyDescent="0.3">
      <c r="M16908" s="162"/>
      <c r="N16908" s="152"/>
      <c r="P16908" s="138"/>
    </row>
    <row r="16909" spans="13:16" x14ac:dyDescent="0.3">
      <c r="M16909" s="162"/>
      <c r="N16909" s="152"/>
      <c r="P16909" s="138"/>
    </row>
    <row r="16910" spans="13:16" x14ac:dyDescent="0.3">
      <c r="M16910" s="162"/>
      <c r="N16910" s="152"/>
      <c r="P16910" s="138"/>
    </row>
    <row r="16911" spans="13:16" x14ac:dyDescent="0.3">
      <c r="M16911" s="162"/>
      <c r="N16911" s="152"/>
      <c r="P16911" s="138"/>
    </row>
    <row r="16912" spans="13:16" x14ac:dyDescent="0.3">
      <c r="M16912" s="162"/>
      <c r="N16912" s="152"/>
      <c r="P16912" s="138"/>
    </row>
    <row r="16913" spans="13:16" x14ac:dyDescent="0.3">
      <c r="M16913" s="162"/>
      <c r="N16913" s="152"/>
      <c r="P16913" s="138"/>
    </row>
    <row r="16914" spans="13:16" x14ac:dyDescent="0.3">
      <c r="M16914" s="162"/>
      <c r="N16914" s="152"/>
      <c r="P16914" s="138"/>
    </row>
    <row r="16915" spans="13:16" x14ac:dyDescent="0.3">
      <c r="M16915" s="162"/>
      <c r="N16915" s="152"/>
      <c r="P16915" s="138"/>
    </row>
    <row r="16916" spans="13:16" x14ac:dyDescent="0.3">
      <c r="M16916" s="162"/>
      <c r="N16916" s="152"/>
      <c r="P16916" s="138"/>
    </row>
    <row r="16917" spans="13:16" x14ac:dyDescent="0.3">
      <c r="M16917" s="162"/>
      <c r="N16917" s="152"/>
      <c r="P16917" s="138"/>
    </row>
    <row r="16918" spans="13:16" x14ac:dyDescent="0.3">
      <c r="M16918" s="162"/>
      <c r="N16918" s="152"/>
      <c r="P16918" s="138"/>
    </row>
    <row r="16919" spans="13:16" x14ac:dyDescent="0.3">
      <c r="M16919" s="162"/>
      <c r="N16919" s="152"/>
      <c r="P16919" s="138"/>
    </row>
    <row r="16920" spans="13:16" x14ac:dyDescent="0.3">
      <c r="M16920" s="162"/>
      <c r="N16920" s="152"/>
      <c r="P16920" s="138"/>
    </row>
    <row r="16921" spans="13:16" x14ac:dyDescent="0.3">
      <c r="M16921" s="162"/>
      <c r="N16921" s="152"/>
      <c r="P16921" s="138"/>
    </row>
    <row r="16922" spans="13:16" x14ac:dyDescent="0.3">
      <c r="M16922" s="162"/>
      <c r="N16922" s="152"/>
      <c r="P16922" s="138"/>
    </row>
    <row r="16923" spans="13:16" x14ac:dyDescent="0.3">
      <c r="M16923" s="162"/>
      <c r="N16923" s="152"/>
      <c r="P16923" s="138"/>
    </row>
    <row r="16924" spans="13:16" x14ac:dyDescent="0.3">
      <c r="M16924" s="162"/>
      <c r="N16924" s="152"/>
      <c r="P16924" s="138"/>
    </row>
    <row r="16925" spans="13:16" x14ac:dyDescent="0.3">
      <c r="M16925" s="162"/>
      <c r="N16925" s="152"/>
      <c r="P16925" s="138"/>
    </row>
    <row r="16926" spans="13:16" x14ac:dyDescent="0.3">
      <c r="M16926" s="162"/>
      <c r="N16926" s="152"/>
      <c r="P16926" s="138"/>
    </row>
    <row r="16927" spans="13:16" x14ac:dyDescent="0.3">
      <c r="M16927" s="162"/>
      <c r="N16927" s="152"/>
      <c r="P16927" s="138"/>
    </row>
    <row r="16928" spans="13:16" x14ac:dyDescent="0.3">
      <c r="M16928" s="162"/>
      <c r="N16928" s="152"/>
      <c r="P16928" s="138"/>
    </row>
    <row r="16929" spans="13:16" x14ac:dyDescent="0.3">
      <c r="M16929" s="162"/>
      <c r="N16929" s="152"/>
      <c r="P16929" s="138"/>
    </row>
    <row r="16930" spans="13:16" x14ac:dyDescent="0.3">
      <c r="M16930" s="162"/>
      <c r="N16930" s="152"/>
      <c r="P16930" s="138"/>
    </row>
    <row r="16931" spans="13:16" x14ac:dyDescent="0.3">
      <c r="M16931" s="162"/>
      <c r="N16931" s="152"/>
      <c r="P16931" s="138"/>
    </row>
    <row r="16932" spans="13:16" x14ac:dyDescent="0.3">
      <c r="M16932" s="162"/>
      <c r="N16932" s="152"/>
      <c r="P16932" s="138"/>
    </row>
    <row r="16933" spans="13:16" x14ac:dyDescent="0.3">
      <c r="M16933" s="162"/>
      <c r="N16933" s="152"/>
      <c r="P16933" s="138"/>
    </row>
    <row r="16934" spans="13:16" x14ac:dyDescent="0.3">
      <c r="M16934" s="162"/>
      <c r="N16934" s="152"/>
      <c r="P16934" s="138"/>
    </row>
    <row r="16935" spans="13:16" x14ac:dyDescent="0.3">
      <c r="M16935" s="162"/>
      <c r="N16935" s="152"/>
      <c r="P16935" s="138"/>
    </row>
    <row r="16936" spans="13:16" x14ac:dyDescent="0.3">
      <c r="M16936" s="162"/>
      <c r="N16936" s="152"/>
      <c r="P16936" s="138"/>
    </row>
    <row r="16937" spans="13:16" x14ac:dyDescent="0.3">
      <c r="M16937" s="162"/>
      <c r="N16937" s="152"/>
      <c r="P16937" s="138"/>
    </row>
    <row r="16938" spans="13:16" x14ac:dyDescent="0.3">
      <c r="M16938" s="162"/>
      <c r="N16938" s="152"/>
      <c r="P16938" s="138"/>
    </row>
    <row r="16939" spans="13:16" x14ac:dyDescent="0.3">
      <c r="M16939" s="162"/>
      <c r="N16939" s="152"/>
      <c r="P16939" s="138"/>
    </row>
    <row r="16940" spans="13:16" x14ac:dyDescent="0.3">
      <c r="M16940" s="162"/>
      <c r="N16940" s="152"/>
      <c r="P16940" s="138"/>
    </row>
    <row r="16941" spans="13:16" x14ac:dyDescent="0.3">
      <c r="M16941" s="162"/>
      <c r="N16941" s="152"/>
      <c r="P16941" s="138"/>
    </row>
    <row r="16942" spans="13:16" x14ac:dyDescent="0.3">
      <c r="M16942" s="162"/>
      <c r="N16942" s="152"/>
      <c r="P16942" s="138"/>
    </row>
    <row r="16943" spans="13:16" x14ac:dyDescent="0.3">
      <c r="M16943" s="162"/>
      <c r="N16943" s="152"/>
      <c r="P16943" s="138"/>
    </row>
    <row r="16944" spans="13:16" x14ac:dyDescent="0.3">
      <c r="M16944" s="162"/>
      <c r="N16944" s="152"/>
      <c r="P16944" s="138"/>
    </row>
    <row r="16945" spans="13:16" x14ac:dyDescent="0.3">
      <c r="M16945" s="162"/>
      <c r="N16945" s="152"/>
      <c r="P16945" s="138"/>
    </row>
    <row r="16946" spans="13:16" x14ac:dyDescent="0.3">
      <c r="M16946" s="162"/>
      <c r="N16946" s="152"/>
      <c r="P16946" s="138"/>
    </row>
    <row r="16947" spans="13:16" x14ac:dyDescent="0.3">
      <c r="M16947" s="162"/>
      <c r="N16947" s="152"/>
      <c r="P16947" s="138"/>
    </row>
    <row r="16948" spans="13:16" x14ac:dyDescent="0.3">
      <c r="M16948" s="162"/>
      <c r="N16948" s="152"/>
      <c r="P16948" s="138"/>
    </row>
    <row r="16949" spans="13:16" x14ac:dyDescent="0.3">
      <c r="M16949" s="162"/>
      <c r="N16949" s="152"/>
      <c r="P16949" s="138"/>
    </row>
    <row r="16950" spans="13:16" x14ac:dyDescent="0.3">
      <c r="M16950" s="162"/>
      <c r="N16950" s="152"/>
      <c r="P16950" s="138"/>
    </row>
    <row r="16951" spans="13:16" x14ac:dyDescent="0.3">
      <c r="M16951" s="162"/>
      <c r="N16951" s="152"/>
      <c r="P16951" s="138"/>
    </row>
    <row r="16952" spans="13:16" x14ac:dyDescent="0.3">
      <c r="M16952" s="162"/>
      <c r="N16952" s="152"/>
      <c r="P16952" s="138"/>
    </row>
    <row r="16953" spans="13:16" x14ac:dyDescent="0.3">
      <c r="M16953" s="162"/>
      <c r="N16953" s="152"/>
      <c r="P16953" s="138"/>
    </row>
    <row r="16954" spans="13:16" x14ac:dyDescent="0.3">
      <c r="M16954" s="162"/>
      <c r="N16954" s="152"/>
      <c r="P16954" s="138"/>
    </row>
    <row r="16955" spans="13:16" x14ac:dyDescent="0.3">
      <c r="M16955" s="162"/>
      <c r="N16955" s="152"/>
      <c r="P16955" s="138"/>
    </row>
    <row r="16956" spans="13:16" x14ac:dyDescent="0.3">
      <c r="M16956" s="162"/>
      <c r="N16956" s="152"/>
      <c r="P16956" s="138"/>
    </row>
    <row r="16957" spans="13:16" x14ac:dyDescent="0.3">
      <c r="M16957" s="162"/>
      <c r="N16957" s="152"/>
      <c r="P16957" s="138"/>
    </row>
    <row r="16958" spans="13:16" x14ac:dyDescent="0.3">
      <c r="M16958" s="162"/>
      <c r="N16958" s="152"/>
      <c r="P16958" s="138"/>
    </row>
    <row r="16959" spans="13:16" x14ac:dyDescent="0.3">
      <c r="M16959" s="162"/>
      <c r="N16959" s="152"/>
      <c r="P16959" s="138"/>
    </row>
    <row r="16960" spans="13:16" x14ac:dyDescent="0.3">
      <c r="M16960" s="162"/>
      <c r="N16960" s="152"/>
      <c r="P16960" s="138"/>
    </row>
    <row r="16961" spans="13:16" x14ac:dyDescent="0.3">
      <c r="M16961" s="162"/>
      <c r="N16961" s="152"/>
      <c r="P16961" s="138"/>
    </row>
    <row r="16962" spans="13:16" x14ac:dyDescent="0.3">
      <c r="M16962" s="162"/>
      <c r="N16962" s="152"/>
      <c r="P16962" s="138"/>
    </row>
    <row r="16963" spans="13:16" x14ac:dyDescent="0.3">
      <c r="M16963" s="162"/>
      <c r="N16963" s="152"/>
      <c r="P16963" s="138"/>
    </row>
    <row r="16964" spans="13:16" x14ac:dyDescent="0.3">
      <c r="M16964" s="162"/>
      <c r="N16964" s="152"/>
      <c r="P16964" s="138"/>
    </row>
    <row r="16965" spans="13:16" x14ac:dyDescent="0.3">
      <c r="M16965" s="162"/>
      <c r="N16965" s="152"/>
      <c r="P16965" s="138"/>
    </row>
    <row r="16966" spans="13:16" x14ac:dyDescent="0.3">
      <c r="M16966" s="162"/>
      <c r="N16966" s="152"/>
      <c r="P16966" s="138"/>
    </row>
    <row r="16967" spans="13:16" x14ac:dyDescent="0.3">
      <c r="M16967" s="162"/>
      <c r="N16967" s="152"/>
      <c r="P16967" s="138"/>
    </row>
    <row r="16968" spans="13:16" x14ac:dyDescent="0.3">
      <c r="M16968" s="162"/>
      <c r="N16968" s="152"/>
      <c r="P16968" s="138"/>
    </row>
    <row r="16969" spans="13:16" x14ac:dyDescent="0.3">
      <c r="M16969" s="162"/>
      <c r="N16969" s="152"/>
      <c r="P16969" s="138"/>
    </row>
    <row r="16970" spans="13:16" x14ac:dyDescent="0.3">
      <c r="M16970" s="162"/>
      <c r="N16970" s="152"/>
      <c r="P16970" s="138"/>
    </row>
    <row r="16971" spans="13:16" x14ac:dyDescent="0.3">
      <c r="M16971" s="162"/>
      <c r="N16971" s="152"/>
      <c r="P16971" s="138"/>
    </row>
    <row r="16972" spans="13:16" x14ac:dyDescent="0.3">
      <c r="M16972" s="162"/>
      <c r="N16972" s="152"/>
      <c r="P16972" s="138"/>
    </row>
    <row r="16973" spans="13:16" x14ac:dyDescent="0.3">
      <c r="M16973" s="162"/>
      <c r="N16973" s="152"/>
      <c r="P16973" s="138"/>
    </row>
    <row r="16974" spans="13:16" x14ac:dyDescent="0.3">
      <c r="M16974" s="162"/>
      <c r="N16974" s="152"/>
      <c r="P16974" s="138"/>
    </row>
    <row r="16975" spans="13:16" x14ac:dyDescent="0.3">
      <c r="M16975" s="162"/>
      <c r="N16975" s="152"/>
      <c r="P16975" s="138"/>
    </row>
    <row r="16976" spans="13:16" x14ac:dyDescent="0.3">
      <c r="M16976" s="162"/>
      <c r="N16976" s="152"/>
      <c r="P16976" s="138"/>
    </row>
    <row r="16977" spans="13:16" x14ac:dyDescent="0.3">
      <c r="M16977" s="162"/>
      <c r="N16977" s="152"/>
      <c r="P16977" s="138"/>
    </row>
    <row r="16978" spans="13:16" x14ac:dyDescent="0.3">
      <c r="M16978" s="162"/>
      <c r="N16978" s="152"/>
      <c r="P16978" s="138"/>
    </row>
    <row r="16979" spans="13:16" x14ac:dyDescent="0.3">
      <c r="M16979" s="162"/>
      <c r="N16979" s="152"/>
      <c r="P16979" s="138"/>
    </row>
    <row r="16980" spans="13:16" x14ac:dyDescent="0.3">
      <c r="M16980" s="162"/>
      <c r="N16980" s="152"/>
      <c r="P16980" s="138"/>
    </row>
    <row r="16981" spans="13:16" x14ac:dyDescent="0.3">
      <c r="M16981" s="162"/>
      <c r="N16981" s="152"/>
      <c r="P16981" s="138"/>
    </row>
    <row r="16982" spans="13:16" x14ac:dyDescent="0.3">
      <c r="M16982" s="162"/>
      <c r="N16982" s="152"/>
      <c r="P16982" s="138"/>
    </row>
    <row r="16983" spans="13:16" x14ac:dyDescent="0.3">
      <c r="M16983" s="162"/>
      <c r="N16983" s="152"/>
      <c r="P16983" s="138"/>
    </row>
    <row r="16984" spans="13:16" x14ac:dyDescent="0.3">
      <c r="M16984" s="162"/>
      <c r="N16984" s="152"/>
      <c r="P16984" s="138"/>
    </row>
    <row r="16985" spans="13:16" x14ac:dyDescent="0.3">
      <c r="M16985" s="162"/>
      <c r="N16985" s="152"/>
      <c r="P16985" s="138"/>
    </row>
    <row r="16986" spans="13:16" x14ac:dyDescent="0.3">
      <c r="M16986" s="162"/>
      <c r="N16986" s="152"/>
      <c r="P16986" s="138"/>
    </row>
    <row r="16987" spans="13:16" x14ac:dyDescent="0.3">
      <c r="M16987" s="162"/>
      <c r="N16987" s="152"/>
      <c r="P16987" s="138"/>
    </row>
    <row r="16988" spans="13:16" x14ac:dyDescent="0.3">
      <c r="M16988" s="162"/>
      <c r="N16988" s="152"/>
      <c r="P16988" s="138"/>
    </row>
    <row r="16989" spans="13:16" x14ac:dyDescent="0.3">
      <c r="M16989" s="162"/>
      <c r="N16989" s="152"/>
      <c r="P16989" s="138"/>
    </row>
    <row r="16990" spans="13:16" x14ac:dyDescent="0.3">
      <c r="M16990" s="162"/>
      <c r="N16990" s="152"/>
      <c r="P16990" s="138"/>
    </row>
    <row r="16991" spans="13:16" x14ac:dyDescent="0.3">
      <c r="M16991" s="162"/>
      <c r="N16991" s="152"/>
      <c r="P16991" s="138"/>
    </row>
    <row r="16992" spans="13:16" x14ac:dyDescent="0.3">
      <c r="M16992" s="162"/>
      <c r="N16992" s="152"/>
      <c r="P16992" s="138"/>
    </row>
    <row r="16993" spans="13:16" x14ac:dyDescent="0.3">
      <c r="M16993" s="162"/>
      <c r="N16993" s="152"/>
      <c r="P16993" s="138"/>
    </row>
    <row r="16994" spans="13:16" x14ac:dyDescent="0.3">
      <c r="M16994" s="162"/>
      <c r="N16994" s="152"/>
      <c r="P16994" s="138"/>
    </row>
    <row r="16995" spans="13:16" x14ac:dyDescent="0.3">
      <c r="M16995" s="162"/>
      <c r="N16995" s="152"/>
      <c r="P16995" s="138"/>
    </row>
    <row r="16996" spans="13:16" x14ac:dyDescent="0.3">
      <c r="M16996" s="162"/>
      <c r="N16996" s="152"/>
      <c r="P16996" s="138"/>
    </row>
    <row r="16997" spans="13:16" x14ac:dyDescent="0.3">
      <c r="M16997" s="162"/>
      <c r="N16997" s="152"/>
      <c r="P16997" s="138"/>
    </row>
    <row r="16998" spans="13:16" x14ac:dyDescent="0.3">
      <c r="M16998" s="162"/>
      <c r="N16998" s="152"/>
      <c r="P16998" s="138"/>
    </row>
    <row r="16999" spans="13:16" x14ac:dyDescent="0.3">
      <c r="M16999" s="162"/>
      <c r="N16999" s="152"/>
      <c r="P16999" s="138"/>
    </row>
    <row r="17000" spans="13:16" x14ac:dyDescent="0.3">
      <c r="M17000" s="162"/>
      <c r="N17000" s="152"/>
      <c r="P17000" s="138"/>
    </row>
    <row r="17001" spans="13:16" x14ac:dyDescent="0.3">
      <c r="M17001" s="162"/>
      <c r="N17001" s="152"/>
      <c r="P17001" s="138"/>
    </row>
    <row r="17002" spans="13:16" x14ac:dyDescent="0.3">
      <c r="M17002" s="162"/>
      <c r="N17002" s="152"/>
      <c r="P17002" s="138"/>
    </row>
    <row r="17003" spans="13:16" x14ac:dyDescent="0.3">
      <c r="M17003" s="162"/>
      <c r="N17003" s="152"/>
      <c r="P17003" s="138"/>
    </row>
    <row r="17004" spans="13:16" x14ac:dyDescent="0.3">
      <c r="M17004" s="162"/>
      <c r="N17004" s="152"/>
      <c r="P17004" s="138"/>
    </row>
    <row r="17005" spans="13:16" x14ac:dyDescent="0.3">
      <c r="M17005" s="162"/>
      <c r="N17005" s="152"/>
      <c r="P17005" s="138"/>
    </row>
    <row r="17006" spans="13:16" x14ac:dyDescent="0.3">
      <c r="M17006" s="162"/>
      <c r="N17006" s="152"/>
      <c r="P17006" s="138"/>
    </row>
    <row r="17007" spans="13:16" x14ac:dyDescent="0.3">
      <c r="M17007" s="162"/>
      <c r="N17007" s="152"/>
      <c r="P17007" s="138"/>
    </row>
    <row r="17008" spans="13:16" x14ac:dyDescent="0.3">
      <c r="M17008" s="162"/>
      <c r="N17008" s="152"/>
      <c r="P17008" s="138"/>
    </row>
    <row r="17009" spans="13:16" x14ac:dyDescent="0.3">
      <c r="M17009" s="162"/>
      <c r="N17009" s="152"/>
      <c r="P17009" s="138"/>
    </row>
    <row r="17010" spans="13:16" x14ac:dyDescent="0.3">
      <c r="M17010" s="162"/>
      <c r="N17010" s="152"/>
      <c r="P17010" s="138"/>
    </row>
    <row r="17011" spans="13:16" x14ac:dyDescent="0.3">
      <c r="M17011" s="162"/>
      <c r="N17011" s="152"/>
      <c r="P17011" s="138"/>
    </row>
    <row r="17012" spans="13:16" x14ac:dyDescent="0.3">
      <c r="M17012" s="162"/>
      <c r="N17012" s="152"/>
      <c r="P17012" s="138"/>
    </row>
    <row r="17013" spans="13:16" x14ac:dyDescent="0.3">
      <c r="M17013" s="162"/>
      <c r="N17013" s="152"/>
      <c r="P17013" s="138"/>
    </row>
    <row r="17014" spans="13:16" x14ac:dyDescent="0.3">
      <c r="M17014" s="162"/>
      <c r="N17014" s="152"/>
      <c r="P17014" s="138"/>
    </row>
    <row r="17015" spans="13:16" x14ac:dyDescent="0.3">
      <c r="M17015" s="162"/>
      <c r="N17015" s="152"/>
      <c r="P17015" s="138"/>
    </row>
    <row r="17016" spans="13:16" x14ac:dyDescent="0.3">
      <c r="M17016" s="162"/>
      <c r="N17016" s="152"/>
      <c r="P17016" s="138"/>
    </row>
    <row r="17017" spans="13:16" x14ac:dyDescent="0.3">
      <c r="M17017" s="162"/>
      <c r="N17017" s="152"/>
      <c r="P17017" s="138"/>
    </row>
    <row r="17018" spans="13:16" x14ac:dyDescent="0.3">
      <c r="M17018" s="162"/>
      <c r="N17018" s="152"/>
      <c r="P17018" s="138"/>
    </row>
    <row r="17019" spans="13:16" x14ac:dyDescent="0.3">
      <c r="M17019" s="162"/>
      <c r="N17019" s="152"/>
      <c r="P17019" s="138"/>
    </row>
    <row r="17020" spans="13:16" x14ac:dyDescent="0.3">
      <c r="M17020" s="162"/>
      <c r="N17020" s="152"/>
      <c r="P17020" s="138"/>
    </row>
    <row r="17021" spans="13:16" x14ac:dyDescent="0.3">
      <c r="M17021" s="162"/>
      <c r="N17021" s="152"/>
      <c r="P17021" s="138"/>
    </row>
    <row r="17022" spans="13:16" x14ac:dyDescent="0.3">
      <c r="M17022" s="162"/>
      <c r="N17022" s="152"/>
      <c r="P17022" s="138"/>
    </row>
    <row r="17023" spans="13:16" x14ac:dyDescent="0.3">
      <c r="M17023" s="162"/>
      <c r="N17023" s="152"/>
      <c r="P17023" s="138"/>
    </row>
    <row r="17024" spans="13:16" x14ac:dyDescent="0.3">
      <c r="M17024" s="162"/>
      <c r="N17024" s="152"/>
      <c r="P17024" s="138"/>
    </row>
    <row r="17025" spans="13:16" x14ac:dyDescent="0.3">
      <c r="M17025" s="162"/>
      <c r="N17025" s="152"/>
      <c r="P17025" s="138"/>
    </row>
    <row r="17026" spans="13:16" x14ac:dyDescent="0.3">
      <c r="M17026" s="162"/>
      <c r="N17026" s="152"/>
      <c r="P17026" s="138"/>
    </row>
    <row r="17027" spans="13:16" x14ac:dyDescent="0.3">
      <c r="M17027" s="162"/>
      <c r="N17027" s="152"/>
      <c r="P17027" s="138"/>
    </row>
    <row r="17028" spans="13:16" x14ac:dyDescent="0.3">
      <c r="M17028" s="162"/>
      <c r="N17028" s="152"/>
      <c r="P17028" s="138"/>
    </row>
    <row r="17029" spans="13:16" x14ac:dyDescent="0.3">
      <c r="M17029" s="162"/>
      <c r="N17029" s="152"/>
      <c r="P17029" s="138"/>
    </row>
    <row r="17030" spans="13:16" x14ac:dyDescent="0.3">
      <c r="M17030" s="162"/>
      <c r="N17030" s="152"/>
      <c r="P17030" s="138"/>
    </row>
    <row r="17031" spans="13:16" x14ac:dyDescent="0.3">
      <c r="M17031" s="162"/>
      <c r="N17031" s="152"/>
      <c r="P17031" s="138"/>
    </row>
    <row r="17032" spans="13:16" x14ac:dyDescent="0.3">
      <c r="M17032" s="162"/>
      <c r="N17032" s="152"/>
      <c r="P17032" s="138"/>
    </row>
    <row r="17033" spans="13:16" x14ac:dyDescent="0.3">
      <c r="M17033" s="162"/>
      <c r="N17033" s="152"/>
      <c r="P17033" s="138"/>
    </row>
    <row r="17034" spans="13:16" x14ac:dyDescent="0.3">
      <c r="M17034" s="162"/>
      <c r="N17034" s="152"/>
      <c r="P17034" s="138"/>
    </row>
    <row r="17035" spans="13:16" x14ac:dyDescent="0.3">
      <c r="M17035" s="162"/>
      <c r="N17035" s="152"/>
      <c r="P17035" s="138"/>
    </row>
    <row r="17036" spans="13:16" x14ac:dyDescent="0.3">
      <c r="M17036" s="162"/>
      <c r="N17036" s="152"/>
      <c r="P17036" s="138"/>
    </row>
    <row r="17037" spans="13:16" x14ac:dyDescent="0.3">
      <c r="M17037" s="162"/>
      <c r="N17037" s="152"/>
      <c r="P17037" s="138"/>
    </row>
    <row r="17038" spans="13:16" x14ac:dyDescent="0.3">
      <c r="M17038" s="162"/>
      <c r="N17038" s="152"/>
      <c r="P17038" s="138"/>
    </row>
    <row r="17039" spans="13:16" x14ac:dyDescent="0.3">
      <c r="M17039" s="162"/>
      <c r="N17039" s="152"/>
      <c r="P17039" s="138"/>
    </row>
    <row r="17040" spans="13:16" x14ac:dyDescent="0.3">
      <c r="M17040" s="162"/>
      <c r="N17040" s="152"/>
      <c r="P17040" s="138"/>
    </row>
    <row r="17041" spans="13:16" x14ac:dyDescent="0.3">
      <c r="M17041" s="162"/>
      <c r="N17041" s="152"/>
      <c r="P17041" s="138"/>
    </row>
    <row r="17042" spans="13:16" x14ac:dyDescent="0.3">
      <c r="M17042" s="162"/>
      <c r="N17042" s="152"/>
      <c r="P17042" s="138"/>
    </row>
    <row r="17043" spans="13:16" x14ac:dyDescent="0.3">
      <c r="M17043" s="162"/>
      <c r="N17043" s="152"/>
      <c r="P17043" s="138"/>
    </row>
    <row r="17044" spans="13:16" x14ac:dyDescent="0.3">
      <c r="M17044" s="162"/>
      <c r="N17044" s="152"/>
      <c r="P17044" s="138"/>
    </row>
    <row r="17045" spans="13:16" x14ac:dyDescent="0.3">
      <c r="M17045" s="162"/>
      <c r="N17045" s="152"/>
      <c r="P17045" s="138"/>
    </row>
    <row r="17046" spans="13:16" x14ac:dyDescent="0.3">
      <c r="M17046" s="162"/>
      <c r="N17046" s="152"/>
      <c r="P17046" s="138"/>
    </row>
    <row r="17047" spans="13:16" x14ac:dyDescent="0.3">
      <c r="M17047" s="162"/>
      <c r="N17047" s="152"/>
      <c r="P17047" s="138"/>
    </row>
    <row r="17048" spans="13:16" x14ac:dyDescent="0.3">
      <c r="M17048" s="162"/>
      <c r="N17048" s="152"/>
      <c r="P17048" s="138"/>
    </row>
    <row r="17049" spans="13:16" x14ac:dyDescent="0.3">
      <c r="M17049" s="162"/>
      <c r="N17049" s="152"/>
      <c r="P17049" s="138"/>
    </row>
    <row r="17050" spans="13:16" x14ac:dyDescent="0.3">
      <c r="M17050" s="162"/>
      <c r="N17050" s="152"/>
      <c r="P17050" s="138"/>
    </row>
    <row r="17051" spans="13:16" x14ac:dyDescent="0.3">
      <c r="M17051" s="162"/>
      <c r="N17051" s="152"/>
      <c r="P17051" s="138"/>
    </row>
    <row r="17052" spans="13:16" x14ac:dyDescent="0.3">
      <c r="M17052" s="162"/>
      <c r="N17052" s="152"/>
      <c r="P17052" s="138"/>
    </row>
    <row r="17053" spans="13:16" x14ac:dyDescent="0.3">
      <c r="M17053" s="162"/>
      <c r="N17053" s="152"/>
      <c r="P17053" s="138"/>
    </row>
    <row r="17054" spans="13:16" x14ac:dyDescent="0.3">
      <c r="M17054" s="162"/>
      <c r="N17054" s="152"/>
      <c r="P17054" s="138"/>
    </row>
    <row r="17055" spans="13:16" x14ac:dyDescent="0.3">
      <c r="M17055" s="162"/>
      <c r="N17055" s="152"/>
      <c r="P17055" s="138"/>
    </row>
    <row r="17056" spans="13:16" x14ac:dyDescent="0.3">
      <c r="M17056" s="162"/>
      <c r="N17056" s="152"/>
      <c r="P17056" s="138"/>
    </row>
    <row r="17057" spans="13:16" x14ac:dyDescent="0.3">
      <c r="M17057" s="162"/>
      <c r="N17057" s="152"/>
      <c r="P17057" s="138"/>
    </row>
    <row r="17058" spans="13:16" x14ac:dyDescent="0.3">
      <c r="M17058" s="162"/>
      <c r="N17058" s="152"/>
      <c r="P17058" s="138"/>
    </row>
    <row r="17059" spans="13:16" x14ac:dyDescent="0.3">
      <c r="M17059" s="162"/>
      <c r="N17059" s="152"/>
      <c r="P17059" s="138"/>
    </row>
    <row r="17060" spans="13:16" x14ac:dyDescent="0.3">
      <c r="M17060" s="162"/>
      <c r="N17060" s="152"/>
      <c r="P17060" s="138"/>
    </row>
    <row r="17061" spans="13:16" x14ac:dyDescent="0.3">
      <c r="M17061" s="162"/>
      <c r="N17061" s="152"/>
      <c r="P17061" s="138"/>
    </row>
    <row r="17062" spans="13:16" x14ac:dyDescent="0.3">
      <c r="M17062" s="162"/>
      <c r="N17062" s="152"/>
      <c r="P17062" s="138"/>
    </row>
    <row r="17063" spans="13:16" x14ac:dyDescent="0.3">
      <c r="M17063" s="162"/>
      <c r="N17063" s="152"/>
      <c r="P17063" s="138"/>
    </row>
    <row r="17064" spans="13:16" x14ac:dyDescent="0.3">
      <c r="M17064" s="162"/>
      <c r="N17064" s="152"/>
      <c r="P17064" s="138"/>
    </row>
    <row r="17065" spans="13:16" x14ac:dyDescent="0.3">
      <c r="M17065" s="162"/>
      <c r="N17065" s="152"/>
      <c r="P17065" s="138"/>
    </row>
    <row r="17066" spans="13:16" x14ac:dyDescent="0.3">
      <c r="M17066" s="162"/>
      <c r="N17066" s="152"/>
      <c r="P17066" s="138"/>
    </row>
    <row r="17067" spans="13:16" x14ac:dyDescent="0.3">
      <c r="M17067" s="162"/>
      <c r="N17067" s="152"/>
      <c r="P17067" s="138"/>
    </row>
    <row r="17068" spans="13:16" x14ac:dyDescent="0.3">
      <c r="M17068" s="162"/>
      <c r="N17068" s="152"/>
      <c r="P17068" s="138"/>
    </row>
    <row r="17069" spans="13:16" x14ac:dyDescent="0.3">
      <c r="M17069" s="162"/>
      <c r="N17069" s="152"/>
      <c r="P17069" s="138"/>
    </row>
    <row r="17070" spans="13:16" x14ac:dyDescent="0.3">
      <c r="M17070" s="162"/>
      <c r="N17070" s="152"/>
      <c r="P17070" s="138"/>
    </row>
    <row r="17071" spans="13:16" x14ac:dyDescent="0.3">
      <c r="M17071" s="162"/>
      <c r="N17071" s="152"/>
      <c r="P17071" s="138"/>
    </row>
    <row r="17072" spans="13:16" x14ac:dyDescent="0.3">
      <c r="M17072" s="162"/>
      <c r="N17072" s="152"/>
      <c r="P17072" s="138"/>
    </row>
    <row r="17073" spans="13:16" x14ac:dyDescent="0.3">
      <c r="M17073" s="162"/>
      <c r="N17073" s="152"/>
      <c r="P17073" s="138"/>
    </row>
    <row r="17074" spans="13:16" x14ac:dyDescent="0.3">
      <c r="M17074" s="162"/>
      <c r="N17074" s="152"/>
      <c r="P17074" s="138"/>
    </row>
    <row r="17075" spans="13:16" x14ac:dyDescent="0.3">
      <c r="M17075" s="162"/>
      <c r="N17075" s="152"/>
      <c r="P17075" s="138"/>
    </row>
    <row r="17076" spans="13:16" x14ac:dyDescent="0.3">
      <c r="M17076" s="162"/>
      <c r="N17076" s="152"/>
      <c r="P17076" s="138"/>
    </row>
    <row r="17077" spans="13:16" x14ac:dyDescent="0.3">
      <c r="M17077" s="162"/>
      <c r="N17077" s="152"/>
      <c r="P17077" s="138"/>
    </row>
    <row r="17078" spans="13:16" x14ac:dyDescent="0.3">
      <c r="M17078" s="162"/>
      <c r="N17078" s="152"/>
      <c r="P17078" s="138"/>
    </row>
    <row r="17079" spans="13:16" x14ac:dyDescent="0.3">
      <c r="M17079" s="162"/>
      <c r="N17079" s="152"/>
      <c r="P17079" s="138"/>
    </row>
    <row r="17080" spans="13:16" x14ac:dyDescent="0.3">
      <c r="M17080" s="162"/>
      <c r="N17080" s="152"/>
      <c r="P17080" s="138"/>
    </row>
    <row r="17081" spans="13:16" x14ac:dyDescent="0.3">
      <c r="M17081" s="162"/>
      <c r="N17081" s="152"/>
      <c r="P17081" s="138"/>
    </row>
    <row r="17082" spans="13:16" x14ac:dyDescent="0.3">
      <c r="M17082" s="162"/>
      <c r="N17082" s="152"/>
      <c r="P17082" s="138"/>
    </row>
    <row r="17083" spans="13:16" x14ac:dyDescent="0.3">
      <c r="M17083" s="162"/>
      <c r="N17083" s="152"/>
      <c r="P17083" s="138"/>
    </row>
    <row r="17084" spans="13:16" x14ac:dyDescent="0.3">
      <c r="M17084" s="162"/>
      <c r="N17084" s="152"/>
      <c r="P17084" s="138"/>
    </row>
    <row r="17085" spans="13:16" x14ac:dyDescent="0.3">
      <c r="M17085" s="162"/>
      <c r="N17085" s="152"/>
      <c r="P17085" s="138"/>
    </row>
    <row r="17086" spans="13:16" x14ac:dyDescent="0.3">
      <c r="M17086" s="162"/>
      <c r="N17086" s="152"/>
      <c r="P17086" s="138"/>
    </row>
    <row r="17087" spans="13:16" x14ac:dyDescent="0.3">
      <c r="M17087" s="162"/>
      <c r="N17087" s="152"/>
      <c r="P17087" s="138"/>
    </row>
    <row r="17088" spans="13:16" x14ac:dyDescent="0.3">
      <c r="M17088" s="162"/>
      <c r="N17088" s="152"/>
      <c r="P17088" s="138"/>
    </row>
    <row r="17089" spans="13:16" x14ac:dyDescent="0.3">
      <c r="M17089" s="162"/>
      <c r="N17089" s="152"/>
      <c r="P17089" s="138"/>
    </row>
    <row r="17090" spans="13:16" x14ac:dyDescent="0.3">
      <c r="M17090" s="162"/>
      <c r="N17090" s="152"/>
      <c r="P17090" s="138"/>
    </row>
    <row r="17091" spans="13:16" x14ac:dyDescent="0.3">
      <c r="M17091" s="162"/>
      <c r="N17091" s="152"/>
      <c r="P17091" s="138"/>
    </row>
    <row r="17092" spans="13:16" x14ac:dyDescent="0.3">
      <c r="M17092" s="162"/>
      <c r="N17092" s="152"/>
      <c r="P17092" s="138"/>
    </row>
    <row r="17093" spans="13:16" x14ac:dyDescent="0.3">
      <c r="M17093" s="162"/>
      <c r="N17093" s="152"/>
      <c r="P17093" s="138"/>
    </row>
    <row r="17094" spans="13:16" x14ac:dyDescent="0.3">
      <c r="M17094" s="162"/>
      <c r="N17094" s="152"/>
      <c r="P17094" s="138"/>
    </row>
    <row r="17095" spans="13:16" x14ac:dyDescent="0.3">
      <c r="M17095" s="162"/>
      <c r="N17095" s="152"/>
      <c r="P17095" s="138"/>
    </row>
    <row r="17096" spans="13:16" x14ac:dyDescent="0.3">
      <c r="M17096" s="162"/>
      <c r="N17096" s="152"/>
      <c r="P17096" s="138"/>
    </row>
    <row r="17097" spans="13:16" x14ac:dyDescent="0.3">
      <c r="M17097" s="162"/>
      <c r="N17097" s="152"/>
      <c r="P17097" s="138"/>
    </row>
    <row r="17098" spans="13:16" x14ac:dyDescent="0.3">
      <c r="M17098" s="162"/>
      <c r="N17098" s="152"/>
      <c r="P17098" s="138"/>
    </row>
    <row r="17099" spans="13:16" x14ac:dyDescent="0.3">
      <c r="M17099" s="162"/>
      <c r="N17099" s="152"/>
      <c r="P17099" s="138"/>
    </row>
    <row r="17100" spans="13:16" x14ac:dyDescent="0.3">
      <c r="M17100" s="162"/>
      <c r="N17100" s="152"/>
      <c r="P17100" s="138"/>
    </row>
    <row r="17101" spans="13:16" x14ac:dyDescent="0.3">
      <c r="M17101" s="162"/>
      <c r="N17101" s="152"/>
      <c r="P17101" s="138"/>
    </row>
    <row r="17102" spans="13:16" x14ac:dyDescent="0.3">
      <c r="M17102" s="162"/>
      <c r="N17102" s="152"/>
      <c r="P17102" s="138"/>
    </row>
    <row r="17103" spans="13:16" x14ac:dyDescent="0.3">
      <c r="M17103" s="162"/>
      <c r="N17103" s="152"/>
      <c r="P17103" s="138"/>
    </row>
    <row r="17104" spans="13:16" x14ac:dyDescent="0.3">
      <c r="M17104" s="162"/>
      <c r="N17104" s="152"/>
      <c r="P17104" s="138"/>
    </row>
    <row r="17105" spans="13:16" x14ac:dyDescent="0.3">
      <c r="M17105" s="162"/>
      <c r="N17105" s="152"/>
      <c r="P17105" s="138"/>
    </row>
    <row r="17106" spans="13:16" x14ac:dyDescent="0.3">
      <c r="M17106" s="162"/>
      <c r="N17106" s="152"/>
      <c r="P17106" s="138"/>
    </row>
    <row r="17107" spans="13:16" x14ac:dyDescent="0.3">
      <c r="M17107" s="162"/>
      <c r="N17107" s="152"/>
      <c r="P17107" s="138"/>
    </row>
    <row r="17108" spans="13:16" x14ac:dyDescent="0.3">
      <c r="M17108" s="162"/>
      <c r="N17108" s="152"/>
      <c r="P17108" s="138"/>
    </row>
    <row r="17109" spans="13:16" x14ac:dyDescent="0.3">
      <c r="M17109" s="162"/>
      <c r="N17109" s="152"/>
      <c r="P17109" s="138"/>
    </row>
    <row r="17110" spans="13:16" x14ac:dyDescent="0.3">
      <c r="M17110" s="162"/>
      <c r="N17110" s="152"/>
      <c r="P17110" s="138"/>
    </row>
    <row r="17111" spans="13:16" x14ac:dyDescent="0.3">
      <c r="M17111" s="162"/>
      <c r="N17111" s="152"/>
      <c r="P17111" s="138"/>
    </row>
    <row r="17112" spans="13:16" x14ac:dyDescent="0.3">
      <c r="M17112" s="162"/>
      <c r="N17112" s="152"/>
      <c r="P17112" s="138"/>
    </row>
    <row r="17113" spans="13:16" x14ac:dyDescent="0.3">
      <c r="M17113" s="162"/>
      <c r="N17113" s="152"/>
      <c r="P17113" s="138"/>
    </row>
    <row r="17114" spans="13:16" x14ac:dyDescent="0.3">
      <c r="M17114" s="162"/>
      <c r="N17114" s="152"/>
      <c r="P17114" s="138"/>
    </row>
    <row r="17115" spans="13:16" x14ac:dyDescent="0.3">
      <c r="M17115" s="162"/>
      <c r="N17115" s="152"/>
      <c r="P17115" s="138"/>
    </row>
    <row r="17116" spans="13:16" x14ac:dyDescent="0.3">
      <c r="M17116" s="162"/>
      <c r="N17116" s="152"/>
      <c r="P17116" s="138"/>
    </row>
    <row r="17117" spans="13:16" x14ac:dyDescent="0.3">
      <c r="M17117" s="162"/>
      <c r="N17117" s="152"/>
      <c r="P17117" s="138"/>
    </row>
    <row r="17118" spans="13:16" x14ac:dyDescent="0.3">
      <c r="M17118" s="162"/>
      <c r="N17118" s="152"/>
      <c r="P17118" s="138"/>
    </row>
    <row r="17119" spans="13:16" x14ac:dyDescent="0.3">
      <c r="M17119" s="162"/>
      <c r="N17119" s="152"/>
      <c r="P17119" s="138"/>
    </row>
    <row r="17120" spans="13:16" x14ac:dyDescent="0.3">
      <c r="M17120" s="162"/>
      <c r="N17120" s="152"/>
      <c r="P17120" s="138"/>
    </row>
    <row r="17121" spans="13:16" x14ac:dyDescent="0.3">
      <c r="M17121" s="162"/>
      <c r="N17121" s="152"/>
      <c r="P17121" s="138"/>
    </row>
    <row r="17122" spans="13:16" x14ac:dyDescent="0.3">
      <c r="M17122" s="162"/>
      <c r="N17122" s="152"/>
      <c r="P17122" s="138"/>
    </row>
    <row r="17123" spans="13:16" x14ac:dyDescent="0.3">
      <c r="M17123" s="162"/>
      <c r="N17123" s="152"/>
      <c r="P17123" s="138"/>
    </row>
    <row r="17124" spans="13:16" x14ac:dyDescent="0.3">
      <c r="M17124" s="162"/>
      <c r="N17124" s="152"/>
      <c r="P17124" s="138"/>
    </row>
    <row r="17125" spans="13:16" x14ac:dyDescent="0.3">
      <c r="M17125" s="162"/>
      <c r="N17125" s="152"/>
      <c r="P17125" s="138"/>
    </row>
    <row r="17126" spans="13:16" x14ac:dyDescent="0.3">
      <c r="M17126" s="162"/>
      <c r="N17126" s="152"/>
      <c r="P17126" s="138"/>
    </row>
    <row r="17127" spans="13:16" x14ac:dyDescent="0.3">
      <c r="M17127" s="162"/>
      <c r="N17127" s="152"/>
      <c r="P17127" s="138"/>
    </row>
    <row r="17128" spans="13:16" x14ac:dyDescent="0.3">
      <c r="M17128" s="162"/>
      <c r="N17128" s="152"/>
      <c r="P17128" s="138"/>
    </row>
    <row r="17129" spans="13:16" x14ac:dyDescent="0.3">
      <c r="M17129" s="162"/>
      <c r="N17129" s="152"/>
      <c r="P17129" s="138"/>
    </row>
    <row r="17130" spans="13:16" x14ac:dyDescent="0.3">
      <c r="M17130" s="162"/>
      <c r="N17130" s="152"/>
      <c r="P17130" s="138"/>
    </row>
    <row r="17131" spans="13:16" x14ac:dyDescent="0.3">
      <c r="M17131" s="162"/>
      <c r="N17131" s="152"/>
      <c r="P17131" s="138"/>
    </row>
    <row r="17132" spans="13:16" x14ac:dyDescent="0.3">
      <c r="M17132" s="162"/>
      <c r="N17132" s="152"/>
      <c r="P17132" s="138"/>
    </row>
    <row r="17133" spans="13:16" x14ac:dyDescent="0.3">
      <c r="M17133" s="162"/>
      <c r="N17133" s="152"/>
      <c r="P17133" s="138"/>
    </row>
    <row r="17134" spans="13:16" x14ac:dyDescent="0.3">
      <c r="M17134" s="162"/>
      <c r="N17134" s="152"/>
      <c r="P17134" s="138"/>
    </row>
    <row r="17135" spans="13:16" x14ac:dyDescent="0.3">
      <c r="M17135" s="162"/>
      <c r="N17135" s="152"/>
      <c r="P17135" s="138"/>
    </row>
    <row r="17136" spans="13:16" x14ac:dyDescent="0.3">
      <c r="M17136" s="162"/>
      <c r="N17136" s="152"/>
      <c r="P17136" s="138"/>
    </row>
    <row r="17137" spans="13:16" x14ac:dyDescent="0.3">
      <c r="M17137" s="162"/>
      <c r="N17137" s="152"/>
      <c r="P17137" s="138"/>
    </row>
    <row r="17138" spans="13:16" x14ac:dyDescent="0.3">
      <c r="M17138" s="162"/>
      <c r="N17138" s="152"/>
      <c r="P17138" s="138"/>
    </row>
    <row r="17139" spans="13:16" x14ac:dyDescent="0.3">
      <c r="M17139" s="162"/>
      <c r="N17139" s="152"/>
      <c r="P17139" s="138"/>
    </row>
    <row r="17140" spans="13:16" x14ac:dyDescent="0.3">
      <c r="M17140" s="162"/>
      <c r="N17140" s="152"/>
      <c r="P17140" s="138"/>
    </row>
    <row r="17141" spans="13:16" x14ac:dyDescent="0.3">
      <c r="M17141" s="162"/>
      <c r="N17141" s="152"/>
      <c r="P17141" s="138"/>
    </row>
    <row r="17142" spans="13:16" x14ac:dyDescent="0.3">
      <c r="M17142" s="162"/>
      <c r="N17142" s="152"/>
      <c r="P17142" s="138"/>
    </row>
    <row r="17143" spans="13:16" x14ac:dyDescent="0.3">
      <c r="M17143" s="162"/>
      <c r="N17143" s="152"/>
      <c r="P17143" s="138"/>
    </row>
    <row r="17144" spans="13:16" x14ac:dyDescent="0.3">
      <c r="M17144" s="162"/>
      <c r="N17144" s="152"/>
      <c r="P17144" s="138"/>
    </row>
    <row r="17145" spans="13:16" x14ac:dyDescent="0.3">
      <c r="M17145" s="162"/>
      <c r="N17145" s="152"/>
      <c r="P17145" s="138"/>
    </row>
    <row r="17146" spans="13:16" x14ac:dyDescent="0.3">
      <c r="M17146" s="162"/>
      <c r="N17146" s="152"/>
      <c r="P17146" s="138"/>
    </row>
    <row r="17147" spans="13:16" x14ac:dyDescent="0.3">
      <c r="M17147" s="162"/>
      <c r="N17147" s="152"/>
      <c r="P17147" s="138"/>
    </row>
    <row r="17148" spans="13:16" x14ac:dyDescent="0.3">
      <c r="M17148" s="162"/>
      <c r="N17148" s="152"/>
      <c r="P17148" s="138"/>
    </row>
    <row r="17149" spans="13:16" x14ac:dyDescent="0.3">
      <c r="M17149" s="162"/>
      <c r="N17149" s="152"/>
      <c r="P17149" s="138"/>
    </row>
    <row r="17150" spans="13:16" x14ac:dyDescent="0.3">
      <c r="M17150" s="162"/>
      <c r="N17150" s="152"/>
      <c r="P17150" s="138"/>
    </row>
    <row r="17151" spans="13:16" x14ac:dyDescent="0.3">
      <c r="M17151" s="162"/>
      <c r="N17151" s="152"/>
      <c r="P17151" s="138"/>
    </row>
    <row r="17152" spans="13:16" x14ac:dyDescent="0.3">
      <c r="M17152" s="162"/>
      <c r="N17152" s="152"/>
      <c r="P17152" s="138"/>
    </row>
    <row r="17153" spans="13:16" x14ac:dyDescent="0.3">
      <c r="M17153" s="162"/>
      <c r="N17153" s="152"/>
      <c r="P17153" s="138"/>
    </row>
    <row r="17154" spans="13:16" x14ac:dyDescent="0.3">
      <c r="M17154" s="162"/>
      <c r="N17154" s="152"/>
      <c r="P17154" s="138"/>
    </row>
    <row r="17155" spans="13:16" x14ac:dyDescent="0.3">
      <c r="M17155" s="162"/>
      <c r="N17155" s="152"/>
      <c r="P17155" s="138"/>
    </row>
    <row r="17156" spans="13:16" x14ac:dyDescent="0.3">
      <c r="M17156" s="162"/>
      <c r="N17156" s="152"/>
      <c r="P17156" s="138"/>
    </row>
    <row r="17157" spans="13:16" x14ac:dyDescent="0.3">
      <c r="M17157" s="162"/>
      <c r="N17157" s="152"/>
      <c r="P17157" s="138"/>
    </row>
    <row r="17158" spans="13:16" x14ac:dyDescent="0.3">
      <c r="M17158" s="162"/>
      <c r="N17158" s="152"/>
      <c r="P17158" s="138"/>
    </row>
    <row r="17159" spans="13:16" x14ac:dyDescent="0.3">
      <c r="M17159" s="162"/>
      <c r="N17159" s="152"/>
      <c r="P17159" s="138"/>
    </row>
    <row r="17160" spans="13:16" x14ac:dyDescent="0.3">
      <c r="M17160" s="162"/>
      <c r="N17160" s="152"/>
      <c r="P17160" s="138"/>
    </row>
    <row r="17161" spans="13:16" x14ac:dyDescent="0.3">
      <c r="M17161" s="162"/>
      <c r="N17161" s="152"/>
      <c r="P17161" s="138"/>
    </row>
    <row r="17162" spans="13:16" x14ac:dyDescent="0.3">
      <c r="M17162" s="162"/>
      <c r="N17162" s="152"/>
      <c r="P17162" s="138"/>
    </row>
    <row r="17163" spans="13:16" x14ac:dyDescent="0.3">
      <c r="M17163" s="162"/>
      <c r="N17163" s="152"/>
      <c r="P17163" s="138"/>
    </row>
    <row r="17164" spans="13:16" x14ac:dyDescent="0.3">
      <c r="M17164" s="162"/>
      <c r="N17164" s="152"/>
      <c r="P17164" s="138"/>
    </row>
    <row r="17165" spans="13:16" x14ac:dyDescent="0.3">
      <c r="M17165" s="162"/>
      <c r="N17165" s="152"/>
      <c r="P17165" s="138"/>
    </row>
    <row r="17166" spans="13:16" x14ac:dyDescent="0.3">
      <c r="M17166" s="162"/>
      <c r="N17166" s="152"/>
      <c r="P17166" s="138"/>
    </row>
    <row r="17167" spans="13:16" x14ac:dyDescent="0.3">
      <c r="M17167" s="162"/>
      <c r="N17167" s="152"/>
      <c r="P17167" s="138"/>
    </row>
    <row r="17168" spans="13:16" x14ac:dyDescent="0.3">
      <c r="M17168" s="162"/>
      <c r="N17168" s="152"/>
      <c r="P17168" s="138"/>
    </row>
    <row r="17169" spans="13:16" x14ac:dyDescent="0.3">
      <c r="M17169" s="162"/>
      <c r="N17169" s="152"/>
      <c r="P17169" s="138"/>
    </row>
    <row r="17170" spans="13:16" x14ac:dyDescent="0.3">
      <c r="M17170" s="162"/>
      <c r="N17170" s="152"/>
      <c r="P17170" s="138"/>
    </row>
    <row r="17171" spans="13:16" x14ac:dyDescent="0.3">
      <c r="M17171" s="162"/>
      <c r="N17171" s="152"/>
      <c r="P17171" s="138"/>
    </row>
    <row r="17172" spans="13:16" x14ac:dyDescent="0.3">
      <c r="M17172" s="162"/>
      <c r="N17172" s="152"/>
      <c r="P17172" s="138"/>
    </row>
    <row r="17173" spans="13:16" x14ac:dyDescent="0.3">
      <c r="M17173" s="162"/>
      <c r="N17173" s="152"/>
      <c r="P17173" s="138"/>
    </row>
    <row r="17174" spans="13:16" x14ac:dyDescent="0.3">
      <c r="M17174" s="162"/>
      <c r="N17174" s="152"/>
      <c r="P17174" s="138"/>
    </row>
    <row r="17175" spans="13:16" x14ac:dyDescent="0.3">
      <c r="M17175" s="162"/>
      <c r="N17175" s="152"/>
      <c r="P17175" s="138"/>
    </row>
    <row r="17176" spans="13:16" x14ac:dyDescent="0.3">
      <c r="M17176" s="162"/>
      <c r="N17176" s="152"/>
      <c r="P17176" s="138"/>
    </row>
    <row r="17177" spans="13:16" x14ac:dyDescent="0.3">
      <c r="M17177" s="162"/>
      <c r="N17177" s="152"/>
      <c r="P17177" s="138"/>
    </row>
    <row r="17178" spans="13:16" x14ac:dyDescent="0.3">
      <c r="M17178" s="162"/>
      <c r="N17178" s="152"/>
      <c r="P17178" s="138"/>
    </row>
    <row r="17179" spans="13:16" x14ac:dyDescent="0.3">
      <c r="M17179" s="162"/>
      <c r="N17179" s="152"/>
      <c r="P17179" s="138"/>
    </row>
    <row r="17180" spans="13:16" x14ac:dyDescent="0.3">
      <c r="M17180" s="162"/>
      <c r="N17180" s="152"/>
      <c r="P17180" s="138"/>
    </row>
    <row r="17181" spans="13:16" x14ac:dyDescent="0.3">
      <c r="M17181" s="162"/>
      <c r="N17181" s="152"/>
      <c r="P17181" s="138"/>
    </row>
    <row r="17182" spans="13:16" x14ac:dyDescent="0.3">
      <c r="M17182" s="162"/>
      <c r="N17182" s="152"/>
      <c r="P17182" s="138"/>
    </row>
    <row r="17183" spans="13:16" x14ac:dyDescent="0.3">
      <c r="M17183" s="162"/>
      <c r="N17183" s="152"/>
      <c r="P17183" s="138"/>
    </row>
    <row r="17184" spans="13:16" x14ac:dyDescent="0.3">
      <c r="M17184" s="162"/>
      <c r="N17184" s="152"/>
      <c r="P17184" s="138"/>
    </row>
    <row r="17185" spans="13:16" x14ac:dyDescent="0.3">
      <c r="M17185" s="162"/>
      <c r="N17185" s="152"/>
      <c r="P17185" s="138"/>
    </row>
    <row r="17186" spans="13:16" x14ac:dyDescent="0.3">
      <c r="M17186" s="162"/>
      <c r="N17186" s="152"/>
      <c r="P17186" s="138"/>
    </row>
    <row r="17187" spans="13:16" x14ac:dyDescent="0.3">
      <c r="M17187" s="162"/>
      <c r="N17187" s="152"/>
      <c r="P17187" s="138"/>
    </row>
    <row r="17188" spans="13:16" x14ac:dyDescent="0.3">
      <c r="M17188" s="162"/>
      <c r="N17188" s="152"/>
      <c r="P17188" s="138"/>
    </row>
    <row r="17189" spans="13:16" x14ac:dyDescent="0.3">
      <c r="M17189" s="162"/>
      <c r="N17189" s="152"/>
      <c r="P17189" s="138"/>
    </row>
    <row r="17190" spans="13:16" x14ac:dyDescent="0.3">
      <c r="M17190" s="162"/>
      <c r="N17190" s="152"/>
      <c r="P17190" s="138"/>
    </row>
    <row r="17191" spans="13:16" x14ac:dyDescent="0.3">
      <c r="M17191" s="162"/>
      <c r="N17191" s="152"/>
      <c r="P17191" s="138"/>
    </row>
    <row r="17192" spans="13:16" x14ac:dyDescent="0.3">
      <c r="M17192" s="162"/>
      <c r="N17192" s="152"/>
      <c r="P17192" s="138"/>
    </row>
    <row r="17193" spans="13:16" x14ac:dyDescent="0.3">
      <c r="M17193" s="162"/>
      <c r="N17193" s="152"/>
      <c r="P17193" s="138"/>
    </row>
    <row r="17194" spans="13:16" x14ac:dyDescent="0.3">
      <c r="M17194" s="162"/>
      <c r="N17194" s="152"/>
      <c r="P17194" s="138"/>
    </row>
    <row r="17195" spans="13:16" x14ac:dyDescent="0.3">
      <c r="M17195" s="162"/>
      <c r="N17195" s="152"/>
      <c r="P17195" s="138"/>
    </row>
    <row r="17196" spans="13:16" x14ac:dyDescent="0.3">
      <c r="M17196" s="162"/>
      <c r="N17196" s="152"/>
      <c r="P17196" s="138"/>
    </row>
    <row r="17197" spans="13:16" x14ac:dyDescent="0.3">
      <c r="M17197" s="162"/>
      <c r="N17197" s="152"/>
      <c r="P17197" s="138"/>
    </row>
    <row r="17198" spans="13:16" x14ac:dyDescent="0.3">
      <c r="M17198" s="162"/>
      <c r="N17198" s="152"/>
      <c r="P17198" s="138"/>
    </row>
    <row r="17199" spans="13:16" x14ac:dyDescent="0.3">
      <c r="M17199" s="162"/>
      <c r="N17199" s="152"/>
      <c r="P17199" s="138"/>
    </row>
    <row r="17200" spans="13:16" x14ac:dyDescent="0.3">
      <c r="M17200" s="162"/>
      <c r="N17200" s="152"/>
      <c r="P17200" s="138"/>
    </row>
    <row r="17201" spans="13:16" x14ac:dyDescent="0.3">
      <c r="M17201" s="162"/>
      <c r="N17201" s="152"/>
      <c r="P17201" s="138"/>
    </row>
    <row r="17202" spans="13:16" x14ac:dyDescent="0.3">
      <c r="M17202" s="162"/>
      <c r="N17202" s="152"/>
      <c r="P17202" s="138"/>
    </row>
    <row r="17203" spans="13:16" x14ac:dyDescent="0.3">
      <c r="M17203" s="162"/>
      <c r="N17203" s="152"/>
      <c r="P17203" s="138"/>
    </row>
    <row r="17204" spans="13:16" x14ac:dyDescent="0.3">
      <c r="M17204" s="162"/>
      <c r="N17204" s="152"/>
      <c r="P17204" s="138"/>
    </row>
    <row r="17205" spans="13:16" x14ac:dyDescent="0.3">
      <c r="M17205" s="162"/>
      <c r="N17205" s="152"/>
      <c r="P17205" s="138"/>
    </row>
    <row r="17206" spans="13:16" x14ac:dyDescent="0.3">
      <c r="M17206" s="162"/>
      <c r="N17206" s="152"/>
      <c r="P17206" s="138"/>
    </row>
    <row r="17207" spans="13:16" x14ac:dyDescent="0.3">
      <c r="M17207" s="162"/>
      <c r="N17207" s="152"/>
      <c r="P17207" s="138"/>
    </row>
    <row r="17208" spans="13:16" x14ac:dyDescent="0.3">
      <c r="M17208" s="162"/>
      <c r="N17208" s="152"/>
      <c r="P17208" s="138"/>
    </row>
    <row r="17209" spans="13:16" x14ac:dyDescent="0.3">
      <c r="M17209" s="162"/>
      <c r="N17209" s="152"/>
      <c r="P17209" s="138"/>
    </row>
    <row r="17210" spans="13:16" x14ac:dyDescent="0.3">
      <c r="M17210" s="162"/>
      <c r="N17210" s="152"/>
      <c r="P17210" s="138"/>
    </row>
    <row r="17211" spans="13:16" x14ac:dyDescent="0.3">
      <c r="M17211" s="162"/>
      <c r="N17211" s="152"/>
      <c r="P17211" s="138"/>
    </row>
    <row r="17212" spans="13:16" x14ac:dyDescent="0.3">
      <c r="M17212" s="162"/>
      <c r="N17212" s="152"/>
      <c r="P17212" s="138"/>
    </row>
    <row r="17213" spans="13:16" x14ac:dyDescent="0.3">
      <c r="M17213" s="162"/>
      <c r="N17213" s="152"/>
      <c r="P17213" s="138"/>
    </row>
    <row r="17214" spans="13:16" x14ac:dyDescent="0.3">
      <c r="M17214" s="162"/>
      <c r="N17214" s="152"/>
      <c r="P17214" s="138"/>
    </row>
    <row r="17215" spans="13:16" x14ac:dyDescent="0.3">
      <c r="M17215" s="162"/>
      <c r="N17215" s="152"/>
      <c r="P17215" s="138"/>
    </row>
    <row r="17216" spans="13:16" x14ac:dyDescent="0.3">
      <c r="M17216" s="162"/>
      <c r="N17216" s="152"/>
      <c r="P17216" s="138"/>
    </row>
    <row r="17217" spans="13:16" x14ac:dyDescent="0.3">
      <c r="M17217" s="162"/>
      <c r="N17217" s="152"/>
      <c r="P17217" s="138"/>
    </row>
    <row r="17218" spans="13:16" x14ac:dyDescent="0.3">
      <c r="M17218" s="162"/>
      <c r="N17218" s="152"/>
      <c r="P17218" s="138"/>
    </row>
    <row r="17219" spans="13:16" x14ac:dyDescent="0.3">
      <c r="M17219" s="162"/>
      <c r="N17219" s="152"/>
      <c r="P17219" s="138"/>
    </row>
    <row r="17220" spans="13:16" x14ac:dyDescent="0.3">
      <c r="M17220" s="162"/>
      <c r="N17220" s="152"/>
      <c r="P17220" s="138"/>
    </row>
    <row r="17221" spans="13:16" x14ac:dyDescent="0.3">
      <c r="M17221" s="162"/>
      <c r="N17221" s="152"/>
      <c r="P17221" s="138"/>
    </row>
    <row r="17222" spans="13:16" x14ac:dyDescent="0.3">
      <c r="M17222" s="162"/>
      <c r="N17222" s="152"/>
      <c r="P17222" s="138"/>
    </row>
    <row r="17223" spans="13:16" x14ac:dyDescent="0.3">
      <c r="M17223" s="162"/>
      <c r="N17223" s="152"/>
      <c r="P17223" s="138"/>
    </row>
    <row r="17224" spans="13:16" x14ac:dyDescent="0.3">
      <c r="M17224" s="162"/>
      <c r="N17224" s="152"/>
      <c r="P17224" s="138"/>
    </row>
    <row r="17225" spans="13:16" x14ac:dyDescent="0.3">
      <c r="M17225" s="162"/>
      <c r="N17225" s="152"/>
      <c r="P17225" s="138"/>
    </row>
    <row r="17226" spans="13:16" x14ac:dyDescent="0.3">
      <c r="M17226" s="162"/>
      <c r="N17226" s="152"/>
      <c r="P17226" s="138"/>
    </row>
    <row r="17227" spans="13:16" x14ac:dyDescent="0.3">
      <c r="M17227" s="162"/>
      <c r="N17227" s="152"/>
      <c r="P17227" s="138"/>
    </row>
    <row r="17228" spans="13:16" x14ac:dyDescent="0.3">
      <c r="M17228" s="162"/>
      <c r="N17228" s="152"/>
      <c r="P17228" s="138"/>
    </row>
    <row r="17229" spans="13:16" x14ac:dyDescent="0.3">
      <c r="M17229" s="162"/>
      <c r="N17229" s="152"/>
      <c r="P17229" s="138"/>
    </row>
    <row r="17230" spans="13:16" x14ac:dyDescent="0.3">
      <c r="M17230" s="162"/>
      <c r="N17230" s="152"/>
      <c r="P17230" s="138"/>
    </row>
    <row r="17231" spans="13:16" x14ac:dyDescent="0.3">
      <c r="M17231" s="162"/>
      <c r="N17231" s="152"/>
      <c r="P17231" s="138"/>
    </row>
    <row r="17232" spans="13:16" x14ac:dyDescent="0.3">
      <c r="M17232" s="162"/>
      <c r="N17232" s="152"/>
      <c r="P17232" s="138"/>
    </row>
    <row r="17233" spans="13:16" x14ac:dyDescent="0.3">
      <c r="M17233" s="162"/>
      <c r="N17233" s="152"/>
      <c r="P17233" s="138"/>
    </row>
    <row r="17234" spans="13:16" x14ac:dyDescent="0.3">
      <c r="M17234" s="162"/>
      <c r="N17234" s="152"/>
      <c r="P17234" s="138"/>
    </row>
    <row r="17235" spans="13:16" x14ac:dyDescent="0.3">
      <c r="M17235" s="162"/>
      <c r="N17235" s="152"/>
      <c r="P17235" s="138"/>
    </row>
    <row r="17236" spans="13:16" x14ac:dyDescent="0.3">
      <c r="M17236" s="162"/>
      <c r="N17236" s="152"/>
      <c r="P17236" s="138"/>
    </row>
    <row r="17237" spans="13:16" x14ac:dyDescent="0.3">
      <c r="M17237" s="162"/>
      <c r="N17237" s="152"/>
      <c r="P17237" s="138"/>
    </row>
    <row r="17238" spans="13:16" x14ac:dyDescent="0.3">
      <c r="M17238" s="162"/>
      <c r="N17238" s="152"/>
      <c r="P17238" s="138"/>
    </row>
    <row r="17239" spans="13:16" x14ac:dyDescent="0.3">
      <c r="M17239" s="162"/>
      <c r="N17239" s="152"/>
      <c r="P17239" s="138"/>
    </row>
    <row r="17240" spans="13:16" x14ac:dyDescent="0.3">
      <c r="M17240" s="162"/>
      <c r="N17240" s="152"/>
      <c r="P17240" s="138"/>
    </row>
    <row r="17241" spans="13:16" x14ac:dyDescent="0.3">
      <c r="M17241" s="162"/>
      <c r="N17241" s="152"/>
      <c r="P17241" s="138"/>
    </row>
    <row r="17242" spans="13:16" x14ac:dyDescent="0.3">
      <c r="M17242" s="162"/>
      <c r="N17242" s="152"/>
      <c r="P17242" s="138"/>
    </row>
    <row r="17243" spans="13:16" x14ac:dyDescent="0.3">
      <c r="M17243" s="162"/>
      <c r="N17243" s="152"/>
      <c r="P17243" s="138"/>
    </row>
    <row r="17244" spans="13:16" x14ac:dyDescent="0.3">
      <c r="M17244" s="162"/>
      <c r="N17244" s="152"/>
      <c r="P17244" s="138"/>
    </row>
    <row r="17245" spans="13:16" x14ac:dyDescent="0.3">
      <c r="M17245" s="162"/>
      <c r="N17245" s="152"/>
      <c r="P17245" s="138"/>
    </row>
    <row r="17246" spans="13:16" x14ac:dyDescent="0.3">
      <c r="M17246" s="162"/>
      <c r="N17246" s="152"/>
      <c r="P17246" s="138"/>
    </row>
    <row r="17247" spans="13:16" x14ac:dyDescent="0.3">
      <c r="M17247" s="162"/>
      <c r="N17247" s="152"/>
      <c r="P17247" s="138"/>
    </row>
    <row r="17248" spans="13:16" x14ac:dyDescent="0.3">
      <c r="M17248" s="162"/>
      <c r="N17248" s="152"/>
      <c r="P17248" s="138"/>
    </row>
    <row r="17249" spans="13:16" x14ac:dyDescent="0.3">
      <c r="M17249" s="162"/>
      <c r="N17249" s="152"/>
      <c r="P17249" s="138"/>
    </row>
    <row r="17250" spans="13:16" x14ac:dyDescent="0.3">
      <c r="M17250" s="162"/>
      <c r="N17250" s="152"/>
      <c r="P17250" s="138"/>
    </row>
    <row r="17251" spans="13:16" x14ac:dyDescent="0.3">
      <c r="M17251" s="162"/>
      <c r="N17251" s="152"/>
      <c r="P17251" s="138"/>
    </row>
    <row r="17252" spans="13:16" x14ac:dyDescent="0.3">
      <c r="M17252" s="162"/>
      <c r="N17252" s="152"/>
      <c r="P17252" s="138"/>
    </row>
    <row r="17253" spans="13:16" x14ac:dyDescent="0.3">
      <c r="M17253" s="162"/>
      <c r="N17253" s="152"/>
      <c r="P17253" s="138"/>
    </row>
    <row r="17254" spans="13:16" x14ac:dyDescent="0.3">
      <c r="M17254" s="162"/>
      <c r="N17254" s="152"/>
      <c r="P17254" s="138"/>
    </row>
    <row r="17255" spans="13:16" x14ac:dyDescent="0.3">
      <c r="M17255" s="162"/>
      <c r="N17255" s="152"/>
      <c r="P17255" s="138"/>
    </row>
    <row r="17256" spans="13:16" x14ac:dyDescent="0.3">
      <c r="M17256" s="162"/>
      <c r="N17256" s="152"/>
      <c r="P17256" s="138"/>
    </row>
    <row r="17257" spans="13:16" x14ac:dyDescent="0.3">
      <c r="M17257" s="162"/>
      <c r="N17257" s="152"/>
      <c r="P17257" s="138"/>
    </row>
    <row r="17258" spans="13:16" x14ac:dyDescent="0.3">
      <c r="M17258" s="162"/>
      <c r="N17258" s="152"/>
      <c r="P17258" s="138"/>
    </row>
    <row r="17259" spans="13:16" x14ac:dyDescent="0.3">
      <c r="M17259" s="162"/>
      <c r="N17259" s="152"/>
      <c r="P17259" s="138"/>
    </row>
    <row r="17260" spans="13:16" x14ac:dyDescent="0.3">
      <c r="M17260" s="162"/>
      <c r="N17260" s="152"/>
      <c r="P17260" s="138"/>
    </row>
    <row r="17261" spans="13:16" x14ac:dyDescent="0.3">
      <c r="M17261" s="162"/>
      <c r="N17261" s="152"/>
      <c r="P17261" s="138"/>
    </row>
    <row r="17262" spans="13:16" x14ac:dyDescent="0.3">
      <c r="M17262" s="162"/>
      <c r="N17262" s="152"/>
      <c r="P17262" s="138"/>
    </row>
    <row r="17263" spans="13:16" x14ac:dyDescent="0.3">
      <c r="M17263" s="162"/>
      <c r="N17263" s="152"/>
      <c r="P17263" s="138"/>
    </row>
    <row r="17264" spans="13:16" x14ac:dyDescent="0.3">
      <c r="M17264" s="162"/>
      <c r="N17264" s="152"/>
      <c r="P17264" s="138"/>
    </row>
    <row r="17265" spans="13:16" x14ac:dyDescent="0.3">
      <c r="M17265" s="162"/>
      <c r="N17265" s="152"/>
      <c r="P17265" s="138"/>
    </row>
    <row r="17266" spans="13:16" x14ac:dyDescent="0.3">
      <c r="M17266" s="162"/>
      <c r="N17266" s="152"/>
      <c r="P17266" s="138"/>
    </row>
    <row r="17267" spans="13:16" x14ac:dyDescent="0.3">
      <c r="M17267" s="162"/>
      <c r="N17267" s="152"/>
      <c r="P17267" s="138"/>
    </row>
    <row r="17268" spans="13:16" x14ac:dyDescent="0.3">
      <c r="M17268" s="162"/>
      <c r="N17268" s="152"/>
      <c r="P17268" s="138"/>
    </row>
    <row r="17269" spans="13:16" x14ac:dyDescent="0.3">
      <c r="M17269" s="162"/>
      <c r="N17269" s="152"/>
      <c r="P17269" s="138"/>
    </row>
    <row r="17270" spans="13:16" x14ac:dyDescent="0.3">
      <c r="M17270" s="162"/>
      <c r="N17270" s="152"/>
      <c r="P17270" s="138"/>
    </row>
    <row r="17271" spans="13:16" x14ac:dyDescent="0.3">
      <c r="M17271" s="162"/>
      <c r="N17271" s="152"/>
      <c r="P17271" s="138"/>
    </row>
    <row r="17272" spans="13:16" x14ac:dyDescent="0.3">
      <c r="M17272" s="162"/>
      <c r="N17272" s="152"/>
      <c r="P17272" s="138"/>
    </row>
    <row r="17273" spans="13:16" x14ac:dyDescent="0.3">
      <c r="M17273" s="162"/>
      <c r="N17273" s="152"/>
      <c r="P17273" s="138"/>
    </row>
    <row r="17274" spans="13:16" x14ac:dyDescent="0.3">
      <c r="M17274" s="162"/>
      <c r="N17274" s="152"/>
      <c r="P17274" s="138"/>
    </row>
    <row r="17275" spans="13:16" x14ac:dyDescent="0.3">
      <c r="M17275" s="162"/>
      <c r="N17275" s="152"/>
      <c r="P17275" s="138"/>
    </row>
    <row r="17276" spans="13:16" x14ac:dyDescent="0.3">
      <c r="M17276" s="162"/>
      <c r="N17276" s="152"/>
      <c r="P17276" s="138"/>
    </row>
    <row r="17277" spans="13:16" x14ac:dyDescent="0.3">
      <c r="M17277" s="162"/>
      <c r="N17277" s="152"/>
      <c r="P17277" s="138"/>
    </row>
    <row r="17278" spans="13:16" x14ac:dyDescent="0.3">
      <c r="M17278" s="162"/>
      <c r="N17278" s="152"/>
      <c r="P17278" s="138"/>
    </row>
    <row r="17279" spans="13:16" x14ac:dyDescent="0.3">
      <c r="M17279" s="162"/>
      <c r="N17279" s="152"/>
      <c r="P17279" s="138"/>
    </row>
    <row r="17280" spans="13:16" x14ac:dyDescent="0.3">
      <c r="M17280" s="162"/>
      <c r="N17280" s="152"/>
      <c r="P17280" s="138"/>
    </row>
    <row r="17281" spans="13:16" x14ac:dyDescent="0.3">
      <c r="M17281" s="162"/>
      <c r="N17281" s="152"/>
      <c r="P17281" s="138"/>
    </row>
    <row r="17282" spans="13:16" x14ac:dyDescent="0.3">
      <c r="M17282" s="162"/>
      <c r="N17282" s="152"/>
      <c r="P17282" s="138"/>
    </row>
    <row r="17283" spans="13:16" x14ac:dyDescent="0.3">
      <c r="M17283" s="162"/>
      <c r="N17283" s="152"/>
      <c r="P17283" s="138"/>
    </row>
    <row r="17284" spans="13:16" x14ac:dyDescent="0.3">
      <c r="M17284" s="162"/>
      <c r="N17284" s="152"/>
      <c r="P17284" s="138"/>
    </row>
    <row r="17285" spans="13:16" x14ac:dyDescent="0.3">
      <c r="M17285" s="162"/>
      <c r="N17285" s="152"/>
      <c r="P17285" s="138"/>
    </row>
    <row r="17286" spans="13:16" x14ac:dyDescent="0.3">
      <c r="M17286" s="162"/>
      <c r="N17286" s="152"/>
      <c r="P17286" s="138"/>
    </row>
    <row r="17287" spans="13:16" x14ac:dyDescent="0.3">
      <c r="M17287" s="162"/>
      <c r="N17287" s="152"/>
      <c r="P17287" s="138"/>
    </row>
    <row r="17288" spans="13:16" x14ac:dyDescent="0.3">
      <c r="M17288" s="162"/>
      <c r="N17288" s="152"/>
      <c r="P17288" s="138"/>
    </row>
    <row r="17289" spans="13:16" x14ac:dyDescent="0.3">
      <c r="M17289" s="162"/>
      <c r="N17289" s="152"/>
      <c r="P17289" s="138"/>
    </row>
    <row r="17290" spans="13:16" x14ac:dyDescent="0.3">
      <c r="M17290" s="162"/>
      <c r="N17290" s="152"/>
      <c r="P17290" s="138"/>
    </row>
    <row r="17291" spans="13:16" x14ac:dyDescent="0.3">
      <c r="M17291" s="162"/>
      <c r="N17291" s="152"/>
      <c r="P17291" s="138"/>
    </row>
    <row r="17292" spans="13:16" x14ac:dyDescent="0.3">
      <c r="M17292" s="162"/>
      <c r="N17292" s="152"/>
      <c r="P17292" s="138"/>
    </row>
    <row r="17293" spans="13:16" x14ac:dyDescent="0.3">
      <c r="M17293" s="162"/>
      <c r="N17293" s="152"/>
      <c r="P17293" s="138"/>
    </row>
    <row r="17294" spans="13:16" x14ac:dyDescent="0.3">
      <c r="M17294" s="162"/>
      <c r="N17294" s="152"/>
      <c r="P17294" s="138"/>
    </row>
    <row r="17295" spans="13:16" x14ac:dyDescent="0.3">
      <c r="M17295" s="162"/>
      <c r="N17295" s="152"/>
      <c r="P17295" s="138"/>
    </row>
    <row r="17296" spans="13:16" x14ac:dyDescent="0.3">
      <c r="M17296" s="162"/>
      <c r="N17296" s="152"/>
      <c r="P17296" s="138"/>
    </row>
    <row r="17297" spans="13:16" x14ac:dyDescent="0.3">
      <c r="M17297" s="162"/>
      <c r="N17297" s="152"/>
      <c r="P17297" s="138"/>
    </row>
    <row r="17298" spans="13:16" x14ac:dyDescent="0.3">
      <c r="M17298" s="162"/>
      <c r="N17298" s="152"/>
      <c r="P17298" s="138"/>
    </row>
    <row r="17299" spans="13:16" x14ac:dyDescent="0.3">
      <c r="M17299" s="162"/>
      <c r="N17299" s="152"/>
      <c r="P17299" s="138"/>
    </row>
    <row r="17300" spans="13:16" x14ac:dyDescent="0.3">
      <c r="M17300" s="162"/>
      <c r="N17300" s="152"/>
      <c r="P17300" s="138"/>
    </row>
    <row r="17301" spans="13:16" x14ac:dyDescent="0.3">
      <c r="M17301" s="162"/>
      <c r="N17301" s="152"/>
      <c r="P17301" s="138"/>
    </row>
    <row r="17302" spans="13:16" x14ac:dyDescent="0.3">
      <c r="M17302" s="162"/>
      <c r="N17302" s="152"/>
      <c r="P17302" s="138"/>
    </row>
    <row r="17303" spans="13:16" x14ac:dyDescent="0.3">
      <c r="M17303" s="162"/>
      <c r="N17303" s="152"/>
      <c r="P17303" s="138"/>
    </row>
    <row r="17304" spans="13:16" x14ac:dyDescent="0.3">
      <c r="M17304" s="162"/>
      <c r="N17304" s="152"/>
      <c r="P17304" s="138"/>
    </row>
    <row r="17305" spans="13:16" x14ac:dyDescent="0.3">
      <c r="M17305" s="162"/>
      <c r="N17305" s="152"/>
      <c r="P17305" s="138"/>
    </row>
    <row r="17306" spans="13:16" x14ac:dyDescent="0.3">
      <c r="M17306" s="162"/>
      <c r="N17306" s="152"/>
      <c r="P17306" s="138"/>
    </row>
    <row r="17307" spans="13:16" x14ac:dyDescent="0.3">
      <c r="M17307" s="162"/>
      <c r="N17307" s="152"/>
      <c r="P17307" s="138"/>
    </row>
    <row r="17308" spans="13:16" x14ac:dyDescent="0.3">
      <c r="M17308" s="162"/>
      <c r="N17308" s="152"/>
      <c r="P17308" s="138"/>
    </row>
    <row r="17309" spans="13:16" x14ac:dyDescent="0.3">
      <c r="M17309" s="162"/>
      <c r="N17309" s="152"/>
      <c r="P17309" s="138"/>
    </row>
    <row r="17310" spans="13:16" x14ac:dyDescent="0.3">
      <c r="M17310" s="162"/>
      <c r="N17310" s="152"/>
      <c r="P17310" s="138"/>
    </row>
    <row r="17311" spans="13:16" x14ac:dyDescent="0.3">
      <c r="M17311" s="162"/>
      <c r="N17311" s="152"/>
      <c r="P17311" s="138"/>
    </row>
    <row r="17312" spans="13:16" x14ac:dyDescent="0.3">
      <c r="M17312" s="162"/>
      <c r="N17312" s="152"/>
      <c r="P17312" s="138"/>
    </row>
    <row r="17313" spans="13:16" x14ac:dyDescent="0.3">
      <c r="M17313" s="162"/>
      <c r="N17313" s="152"/>
      <c r="P17313" s="138"/>
    </row>
    <row r="17314" spans="13:16" x14ac:dyDescent="0.3">
      <c r="M17314" s="162"/>
      <c r="N17314" s="152"/>
      <c r="P17314" s="138"/>
    </row>
    <row r="17315" spans="13:16" x14ac:dyDescent="0.3">
      <c r="M17315" s="162"/>
      <c r="N17315" s="152"/>
      <c r="P17315" s="138"/>
    </row>
    <row r="17316" spans="13:16" x14ac:dyDescent="0.3">
      <c r="M17316" s="162"/>
      <c r="N17316" s="152"/>
      <c r="P17316" s="138"/>
    </row>
    <row r="17317" spans="13:16" x14ac:dyDescent="0.3">
      <c r="M17317" s="162"/>
      <c r="N17317" s="152"/>
      <c r="P17317" s="138"/>
    </row>
    <row r="17318" spans="13:16" x14ac:dyDescent="0.3">
      <c r="M17318" s="162"/>
      <c r="N17318" s="152"/>
      <c r="P17318" s="138"/>
    </row>
    <row r="17319" spans="13:16" x14ac:dyDescent="0.3">
      <c r="M17319" s="162"/>
      <c r="N17319" s="152"/>
      <c r="P17319" s="138"/>
    </row>
    <row r="17320" spans="13:16" x14ac:dyDescent="0.3">
      <c r="M17320" s="162"/>
      <c r="N17320" s="152"/>
      <c r="P17320" s="138"/>
    </row>
    <row r="17321" spans="13:16" x14ac:dyDescent="0.3">
      <c r="M17321" s="162"/>
      <c r="N17321" s="152"/>
      <c r="P17321" s="138"/>
    </row>
    <row r="17322" spans="13:16" x14ac:dyDescent="0.3">
      <c r="M17322" s="162"/>
      <c r="N17322" s="152"/>
      <c r="P17322" s="138"/>
    </row>
    <row r="17323" spans="13:16" x14ac:dyDescent="0.3">
      <c r="M17323" s="162"/>
      <c r="N17323" s="152"/>
      <c r="P17323" s="138"/>
    </row>
    <row r="17324" spans="13:16" x14ac:dyDescent="0.3">
      <c r="M17324" s="162"/>
      <c r="N17324" s="152"/>
      <c r="P17324" s="138"/>
    </row>
    <row r="17325" spans="13:16" x14ac:dyDescent="0.3">
      <c r="M17325" s="162"/>
      <c r="N17325" s="152"/>
      <c r="P17325" s="138"/>
    </row>
    <row r="17326" spans="13:16" x14ac:dyDescent="0.3">
      <c r="M17326" s="162"/>
      <c r="N17326" s="152"/>
      <c r="P17326" s="138"/>
    </row>
    <row r="17327" spans="13:16" x14ac:dyDescent="0.3">
      <c r="M17327" s="162"/>
      <c r="N17327" s="152"/>
      <c r="P17327" s="138"/>
    </row>
    <row r="17328" spans="13:16" x14ac:dyDescent="0.3">
      <c r="M17328" s="162"/>
      <c r="N17328" s="152"/>
      <c r="P17328" s="138"/>
    </row>
    <row r="17329" spans="13:16" x14ac:dyDescent="0.3">
      <c r="M17329" s="162"/>
      <c r="N17329" s="152"/>
      <c r="P17329" s="138"/>
    </row>
    <row r="17330" spans="13:16" x14ac:dyDescent="0.3">
      <c r="M17330" s="162"/>
      <c r="N17330" s="152"/>
      <c r="P17330" s="138"/>
    </row>
    <row r="17331" spans="13:16" x14ac:dyDescent="0.3">
      <c r="M17331" s="162"/>
      <c r="N17331" s="152"/>
      <c r="P17331" s="138"/>
    </row>
    <row r="17332" spans="13:16" x14ac:dyDescent="0.3">
      <c r="M17332" s="162"/>
      <c r="N17332" s="152"/>
      <c r="P17332" s="138"/>
    </row>
    <row r="17333" spans="13:16" x14ac:dyDescent="0.3">
      <c r="M17333" s="162"/>
      <c r="N17333" s="152"/>
      <c r="P17333" s="138"/>
    </row>
    <row r="17334" spans="13:16" x14ac:dyDescent="0.3">
      <c r="M17334" s="162"/>
      <c r="N17334" s="152"/>
      <c r="P17334" s="138"/>
    </row>
    <row r="17335" spans="13:16" x14ac:dyDescent="0.3">
      <c r="M17335" s="162"/>
      <c r="N17335" s="152"/>
      <c r="P17335" s="138"/>
    </row>
    <row r="17336" spans="13:16" x14ac:dyDescent="0.3">
      <c r="M17336" s="162"/>
      <c r="N17336" s="152"/>
      <c r="P17336" s="138"/>
    </row>
    <row r="17337" spans="13:16" x14ac:dyDescent="0.3">
      <c r="M17337" s="162"/>
      <c r="N17337" s="152"/>
      <c r="P17337" s="138"/>
    </row>
    <row r="17338" spans="13:16" x14ac:dyDescent="0.3">
      <c r="M17338" s="162"/>
      <c r="N17338" s="152"/>
      <c r="P17338" s="138"/>
    </row>
    <row r="17339" spans="13:16" x14ac:dyDescent="0.3">
      <c r="M17339" s="162"/>
      <c r="N17339" s="152"/>
      <c r="P17339" s="138"/>
    </row>
    <row r="17340" spans="13:16" x14ac:dyDescent="0.3">
      <c r="M17340" s="162"/>
      <c r="N17340" s="152"/>
      <c r="P17340" s="138"/>
    </row>
    <row r="17341" spans="13:16" x14ac:dyDescent="0.3">
      <c r="M17341" s="162"/>
      <c r="N17341" s="152"/>
      <c r="P17341" s="138"/>
    </row>
    <row r="17342" spans="13:16" x14ac:dyDescent="0.3">
      <c r="M17342" s="162"/>
      <c r="N17342" s="152"/>
      <c r="P17342" s="138"/>
    </row>
    <row r="17343" spans="13:16" x14ac:dyDescent="0.3">
      <c r="M17343" s="162"/>
      <c r="N17343" s="152"/>
      <c r="P17343" s="138"/>
    </row>
    <row r="17344" spans="13:16" x14ac:dyDescent="0.3">
      <c r="M17344" s="162"/>
      <c r="N17344" s="152"/>
      <c r="P17344" s="138"/>
    </row>
    <row r="17345" spans="13:16" x14ac:dyDescent="0.3">
      <c r="M17345" s="162"/>
      <c r="N17345" s="152"/>
      <c r="P17345" s="138"/>
    </row>
    <row r="17346" spans="13:16" x14ac:dyDescent="0.3">
      <c r="M17346" s="162"/>
      <c r="N17346" s="152"/>
      <c r="P17346" s="138"/>
    </row>
    <row r="17347" spans="13:16" x14ac:dyDescent="0.3">
      <c r="M17347" s="162"/>
      <c r="N17347" s="152"/>
      <c r="P17347" s="138"/>
    </row>
    <row r="17348" spans="13:16" x14ac:dyDescent="0.3">
      <c r="M17348" s="162"/>
      <c r="N17348" s="152"/>
      <c r="P17348" s="138"/>
    </row>
    <row r="17349" spans="13:16" x14ac:dyDescent="0.3">
      <c r="M17349" s="162"/>
      <c r="N17349" s="152"/>
      <c r="P17349" s="138"/>
    </row>
    <row r="17350" spans="13:16" x14ac:dyDescent="0.3">
      <c r="M17350" s="162"/>
      <c r="N17350" s="152"/>
      <c r="P17350" s="138"/>
    </row>
    <row r="17351" spans="13:16" x14ac:dyDescent="0.3">
      <c r="M17351" s="162"/>
      <c r="N17351" s="152"/>
      <c r="P17351" s="138"/>
    </row>
    <row r="17352" spans="13:16" x14ac:dyDescent="0.3">
      <c r="M17352" s="162"/>
      <c r="N17352" s="152"/>
      <c r="P17352" s="138"/>
    </row>
    <row r="17353" spans="13:16" x14ac:dyDescent="0.3">
      <c r="M17353" s="162"/>
      <c r="N17353" s="152"/>
      <c r="P17353" s="138"/>
    </row>
    <row r="17354" spans="13:16" x14ac:dyDescent="0.3">
      <c r="M17354" s="162"/>
      <c r="N17354" s="152"/>
      <c r="P17354" s="138"/>
    </row>
    <row r="17355" spans="13:16" x14ac:dyDescent="0.3">
      <c r="M17355" s="162"/>
      <c r="N17355" s="152"/>
      <c r="P17355" s="138"/>
    </row>
    <row r="17356" spans="13:16" x14ac:dyDescent="0.3">
      <c r="M17356" s="162"/>
      <c r="N17356" s="152"/>
      <c r="P17356" s="138"/>
    </row>
    <row r="17357" spans="13:16" x14ac:dyDescent="0.3">
      <c r="M17357" s="162"/>
      <c r="N17357" s="152"/>
      <c r="P17357" s="138"/>
    </row>
    <row r="17358" spans="13:16" x14ac:dyDescent="0.3">
      <c r="M17358" s="162"/>
      <c r="N17358" s="152"/>
      <c r="P17358" s="138"/>
    </row>
    <row r="17359" spans="13:16" x14ac:dyDescent="0.3">
      <c r="M17359" s="162"/>
      <c r="N17359" s="152"/>
      <c r="P17359" s="138"/>
    </row>
    <row r="17360" spans="13:16" x14ac:dyDescent="0.3">
      <c r="M17360" s="162"/>
      <c r="N17360" s="152"/>
      <c r="P17360" s="138"/>
    </row>
    <row r="17361" spans="13:16" x14ac:dyDescent="0.3">
      <c r="M17361" s="162"/>
      <c r="N17361" s="152"/>
      <c r="P17361" s="138"/>
    </row>
    <row r="17362" spans="13:16" x14ac:dyDescent="0.3">
      <c r="M17362" s="162"/>
      <c r="N17362" s="152"/>
      <c r="P17362" s="138"/>
    </row>
    <row r="17363" spans="13:16" x14ac:dyDescent="0.3">
      <c r="M17363" s="162"/>
      <c r="N17363" s="152"/>
      <c r="P17363" s="138"/>
    </row>
    <row r="17364" spans="13:16" x14ac:dyDescent="0.3">
      <c r="M17364" s="162"/>
      <c r="N17364" s="152"/>
      <c r="P17364" s="138"/>
    </row>
    <row r="17365" spans="13:16" x14ac:dyDescent="0.3">
      <c r="M17365" s="162"/>
      <c r="N17365" s="152"/>
      <c r="P17365" s="138"/>
    </row>
    <row r="17366" spans="13:16" x14ac:dyDescent="0.3">
      <c r="M17366" s="162"/>
      <c r="N17366" s="152"/>
      <c r="P17366" s="138"/>
    </row>
    <row r="17367" spans="13:16" x14ac:dyDescent="0.3">
      <c r="M17367" s="162"/>
      <c r="N17367" s="152"/>
      <c r="P17367" s="138"/>
    </row>
    <row r="17368" spans="13:16" x14ac:dyDescent="0.3">
      <c r="M17368" s="162"/>
      <c r="N17368" s="152"/>
      <c r="P17368" s="138"/>
    </row>
    <row r="17369" spans="13:16" x14ac:dyDescent="0.3">
      <c r="M17369" s="162"/>
      <c r="N17369" s="152"/>
      <c r="P17369" s="138"/>
    </row>
    <row r="17370" spans="13:16" x14ac:dyDescent="0.3">
      <c r="M17370" s="162"/>
      <c r="N17370" s="152"/>
      <c r="P17370" s="138"/>
    </row>
    <row r="17371" spans="13:16" x14ac:dyDescent="0.3">
      <c r="M17371" s="162"/>
      <c r="N17371" s="152"/>
      <c r="P17371" s="138"/>
    </row>
    <row r="17372" spans="13:16" x14ac:dyDescent="0.3">
      <c r="M17372" s="162"/>
      <c r="N17372" s="152"/>
      <c r="P17372" s="138"/>
    </row>
    <row r="17373" spans="13:16" x14ac:dyDescent="0.3">
      <c r="M17373" s="162"/>
      <c r="N17373" s="152"/>
      <c r="P17373" s="138"/>
    </row>
    <row r="17374" spans="13:16" x14ac:dyDescent="0.3">
      <c r="M17374" s="162"/>
      <c r="N17374" s="152"/>
      <c r="P17374" s="138"/>
    </row>
    <row r="17375" spans="13:16" x14ac:dyDescent="0.3">
      <c r="M17375" s="162"/>
      <c r="N17375" s="152"/>
      <c r="P17375" s="138"/>
    </row>
    <row r="17376" spans="13:16" x14ac:dyDescent="0.3">
      <c r="M17376" s="162"/>
      <c r="N17376" s="152"/>
      <c r="P17376" s="138"/>
    </row>
    <row r="17377" spans="13:16" x14ac:dyDescent="0.3">
      <c r="M17377" s="162"/>
      <c r="N17377" s="152"/>
      <c r="P17377" s="138"/>
    </row>
    <row r="17378" spans="13:16" x14ac:dyDescent="0.3">
      <c r="M17378" s="162"/>
      <c r="N17378" s="152"/>
      <c r="P17378" s="138"/>
    </row>
    <row r="17379" spans="13:16" x14ac:dyDescent="0.3">
      <c r="M17379" s="162"/>
      <c r="N17379" s="152"/>
      <c r="P17379" s="138"/>
    </row>
    <row r="17380" spans="13:16" x14ac:dyDescent="0.3">
      <c r="M17380" s="162"/>
      <c r="N17380" s="152"/>
      <c r="P17380" s="138"/>
    </row>
    <row r="17381" spans="13:16" x14ac:dyDescent="0.3">
      <c r="M17381" s="162"/>
      <c r="N17381" s="152"/>
      <c r="P17381" s="138"/>
    </row>
    <row r="17382" spans="13:16" x14ac:dyDescent="0.3">
      <c r="M17382" s="162"/>
      <c r="N17382" s="152"/>
      <c r="P17382" s="138"/>
    </row>
    <row r="17383" spans="13:16" x14ac:dyDescent="0.3">
      <c r="M17383" s="162"/>
      <c r="N17383" s="152"/>
      <c r="P17383" s="138"/>
    </row>
    <row r="17384" spans="13:16" x14ac:dyDescent="0.3">
      <c r="M17384" s="162"/>
      <c r="N17384" s="152"/>
      <c r="P17384" s="138"/>
    </row>
    <row r="17385" spans="13:16" x14ac:dyDescent="0.3">
      <c r="M17385" s="162"/>
      <c r="N17385" s="152"/>
      <c r="P17385" s="138"/>
    </row>
    <row r="17386" spans="13:16" x14ac:dyDescent="0.3">
      <c r="M17386" s="162"/>
      <c r="N17386" s="152"/>
      <c r="P17386" s="138"/>
    </row>
    <row r="17387" spans="13:16" x14ac:dyDescent="0.3">
      <c r="M17387" s="162"/>
      <c r="N17387" s="152"/>
      <c r="P17387" s="138"/>
    </row>
    <row r="17388" spans="13:16" x14ac:dyDescent="0.3">
      <c r="M17388" s="162"/>
      <c r="N17388" s="152"/>
      <c r="P17388" s="138"/>
    </row>
    <row r="17389" spans="13:16" x14ac:dyDescent="0.3">
      <c r="M17389" s="162"/>
      <c r="N17389" s="152"/>
      <c r="P17389" s="138"/>
    </row>
    <row r="17390" spans="13:16" x14ac:dyDescent="0.3">
      <c r="M17390" s="162"/>
      <c r="N17390" s="152"/>
      <c r="P17390" s="138"/>
    </row>
    <row r="17391" spans="13:16" x14ac:dyDescent="0.3">
      <c r="M17391" s="162"/>
      <c r="N17391" s="152"/>
      <c r="P17391" s="138"/>
    </row>
    <row r="17392" spans="13:16" x14ac:dyDescent="0.3">
      <c r="M17392" s="162"/>
      <c r="N17392" s="152"/>
      <c r="P17392" s="138"/>
    </row>
    <row r="17393" spans="13:16" x14ac:dyDescent="0.3">
      <c r="M17393" s="162"/>
      <c r="N17393" s="152"/>
      <c r="P17393" s="138"/>
    </row>
    <row r="17394" spans="13:16" x14ac:dyDescent="0.3">
      <c r="M17394" s="162"/>
      <c r="N17394" s="152"/>
      <c r="P17394" s="138"/>
    </row>
    <row r="17395" spans="13:16" x14ac:dyDescent="0.3">
      <c r="M17395" s="162"/>
      <c r="N17395" s="152"/>
      <c r="P17395" s="138"/>
    </row>
    <row r="17396" spans="13:16" x14ac:dyDescent="0.3">
      <c r="M17396" s="162"/>
      <c r="N17396" s="152"/>
      <c r="P17396" s="138"/>
    </row>
    <row r="17397" spans="13:16" x14ac:dyDescent="0.3">
      <c r="M17397" s="162"/>
      <c r="N17397" s="152"/>
      <c r="P17397" s="138"/>
    </row>
    <row r="17398" spans="13:16" x14ac:dyDescent="0.3">
      <c r="M17398" s="162"/>
      <c r="N17398" s="152"/>
      <c r="P17398" s="138"/>
    </row>
    <row r="17399" spans="13:16" x14ac:dyDescent="0.3">
      <c r="M17399" s="162"/>
      <c r="N17399" s="152"/>
      <c r="P17399" s="138"/>
    </row>
    <row r="17400" spans="13:16" x14ac:dyDescent="0.3">
      <c r="M17400" s="162"/>
      <c r="N17400" s="152"/>
      <c r="P17400" s="138"/>
    </row>
    <row r="17401" spans="13:16" x14ac:dyDescent="0.3">
      <c r="M17401" s="162"/>
      <c r="N17401" s="152"/>
      <c r="P17401" s="138"/>
    </row>
    <row r="17402" spans="13:16" x14ac:dyDescent="0.3">
      <c r="M17402" s="162"/>
      <c r="N17402" s="152"/>
      <c r="P17402" s="138"/>
    </row>
    <row r="17403" spans="13:16" x14ac:dyDescent="0.3">
      <c r="M17403" s="162"/>
      <c r="N17403" s="152"/>
      <c r="P17403" s="138"/>
    </row>
    <row r="17404" spans="13:16" x14ac:dyDescent="0.3">
      <c r="M17404" s="162"/>
      <c r="N17404" s="152"/>
      <c r="P17404" s="138"/>
    </row>
    <row r="17405" spans="13:16" x14ac:dyDescent="0.3">
      <c r="M17405" s="162"/>
      <c r="N17405" s="152"/>
      <c r="P17405" s="138"/>
    </row>
    <row r="17406" spans="13:16" x14ac:dyDescent="0.3">
      <c r="M17406" s="162"/>
      <c r="N17406" s="152"/>
      <c r="P17406" s="138"/>
    </row>
    <row r="17407" spans="13:16" x14ac:dyDescent="0.3">
      <c r="M17407" s="162"/>
      <c r="N17407" s="152"/>
      <c r="P17407" s="138"/>
    </row>
    <row r="17408" spans="13:16" x14ac:dyDescent="0.3">
      <c r="M17408" s="162"/>
      <c r="N17408" s="152"/>
      <c r="P17408" s="138"/>
    </row>
    <row r="17409" spans="13:16" x14ac:dyDescent="0.3">
      <c r="M17409" s="162"/>
      <c r="N17409" s="152"/>
      <c r="P17409" s="138"/>
    </row>
    <row r="17410" spans="13:16" x14ac:dyDescent="0.3">
      <c r="M17410" s="162"/>
      <c r="N17410" s="152"/>
      <c r="P17410" s="138"/>
    </row>
    <row r="17411" spans="13:16" x14ac:dyDescent="0.3">
      <c r="M17411" s="162"/>
      <c r="N17411" s="152"/>
      <c r="P17411" s="138"/>
    </row>
    <row r="17412" spans="13:16" x14ac:dyDescent="0.3">
      <c r="M17412" s="162"/>
      <c r="N17412" s="152"/>
      <c r="P17412" s="138"/>
    </row>
    <row r="17413" spans="13:16" x14ac:dyDescent="0.3">
      <c r="M17413" s="162"/>
      <c r="N17413" s="152"/>
      <c r="P17413" s="138"/>
    </row>
    <row r="17414" spans="13:16" x14ac:dyDescent="0.3">
      <c r="M17414" s="162"/>
      <c r="N17414" s="152"/>
      <c r="P17414" s="138"/>
    </row>
    <row r="17415" spans="13:16" x14ac:dyDescent="0.3">
      <c r="M17415" s="162"/>
      <c r="N17415" s="152"/>
      <c r="P17415" s="138"/>
    </row>
    <row r="17416" spans="13:16" x14ac:dyDescent="0.3">
      <c r="M17416" s="162"/>
      <c r="N17416" s="152"/>
      <c r="P17416" s="138"/>
    </row>
    <row r="17417" spans="13:16" x14ac:dyDescent="0.3">
      <c r="M17417" s="162"/>
      <c r="N17417" s="152"/>
      <c r="P17417" s="138"/>
    </row>
    <row r="17418" spans="13:16" x14ac:dyDescent="0.3">
      <c r="M17418" s="162"/>
      <c r="N17418" s="152"/>
      <c r="P17418" s="138"/>
    </row>
    <row r="17419" spans="13:16" x14ac:dyDescent="0.3">
      <c r="M17419" s="162"/>
      <c r="N17419" s="152"/>
      <c r="P17419" s="138"/>
    </row>
    <row r="17420" spans="13:16" x14ac:dyDescent="0.3">
      <c r="M17420" s="162"/>
      <c r="N17420" s="152"/>
      <c r="P17420" s="138"/>
    </row>
    <row r="17421" spans="13:16" x14ac:dyDescent="0.3">
      <c r="M17421" s="162"/>
      <c r="N17421" s="152"/>
      <c r="P17421" s="138"/>
    </row>
    <row r="17422" spans="13:16" x14ac:dyDescent="0.3">
      <c r="M17422" s="162"/>
      <c r="N17422" s="152"/>
      <c r="P17422" s="138"/>
    </row>
    <row r="17423" spans="13:16" x14ac:dyDescent="0.3">
      <c r="M17423" s="162"/>
      <c r="N17423" s="152"/>
      <c r="P17423" s="138"/>
    </row>
    <row r="17424" spans="13:16" x14ac:dyDescent="0.3">
      <c r="M17424" s="162"/>
      <c r="N17424" s="152"/>
      <c r="P17424" s="138"/>
    </row>
    <row r="17425" spans="13:16" x14ac:dyDescent="0.3">
      <c r="M17425" s="162"/>
      <c r="N17425" s="152"/>
      <c r="P17425" s="138"/>
    </row>
    <row r="17426" spans="13:16" x14ac:dyDescent="0.3">
      <c r="M17426" s="162"/>
      <c r="N17426" s="152"/>
      <c r="P17426" s="138"/>
    </row>
    <row r="17427" spans="13:16" x14ac:dyDescent="0.3">
      <c r="M17427" s="162"/>
      <c r="N17427" s="152"/>
      <c r="P17427" s="138"/>
    </row>
    <row r="17428" spans="13:16" x14ac:dyDescent="0.3">
      <c r="M17428" s="162"/>
      <c r="N17428" s="152"/>
      <c r="P17428" s="138"/>
    </row>
    <row r="17429" spans="13:16" x14ac:dyDescent="0.3">
      <c r="M17429" s="162"/>
      <c r="N17429" s="152"/>
      <c r="P17429" s="138"/>
    </row>
    <row r="17430" spans="13:16" x14ac:dyDescent="0.3">
      <c r="M17430" s="162"/>
      <c r="N17430" s="152"/>
      <c r="P17430" s="138"/>
    </row>
    <row r="17431" spans="13:16" x14ac:dyDescent="0.3">
      <c r="M17431" s="162"/>
      <c r="N17431" s="152"/>
      <c r="P17431" s="138"/>
    </row>
    <row r="17432" spans="13:16" x14ac:dyDescent="0.3">
      <c r="M17432" s="162"/>
      <c r="N17432" s="152"/>
      <c r="P17432" s="138"/>
    </row>
    <row r="17433" spans="13:16" x14ac:dyDescent="0.3">
      <c r="M17433" s="162"/>
      <c r="N17433" s="152"/>
      <c r="P17433" s="138"/>
    </row>
    <row r="17434" spans="13:16" x14ac:dyDescent="0.3">
      <c r="M17434" s="162"/>
      <c r="N17434" s="152"/>
      <c r="P17434" s="138"/>
    </row>
    <row r="17435" spans="13:16" x14ac:dyDescent="0.3">
      <c r="M17435" s="162"/>
      <c r="N17435" s="152"/>
      <c r="P17435" s="138"/>
    </row>
    <row r="17436" spans="13:16" x14ac:dyDescent="0.3">
      <c r="M17436" s="162"/>
      <c r="N17436" s="152"/>
      <c r="P17436" s="138"/>
    </row>
    <row r="17437" spans="13:16" x14ac:dyDescent="0.3">
      <c r="M17437" s="162"/>
      <c r="N17437" s="152"/>
      <c r="P17437" s="138"/>
    </row>
    <row r="17438" spans="13:16" x14ac:dyDescent="0.3">
      <c r="M17438" s="162"/>
      <c r="N17438" s="152"/>
      <c r="P17438" s="138"/>
    </row>
    <row r="17439" spans="13:16" x14ac:dyDescent="0.3">
      <c r="M17439" s="162"/>
      <c r="N17439" s="152"/>
      <c r="P17439" s="138"/>
    </row>
    <row r="17440" spans="13:16" x14ac:dyDescent="0.3">
      <c r="M17440" s="162"/>
      <c r="N17440" s="152"/>
      <c r="P17440" s="138"/>
    </row>
    <row r="17441" spans="13:16" x14ac:dyDescent="0.3">
      <c r="M17441" s="162"/>
      <c r="N17441" s="152"/>
      <c r="P17441" s="138"/>
    </row>
    <row r="17442" spans="13:16" x14ac:dyDescent="0.3">
      <c r="M17442" s="162"/>
      <c r="N17442" s="152"/>
      <c r="P17442" s="138"/>
    </row>
    <row r="17443" spans="13:16" x14ac:dyDescent="0.3">
      <c r="M17443" s="162"/>
      <c r="N17443" s="152"/>
      <c r="P17443" s="138"/>
    </row>
    <row r="17444" spans="13:16" x14ac:dyDescent="0.3">
      <c r="M17444" s="162"/>
      <c r="N17444" s="152"/>
      <c r="P17444" s="138"/>
    </row>
    <row r="17445" spans="13:16" x14ac:dyDescent="0.3">
      <c r="M17445" s="162"/>
      <c r="N17445" s="152"/>
      <c r="P17445" s="138"/>
    </row>
    <row r="17446" spans="13:16" x14ac:dyDescent="0.3">
      <c r="M17446" s="162"/>
      <c r="N17446" s="152"/>
      <c r="P17446" s="138"/>
    </row>
    <row r="17447" spans="13:16" x14ac:dyDescent="0.3">
      <c r="M17447" s="162"/>
      <c r="N17447" s="152"/>
      <c r="P17447" s="138"/>
    </row>
    <row r="17448" spans="13:16" x14ac:dyDescent="0.3">
      <c r="M17448" s="162"/>
      <c r="N17448" s="152"/>
      <c r="P17448" s="138"/>
    </row>
    <row r="17449" spans="13:16" x14ac:dyDescent="0.3">
      <c r="M17449" s="162"/>
      <c r="N17449" s="152"/>
      <c r="P17449" s="138"/>
    </row>
    <row r="17450" spans="13:16" x14ac:dyDescent="0.3">
      <c r="M17450" s="162"/>
      <c r="N17450" s="152"/>
      <c r="P17450" s="138"/>
    </row>
    <row r="17451" spans="13:16" x14ac:dyDescent="0.3">
      <c r="M17451" s="162"/>
      <c r="N17451" s="152"/>
      <c r="P17451" s="138"/>
    </row>
    <row r="17452" spans="13:16" x14ac:dyDescent="0.3">
      <c r="M17452" s="162"/>
      <c r="N17452" s="152"/>
      <c r="P17452" s="138"/>
    </row>
    <row r="17453" spans="13:16" x14ac:dyDescent="0.3">
      <c r="M17453" s="162"/>
      <c r="N17453" s="152"/>
      <c r="P17453" s="138"/>
    </row>
    <row r="17454" spans="13:16" x14ac:dyDescent="0.3">
      <c r="M17454" s="162"/>
      <c r="N17454" s="152"/>
      <c r="P17454" s="138"/>
    </row>
    <row r="17455" spans="13:16" x14ac:dyDescent="0.3">
      <c r="M17455" s="162"/>
      <c r="N17455" s="152"/>
      <c r="P17455" s="138"/>
    </row>
    <row r="17456" spans="13:16" x14ac:dyDescent="0.3">
      <c r="M17456" s="162"/>
      <c r="N17456" s="152"/>
      <c r="P17456" s="138"/>
    </row>
    <row r="17457" spans="13:16" x14ac:dyDescent="0.3">
      <c r="M17457" s="162"/>
      <c r="N17457" s="152"/>
      <c r="P17457" s="138"/>
    </row>
    <row r="17458" spans="13:16" x14ac:dyDescent="0.3">
      <c r="M17458" s="162"/>
      <c r="N17458" s="152"/>
      <c r="P17458" s="138"/>
    </row>
    <row r="17459" spans="13:16" x14ac:dyDescent="0.3">
      <c r="M17459" s="162"/>
      <c r="N17459" s="152"/>
      <c r="P17459" s="138"/>
    </row>
    <row r="17460" spans="13:16" x14ac:dyDescent="0.3">
      <c r="M17460" s="162"/>
      <c r="N17460" s="152"/>
      <c r="P17460" s="138"/>
    </row>
    <row r="17461" spans="13:16" x14ac:dyDescent="0.3">
      <c r="M17461" s="162"/>
      <c r="N17461" s="152"/>
      <c r="P17461" s="138"/>
    </row>
    <row r="17462" spans="13:16" x14ac:dyDescent="0.3">
      <c r="M17462" s="162"/>
      <c r="N17462" s="152"/>
      <c r="P17462" s="138"/>
    </row>
    <row r="17463" spans="13:16" x14ac:dyDescent="0.3">
      <c r="M17463" s="162"/>
      <c r="N17463" s="152"/>
      <c r="P17463" s="138"/>
    </row>
    <row r="17464" spans="13:16" x14ac:dyDescent="0.3">
      <c r="M17464" s="162"/>
      <c r="N17464" s="152"/>
      <c r="P17464" s="138"/>
    </row>
    <row r="17465" spans="13:16" x14ac:dyDescent="0.3">
      <c r="M17465" s="162"/>
      <c r="N17465" s="152"/>
      <c r="P17465" s="138"/>
    </row>
    <row r="17466" spans="13:16" x14ac:dyDescent="0.3">
      <c r="M17466" s="162"/>
      <c r="N17466" s="152"/>
      <c r="P17466" s="138"/>
    </row>
    <row r="17467" spans="13:16" x14ac:dyDescent="0.3">
      <c r="M17467" s="162"/>
      <c r="N17467" s="152"/>
      <c r="P17467" s="138"/>
    </row>
    <row r="17468" spans="13:16" x14ac:dyDescent="0.3">
      <c r="M17468" s="162"/>
      <c r="N17468" s="152"/>
      <c r="P17468" s="138"/>
    </row>
    <row r="17469" spans="13:16" x14ac:dyDescent="0.3">
      <c r="M17469" s="162"/>
      <c r="N17469" s="152"/>
      <c r="P17469" s="138"/>
    </row>
    <row r="17470" spans="13:16" x14ac:dyDescent="0.3">
      <c r="M17470" s="162"/>
      <c r="N17470" s="152"/>
      <c r="P17470" s="138"/>
    </row>
    <row r="17471" spans="13:16" x14ac:dyDescent="0.3">
      <c r="M17471" s="162"/>
      <c r="N17471" s="152"/>
      <c r="P17471" s="138"/>
    </row>
    <row r="17472" spans="13:16" x14ac:dyDescent="0.3">
      <c r="M17472" s="162"/>
      <c r="N17472" s="152"/>
      <c r="P17472" s="138"/>
    </row>
    <row r="17473" spans="13:16" x14ac:dyDescent="0.3">
      <c r="M17473" s="162"/>
      <c r="N17473" s="152"/>
      <c r="P17473" s="138"/>
    </row>
    <row r="17474" spans="13:16" x14ac:dyDescent="0.3">
      <c r="M17474" s="162"/>
      <c r="N17474" s="152"/>
      <c r="P17474" s="138"/>
    </row>
    <row r="17475" spans="13:16" x14ac:dyDescent="0.3">
      <c r="M17475" s="162"/>
      <c r="N17475" s="152"/>
      <c r="P17475" s="138"/>
    </row>
    <row r="17476" spans="13:16" x14ac:dyDescent="0.3">
      <c r="M17476" s="162"/>
      <c r="N17476" s="152"/>
      <c r="P17476" s="138"/>
    </row>
    <row r="17477" spans="13:16" x14ac:dyDescent="0.3">
      <c r="M17477" s="162"/>
      <c r="N17477" s="152"/>
      <c r="P17477" s="138"/>
    </row>
    <row r="17478" spans="13:16" x14ac:dyDescent="0.3">
      <c r="M17478" s="162"/>
      <c r="N17478" s="152"/>
      <c r="P17478" s="138"/>
    </row>
    <row r="17479" spans="13:16" x14ac:dyDescent="0.3">
      <c r="M17479" s="162"/>
      <c r="N17479" s="152"/>
      <c r="P17479" s="138"/>
    </row>
    <row r="17480" spans="13:16" x14ac:dyDescent="0.3">
      <c r="M17480" s="162"/>
      <c r="N17480" s="152"/>
      <c r="P17480" s="138"/>
    </row>
    <row r="17481" spans="13:16" x14ac:dyDescent="0.3">
      <c r="M17481" s="162"/>
      <c r="N17481" s="152"/>
      <c r="P17481" s="138"/>
    </row>
    <row r="17482" spans="13:16" x14ac:dyDescent="0.3">
      <c r="M17482" s="162"/>
      <c r="N17482" s="152"/>
      <c r="P17482" s="138"/>
    </row>
    <row r="17483" spans="13:16" x14ac:dyDescent="0.3">
      <c r="M17483" s="162"/>
      <c r="N17483" s="152"/>
      <c r="P17483" s="138"/>
    </row>
    <row r="17484" spans="13:16" x14ac:dyDescent="0.3">
      <c r="M17484" s="162"/>
      <c r="N17484" s="152"/>
      <c r="P17484" s="138"/>
    </row>
    <row r="17485" spans="13:16" x14ac:dyDescent="0.3">
      <c r="M17485" s="162"/>
      <c r="N17485" s="152"/>
      <c r="P17485" s="138"/>
    </row>
    <row r="17486" spans="13:16" x14ac:dyDescent="0.3">
      <c r="M17486" s="162"/>
      <c r="N17486" s="152"/>
      <c r="P17486" s="138"/>
    </row>
    <row r="17487" spans="13:16" x14ac:dyDescent="0.3">
      <c r="M17487" s="162"/>
      <c r="N17487" s="152"/>
      <c r="P17487" s="138"/>
    </row>
    <row r="17488" spans="13:16" x14ac:dyDescent="0.3">
      <c r="M17488" s="162"/>
      <c r="N17488" s="152"/>
      <c r="P17488" s="138"/>
    </row>
    <row r="17489" spans="13:16" x14ac:dyDescent="0.3">
      <c r="M17489" s="162"/>
      <c r="N17489" s="152"/>
      <c r="P17489" s="138"/>
    </row>
    <row r="17490" spans="13:16" x14ac:dyDescent="0.3">
      <c r="M17490" s="162"/>
      <c r="N17490" s="152"/>
      <c r="P17490" s="138"/>
    </row>
    <row r="17491" spans="13:16" x14ac:dyDescent="0.3">
      <c r="M17491" s="162"/>
      <c r="N17491" s="152"/>
      <c r="P17491" s="138"/>
    </row>
    <row r="17492" spans="13:16" x14ac:dyDescent="0.3">
      <c r="M17492" s="162"/>
      <c r="N17492" s="152"/>
      <c r="P17492" s="138"/>
    </row>
    <row r="17493" spans="13:16" x14ac:dyDescent="0.3">
      <c r="M17493" s="162"/>
      <c r="N17493" s="152"/>
      <c r="P17493" s="138"/>
    </row>
    <row r="17494" spans="13:16" x14ac:dyDescent="0.3">
      <c r="M17494" s="162"/>
      <c r="N17494" s="152"/>
      <c r="P17494" s="138"/>
    </row>
    <row r="17495" spans="13:16" x14ac:dyDescent="0.3">
      <c r="M17495" s="162"/>
      <c r="N17495" s="152"/>
      <c r="P17495" s="138"/>
    </row>
    <row r="17496" spans="13:16" x14ac:dyDescent="0.3">
      <c r="M17496" s="162"/>
      <c r="N17496" s="152"/>
      <c r="P17496" s="138"/>
    </row>
    <row r="17497" spans="13:16" x14ac:dyDescent="0.3">
      <c r="M17497" s="162"/>
      <c r="N17497" s="152"/>
      <c r="P17497" s="138"/>
    </row>
    <row r="17498" spans="13:16" x14ac:dyDescent="0.3">
      <c r="M17498" s="162"/>
      <c r="N17498" s="152"/>
      <c r="P17498" s="138"/>
    </row>
    <row r="17499" spans="13:16" x14ac:dyDescent="0.3">
      <c r="M17499" s="162"/>
      <c r="N17499" s="152"/>
      <c r="P17499" s="138"/>
    </row>
    <row r="17500" spans="13:16" x14ac:dyDescent="0.3">
      <c r="M17500" s="162"/>
      <c r="N17500" s="152"/>
      <c r="P17500" s="138"/>
    </row>
    <row r="17501" spans="13:16" x14ac:dyDescent="0.3">
      <c r="M17501" s="162"/>
      <c r="N17501" s="152"/>
      <c r="P17501" s="138"/>
    </row>
    <row r="17502" spans="13:16" x14ac:dyDescent="0.3">
      <c r="M17502" s="162"/>
      <c r="N17502" s="152"/>
      <c r="P17502" s="138"/>
    </row>
    <row r="17503" spans="13:16" x14ac:dyDescent="0.3">
      <c r="M17503" s="162"/>
      <c r="N17503" s="152"/>
      <c r="P17503" s="138"/>
    </row>
    <row r="17504" spans="13:16" x14ac:dyDescent="0.3">
      <c r="M17504" s="162"/>
      <c r="N17504" s="152"/>
      <c r="P17504" s="138"/>
    </row>
    <row r="17505" spans="13:16" x14ac:dyDescent="0.3">
      <c r="M17505" s="162"/>
      <c r="N17505" s="152"/>
      <c r="P17505" s="138"/>
    </row>
    <row r="17506" spans="13:16" x14ac:dyDescent="0.3">
      <c r="M17506" s="162"/>
      <c r="N17506" s="152"/>
      <c r="P17506" s="138"/>
    </row>
    <row r="17507" spans="13:16" x14ac:dyDescent="0.3">
      <c r="M17507" s="162"/>
      <c r="N17507" s="152"/>
      <c r="P17507" s="138"/>
    </row>
    <row r="17508" spans="13:16" x14ac:dyDescent="0.3">
      <c r="M17508" s="162"/>
      <c r="N17508" s="152"/>
      <c r="P17508" s="138"/>
    </row>
    <row r="17509" spans="13:16" x14ac:dyDescent="0.3">
      <c r="M17509" s="162"/>
      <c r="N17509" s="152"/>
      <c r="P17509" s="138"/>
    </row>
    <row r="17510" spans="13:16" x14ac:dyDescent="0.3">
      <c r="M17510" s="162"/>
      <c r="N17510" s="152"/>
      <c r="P17510" s="138"/>
    </row>
    <row r="17511" spans="13:16" x14ac:dyDescent="0.3">
      <c r="M17511" s="162"/>
      <c r="N17511" s="152"/>
      <c r="P17511" s="138"/>
    </row>
    <row r="17512" spans="13:16" x14ac:dyDescent="0.3">
      <c r="M17512" s="162"/>
      <c r="N17512" s="152"/>
      <c r="P17512" s="138"/>
    </row>
    <row r="17513" spans="13:16" x14ac:dyDescent="0.3">
      <c r="M17513" s="162"/>
      <c r="N17513" s="152"/>
      <c r="P17513" s="138"/>
    </row>
    <row r="17514" spans="13:16" x14ac:dyDescent="0.3">
      <c r="M17514" s="162"/>
      <c r="N17514" s="152"/>
      <c r="P17514" s="138"/>
    </row>
    <row r="17515" spans="13:16" x14ac:dyDescent="0.3">
      <c r="M17515" s="162"/>
      <c r="N17515" s="152"/>
      <c r="P17515" s="138"/>
    </row>
    <row r="17516" spans="13:16" x14ac:dyDescent="0.3">
      <c r="M17516" s="162"/>
      <c r="N17516" s="152"/>
      <c r="P17516" s="138"/>
    </row>
    <row r="17517" spans="13:16" x14ac:dyDescent="0.3">
      <c r="M17517" s="162"/>
      <c r="N17517" s="152"/>
      <c r="P17517" s="138"/>
    </row>
    <row r="17518" spans="13:16" x14ac:dyDescent="0.3">
      <c r="M17518" s="162"/>
      <c r="N17518" s="152"/>
      <c r="P17518" s="138"/>
    </row>
    <row r="17519" spans="13:16" x14ac:dyDescent="0.3">
      <c r="M17519" s="162"/>
      <c r="N17519" s="152"/>
      <c r="P17519" s="138"/>
    </row>
    <row r="17520" spans="13:16" x14ac:dyDescent="0.3">
      <c r="M17520" s="162"/>
      <c r="N17520" s="152"/>
      <c r="P17520" s="138"/>
    </row>
    <row r="17521" spans="13:16" x14ac:dyDescent="0.3">
      <c r="M17521" s="162"/>
      <c r="N17521" s="152"/>
      <c r="P17521" s="138"/>
    </row>
    <row r="17522" spans="13:16" x14ac:dyDescent="0.3">
      <c r="M17522" s="162"/>
      <c r="N17522" s="152"/>
      <c r="P17522" s="138"/>
    </row>
    <row r="17523" spans="13:16" x14ac:dyDescent="0.3">
      <c r="M17523" s="162"/>
      <c r="N17523" s="152"/>
      <c r="P17523" s="138"/>
    </row>
    <row r="17524" spans="13:16" x14ac:dyDescent="0.3">
      <c r="M17524" s="162"/>
      <c r="N17524" s="152"/>
      <c r="P17524" s="138"/>
    </row>
    <row r="17525" spans="13:16" x14ac:dyDescent="0.3">
      <c r="M17525" s="162"/>
      <c r="N17525" s="152"/>
      <c r="P17525" s="138"/>
    </row>
    <row r="17526" spans="13:16" x14ac:dyDescent="0.3">
      <c r="M17526" s="162"/>
      <c r="N17526" s="152"/>
      <c r="P17526" s="138"/>
    </row>
    <row r="17527" spans="13:16" x14ac:dyDescent="0.3">
      <c r="M17527" s="162"/>
      <c r="N17527" s="152"/>
      <c r="P17527" s="138"/>
    </row>
    <row r="17528" spans="13:16" x14ac:dyDescent="0.3">
      <c r="M17528" s="162"/>
      <c r="N17528" s="152"/>
      <c r="P17528" s="138"/>
    </row>
    <row r="17529" spans="13:16" x14ac:dyDescent="0.3">
      <c r="M17529" s="162"/>
      <c r="N17529" s="152"/>
      <c r="P17529" s="138"/>
    </row>
    <row r="17530" spans="13:16" x14ac:dyDescent="0.3">
      <c r="M17530" s="162"/>
      <c r="N17530" s="152"/>
      <c r="P17530" s="138"/>
    </row>
    <row r="17531" spans="13:16" x14ac:dyDescent="0.3">
      <c r="M17531" s="162"/>
      <c r="N17531" s="152"/>
      <c r="P17531" s="138"/>
    </row>
    <row r="17532" spans="13:16" x14ac:dyDescent="0.3">
      <c r="M17532" s="162"/>
      <c r="N17532" s="152"/>
      <c r="P17532" s="138"/>
    </row>
    <row r="17533" spans="13:16" x14ac:dyDescent="0.3">
      <c r="M17533" s="162"/>
      <c r="N17533" s="152"/>
      <c r="P17533" s="138"/>
    </row>
    <row r="17534" spans="13:16" x14ac:dyDescent="0.3">
      <c r="M17534" s="162"/>
      <c r="N17534" s="152"/>
      <c r="P17534" s="138"/>
    </row>
    <row r="17535" spans="13:16" x14ac:dyDescent="0.3">
      <c r="M17535" s="162"/>
      <c r="N17535" s="152"/>
      <c r="P17535" s="138"/>
    </row>
    <row r="17536" spans="13:16" x14ac:dyDescent="0.3">
      <c r="M17536" s="162"/>
      <c r="N17536" s="152"/>
      <c r="P17536" s="138"/>
    </row>
    <row r="17537" spans="13:16" x14ac:dyDescent="0.3">
      <c r="M17537" s="162"/>
      <c r="N17537" s="152"/>
      <c r="P17537" s="138"/>
    </row>
    <row r="17538" spans="13:16" x14ac:dyDescent="0.3">
      <c r="M17538" s="162"/>
      <c r="N17538" s="152"/>
      <c r="P17538" s="138"/>
    </row>
    <row r="17539" spans="13:16" x14ac:dyDescent="0.3">
      <c r="M17539" s="162"/>
      <c r="N17539" s="152"/>
      <c r="P17539" s="138"/>
    </row>
    <row r="17540" spans="13:16" x14ac:dyDescent="0.3">
      <c r="M17540" s="162"/>
      <c r="N17540" s="152"/>
      <c r="P17540" s="138"/>
    </row>
    <row r="17541" spans="13:16" x14ac:dyDescent="0.3">
      <c r="M17541" s="162"/>
      <c r="N17541" s="152"/>
      <c r="P17541" s="138"/>
    </row>
    <row r="17542" spans="13:16" x14ac:dyDescent="0.3">
      <c r="M17542" s="162"/>
      <c r="N17542" s="152"/>
      <c r="P17542" s="138"/>
    </row>
    <row r="17543" spans="13:16" x14ac:dyDescent="0.3">
      <c r="M17543" s="162"/>
      <c r="N17543" s="152"/>
      <c r="P17543" s="138"/>
    </row>
    <row r="17544" spans="13:16" x14ac:dyDescent="0.3">
      <c r="M17544" s="162"/>
      <c r="N17544" s="152"/>
      <c r="P17544" s="138"/>
    </row>
    <row r="17545" spans="13:16" x14ac:dyDescent="0.3">
      <c r="M17545" s="162"/>
      <c r="N17545" s="152"/>
      <c r="P17545" s="138"/>
    </row>
    <row r="17546" spans="13:16" x14ac:dyDescent="0.3">
      <c r="M17546" s="162"/>
      <c r="N17546" s="152"/>
      <c r="P17546" s="138"/>
    </row>
    <row r="17547" spans="13:16" x14ac:dyDescent="0.3">
      <c r="M17547" s="162"/>
      <c r="N17547" s="152"/>
      <c r="P17547" s="138"/>
    </row>
    <row r="17548" spans="13:16" x14ac:dyDescent="0.3">
      <c r="M17548" s="162"/>
      <c r="N17548" s="152"/>
      <c r="P17548" s="138"/>
    </row>
    <row r="17549" spans="13:16" x14ac:dyDescent="0.3">
      <c r="M17549" s="162"/>
      <c r="N17549" s="152"/>
      <c r="P17549" s="138"/>
    </row>
    <row r="17550" spans="13:16" x14ac:dyDescent="0.3">
      <c r="M17550" s="162"/>
      <c r="N17550" s="152"/>
      <c r="P17550" s="138"/>
    </row>
    <row r="17551" spans="13:16" x14ac:dyDescent="0.3">
      <c r="M17551" s="162"/>
      <c r="N17551" s="152"/>
      <c r="P17551" s="138"/>
    </row>
    <row r="17552" spans="13:16" x14ac:dyDescent="0.3">
      <c r="M17552" s="162"/>
      <c r="N17552" s="152"/>
      <c r="P17552" s="138"/>
    </row>
    <row r="17553" spans="13:16" x14ac:dyDescent="0.3">
      <c r="M17553" s="162"/>
      <c r="N17553" s="152"/>
      <c r="P17553" s="138"/>
    </row>
    <row r="17554" spans="13:16" x14ac:dyDescent="0.3">
      <c r="M17554" s="162"/>
      <c r="N17554" s="152"/>
      <c r="P17554" s="138"/>
    </row>
    <row r="17555" spans="13:16" x14ac:dyDescent="0.3">
      <c r="M17555" s="162"/>
      <c r="N17555" s="152"/>
      <c r="P17555" s="138"/>
    </row>
    <row r="17556" spans="13:16" x14ac:dyDescent="0.3">
      <c r="M17556" s="162"/>
      <c r="N17556" s="152"/>
      <c r="P17556" s="138"/>
    </row>
    <row r="17557" spans="13:16" x14ac:dyDescent="0.3">
      <c r="M17557" s="162"/>
      <c r="N17557" s="152"/>
      <c r="P17557" s="138"/>
    </row>
    <row r="17558" spans="13:16" x14ac:dyDescent="0.3">
      <c r="M17558" s="162"/>
      <c r="N17558" s="152"/>
      <c r="P17558" s="138"/>
    </row>
    <row r="17559" spans="13:16" x14ac:dyDescent="0.3">
      <c r="M17559" s="162"/>
      <c r="N17559" s="152"/>
      <c r="P17559" s="138"/>
    </row>
    <row r="17560" spans="13:16" x14ac:dyDescent="0.3">
      <c r="M17560" s="162"/>
      <c r="N17560" s="152"/>
      <c r="P17560" s="138"/>
    </row>
    <row r="17561" spans="13:16" x14ac:dyDescent="0.3">
      <c r="M17561" s="162"/>
      <c r="N17561" s="152"/>
      <c r="P17561" s="138"/>
    </row>
    <row r="17562" spans="13:16" x14ac:dyDescent="0.3">
      <c r="M17562" s="162"/>
      <c r="N17562" s="152"/>
      <c r="P17562" s="138"/>
    </row>
    <row r="17563" spans="13:16" x14ac:dyDescent="0.3">
      <c r="M17563" s="162"/>
      <c r="N17563" s="152"/>
      <c r="P17563" s="138"/>
    </row>
    <row r="17564" spans="13:16" x14ac:dyDescent="0.3">
      <c r="M17564" s="162"/>
      <c r="N17564" s="152"/>
      <c r="P17564" s="138"/>
    </row>
    <row r="17565" spans="13:16" x14ac:dyDescent="0.3">
      <c r="M17565" s="162"/>
      <c r="N17565" s="152"/>
      <c r="P17565" s="138"/>
    </row>
    <row r="17566" spans="13:16" x14ac:dyDescent="0.3">
      <c r="M17566" s="162"/>
      <c r="N17566" s="152"/>
      <c r="P17566" s="138"/>
    </row>
    <row r="17567" spans="13:16" x14ac:dyDescent="0.3">
      <c r="M17567" s="162"/>
      <c r="N17567" s="152"/>
      <c r="P17567" s="138"/>
    </row>
    <row r="17568" spans="13:16" x14ac:dyDescent="0.3">
      <c r="M17568" s="162"/>
      <c r="N17568" s="152"/>
      <c r="P17568" s="138"/>
    </row>
    <row r="17569" spans="13:16" x14ac:dyDescent="0.3">
      <c r="M17569" s="162"/>
      <c r="N17569" s="152"/>
      <c r="P17569" s="138"/>
    </row>
    <row r="17570" spans="13:16" x14ac:dyDescent="0.3">
      <c r="M17570" s="162"/>
      <c r="N17570" s="152"/>
      <c r="P17570" s="138"/>
    </row>
    <row r="17571" spans="13:16" x14ac:dyDescent="0.3">
      <c r="M17571" s="162"/>
      <c r="N17571" s="152"/>
      <c r="P17571" s="138"/>
    </row>
    <row r="17572" spans="13:16" x14ac:dyDescent="0.3">
      <c r="M17572" s="162"/>
      <c r="N17572" s="152"/>
      <c r="P17572" s="138"/>
    </row>
    <row r="17573" spans="13:16" x14ac:dyDescent="0.3">
      <c r="M17573" s="162"/>
      <c r="N17573" s="152"/>
      <c r="P17573" s="138"/>
    </row>
    <row r="17574" spans="13:16" x14ac:dyDescent="0.3">
      <c r="M17574" s="162"/>
      <c r="N17574" s="152"/>
      <c r="P17574" s="138"/>
    </row>
    <row r="17575" spans="13:16" x14ac:dyDescent="0.3">
      <c r="M17575" s="162"/>
      <c r="N17575" s="152"/>
      <c r="P17575" s="138"/>
    </row>
    <row r="17576" spans="13:16" x14ac:dyDescent="0.3">
      <c r="M17576" s="162"/>
      <c r="N17576" s="152"/>
      <c r="P17576" s="138"/>
    </row>
    <row r="17577" spans="13:16" x14ac:dyDescent="0.3">
      <c r="M17577" s="162"/>
      <c r="N17577" s="152"/>
      <c r="P17577" s="138"/>
    </row>
    <row r="17578" spans="13:16" x14ac:dyDescent="0.3">
      <c r="M17578" s="162"/>
      <c r="N17578" s="152"/>
      <c r="P17578" s="138"/>
    </row>
    <row r="17579" spans="13:16" x14ac:dyDescent="0.3">
      <c r="M17579" s="162"/>
      <c r="N17579" s="152"/>
      <c r="P17579" s="138"/>
    </row>
    <row r="17580" spans="13:16" x14ac:dyDescent="0.3">
      <c r="M17580" s="162"/>
      <c r="N17580" s="152"/>
      <c r="P17580" s="138"/>
    </row>
    <row r="17581" spans="13:16" x14ac:dyDescent="0.3">
      <c r="M17581" s="162"/>
      <c r="N17581" s="152"/>
      <c r="P17581" s="138"/>
    </row>
    <row r="17582" spans="13:16" x14ac:dyDescent="0.3">
      <c r="M17582" s="162"/>
      <c r="N17582" s="152"/>
      <c r="P17582" s="138"/>
    </row>
    <row r="17583" spans="13:16" x14ac:dyDescent="0.3">
      <c r="M17583" s="162"/>
      <c r="N17583" s="152"/>
      <c r="P17583" s="138"/>
    </row>
    <row r="17584" spans="13:16" x14ac:dyDescent="0.3">
      <c r="M17584" s="162"/>
      <c r="N17584" s="152"/>
      <c r="P17584" s="138"/>
    </row>
    <row r="17585" spans="13:16" x14ac:dyDescent="0.3">
      <c r="M17585" s="162"/>
      <c r="N17585" s="152"/>
      <c r="P17585" s="138"/>
    </row>
    <row r="17586" spans="13:16" x14ac:dyDescent="0.3">
      <c r="M17586" s="162"/>
      <c r="N17586" s="152"/>
      <c r="P17586" s="138"/>
    </row>
    <row r="17587" spans="13:16" x14ac:dyDescent="0.3">
      <c r="M17587" s="162"/>
      <c r="N17587" s="152"/>
      <c r="P17587" s="138"/>
    </row>
    <row r="17588" spans="13:16" x14ac:dyDescent="0.3">
      <c r="M17588" s="162"/>
      <c r="N17588" s="152"/>
      <c r="P17588" s="138"/>
    </row>
    <row r="17589" spans="13:16" x14ac:dyDescent="0.3">
      <c r="M17589" s="162"/>
      <c r="N17589" s="152"/>
      <c r="P17589" s="138"/>
    </row>
    <row r="17590" spans="13:16" x14ac:dyDescent="0.3">
      <c r="M17590" s="162"/>
      <c r="N17590" s="152"/>
      <c r="P17590" s="138"/>
    </row>
    <row r="17591" spans="13:16" x14ac:dyDescent="0.3">
      <c r="M17591" s="162"/>
      <c r="N17591" s="152"/>
      <c r="P17591" s="138"/>
    </row>
    <row r="17592" spans="13:16" x14ac:dyDescent="0.3">
      <c r="M17592" s="162"/>
      <c r="N17592" s="152"/>
      <c r="P17592" s="138"/>
    </row>
    <row r="17593" spans="13:16" x14ac:dyDescent="0.3">
      <c r="M17593" s="162"/>
      <c r="N17593" s="152"/>
      <c r="P17593" s="138"/>
    </row>
    <row r="17594" spans="13:16" x14ac:dyDescent="0.3">
      <c r="M17594" s="162"/>
      <c r="N17594" s="152"/>
      <c r="P17594" s="138"/>
    </row>
    <row r="17595" spans="13:16" x14ac:dyDescent="0.3">
      <c r="M17595" s="162"/>
      <c r="N17595" s="152"/>
      <c r="P17595" s="138"/>
    </row>
    <row r="17596" spans="13:16" x14ac:dyDescent="0.3">
      <c r="M17596" s="162"/>
      <c r="N17596" s="152"/>
      <c r="P17596" s="138"/>
    </row>
    <row r="17597" spans="13:16" x14ac:dyDescent="0.3">
      <c r="M17597" s="162"/>
      <c r="N17597" s="152"/>
      <c r="P17597" s="138"/>
    </row>
    <row r="17598" spans="13:16" x14ac:dyDescent="0.3">
      <c r="M17598" s="162"/>
      <c r="N17598" s="152"/>
      <c r="P17598" s="138"/>
    </row>
    <row r="17599" spans="13:16" x14ac:dyDescent="0.3">
      <c r="M17599" s="162"/>
      <c r="N17599" s="152"/>
      <c r="P17599" s="138"/>
    </row>
    <row r="17600" spans="13:16" x14ac:dyDescent="0.3">
      <c r="M17600" s="162"/>
      <c r="N17600" s="152"/>
      <c r="P17600" s="138"/>
    </row>
    <row r="17601" spans="13:16" x14ac:dyDescent="0.3">
      <c r="M17601" s="162"/>
      <c r="N17601" s="152"/>
      <c r="P17601" s="138"/>
    </row>
    <row r="17602" spans="13:16" x14ac:dyDescent="0.3">
      <c r="M17602" s="162"/>
      <c r="N17602" s="152"/>
      <c r="P17602" s="138"/>
    </row>
    <row r="17603" spans="13:16" x14ac:dyDescent="0.3">
      <c r="M17603" s="162"/>
      <c r="N17603" s="152"/>
      <c r="P17603" s="138"/>
    </row>
    <row r="17604" spans="13:16" x14ac:dyDescent="0.3">
      <c r="M17604" s="162"/>
      <c r="N17604" s="152"/>
      <c r="P17604" s="138"/>
    </row>
    <row r="17605" spans="13:16" x14ac:dyDescent="0.3">
      <c r="M17605" s="162"/>
      <c r="N17605" s="152"/>
      <c r="P17605" s="138"/>
    </row>
    <row r="17606" spans="13:16" x14ac:dyDescent="0.3">
      <c r="M17606" s="162"/>
      <c r="N17606" s="152"/>
      <c r="P17606" s="138"/>
    </row>
    <row r="17607" spans="13:16" x14ac:dyDescent="0.3">
      <c r="M17607" s="162"/>
      <c r="N17607" s="152"/>
      <c r="P17607" s="138"/>
    </row>
    <row r="17608" spans="13:16" x14ac:dyDescent="0.3">
      <c r="M17608" s="162"/>
      <c r="N17608" s="152"/>
      <c r="P17608" s="138"/>
    </row>
    <row r="17609" spans="13:16" x14ac:dyDescent="0.3">
      <c r="M17609" s="162"/>
      <c r="N17609" s="152"/>
      <c r="P17609" s="138"/>
    </row>
    <row r="17610" spans="13:16" x14ac:dyDescent="0.3">
      <c r="M17610" s="162"/>
      <c r="N17610" s="152"/>
      <c r="P17610" s="138"/>
    </row>
    <row r="17611" spans="13:16" x14ac:dyDescent="0.3">
      <c r="M17611" s="162"/>
      <c r="N17611" s="152"/>
      <c r="P17611" s="138"/>
    </row>
    <row r="17612" spans="13:16" x14ac:dyDescent="0.3">
      <c r="M17612" s="162"/>
      <c r="N17612" s="152"/>
      <c r="P17612" s="138"/>
    </row>
    <row r="17613" spans="13:16" x14ac:dyDescent="0.3">
      <c r="M17613" s="162"/>
      <c r="N17613" s="152"/>
      <c r="P17613" s="138"/>
    </row>
    <row r="17614" spans="13:16" x14ac:dyDescent="0.3">
      <c r="M17614" s="162"/>
      <c r="N17614" s="152"/>
      <c r="P17614" s="138"/>
    </row>
    <row r="17615" spans="13:16" x14ac:dyDescent="0.3">
      <c r="M17615" s="162"/>
      <c r="N17615" s="152"/>
      <c r="P17615" s="138"/>
    </row>
    <row r="17616" spans="13:16" x14ac:dyDescent="0.3">
      <c r="M17616" s="162"/>
      <c r="N17616" s="152"/>
      <c r="P17616" s="138"/>
    </row>
    <row r="17617" spans="13:16" x14ac:dyDescent="0.3">
      <c r="M17617" s="162"/>
      <c r="N17617" s="152"/>
      <c r="P17617" s="138"/>
    </row>
    <row r="17618" spans="13:16" x14ac:dyDescent="0.3">
      <c r="M17618" s="162"/>
      <c r="N17618" s="152"/>
      <c r="P17618" s="138"/>
    </row>
    <row r="17619" spans="13:16" x14ac:dyDescent="0.3">
      <c r="M17619" s="162"/>
      <c r="N17619" s="152"/>
      <c r="P17619" s="138"/>
    </row>
    <row r="17620" spans="13:16" x14ac:dyDescent="0.3">
      <c r="M17620" s="162"/>
      <c r="N17620" s="152"/>
      <c r="P17620" s="138"/>
    </row>
    <row r="17621" spans="13:16" x14ac:dyDescent="0.3">
      <c r="M17621" s="162"/>
      <c r="N17621" s="152"/>
      <c r="P17621" s="138"/>
    </row>
    <row r="17622" spans="13:16" x14ac:dyDescent="0.3">
      <c r="M17622" s="162"/>
      <c r="N17622" s="152"/>
      <c r="P17622" s="138"/>
    </row>
    <row r="17623" spans="13:16" x14ac:dyDescent="0.3">
      <c r="M17623" s="162"/>
      <c r="N17623" s="152"/>
      <c r="P17623" s="138"/>
    </row>
    <row r="17624" spans="13:16" x14ac:dyDescent="0.3">
      <c r="M17624" s="162"/>
      <c r="N17624" s="152"/>
      <c r="P17624" s="138"/>
    </row>
    <row r="17625" spans="13:16" x14ac:dyDescent="0.3">
      <c r="M17625" s="162"/>
      <c r="N17625" s="152"/>
      <c r="P17625" s="138"/>
    </row>
    <row r="17626" spans="13:16" x14ac:dyDescent="0.3">
      <c r="M17626" s="162"/>
      <c r="N17626" s="152"/>
      <c r="P17626" s="138"/>
    </row>
    <row r="17627" spans="13:16" x14ac:dyDescent="0.3">
      <c r="M17627" s="162"/>
      <c r="N17627" s="152"/>
      <c r="P17627" s="138"/>
    </row>
    <row r="17628" spans="13:16" x14ac:dyDescent="0.3">
      <c r="M17628" s="162"/>
      <c r="N17628" s="152"/>
      <c r="P17628" s="138"/>
    </row>
    <row r="17629" spans="13:16" x14ac:dyDescent="0.3">
      <c r="M17629" s="162"/>
      <c r="N17629" s="152"/>
      <c r="P17629" s="138"/>
    </row>
    <row r="17630" spans="13:16" x14ac:dyDescent="0.3">
      <c r="M17630" s="162"/>
      <c r="N17630" s="152"/>
      <c r="P17630" s="138"/>
    </row>
    <row r="17631" spans="13:16" x14ac:dyDescent="0.3">
      <c r="M17631" s="162"/>
      <c r="N17631" s="152"/>
      <c r="P17631" s="138"/>
    </row>
    <row r="17632" spans="13:16" x14ac:dyDescent="0.3">
      <c r="M17632" s="162"/>
      <c r="N17632" s="152"/>
      <c r="P17632" s="138"/>
    </row>
    <row r="17633" spans="13:16" x14ac:dyDescent="0.3">
      <c r="M17633" s="162"/>
      <c r="N17633" s="152"/>
      <c r="P17633" s="138"/>
    </row>
    <row r="17634" spans="13:16" x14ac:dyDescent="0.3">
      <c r="M17634" s="162"/>
      <c r="N17634" s="152"/>
      <c r="P17634" s="138"/>
    </row>
    <row r="17635" spans="13:16" x14ac:dyDescent="0.3">
      <c r="M17635" s="162"/>
      <c r="N17635" s="152"/>
      <c r="P17635" s="138"/>
    </row>
    <row r="17636" spans="13:16" x14ac:dyDescent="0.3">
      <c r="M17636" s="162"/>
      <c r="N17636" s="152"/>
      <c r="P17636" s="138"/>
    </row>
    <row r="17637" spans="13:16" x14ac:dyDescent="0.3">
      <c r="M17637" s="162"/>
      <c r="N17637" s="152"/>
      <c r="P17637" s="138"/>
    </row>
    <row r="17638" spans="13:16" x14ac:dyDescent="0.3">
      <c r="M17638" s="162"/>
      <c r="N17638" s="152"/>
      <c r="P17638" s="138"/>
    </row>
    <row r="17639" spans="13:16" x14ac:dyDescent="0.3">
      <c r="M17639" s="162"/>
      <c r="N17639" s="152"/>
      <c r="P17639" s="138"/>
    </row>
    <row r="17640" spans="13:16" x14ac:dyDescent="0.3">
      <c r="M17640" s="162"/>
      <c r="N17640" s="152"/>
      <c r="P17640" s="138"/>
    </row>
    <row r="17641" spans="13:16" x14ac:dyDescent="0.3">
      <c r="M17641" s="162"/>
      <c r="N17641" s="152"/>
      <c r="P17641" s="138"/>
    </row>
    <row r="17642" spans="13:16" x14ac:dyDescent="0.3">
      <c r="M17642" s="162"/>
      <c r="N17642" s="152"/>
      <c r="P17642" s="138"/>
    </row>
    <row r="17643" spans="13:16" x14ac:dyDescent="0.3">
      <c r="M17643" s="162"/>
      <c r="N17643" s="152"/>
      <c r="P17643" s="138"/>
    </row>
    <row r="17644" spans="13:16" x14ac:dyDescent="0.3">
      <c r="M17644" s="162"/>
      <c r="N17644" s="152"/>
      <c r="P17644" s="138"/>
    </row>
    <row r="17645" spans="13:16" x14ac:dyDescent="0.3">
      <c r="M17645" s="162"/>
      <c r="N17645" s="152"/>
      <c r="P17645" s="138"/>
    </row>
    <row r="17646" spans="13:16" x14ac:dyDescent="0.3">
      <c r="M17646" s="162"/>
      <c r="N17646" s="152"/>
      <c r="P17646" s="138"/>
    </row>
    <row r="17647" spans="13:16" x14ac:dyDescent="0.3">
      <c r="M17647" s="162"/>
      <c r="N17647" s="152"/>
      <c r="P17647" s="138"/>
    </row>
    <row r="17648" spans="13:16" x14ac:dyDescent="0.3">
      <c r="M17648" s="162"/>
      <c r="N17648" s="152"/>
      <c r="P17648" s="138"/>
    </row>
    <row r="17649" spans="13:16" x14ac:dyDescent="0.3">
      <c r="M17649" s="162"/>
      <c r="N17649" s="152"/>
      <c r="P17649" s="138"/>
    </row>
    <row r="17650" spans="13:16" x14ac:dyDescent="0.3">
      <c r="M17650" s="162"/>
      <c r="N17650" s="152"/>
      <c r="P17650" s="138"/>
    </row>
    <row r="17651" spans="13:16" x14ac:dyDescent="0.3">
      <c r="M17651" s="162"/>
      <c r="N17651" s="152"/>
      <c r="P17651" s="138"/>
    </row>
    <row r="17652" spans="13:16" x14ac:dyDescent="0.3">
      <c r="M17652" s="162"/>
      <c r="N17652" s="152"/>
      <c r="P17652" s="138"/>
    </row>
    <row r="17653" spans="13:16" x14ac:dyDescent="0.3">
      <c r="M17653" s="162"/>
      <c r="N17653" s="152"/>
      <c r="P17653" s="138"/>
    </row>
    <row r="17654" spans="13:16" x14ac:dyDescent="0.3">
      <c r="M17654" s="162"/>
      <c r="N17654" s="152"/>
      <c r="P17654" s="138"/>
    </row>
    <row r="17655" spans="13:16" x14ac:dyDescent="0.3">
      <c r="M17655" s="162"/>
      <c r="N17655" s="152"/>
      <c r="P17655" s="138"/>
    </row>
    <row r="17656" spans="13:16" x14ac:dyDescent="0.3">
      <c r="M17656" s="162"/>
      <c r="N17656" s="152"/>
      <c r="P17656" s="138"/>
    </row>
    <row r="17657" spans="13:16" x14ac:dyDescent="0.3">
      <c r="M17657" s="162"/>
      <c r="N17657" s="152"/>
      <c r="P17657" s="138"/>
    </row>
    <row r="17658" spans="13:16" x14ac:dyDescent="0.3">
      <c r="M17658" s="162"/>
      <c r="N17658" s="152"/>
      <c r="P17658" s="138"/>
    </row>
    <row r="17659" spans="13:16" x14ac:dyDescent="0.3">
      <c r="M17659" s="162"/>
      <c r="N17659" s="152"/>
      <c r="P17659" s="138"/>
    </row>
    <row r="17660" spans="13:16" x14ac:dyDescent="0.3">
      <c r="M17660" s="162"/>
      <c r="N17660" s="152"/>
      <c r="P17660" s="138"/>
    </row>
    <row r="17661" spans="13:16" x14ac:dyDescent="0.3">
      <c r="M17661" s="162"/>
      <c r="N17661" s="152"/>
      <c r="P17661" s="138"/>
    </row>
    <row r="17662" spans="13:16" x14ac:dyDescent="0.3">
      <c r="M17662" s="162"/>
      <c r="N17662" s="152"/>
      <c r="P17662" s="138"/>
    </row>
    <row r="17663" spans="13:16" x14ac:dyDescent="0.3">
      <c r="M17663" s="162"/>
      <c r="N17663" s="152"/>
      <c r="P17663" s="138"/>
    </row>
    <row r="17664" spans="13:16" x14ac:dyDescent="0.3">
      <c r="M17664" s="162"/>
      <c r="N17664" s="152"/>
      <c r="P17664" s="138"/>
    </row>
    <row r="17665" spans="13:16" x14ac:dyDescent="0.3">
      <c r="M17665" s="162"/>
      <c r="N17665" s="152"/>
      <c r="P17665" s="138"/>
    </row>
    <row r="17666" spans="13:16" x14ac:dyDescent="0.3">
      <c r="M17666" s="162"/>
      <c r="N17666" s="152"/>
      <c r="P17666" s="138"/>
    </row>
    <row r="17667" spans="13:16" x14ac:dyDescent="0.3">
      <c r="M17667" s="162"/>
      <c r="N17667" s="152"/>
      <c r="P17667" s="138"/>
    </row>
    <row r="17668" spans="13:16" x14ac:dyDescent="0.3">
      <c r="M17668" s="162"/>
      <c r="N17668" s="152"/>
      <c r="P17668" s="138"/>
    </row>
    <row r="17669" spans="13:16" x14ac:dyDescent="0.3">
      <c r="M17669" s="162"/>
      <c r="N17669" s="152"/>
      <c r="P17669" s="138"/>
    </row>
    <row r="17670" spans="13:16" x14ac:dyDescent="0.3">
      <c r="M17670" s="162"/>
      <c r="N17670" s="152"/>
      <c r="P17670" s="138"/>
    </row>
    <row r="17671" spans="13:16" x14ac:dyDescent="0.3">
      <c r="M17671" s="162"/>
      <c r="N17671" s="152"/>
      <c r="P17671" s="138"/>
    </row>
    <row r="17672" spans="13:16" x14ac:dyDescent="0.3">
      <c r="M17672" s="162"/>
      <c r="N17672" s="152"/>
      <c r="P17672" s="138"/>
    </row>
    <row r="17673" spans="13:16" x14ac:dyDescent="0.3">
      <c r="M17673" s="162"/>
      <c r="N17673" s="152"/>
      <c r="P17673" s="138"/>
    </row>
    <row r="17674" spans="13:16" x14ac:dyDescent="0.3">
      <c r="M17674" s="162"/>
      <c r="N17674" s="152"/>
      <c r="P17674" s="138"/>
    </row>
    <row r="17675" spans="13:16" x14ac:dyDescent="0.3">
      <c r="M17675" s="162"/>
      <c r="N17675" s="152"/>
      <c r="P17675" s="138"/>
    </row>
    <row r="17676" spans="13:16" x14ac:dyDescent="0.3">
      <c r="M17676" s="162"/>
      <c r="N17676" s="152"/>
      <c r="P17676" s="138"/>
    </row>
    <row r="17677" spans="13:16" x14ac:dyDescent="0.3">
      <c r="M17677" s="162"/>
      <c r="N17677" s="152"/>
      <c r="P17677" s="138"/>
    </row>
    <row r="17678" spans="13:16" x14ac:dyDescent="0.3">
      <c r="M17678" s="162"/>
      <c r="N17678" s="152"/>
      <c r="P17678" s="138"/>
    </row>
    <row r="17679" spans="13:16" x14ac:dyDescent="0.3">
      <c r="M17679" s="162"/>
      <c r="N17679" s="152"/>
      <c r="P17679" s="138"/>
    </row>
    <row r="17680" spans="13:16" x14ac:dyDescent="0.3">
      <c r="M17680" s="162"/>
      <c r="N17680" s="152"/>
      <c r="P17680" s="138"/>
    </row>
    <row r="17681" spans="13:16" x14ac:dyDescent="0.3">
      <c r="M17681" s="162"/>
      <c r="N17681" s="152"/>
      <c r="P17681" s="138"/>
    </row>
    <row r="17682" spans="13:16" x14ac:dyDescent="0.3">
      <c r="M17682" s="162"/>
      <c r="N17682" s="152"/>
      <c r="P17682" s="138"/>
    </row>
    <row r="17683" spans="13:16" x14ac:dyDescent="0.3">
      <c r="M17683" s="162"/>
      <c r="N17683" s="152"/>
      <c r="P17683" s="138"/>
    </row>
    <row r="17684" spans="13:16" x14ac:dyDescent="0.3">
      <c r="M17684" s="162"/>
      <c r="N17684" s="152"/>
      <c r="P17684" s="138"/>
    </row>
    <row r="17685" spans="13:16" x14ac:dyDescent="0.3">
      <c r="M17685" s="162"/>
      <c r="N17685" s="152"/>
      <c r="P17685" s="138"/>
    </row>
    <row r="17686" spans="13:16" x14ac:dyDescent="0.3">
      <c r="M17686" s="162"/>
      <c r="N17686" s="152"/>
      <c r="P17686" s="138"/>
    </row>
    <row r="17687" spans="13:16" x14ac:dyDescent="0.3">
      <c r="M17687" s="162"/>
      <c r="N17687" s="152"/>
      <c r="P17687" s="138"/>
    </row>
    <row r="17688" spans="13:16" x14ac:dyDescent="0.3">
      <c r="M17688" s="162"/>
      <c r="N17688" s="152"/>
      <c r="P17688" s="138"/>
    </row>
    <row r="17689" spans="13:16" x14ac:dyDescent="0.3">
      <c r="M17689" s="162"/>
      <c r="N17689" s="152"/>
      <c r="P17689" s="138"/>
    </row>
    <row r="17690" spans="13:16" x14ac:dyDescent="0.3">
      <c r="M17690" s="162"/>
      <c r="N17690" s="152"/>
      <c r="P17690" s="138"/>
    </row>
    <row r="17691" spans="13:16" x14ac:dyDescent="0.3">
      <c r="M17691" s="162"/>
      <c r="N17691" s="152"/>
      <c r="P17691" s="138"/>
    </row>
    <row r="17692" spans="13:16" x14ac:dyDescent="0.3">
      <c r="M17692" s="162"/>
      <c r="N17692" s="152"/>
      <c r="P17692" s="138"/>
    </row>
    <row r="17693" spans="13:16" x14ac:dyDescent="0.3">
      <c r="M17693" s="162"/>
      <c r="N17693" s="152"/>
      <c r="P17693" s="138"/>
    </row>
    <row r="17694" spans="13:16" x14ac:dyDescent="0.3">
      <c r="M17694" s="162"/>
      <c r="N17694" s="152"/>
      <c r="P17694" s="138"/>
    </row>
    <row r="17695" spans="13:16" x14ac:dyDescent="0.3">
      <c r="M17695" s="162"/>
      <c r="N17695" s="152"/>
      <c r="P17695" s="138"/>
    </row>
    <row r="17696" spans="13:16" x14ac:dyDescent="0.3">
      <c r="M17696" s="162"/>
      <c r="N17696" s="152"/>
      <c r="P17696" s="138"/>
    </row>
    <row r="17697" spans="13:16" x14ac:dyDescent="0.3">
      <c r="M17697" s="162"/>
      <c r="N17697" s="152"/>
      <c r="P17697" s="138"/>
    </row>
    <row r="17698" spans="13:16" x14ac:dyDescent="0.3">
      <c r="M17698" s="162"/>
      <c r="N17698" s="152"/>
      <c r="P17698" s="138"/>
    </row>
    <row r="17699" spans="13:16" x14ac:dyDescent="0.3">
      <c r="M17699" s="162"/>
      <c r="N17699" s="152"/>
      <c r="P17699" s="138"/>
    </row>
    <row r="17700" spans="13:16" x14ac:dyDescent="0.3">
      <c r="M17700" s="162"/>
      <c r="N17700" s="152"/>
      <c r="P17700" s="138"/>
    </row>
    <row r="17701" spans="13:16" x14ac:dyDescent="0.3">
      <c r="M17701" s="162"/>
      <c r="N17701" s="152"/>
      <c r="P17701" s="138"/>
    </row>
    <row r="17702" spans="13:16" x14ac:dyDescent="0.3">
      <c r="M17702" s="162"/>
      <c r="N17702" s="152"/>
      <c r="P17702" s="138"/>
    </row>
    <row r="17703" spans="13:16" x14ac:dyDescent="0.3">
      <c r="M17703" s="162"/>
      <c r="N17703" s="152"/>
      <c r="P17703" s="138"/>
    </row>
    <row r="17704" spans="13:16" x14ac:dyDescent="0.3">
      <c r="M17704" s="162"/>
      <c r="N17704" s="152"/>
      <c r="P17704" s="138"/>
    </row>
    <row r="17705" spans="13:16" x14ac:dyDescent="0.3">
      <c r="M17705" s="162"/>
      <c r="N17705" s="152"/>
      <c r="P17705" s="138"/>
    </row>
    <row r="17706" spans="13:16" x14ac:dyDescent="0.3">
      <c r="M17706" s="162"/>
      <c r="N17706" s="152"/>
      <c r="P17706" s="138"/>
    </row>
    <row r="17707" spans="13:16" x14ac:dyDescent="0.3">
      <c r="M17707" s="162"/>
      <c r="N17707" s="152"/>
      <c r="P17707" s="138"/>
    </row>
    <row r="17708" spans="13:16" x14ac:dyDescent="0.3">
      <c r="M17708" s="162"/>
      <c r="N17708" s="152"/>
      <c r="P17708" s="138"/>
    </row>
    <row r="17709" spans="13:16" x14ac:dyDescent="0.3">
      <c r="M17709" s="162"/>
      <c r="N17709" s="152"/>
      <c r="P17709" s="138"/>
    </row>
    <row r="17710" spans="13:16" x14ac:dyDescent="0.3">
      <c r="M17710" s="162"/>
      <c r="N17710" s="152"/>
      <c r="P17710" s="138"/>
    </row>
    <row r="17711" spans="13:16" x14ac:dyDescent="0.3">
      <c r="M17711" s="162"/>
      <c r="N17711" s="152"/>
      <c r="P17711" s="138"/>
    </row>
    <row r="17712" spans="13:16" x14ac:dyDescent="0.3">
      <c r="M17712" s="162"/>
      <c r="N17712" s="152"/>
      <c r="P17712" s="138"/>
    </row>
    <row r="17713" spans="13:16" x14ac:dyDescent="0.3">
      <c r="M17713" s="162"/>
      <c r="N17713" s="152"/>
      <c r="P17713" s="138"/>
    </row>
    <row r="17714" spans="13:16" x14ac:dyDescent="0.3">
      <c r="M17714" s="162"/>
      <c r="N17714" s="152"/>
      <c r="P17714" s="138"/>
    </row>
    <row r="17715" spans="13:16" x14ac:dyDescent="0.3">
      <c r="M17715" s="162"/>
      <c r="N17715" s="152"/>
      <c r="P17715" s="138"/>
    </row>
    <row r="17716" spans="13:16" x14ac:dyDescent="0.3">
      <c r="M17716" s="162"/>
      <c r="N17716" s="152"/>
      <c r="P17716" s="138"/>
    </row>
    <row r="17717" spans="13:16" x14ac:dyDescent="0.3">
      <c r="M17717" s="162"/>
      <c r="N17717" s="152"/>
      <c r="P17717" s="138"/>
    </row>
    <row r="17718" spans="13:16" x14ac:dyDescent="0.3">
      <c r="M17718" s="162"/>
      <c r="N17718" s="152"/>
      <c r="P17718" s="138"/>
    </row>
    <row r="17719" spans="13:16" x14ac:dyDescent="0.3">
      <c r="M17719" s="162"/>
      <c r="N17719" s="152"/>
      <c r="P17719" s="138"/>
    </row>
    <row r="17720" spans="13:16" x14ac:dyDescent="0.3">
      <c r="M17720" s="162"/>
      <c r="N17720" s="152"/>
      <c r="P17720" s="138"/>
    </row>
    <row r="17721" spans="13:16" x14ac:dyDescent="0.3">
      <c r="M17721" s="162"/>
      <c r="N17721" s="152"/>
      <c r="P17721" s="138"/>
    </row>
    <row r="17722" spans="13:16" x14ac:dyDescent="0.3">
      <c r="M17722" s="162"/>
      <c r="N17722" s="152"/>
      <c r="P17722" s="138"/>
    </row>
    <row r="17723" spans="13:16" x14ac:dyDescent="0.3">
      <c r="M17723" s="162"/>
      <c r="N17723" s="152"/>
      <c r="P17723" s="138"/>
    </row>
    <row r="17724" spans="13:16" x14ac:dyDescent="0.3">
      <c r="M17724" s="162"/>
      <c r="N17724" s="152"/>
      <c r="P17724" s="138"/>
    </row>
    <row r="17725" spans="13:16" x14ac:dyDescent="0.3">
      <c r="M17725" s="162"/>
      <c r="N17725" s="152"/>
      <c r="P17725" s="138"/>
    </row>
    <row r="17726" spans="13:16" x14ac:dyDescent="0.3">
      <c r="M17726" s="162"/>
      <c r="N17726" s="152"/>
      <c r="P17726" s="138"/>
    </row>
    <row r="17727" spans="13:16" x14ac:dyDescent="0.3">
      <c r="M17727" s="162"/>
      <c r="N17727" s="152"/>
      <c r="P17727" s="138"/>
    </row>
    <row r="17728" spans="13:16" x14ac:dyDescent="0.3">
      <c r="M17728" s="162"/>
      <c r="N17728" s="152"/>
      <c r="P17728" s="138"/>
    </row>
    <row r="17729" spans="13:16" x14ac:dyDescent="0.3">
      <c r="M17729" s="162"/>
      <c r="N17729" s="152"/>
      <c r="P17729" s="138"/>
    </row>
    <row r="17730" spans="13:16" x14ac:dyDescent="0.3">
      <c r="M17730" s="162"/>
      <c r="N17730" s="152"/>
      <c r="P17730" s="138"/>
    </row>
    <row r="17731" spans="13:16" x14ac:dyDescent="0.3">
      <c r="M17731" s="162"/>
      <c r="N17731" s="152"/>
      <c r="P17731" s="138"/>
    </row>
    <row r="17732" spans="13:16" x14ac:dyDescent="0.3">
      <c r="M17732" s="162"/>
      <c r="N17732" s="152"/>
      <c r="P17732" s="138"/>
    </row>
    <row r="17733" spans="13:16" x14ac:dyDescent="0.3">
      <c r="M17733" s="162"/>
      <c r="N17733" s="152"/>
      <c r="P17733" s="138"/>
    </row>
    <row r="17734" spans="13:16" x14ac:dyDescent="0.3">
      <c r="M17734" s="162"/>
      <c r="N17734" s="152"/>
      <c r="P17734" s="138"/>
    </row>
    <row r="17735" spans="13:16" x14ac:dyDescent="0.3">
      <c r="M17735" s="162"/>
      <c r="N17735" s="152"/>
      <c r="P17735" s="138"/>
    </row>
    <row r="17736" spans="13:16" x14ac:dyDescent="0.3">
      <c r="M17736" s="162"/>
      <c r="N17736" s="152"/>
      <c r="P17736" s="138"/>
    </row>
    <row r="17737" spans="13:16" x14ac:dyDescent="0.3">
      <c r="M17737" s="162"/>
      <c r="N17737" s="152"/>
      <c r="P17737" s="138"/>
    </row>
    <row r="17738" spans="13:16" x14ac:dyDescent="0.3">
      <c r="M17738" s="162"/>
      <c r="N17738" s="152"/>
      <c r="P17738" s="138"/>
    </row>
    <row r="17739" spans="13:16" x14ac:dyDescent="0.3">
      <c r="M17739" s="162"/>
      <c r="N17739" s="152"/>
      <c r="P17739" s="138"/>
    </row>
    <row r="17740" spans="13:16" x14ac:dyDescent="0.3">
      <c r="M17740" s="162"/>
      <c r="N17740" s="152"/>
      <c r="P17740" s="138"/>
    </row>
    <row r="17741" spans="13:16" x14ac:dyDescent="0.3">
      <c r="M17741" s="162"/>
      <c r="N17741" s="152"/>
      <c r="P17741" s="138"/>
    </row>
    <row r="17742" spans="13:16" x14ac:dyDescent="0.3">
      <c r="M17742" s="162"/>
      <c r="N17742" s="152"/>
      <c r="P17742" s="138"/>
    </row>
    <row r="17743" spans="13:16" x14ac:dyDescent="0.3">
      <c r="M17743" s="162"/>
      <c r="N17743" s="152"/>
      <c r="P17743" s="138"/>
    </row>
    <row r="17744" spans="13:16" x14ac:dyDescent="0.3">
      <c r="M17744" s="162"/>
      <c r="N17744" s="152"/>
      <c r="P17744" s="138"/>
    </row>
    <row r="17745" spans="13:16" x14ac:dyDescent="0.3">
      <c r="M17745" s="162"/>
      <c r="N17745" s="152"/>
      <c r="P17745" s="138"/>
    </row>
    <row r="17746" spans="13:16" x14ac:dyDescent="0.3">
      <c r="M17746" s="162"/>
      <c r="N17746" s="152"/>
      <c r="P17746" s="138"/>
    </row>
    <row r="17747" spans="13:16" x14ac:dyDescent="0.3">
      <c r="M17747" s="162"/>
      <c r="N17747" s="152"/>
      <c r="P17747" s="138"/>
    </row>
    <row r="17748" spans="13:16" x14ac:dyDescent="0.3">
      <c r="M17748" s="162"/>
      <c r="N17748" s="152"/>
      <c r="P17748" s="138"/>
    </row>
    <row r="17749" spans="13:16" x14ac:dyDescent="0.3">
      <c r="M17749" s="162"/>
      <c r="N17749" s="152"/>
      <c r="P17749" s="138"/>
    </row>
    <row r="17750" spans="13:16" x14ac:dyDescent="0.3">
      <c r="M17750" s="162"/>
      <c r="N17750" s="152"/>
      <c r="P17750" s="138"/>
    </row>
    <row r="17751" spans="13:16" x14ac:dyDescent="0.3">
      <c r="M17751" s="162"/>
      <c r="N17751" s="152"/>
      <c r="P17751" s="138"/>
    </row>
    <row r="17752" spans="13:16" x14ac:dyDescent="0.3">
      <c r="M17752" s="162"/>
      <c r="N17752" s="152"/>
      <c r="P17752" s="138"/>
    </row>
    <row r="17753" spans="13:16" x14ac:dyDescent="0.3">
      <c r="M17753" s="162"/>
      <c r="N17753" s="152"/>
      <c r="P17753" s="138"/>
    </row>
    <row r="17754" spans="13:16" x14ac:dyDescent="0.3">
      <c r="M17754" s="162"/>
      <c r="N17754" s="152"/>
      <c r="P17754" s="138"/>
    </row>
    <row r="17755" spans="13:16" x14ac:dyDescent="0.3">
      <c r="M17755" s="162"/>
      <c r="N17755" s="152"/>
      <c r="P17755" s="138"/>
    </row>
    <row r="17756" spans="13:16" x14ac:dyDescent="0.3">
      <c r="M17756" s="162"/>
      <c r="N17756" s="152"/>
      <c r="P17756" s="138"/>
    </row>
    <row r="17757" spans="13:16" x14ac:dyDescent="0.3">
      <c r="M17757" s="162"/>
      <c r="N17757" s="152"/>
      <c r="P17757" s="138"/>
    </row>
    <row r="17758" spans="13:16" x14ac:dyDescent="0.3">
      <c r="M17758" s="162"/>
      <c r="N17758" s="152"/>
      <c r="P17758" s="138"/>
    </row>
    <row r="17759" spans="13:16" x14ac:dyDescent="0.3">
      <c r="M17759" s="162"/>
      <c r="N17759" s="152"/>
      <c r="P17759" s="138"/>
    </row>
    <row r="17760" spans="13:16" x14ac:dyDescent="0.3">
      <c r="M17760" s="162"/>
      <c r="N17760" s="152"/>
      <c r="P17760" s="138"/>
    </row>
    <row r="17761" spans="13:16" x14ac:dyDescent="0.3">
      <c r="M17761" s="162"/>
      <c r="N17761" s="152"/>
      <c r="P17761" s="138"/>
    </row>
    <row r="17762" spans="13:16" x14ac:dyDescent="0.3">
      <c r="M17762" s="162"/>
      <c r="N17762" s="152"/>
      <c r="P17762" s="138"/>
    </row>
    <row r="17763" spans="13:16" x14ac:dyDescent="0.3">
      <c r="M17763" s="162"/>
      <c r="N17763" s="152"/>
      <c r="P17763" s="138"/>
    </row>
    <row r="17764" spans="13:16" x14ac:dyDescent="0.3">
      <c r="M17764" s="162"/>
      <c r="N17764" s="152"/>
      <c r="P17764" s="138"/>
    </row>
    <row r="17765" spans="13:16" x14ac:dyDescent="0.3">
      <c r="M17765" s="162"/>
      <c r="N17765" s="152"/>
      <c r="P17765" s="138"/>
    </row>
    <row r="17766" spans="13:16" x14ac:dyDescent="0.3">
      <c r="M17766" s="162"/>
      <c r="N17766" s="152"/>
      <c r="P17766" s="138"/>
    </row>
    <row r="17767" spans="13:16" x14ac:dyDescent="0.3">
      <c r="M17767" s="162"/>
      <c r="N17767" s="152"/>
      <c r="P17767" s="138"/>
    </row>
    <row r="17768" spans="13:16" x14ac:dyDescent="0.3">
      <c r="M17768" s="162"/>
      <c r="N17768" s="152"/>
      <c r="P17768" s="138"/>
    </row>
    <row r="17769" spans="13:16" x14ac:dyDescent="0.3">
      <c r="M17769" s="162"/>
      <c r="N17769" s="152"/>
      <c r="P17769" s="138"/>
    </row>
    <row r="17770" spans="13:16" x14ac:dyDescent="0.3">
      <c r="M17770" s="162"/>
      <c r="N17770" s="152"/>
      <c r="P17770" s="138"/>
    </row>
    <row r="17771" spans="13:16" x14ac:dyDescent="0.3">
      <c r="M17771" s="162"/>
      <c r="N17771" s="152"/>
      <c r="P17771" s="138"/>
    </row>
    <row r="17772" spans="13:16" x14ac:dyDescent="0.3">
      <c r="M17772" s="162"/>
      <c r="N17772" s="152"/>
      <c r="P17772" s="138"/>
    </row>
    <row r="17773" spans="13:16" x14ac:dyDescent="0.3">
      <c r="M17773" s="162"/>
      <c r="N17773" s="152"/>
      <c r="P17773" s="138"/>
    </row>
    <row r="17774" spans="13:16" x14ac:dyDescent="0.3">
      <c r="M17774" s="162"/>
      <c r="N17774" s="152"/>
      <c r="P17774" s="138"/>
    </row>
    <row r="17775" spans="13:16" x14ac:dyDescent="0.3">
      <c r="M17775" s="162"/>
      <c r="N17775" s="152"/>
      <c r="P17775" s="138"/>
    </row>
    <row r="17776" spans="13:16" x14ac:dyDescent="0.3">
      <c r="M17776" s="162"/>
      <c r="N17776" s="152"/>
      <c r="P17776" s="138"/>
    </row>
    <row r="17777" spans="13:16" x14ac:dyDescent="0.3">
      <c r="M17777" s="162"/>
      <c r="N17777" s="152"/>
      <c r="P17777" s="138"/>
    </row>
    <row r="17778" spans="13:16" x14ac:dyDescent="0.3">
      <c r="M17778" s="162"/>
      <c r="N17778" s="152"/>
      <c r="P17778" s="138"/>
    </row>
    <row r="17779" spans="13:16" x14ac:dyDescent="0.3">
      <c r="M17779" s="162"/>
      <c r="N17779" s="152"/>
      <c r="P17779" s="138"/>
    </row>
    <row r="17780" spans="13:16" x14ac:dyDescent="0.3">
      <c r="M17780" s="162"/>
      <c r="N17780" s="152"/>
      <c r="P17780" s="138"/>
    </row>
    <row r="17781" spans="13:16" x14ac:dyDescent="0.3">
      <c r="M17781" s="162"/>
      <c r="N17781" s="152"/>
      <c r="P17781" s="138"/>
    </row>
    <row r="17782" spans="13:16" x14ac:dyDescent="0.3">
      <c r="M17782" s="162"/>
      <c r="N17782" s="152"/>
      <c r="P17782" s="138"/>
    </row>
    <row r="17783" spans="13:16" x14ac:dyDescent="0.3">
      <c r="M17783" s="162"/>
      <c r="N17783" s="152"/>
      <c r="P17783" s="138"/>
    </row>
    <row r="17784" spans="13:16" x14ac:dyDescent="0.3">
      <c r="M17784" s="162"/>
      <c r="N17784" s="152"/>
      <c r="P17784" s="138"/>
    </row>
    <row r="17785" spans="13:16" x14ac:dyDescent="0.3">
      <c r="M17785" s="162"/>
      <c r="N17785" s="152"/>
      <c r="P17785" s="138"/>
    </row>
    <row r="17786" spans="13:16" x14ac:dyDescent="0.3">
      <c r="M17786" s="162"/>
      <c r="N17786" s="152"/>
      <c r="P17786" s="138"/>
    </row>
    <row r="17787" spans="13:16" x14ac:dyDescent="0.3">
      <c r="M17787" s="162"/>
      <c r="N17787" s="152"/>
      <c r="P17787" s="138"/>
    </row>
    <row r="17788" spans="13:16" x14ac:dyDescent="0.3">
      <c r="M17788" s="162"/>
      <c r="N17788" s="152"/>
      <c r="P17788" s="138"/>
    </row>
    <row r="17789" spans="13:16" x14ac:dyDescent="0.3">
      <c r="M17789" s="162"/>
      <c r="N17789" s="152"/>
      <c r="P17789" s="138"/>
    </row>
    <row r="17790" spans="13:16" x14ac:dyDescent="0.3">
      <c r="M17790" s="162"/>
      <c r="N17790" s="152"/>
      <c r="P17790" s="138"/>
    </row>
    <row r="17791" spans="13:16" x14ac:dyDescent="0.3">
      <c r="M17791" s="162"/>
      <c r="N17791" s="152"/>
      <c r="P17791" s="138"/>
    </row>
    <row r="17792" spans="13:16" x14ac:dyDescent="0.3">
      <c r="M17792" s="162"/>
      <c r="N17792" s="152"/>
      <c r="P17792" s="138"/>
    </row>
    <row r="17793" spans="13:16" x14ac:dyDescent="0.3">
      <c r="M17793" s="162"/>
      <c r="N17793" s="152"/>
      <c r="P17793" s="138"/>
    </row>
    <row r="17794" spans="13:16" x14ac:dyDescent="0.3">
      <c r="M17794" s="162"/>
      <c r="N17794" s="152"/>
      <c r="P17794" s="138"/>
    </row>
    <row r="17795" spans="13:16" x14ac:dyDescent="0.3">
      <c r="M17795" s="162"/>
      <c r="N17795" s="152"/>
      <c r="P17795" s="138"/>
    </row>
    <row r="17796" spans="13:16" x14ac:dyDescent="0.3">
      <c r="M17796" s="162"/>
      <c r="N17796" s="152"/>
      <c r="P17796" s="138"/>
    </row>
    <row r="17797" spans="13:16" x14ac:dyDescent="0.3">
      <c r="M17797" s="162"/>
      <c r="N17797" s="152"/>
      <c r="P17797" s="138"/>
    </row>
    <row r="17798" spans="13:16" x14ac:dyDescent="0.3">
      <c r="M17798" s="162"/>
      <c r="N17798" s="152"/>
      <c r="P17798" s="138"/>
    </row>
    <row r="17799" spans="13:16" x14ac:dyDescent="0.3">
      <c r="M17799" s="162"/>
      <c r="N17799" s="152"/>
      <c r="P17799" s="138"/>
    </row>
    <row r="17800" spans="13:16" x14ac:dyDescent="0.3">
      <c r="M17800" s="162"/>
      <c r="N17800" s="152"/>
      <c r="P17800" s="138"/>
    </row>
    <row r="17801" spans="13:16" x14ac:dyDescent="0.3">
      <c r="M17801" s="162"/>
      <c r="N17801" s="152"/>
      <c r="P17801" s="138"/>
    </row>
    <row r="17802" spans="13:16" x14ac:dyDescent="0.3">
      <c r="M17802" s="162"/>
      <c r="N17802" s="152"/>
      <c r="P17802" s="138"/>
    </row>
    <row r="17803" spans="13:16" x14ac:dyDescent="0.3">
      <c r="M17803" s="162"/>
      <c r="N17803" s="152"/>
      <c r="P17803" s="138"/>
    </row>
    <row r="17804" spans="13:16" x14ac:dyDescent="0.3">
      <c r="M17804" s="162"/>
      <c r="N17804" s="152"/>
      <c r="P17804" s="138"/>
    </row>
    <row r="17805" spans="13:16" x14ac:dyDescent="0.3">
      <c r="M17805" s="162"/>
      <c r="N17805" s="152"/>
      <c r="P17805" s="138"/>
    </row>
    <row r="17806" spans="13:16" x14ac:dyDescent="0.3">
      <c r="M17806" s="162"/>
      <c r="N17806" s="152"/>
      <c r="P17806" s="138"/>
    </row>
    <row r="17807" spans="13:16" x14ac:dyDescent="0.3">
      <c r="M17807" s="162"/>
      <c r="N17807" s="152"/>
      <c r="P17807" s="138"/>
    </row>
    <row r="17808" spans="13:16" x14ac:dyDescent="0.3">
      <c r="M17808" s="162"/>
      <c r="N17808" s="152"/>
      <c r="P17808" s="138"/>
    </row>
    <row r="17809" spans="13:16" x14ac:dyDescent="0.3">
      <c r="M17809" s="162"/>
      <c r="N17809" s="152"/>
      <c r="P17809" s="138"/>
    </row>
    <row r="17810" spans="13:16" x14ac:dyDescent="0.3">
      <c r="M17810" s="162"/>
      <c r="N17810" s="152"/>
      <c r="P17810" s="138"/>
    </row>
    <row r="17811" spans="13:16" x14ac:dyDescent="0.3">
      <c r="M17811" s="162"/>
      <c r="N17811" s="152"/>
      <c r="P17811" s="138"/>
    </row>
    <row r="17812" spans="13:16" x14ac:dyDescent="0.3">
      <c r="M17812" s="162"/>
      <c r="N17812" s="152"/>
      <c r="P17812" s="138"/>
    </row>
    <row r="17813" spans="13:16" x14ac:dyDescent="0.3">
      <c r="M17813" s="162"/>
      <c r="N17813" s="152"/>
      <c r="P17813" s="138"/>
    </row>
    <row r="17814" spans="13:16" x14ac:dyDescent="0.3">
      <c r="M17814" s="162"/>
      <c r="N17814" s="152"/>
      <c r="P17814" s="138"/>
    </row>
    <row r="17815" spans="13:16" x14ac:dyDescent="0.3">
      <c r="M17815" s="162"/>
      <c r="N17815" s="152"/>
      <c r="P17815" s="138"/>
    </row>
    <row r="17816" spans="13:16" x14ac:dyDescent="0.3">
      <c r="M17816" s="162"/>
      <c r="N17816" s="152"/>
      <c r="P17816" s="138"/>
    </row>
    <row r="17817" spans="13:16" x14ac:dyDescent="0.3">
      <c r="M17817" s="162"/>
      <c r="N17817" s="152"/>
      <c r="P17817" s="138"/>
    </row>
    <row r="17818" spans="13:16" x14ac:dyDescent="0.3">
      <c r="M17818" s="162"/>
      <c r="N17818" s="152"/>
      <c r="P17818" s="138"/>
    </row>
    <row r="17819" spans="13:16" x14ac:dyDescent="0.3">
      <c r="M17819" s="162"/>
      <c r="N17819" s="152"/>
      <c r="P17819" s="138"/>
    </row>
    <row r="17820" spans="13:16" x14ac:dyDescent="0.3">
      <c r="M17820" s="162"/>
      <c r="N17820" s="152"/>
      <c r="P17820" s="138"/>
    </row>
    <row r="17821" spans="13:16" x14ac:dyDescent="0.3">
      <c r="M17821" s="162"/>
      <c r="N17821" s="152"/>
      <c r="P17821" s="138"/>
    </row>
    <row r="17822" spans="13:16" x14ac:dyDescent="0.3">
      <c r="M17822" s="162"/>
      <c r="N17822" s="152"/>
      <c r="P17822" s="138"/>
    </row>
    <row r="17823" spans="13:16" x14ac:dyDescent="0.3">
      <c r="M17823" s="162"/>
      <c r="N17823" s="152"/>
      <c r="P17823" s="138"/>
    </row>
    <row r="17824" spans="13:16" x14ac:dyDescent="0.3">
      <c r="M17824" s="162"/>
      <c r="N17824" s="152"/>
      <c r="P17824" s="138"/>
    </row>
    <row r="17825" spans="13:16" x14ac:dyDescent="0.3">
      <c r="M17825" s="162"/>
      <c r="N17825" s="152"/>
      <c r="P17825" s="138"/>
    </row>
    <row r="17826" spans="13:16" x14ac:dyDescent="0.3">
      <c r="M17826" s="162"/>
      <c r="N17826" s="152"/>
      <c r="P17826" s="138"/>
    </row>
    <row r="17827" spans="13:16" x14ac:dyDescent="0.3">
      <c r="M17827" s="162"/>
      <c r="N17827" s="152"/>
      <c r="P17827" s="138"/>
    </row>
    <row r="17828" spans="13:16" x14ac:dyDescent="0.3">
      <c r="M17828" s="162"/>
      <c r="N17828" s="152"/>
      <c r="P17828" s="138"/>
    </row>
    <row r="17829" spans="13:16" x14ac:dyDescent="0.3">
      <c r="M17829" s="162"/>
      <c r="N17829" s="152"/>
      <c r="P17829" s="138"/>
    </row>
    <row r="17830" spans="13:16" x14ac:dyDescent="0.3">
      <c r="M17830" s="162"/>
      <c r="N17830" s="152"/>
      <c r="P17830" s="138"/>
    </row>
    <row r="17831" spans="13:16" x14ac:dyDescent="0.3">
      <c r="M17831" s="162"/>
      <c r="N17831" s="152"/>
      <c r="P17831" s="138"/>
    </row>
    <row r="17832" spans="13:16" x14ac:dyDescent="0.3">
      <c r="M17832" s="162"/>
      <c r="N17832" s="152"/>
      <c r="P17832" s="138"/>
    </row>
    <row r="17833" spans="13:16" x14ac:dyDescent="0.3">
      <c r="M17833" s="162"/>
      <c r="N17833" s="152"/>
      <c r="P17833" s="138"/>
    </row>
    <row r="17834" spans="13:16" x14ac:dyDescent="0.3">
      <c r="M17834" s="162"/>
      <c r="N17834" s="152"/>
      <c r="P17834" s="138"/>
    </row>
    <row r="17835" spans="13:16" x14ac:dyDescent="0.3">
      <c r="M17835" s="162"/>
      <c r="N17835" s="152"/>
      <c r="P17835" s="138"/>
    </row>
    <row r="17836" spans="13:16" x14ac:dyDescent="0.3">
      <c r="M17836" s="162"/>
      <c r="N17836" s="152"/>
      <c r="P17836" s="138"/>
    </row>
    <row r="17837" spans="13:16" x14ac:dyDescent="0.3">
      <c r="M17837" s="162"/>
      <c r="N17837" s="152"/>
      <c r="P17837" s="138"/>
    </row>
    <row r="17838" spans="13:16" x14ac:dyDescent="0.3">
      <c r="M17838" s="162"/>
      <c r="N17838" s="152"/>
      <c r="P17838" s="138"/>
    </row>
    <row r="17839" spans="13:16" x14ac:dyDescent="0.3">
      <c r="M17839" s="162"/>
      <c r="N17839" s="152"/>
      <c r="P17839" s="138"/>
    </row>
    <row r="17840" spans="13:16" x14ac:dyDescent="0.3">
      <c r="M17840" s="162"/>
      <c r="N17840" s="152"/>
      <c r="P17840" s="138"/>
    </row>
    <row r="17841" spans="13:16" x14ac:dyDescent="0.3">
      <c r="M17841" s="162"/>
      <c r="N17841" s="152"/>
      <c r="P17841" s="138"/>
    </row>
    <row r="17842" spans="13:16" x14ac:dyDescent="0.3">
      <c r="M17842" s="162"/>
      <c r="N17842" s="152"/>
      <c r="P17842" s="138"/>
    </row>
    <row r="17843" spans="13:16" x14ac:dyDescent="0.3">
      <c r="M17843" s="162"/>
      <c r="N17843" s="152"/>
      <c r="P17843" s="138"/>
    </row>
    <row r="17844" spans="13:16" x14ac:dyDescent="0.3">
      <c r="M17844" s="162"/>
      <c r="N17844" s="152"/>
      <c r="P17844" s="138"/>
    </row>
    <row r="17845" spans="13:16" x14ac:dyDescent="0.3">
      <c r="M17845" s="162"/>
      <c r="N17845" s="152"/>
      <c r="P17845" s="138"/>
    </row>
    <row r="17846" spans="13:16" x14ac:dyDescent="0.3">
      <c r="M17846" s="162"/>
      <c r="N17846" s="152"/>
      <c r="P17846" s="138"/>
    </row>
    <row r="17847" spans="13:16" x14ac:dyDescent="0.3">
      <c r="M17847" s="162"/>
      <c r="N17847" s="152"/>
      <c r="P17847" s="138"/>
    </row>
    <row r="17848" spans="13:16" x14ac:dyDescent="0.3">
      <c r="M17848" s="162"/>
      <c r="N17848" s="152"/>
      <c r="P17848" s="138"/>
    </row>
    <row r="17849" spans="13:16" x14ac:dyDescent="0.3">
      <c r="M17849" s="162"/>
      <c r="N17849" s="152"/>
      <c r="P17849" s="138"/>
    </row>
    <row r="17850" spans="13:16" x14ac:dyDescent="0.3">
      <c r="M17850" s="162"/>
      <c r="N17850" s="152"/>
      <c r="P17850" s="138"/>
    </row>
    <row r="17851" spans="13:16" x14ac:dyDescent="0.3">
      <c r="M17851" s="162"/>
      <c r="N17851" s="152"/>
      <c r="P17851" s="138"/>
    </row>
    <row r="17852" spans="13:16" x14ac:dyDescent="0.3">
      <c r="M17852" s="162"/>
      <c r="N17852" s="152"/>
      <c r="P17852" s="138"/>
    </row>
    <row r="17853" spans="13:16" x14ac:dyDescent="0.3">
      <c r="M17853" s="162"/>
      <c r="N17853" s="152"/>
      <c r="P17853" s="138"/>
    </row>
    <row r="17854" spans="13:16" x14ac:dyDescent="0.3">
      <c r="M17854" s="162"/>
      <c r="N17854" s="152"/>
      <c r="P17854" s="138"/>
    </row>
    <row r="17855" spans="13:16" x14ac:dyDescent="0.3">
      <c r="M17855" s="162"/>
      <c r="N17855" s="152"/>
      <c r="P17855" s="138"/>
    </row>
    <row r="17856" spans="13:16" x14ac:dyDescent="0.3">
      <c r="M17856" s="162"/>
      <c r="N17856" s="152"/>
      <c r="P17856" s="138"/>
    </row>
    <row r="17857" spans="13:16" x14ac:dyDescent="0.3">
      <c r="M17857" s="162"/>
      <c r="N17857" s="152"/>
      <c r="P17857" s="138"/>
    </row>
    <row r="17858" spans="13:16" x14ac:dyDescent="0.3">
      <c r="M17858" s="162"/>
      <c r="N17858" s="152"/>
      <c r="P17858" s="138"/>
    </row>
    <row r="17859" spans="13:16" x14ac:dyDescent="0.3">
      <c r="M17859" s="162"/>
      <c r="N17859" s="152"/>
      <c r="P17859" s="138"/>
    </row>
    <row r="17860" spans="13:16" x14ac:dyDescent="0.3">
      <c r="M17860" s="162"/>
      <c r="N17860" s="152"/>
      <c r="P17860" s="138"/>
    </row>
    <row r="17861" spans="13:16" x14ac:dyDescent="0.3">
      <c r="M17861" s="162"/>
      <c r="N17861" s="152"/>
      <c r="P17861" s="138"/>
    </row>
    <row r="17862" spans="13:16" x14ac:dyDescent="0.3">
      <c r="M17862" s="162"/>
      <c r="N17862" s="152"/>
      <c r="P17862" s="138"/>
    </row>
    <row r="17863" spans="13:16" x14ac:dyDescent="0.3">
      <c r="M17863" s="162"/>
      <c r="N17863" s="152"/>
      <c r="P17863" s="138"/>
    </row>
    <row r="17864" spans="13:16" x14ac:dyDescent="0.3">
      <c r="M17864" s="162"/>
      <c r="N17864" s="152"/>
      <c r="P17864" s="138"/>
    </row>
    <row r="17865" spans="13:16" x14ac:dyDescent="0.3">
      <c r="M17865" s="162"/>
      <c r="N17865" s="152"/>
      <c r="P17865" s="138"/>
    </row>
    <row r="17866" spans="13:16" x14ac:dyDescent="0.3">
      <c r="M17866" s="162"/>
      <c r="N17866" s="152"/>
      <c r="P17866" s="138"/>
    </row>
    <row r="17867" spans="13:16" x14ac:dyDescent="0.3">
      <c r="M17867" s="162"/>
      <c r="N17867" s="152"/>
      <c r="P17867" s="138"/>
    </row>
    <row r="17868" spans="13:16" x14ac:dyDescent="0.3">
      <c r="M17868" s="162"/>
      <c r="N17868" s="152"/>
      <c r="P17868" s="138"/>
    </row>
    <row r="17869" spans="13:16" x14ac:dyDescent="0.3">
      <c r="M17869" s="162"/>
      <c r="N17869" s="152"/>
      <c r="P17869" s="138"/>
    </row>
    <row r="17870" spans="13:16" x14ac:dyDescent="0.3">
      <c r="M17870" s="162"/>
      <c r="N17870" s="152"/>
      <c r="P17870" s="138"/>
    </row>
    <row r="17871" spans="13:16" x14ac:dyDescent="0.3">
      <c r="M17871" s="162"/>
      <c r="N17871" s="152"/>
      <c r="P17871" s="138"/>
    </row>
    <row r="17872" spans="13:16" x14ac:dyDescent="0.3">
      <c r="M17872" s="162"/>
      <c r="N17872" s="152"/>
      <c r="P17872" s="138"/>
    </row>
    <row r="17873" spans="13:16" x14ac:dyDescent="0.3">
      <c r="M17873" s="162"/>
      <c r="N17873" s="152"/>
      <c r="P17873" s="138"/>
    </row>
    <row r="17874" spans="13:16" x14ac:dyDescent="0.3">
      <c r="M17874" s="162"/>
      <c r="N17874" s="152"/>
      <c r="P17874" s="138"/>
    </row>
    <row r="17875" spans="13:16" x14ac:dyDescent="0.3">
      <c r="M17875" s="162"/>
      <c r="N17875" s="152"/>
      <c r="P17875" s="138"/>
    </row>
    <row r="17876" spans="13:16" x14ac:dyDescent="0.3">
      <c r="M17876" s="162"/>
      <c r="N17876" s="152"/>
      <c r="P17876" s="138"/>
    </row>
    <row r="17877" spans="13:16" x14ac:dyDescent="0.3">
      <c r="M17877" s="162"/>
      <c r="N17877" s="152"/>
      <c r="P17877" s="138"/>
    </row>
    <row r="17878" spans="13:16" x14ac:dyDescent="0.3">
      <c r="M17878" s="162"/>
      <c r="N17878" s="152"/>
      <c r="P17878" s="138"/>
    </row>
    <row r="17879" spans="13:16" x14ac:dyDescent="0.3">
      <c r="M17879" s="162"/>
      <c r="N17879" s="152"/>
      <c r="P17879" s="138"/>
    </row>
    <row r="17880" spans="13:16" x14ac:dyDescent="0.3">
      <c r="M17880" s="162"/>
      <c r="N17880" s="152"/>
      <c r="P17880" s="138"/>
    </row>
    <row r="17881" spans="13:16" x14ac:dyDescent="0.3">
      <c r="M17881" s="162"/>
      <c r="N17881" s="152"/>
      <c r="P17881" s="138"/>
    </row>
    <row r="17882" spans="13:16" x14ac:dyDescent="0.3">
      <c r="M17882" s="162"/>
      <c r="N17882" s="152"/>
      <c r="P17882" s="138"/>
    </row>
    <row r="17883" spans="13:16" x14ac:dyDescent="0.3">
      <c r="M17883" s="162"/>
      <c r="N17883" s="152"/>
      <c r="P17883" s="138"/>
    </row>
    <row r="17884" spans="13:16" x14ac:dyDescent="0.3">
      <c r="M17884" s="162"/>
      <c r="N17884" s="152"/>
      <c r="P17884" s="138"/>
    </row>
    <row r="17885" spans="13:16" x14ac:dyDescent="0.3">
      <c r="M17885" s="162"/>
      <c r="N17885" s="152"/>
      <c r="P17885" s="138"/>
    </row>
    <row r="17886" spans="13:16" x14ac:dyDescent="0.3">
      <c r="M17886" s="162"/>
      <c r="N17886" s="152"/>
      <c r="P17886" s="138"/>
    </row>
    <row r="17887" spans="13:16" x14ac:dyDescent="0.3">
      <c r="M17887" s="162"/>
      <c r="N17887" s="152"/>
      <c r="P17887" s="138"/>
    </row>
    <row r="17888" spans="13:16" x14ac:dyDescent="0.3">
      <c r="M17888" s="162"/>
      <c r="N17888" s="152"/>
      <c r="P17888" s="138"/>
    </row>
    <row r="17889" spans="13:16" x14ac:dyDescent="0.3">
      <c r="M17889" s="162"/>
      <c r="N17889" s="152"/>
      <c r="P17889" s="138"/>
    </row>
    <row r="17890" spans="13:16" x14ac:dyDescent="0.3">
      <c r="M17890" s="162"/>
      <c r="N17890" s="152"/>
      <c r="P17890" s="138"/>
    </row>
    <row r="17891" spans="13:16" x14ac:dyDescent="0.3">
      <c r="M17891" s="162"/>
      <c r="N17891" s="152"/>
      <c r="P17891" s="138"/>
    </row>
    <row r="17892" spans="13:16" x14ac:dyDescent="0.3">
      <c r="M17892" s="162"/>
      <c r="N17892" s="152"/>
      <c r="P17892" s="138"/>
    </row>
    <row r="17893" spans="13:16" x14ac:dyDescent="0.3">
      <c r="M17893" s="162"/>
      <c r="N17893" s="152"/>
      <c r="P17893" s="138"/>
    </row>
    <row r="17894" spans="13:16" x14ac:dyDescent="0.3">
      <c r="M17894" s="162"/>
      <c r="N17894" s="152"/>
      <c r="P17894" s="138"/>
    </row>
    <row r="17895" spans="13:16" x14ac:dyDescent="0.3">
      <c r="M17895" s="162"/>
      <c r="N17895" s="152"/>
      <c r="P17895" s="138"/>
    </row>
    <row r="17896" spans="13:16" x14ac:dyDescent="0.3">
      <c r="M17896" s="162"/>
      <c r="N17896" s="152"/>
      <c r="P17896" s="138"/>
    </row>
    <row r="17897" spans="13:16" x14ac:dyDescent="0.3">
      <c r="M17897" s="162"/>
      <c r="N17897" s="152"/>
      <c r="P17897" s="138"/>
    </row>
    <row r="17898" spans="13:16" x14ac:dyDescent="0.3">
      <c r="M17898" s="162"/>
      <c r="N17898" s="152"/>
      <c r="P17898" s="138"/>
    </row>
    <row r="17899" spans="13:16" x14ac:dyDescent="0.3">
      <c r="M17899" s="162"/>
      <c r="N17899" s="152"/>
      <c r="P17899" s="138"/>
    </row>
    <row r="17900" spans="13:16" x14ac:dyDescent="0.3">
      <c r="M17900" s="162"/>
      <c r="N17900" s="152"/>
      <c r="P17900" s="138"/>
    </row>
    <row r="17901" spans="13:16" x14ac:dyDescent="0.3">
      <c r="M17901" s="162"/>
      <c r="N17901" s="152"/>
      <c r="P17901" s="138"/>
    </row>
    <row r="17902" spans="13:16" x14ac:dyDescent="0.3">
      <c r="M17902" s="162"/>
      <c r="N17902" s="152"/>
      <c r="P17902" s="138"/>
    </row>
    <row r="17903" spans="13:16" x14ac:dyDescent="0.3">
      <c r="M17903" s="162"/>
      <c r="N17903" s="152"/>
      <c r="P17903" s="138"/>
    </row>
    <row r="17904" spans="13:16" x14ac:dyDescent="0.3">
      <c r="M17904" s="162"/>
      <c r="N17904" s="152"/>
      <c r="P17904" s="138"/>
    </row>
    <row r="17905" spans="13:16" x14ac:dyDescent="0.3">
      <c r="M17905" s="162"/>
      <c r="N17905" s="152"/>
      <c r="P17905" s="138"/>
    </row>
    <row r="17906" spans="13:16" x14ac:dyDescent="0.3">
      <c r="M17906" s="162"/>
      <c r="N17906" s="152"/>
      <c r="P17906" s="138"/>
    </row>
    <row r="17907" spans="13:16" x14ac:dyDescent="0.3">
      <c r="M17907" s="162"/>
      <c r="N17907" s="152"/>
      <c r="P17907" s="138"/>
    </row>
    <row r="17908" spans="13:16" x14ac:dyDescent="0.3">
      <c r="M17908" s="162"/>
      <c r="N17908" s="152"/>
      <c r="P17908" s="138"/>
    </row>
    <row r="17909" spans="13:16" x14ac:dyDescent="0.3">
      <c r="M17909" s="162"/>
      <c r="N17909" s="152"/>
      <c r="P17909" s="138"/>
    </row>
    <row r="17910" spans="13:16" x14ac:dyDescent="0.3">
      <c r="M17910" s="162"/>
      <c r="N17910" s="152"/>
      <c r="P17910" s="138"/>
    </row>
    <row r="17911" spans="13:16" x14ac:dyDescent="0.3">
      <c r="M17911" s="162"/>
      <c r="N17911" s="152"/>
      <c r="P17911" s="138"/>
    </row>
    <row r="17912" spans="13:16" x14ac:dyDescent="0.3">
      <c r="M17912" s="162"/>
      <c r="N17912" s="152"/>
      <c r="P17912" s="138"/>
    </row>
    <row r="17913" spans="13:16" x14ac:dyDescent="0.3">
      <c r="M17913" s="162"/>
      <c r="N17913" s="152"/>
      <c r="P17913" s="138"/>
    </row>
    <row r="17914" spans="13:16" x14ac:dyDescent="0.3">
      <c r="M17914" s="162"/>
      <c r="N17914" s="152"/>
      <c r="P17914" s="138"/>
    </row>
    <row r="17915" spans="13:16" x14ac:dyDescent="0.3">
      <c r="M17915" s="162"/>
      <c r="N17915" s="152"/>
      <c r="P17915" s="138"/>
    </row>
    <row r="17916" spans="13:16" x14ac:dyDescent="0.3">
      <c r="M17916" s="162"/>
      <c r="N17916" s="152"/>
      <c r="P17916" s="138"/>
    </row>
    <row r="17917" spans="13:16" x14ac:dyDescent="0.3">
      <c r="M17917" s="162"/>
      <c r="N17917" s="152"/>
      <c r="P17917" s="138"/>
    </row>
    <row r="17918" spans="13:16" x14ac:dyDescent="0.3">
      <c r="M17918" s="162"/>
      <c r="N17918" s="152"/>
      <c r="P17918" s="138"/>
    </row>
    <row r="17919" spans="13:16" x14ac:dyDescent="0.3">
      <c r="M17919" s="162"/>
      <c r="N17919" s="152"/>
      <c r="P17919" s="138"/>
    </row>
    <row r="17920" spans="13:16" x14ac:dyDescent="0.3">
      <c r="M17920" s="162"/>
      <c r="N17920" s="152"/>
      <c r="P17920" s="138"/>
    </row>
    <row r="17921" spans="13:16" x14ac:dyDescent="0.3">
      <c r="M17921" s="162"/>
      <c r="N17921" s="152"/>
      <c r="P17921" s="138"/>
    </row>
    <row r="17922" spans="13:16" x14ac:dyDescent="0.3">
      <c r="M17922" s="162"/>
      <c r="N17922" s="152"/>
      <c r="P17922" s="138"/>
    </row>
    <row r="17923" spans="13:16" x14ac:dyDescent="0.3">
      <c r="M17923" s="162"/>
      <c r="N17923" s="152"/>
      <c r="P17923" s="138"/>
    </row>
    <row r="17924" spans="13:16" x14ac:dyDescent="0.3">
      <c r="M17924" s="162"/>
      <c r="N17924" s="152"/>
      <c r="P17924" s="138"/>
    </row>
    <row r="17925" spans="13:16" x14ac:dyDescent="0.3">
      <c r="M17925" s="162"/>
      <c r="N17925" s="152"/>
      <c r="P17925" s="138"/>
    </row>
    <row r="17926" spans="13:16" x14ac:dyDescent="0.3">
      <c r="M17926" s="162"/>
      <c r="N17926" s="152"/>
      <c r="P17926" s="138"/>
    </row>
    <row r="17927" spans="13:16" x14ac:dyDescent="0.3">
      <c r="M17927" s="162"/>
      <c r="N17927" s="152"/>
      <c r="P17927" s="138"/>
    </row>
    <row r="17928" spans="13:16" x14ac:dyDescent="0.3">
      <c r="M17928" s="162"/>
      <c r="N17928" s="152"/>
      <c r="P17928" s="138"/>
    </row>
    <row r="17929" spans="13:16" x14ac:dyDescent="0.3">
      <c r="M17929" s="162"/>
      <c r="N17929" s="152"/>
      <c r="P17929" s="138"/>
    </row>
    <row r="17930" spans="13:16" x14ac:dyDescent="0.3">
      <c r="M17930" s="162"/>
      <c r="N17930" s="152"/>
      <c r="P17930" s="138"/>
    </row>
    <row r="17931" spans="13:16" x14ac:dyDescent="0.3">
      <c r="M17931" s="162"/>
      <c r="N17931" s="152"/>
      <c r="P17931" s="138"/>
    </row>
    <row r="17932" spans="13:16" x14ac:dyDescent="0.3">
      <c r="M17932" s="162"/>
      <c r="N17932" s="152"/>
      <c r="P17932" s="138"/>
    </row>
    <row r="17933" spans="13:16" x14ac:dyDescent="0.3">
      <c r="M17933" s="162"/>
      <c r="N17933" s="152"/>
      <c r="P17933" s="138"/>
    </row>
    <row r="17934" spans="13:16" x14ac:dyDescent="0.3">
      <c r="M17934" s="162"/>
      <c r="N17934" s="152"/>
      <c r="P17934" s="138"/>
    </row>
    <row r="17935" spans="13:16" x14ac:dyDescent="0.3">
      <c r="M17935" s="162"/>
      <c r="N17935" s="152"/>
      <c r="P17935" s="138"/>
    </row>
    <row r="17936" spans="13:16" x14ac:dyDescent="0.3">
      <c r="M17936" s="162"/>
      <c r="N17936" s="152"/>
      <c r="P17936" s="138"/>
    </row>
    <row r="17937" spans="13:16" x14ac:dyDescent="0.3">
      <c r="M17937" s="162"/>
      <c r="N17937" s="152"/>
      <c r="P17937" s="138"/>
    </row>
    <row r="17938" spans="13:16" x14ac:dyDescent="0.3">
      <c r="M17938" s="162"/>
      <c r="N17938" s="152"/>
      <c r="P17938" s="138"/>
    </row>
    <row r="17939" spans="13:16" x14ac:dyDescent="0.3">
      <c r="M17939" s="162"/>
      <c r="N17939" s="152"/>
      <c r="P17939" s="138"/>
    </row>
    <row r="17940" spans="13:16" x14ac:dyDescent="0.3">
      <c r="M17940" s="162"/>
      <c r="N17940" s="152"/>
      <c r="P17940" s="138"/>
    </row>
    <row r="17941" spans="13:16" x14ac:dyDescent="0.3">
      <c r="M17941" s="162"/>
      <c r="N17941" s="152"/>
      <c r="P17941" s="138"/>
    </row>
    <row r="17942" spans="13:16" x14ac:dyDescent="0.3">
      <c r="M17942" s="162"/>
      <c r="N17942" s="152"/>
      <c r="P17942" s="138"/>
    </row>
    <row r="17943" spans="13:16" x14ac:dyDescent="0.3">
      <c r="M17943" s="162"/>
      <c r="N17943" s="152"/>
      <c r="P17943" s="138"/>
    </row>
    <row r="17944" spans="13:16" x14ac:dyDescent="0.3">
      <c r="M17944" s="162"/>
      <c r="N17944" s="152"/>
      <c r="P17944" s="138"/>
    </row>
    <row r="17945" spans="13:16" x14ac:dyDescent="0.3">
      <c r="M17945" s="162"/>
      <c r="N17945" s="152"/>
      <c r="P17945" s="138"/>
    </row>
    <row r="17946" spans="13:16" x14ac:dyDescent="0.3">
      <c r="M17946" s="162"/>
      <c r="N17946" s="152"/>
      <c r="P17946" s="138"/>
    </row>
    <row r="17947" spans="13:16" x14ac:dyDescent="0.3">
      <c r="M17947" s="162"/>
      <c r="N17947" s="152"/>
      <c r="P17947" s="138"/>
    </row>
    <row r="17948" spans="13:16" x14ac:dyDescent="0.3">
      <c r="M17948" s="162"/>
      <c r="N17948" s="152"/>
      <c r="P17948" s="138"/>
    </row>
    <row r="17949" spans="13:16" x14ac:dyDescent="0.3">
      <c r="M17949" s="162"/>
      <c r="N17949" s="152"/>
      <c r="P17949" s="138"/>
    </row>
    <row r="17950" spans="13:16" x14ac:dyDescent="0.3">
      <c r="M17950" s="162"/>
      <c r="N17950" s="152"/>
      <c r="P17950" s="138"/>
    </row>
    <row r="17951" spans="13:16" x14ac:dyDescent="0.3">
      <c r="M17951" s="162"/>
      <c r="N17951" s="152"/>
      <c r="P17951" s="138"/>
    </row>
    <row r="17952" spans="13:16" x14ac:dyDescent="0.3">
      <c r="M17952" s="162"/>
      <c r="N17952" s="152"/>
      <c r="P17952" s="138"/>
    </row>
    <row r="17953" spans="13:16" x14ac:dyDescent="0.3">
      <c r="M17953" s="162"/>
      <c r="N17953" s="152"/>
      <c r="P17953" s="138"/>
    </row>
    <row r="17954" spans="13:16" x14ac:dyDescent="0.3">
      <c r="M17954" s="162"/>
      <c r="N17954" s="152"/>
      <c r="P17954" s="138"/>
    </row>
    <row r="17955" spans="13:16" x14ac:dyDescent="0.3">
      <c r="M17955" s="162"/>
      <c r="N17955" s="152"/>
      <c r="P17955" s="138"/>
    </row>
    <row r="17956" spans="13:16" x14ac:dyDescent="0.3">
      <c r="M17956" s="162"/>
      <c r="N17956" s="152"/>
      <c r="P17956" s="138"/>
    </row>
    <row r="17957" spans="13:16" x14ac:dyDescent="0.3">
      <c r="M17957" s="162"/>
      <c r="N17957" s="152"/>
      <c r="P17957" s="138"/>
    </row>
    <row r="17958" spans="13:16" x14ac:dyDescent="0.3">
      <c r="M17958" s="162"/>
      <c r="N17958" s="152"/>
      <c r="P17958" s="138"/>
    </row>
    <row r="17959" spans="13:16" x14ac:dyDescent="0.3">
      <c r="M17959" s="162"/>
      <c r="N17959" s="152"/>
      <c r="P17959" s="138"/>
    </row>
    <row r="17960" spans="13:16" x14ac:dyDescent="0.3">
      <c r="M17960" s="162"/>
      <c r="N17960" s="152"/>
      <c r="P17960" s="138"/>
    </row>
    <row r="17961" spans="13:16" x14ac:dyDescent="0.3">
      <c r="M17961" s="162"/>
      <c r="N17961" s="152"/>
      <c r="P17961" s="138"/>
    </row>
    <row r="17962" spans="13:16" x14ac:dyDescent="0.3">
      <c r="M17962" s="162"/>
      <c r="N17962" s="152"/>
      <c r="P17962" s="138"/>
    </row>
    <row r="17963" spans="13:16" x14ac:dyDescent="0.3">
      <c r="M17963" s="162"/>
      <c r="N17963" s="152"/>
      <c r="P17963" s="138"/>
    </row>
    <row r="17964" spans="13:16" x14ac:dyDescent="0.3">
      <c r="M17964" s="162"/>
      <c r="N17964" s="152"/>
      <c r="P17964" s="138"/>
    </row>
    <row r="17965" spans="13:16" x14ac:dyDescent="0.3">
      <c r="M17965" s="162"/>
      <c r="N17965" s="152"/>
      <c r="P17965" s="138"/>
    </row>
    <row r="17966" spans="13:16" x14ac:dyDescent="0.3">
      <c r="M17966" s="162"/>
      <c r="N17966" s="152"/>
      <c r="P17966" s="138"/>
    </row>
    <row r="17967" spans="13:16" x14ac:dyDescent="0.3">
      <c r="M17967" s="162"/>
      <c r="N17967" s="152"/>
      <c r="P17967" s="138"/>
    </row>
    <row r="17968" spans="13:16" x14ac:dyDescent="0.3">
      <c r="M17968" s="162"/>
      <c r="N17968" s="152"/>
      <c r="P17968" s="138"/>
    </row>
    <row r="17969" spans="13:16" x14ac:dyDescent="0.3">
      <c r="M17969" s="162"/>
      <c r="N17969" s="152"/>
      <c r="P17969" s="138"/>
    </row>
    <row r="17970" spans="13:16" x14ac:dyDescent="0.3">
      <c r="M17970" s="162"/>
      <c r="N17970" s="152"/>
      <c r="P17970" s="138"/>
    </row>
    <row r="17971" spans="13:16" x14ac:dyDescent="0.3">
      <c r="M17971" s="162"/>
      <c r="N17971" s="152"/>
      <c r="P17971" s="138"/>
    </row>
    <row r="17972" spans="13:16" x14ac:dyDescent="0.3">
      <c r="M17972" s="162"/>
      <c r="N17972" s="152"/>
      <c r="P17972" s="138"/>
    </row>
    <row r="17973" spans="13:16" x14ac:dyDescent="0.3">
      <c r="M17973" s="162"/>
      <c r="N17973" s="152"/>
      <c r="P17973" s="138"/>
    </row>
    <row r="17974" spans="13:16" x14ac:dyDescent="0.3">
      <c r="M17974" s="162"/>
      <c r="N17974" s="152"/>
      <c r="P17974" s="138"/>
    </row>
    <row r="17975" spans="13:16" x14ac:dyDescent="0.3">
      <c r="M17975" s="162"/>
      <c r="N17975" s="152"/>
      <c r="P17975" s="138"/>
    </row>
    <row r="17976" spans="13:16" x14ac:dyDescent="0.3">
      <c r="M17976" s="162"/>
      <c r="N17976" s="152"/>
      <c r="P17976" s="138"/>
    </row>
    <row r="17977" spans="13:16" x14ac:dyDescent="0.3">
      <c r="M17977" s="162"/>
      <c r="N17977" s="152"/>
      <c r="P17977" s="138"/>
    </row>
    <row r="17978" spans="13:16" x14ac:dyDescent="0.3">
      <c r="M17978" s="162"/>
      <c r="N17978" s="152"/>
      <c r="P17978" s="138"/>
    </row>
    <row r="17979" spans="13:16" x14ac:dyDescent="0.3">
      <c r="M17979" s="162"/>
      <c r="N17979" s="152"/>
      <c r="P17979" s="138"/>
    </row>
    <row r="17980" spans="13:16" x14ac:dyDescent="0.3">
      <c r="M17980" s="162"/>
      <c r="N17980" s="152"/>
      <c r="P17980" s="138"/>
    </row>
    <row r="17981" spans="13:16" x14ac:dyDescent="0.3">
      <c r="M17981" s="162"/>
      <c r="N17981" s="152"/>
      <c r="P17981" s="138"/>
    </row>
    <row r="17982" spans="13:16" x14ac:dyDescent="0.3">
      <c r="M17982" s="162"/>
      <c r="N17982" s="152"/>
      <c r="P17982" s="138"/>
    </row>
    <row r="17983" spans="13:16" x14ac:dyDescent="0.3">
      <c r="M17983" s="162"/>
      <c r="N17983" s="152"/>
      <c r="P17983" s="138"/>
    </row>
    <row r="17984" spans="13:16" x14ac:dyDescent="0.3">
      <c r="M17984" s="162"/>
      <c r="N17984" s="152"/>
      <c r="P17984" s="138"/>
    </row>
    <row r="17985" spans="13:16" x14ac:dyDescent="0.3">
      <c r="M17985" s="162"/>
      <c r="N17985" s="152"/>
      <c r="P17985" s="138"/>
    </row>
    <row r="17986" spans="13:16" x14ac:dyDescent="0.3">
      <c r="M17986" s="162"/>
      <c r="N17986" s="152"/>
      <c r="P17986" s="138"/>
    </row>
    <row r="17987" spans="13:16" x14ac:dyDescent="0.3">
      <c r="M17987" s="162"/>
      <c r="N17987" s="152"/>
      <c r="P17987" s="138"/>
    </row>
    <row r="17988" spans="13:16" x14ac:dyDescent="0.3">
      <c r="M17988" s="162"/>
      <c r="N17988" s="152"/>
      <c r="P17988" s="138"/>
    </row>
    <row r="17989" spans="13:16" x14ac:dyDescent="0.3">
      <c r="M17989" s="162"/>
      <c r="N17989" s="152"/>
      <c r="P17989" s="138"/>
    </row>
    <row r="17990" spans="13:16" x14ac:dyDescent="0.3">
      <c r="M17990" s="162"/>
      <c r="N17990" s="152"/>
      <c r="P17990" s="138"/>
    </row>
    <row r="17991" spans="13:16" x14ac:dyDescent="0.3">
      <c r="M17991" s="162"/>
      <c r="N17991" s="152"/>
      <c r="P17991" s="138"/>
    </row>
    <row r="17992" spans="13:16" x14ac:dyDescent="0.3">
      <c r="M17992" s="162"/>
      <c r="N17992" s="152"/>
      <c r="P17992" s="138"/>
    </row>
    <row r="17993" spans="13:16" x14ac:dyDescent="0.3">
      <c r="M17993" s="162"/>
      <c r="N17993" s="152"/>
      <c r="P17993" s="138"/>
    </row>
    <row r="17994" spans="13:16" x14ac:dyDescent="0.3">
      <c r="M17994" s="162"/>
      <c r="N17994" s="152"/>
      <c r="P17994" s="138"/>
    </row>
    <row r="17995" spans="13:16" x14ac:dyDescent="0.3">
      <c r="M17995" s="162"/>
      <c r="N17995" s="152"/>
      <c r="P17995" s="138"/>
    </row>
    <row r="17996" spans="13:16" x14ac:dyDescent="0.3">
      <c r="M17996" s="162"/>
      <c r="N17996" s="152"/>
      <c r="P17996" s="138"/>
    </row>
    <row r="17997" spans="13:16" x14ac:dyDescent="0.3">
      <c r="M17997" s="162"/>
      <c r="N17997" s="152"/>
      <c r="P17997" s="138"/>
    </row>
    <row r="17998" spans="13:16" x14ac:dyDescent="0.3">
      <c r="M17998" s="162"/>
      <c r="N17998" s="152"/>
      <c r="P17998" s="138"/>
    </row>
    <row r="17999" spans="13:16" x14ac:dyDescent="0.3">
      <c r="M17999" s="162"/>
      <c r="N17999" s="152"/>
      <c r="P17999" s="138"/>
    </row>
    <row r="18000" spans="13:16" x14ac:dyDescent="0.3">
      <c r="M18000" s="162"/>
      <c r="N18000" s="152"/>
      <c r="P18000" s="138"/>
    </row>
    <row r="18001" spans="13:16" x14ac:dyDescent="0.3">
      <c r="M18001" s="162"/>
      <c r="N18001" s="152"/>
      <c r="P18001" s="138"/>
    </row>
    <row r="18002" spans="13:16" x14ac:dyDescent="0.3">
      <c r="M18002" s="162"/>
      <c r="N18002" s="152"/>
      <c r="P18002" s="138"/>
    </row>
    <row r="18003" spans="13:16" x14ac:dyDescent="0.3">
      <c r="M18003" s="162"/>
      <c r="N18003" s="152"/>
      <c r="P18003" s="138"/>
    </row>
    <row r="18004" spans="13:16" x14ac:dyDescent="0.3">
      <c r="M18004" s="162"/>
      <c r="N18004" s="152"/>
      <c r="P18004" s="138"/>
    </row>
    <row r="18005" spans="13:16" x14ac:dyDescent="0.3">
      <c r="M18005" s="162"/>
      <c r="N18005" s="152"/>
      <c r="P18005" s="138"/>
    </row>
    <row r="18006" spans="13:16" x14ac:dyDescent="0.3">
      <c r="M18006" s="162"/>
      <c r="N18006" s="152"/>
      <c r="P18006" s="138"/>
    </row>
    <row r="18007" spans="13:16" x14ac:dyDescent="0.3">
      <c r="M18007" s="162"/>
      <c r="N18007" s="152"/>
      <c r="P18007" s="138"/>
    </row>
    <row r="18008" spans="13:16" x14ac:dyDescent="0.3">
      <c r="M18008" s="162"/>
      <c r="N18008" s="152"/>
      <c r="P18008" s="138"/>
    </row>
    <row r="18009" spans="13:16" x14ac:dyDescent="0.3">
      <c r="M18009" s="162"/>
      <c r="N18009" s="152"/>
      <c r="P18009" s="138"/>
    </row>
    <row r="18010" spans="13:16" x14ac:dyDescent="0.3">
      <c r="M18010" s="162"/>
      <c r="N18010" s="152"/>
      <c r="P18010" s="138"/>
    </row>
    <row r="18011" spans="13:16" x14ac:dyDescent="0.3">
      <c r="M18011" s="162"/>
      <c r="N18011" s="152"/>
      <c r="P18011" s="138"/>
    </row>
    <row r="18012" spans="13:16" x14ac:dyDescent="0.3">
      <c r="M18012" s="162"/>
      <c r="N18012" s="152"/>
      <c r="P18012" s="138"/>
    </row>
    <row r="18013" spans="13:16" x14ac:dyDescent="0.3">
      <c r="M18013" s="162"/>
      <c r="N18013" s="152"/>
      <c r="P18013" s="138"/>
    </row>
    <row r="18014" spans="13:16" x14ac:dyDescent="0.3">
      <c r="M18014" s="162"/>
      <c r="N18014" s="152"/>
      <c r="P18014" s="138"/>
    </row>
    <row r="18015" spans="13:16" x14ac:dyDescent="0.3">
      <c r="M18015" s="162"/>
      <c r="N18015" s="152"/>
      <c r="P18015" s="138"/>
    </row>
    <row r="18016" spans="13:16" x14ac:dyDescent="0.3">
      <c r="M18016" s="162"/>
      <c r="N18016" s="152"/>
      <c r="P18016" s="138"/>
    </row>
    <row r="18017" spans="13:16" x14ac:dyDescent="0.3">
      <c r="M18017" s="162"/>
      <c r="N18017" s="152"/>
      <c r="P18017" s="138"/>
    </row>
    <row r="18018" spans="13:16" x14ac:dyDescent="0.3">
      <c r="M18018" s="162"/>
      <c r="N18018" s="152"/>
      <c r="P18018" s="138"/>
    </row>
    <row r="18019" spans="13:16" x14ac:dyDescent="0.3">
      <c r="M18019" s="162"/>
      <c r="N18019" s="152"/>
      <c r="P18019" s="138"/>
    </row>
    <row r="18020" spans="13:16" x14ac:dyDescent="0.3">
      <c r="M18020" s="162"/>
      <c r="N18020" s="152"/>
      <c r="P18020" s="138"/>
    </row>
    <row r="18021" spans="13:16" x14ac:dyDescent="0.3">
      <c r="M18021" s="162"/>
      <c r="N18021" s="152"/>
      <c r="P18021" s="138"/>
    </row>
    <row r="18022" spans="13:16" x14ac:dyDescent="0.3">
      <c r="M18022" s="162"/>
      <c r="N18022" s="152"/>
      <c r="P18022" s="138"/>
    </row>
    <row r="18023" spans="13:16" x14ac:dyDescent="0.3">
      <c r="M18023" s="162"/>
      <c r="N18023" s="152"/>
      <c r="P18023" s="138"/>
    </row>
    <row r="18024" spans="13:16" x14ac:dyDescent="0.3">
      <c r="M18024" s="162"/>
      <c r="N18024" s="152"/>
      <c r="P18024" s="138"/>
    </row>
    <row r="18025" spans="13:16" x14ac:dyDescent="0.3">
      <c r="M18025" s="162"/>
      <c r="N18025" s="152"/>
      <c r="P18025" s="138"/>
    </row>
    <row r="18026" spans="13:16" x14ac:dyDescent="0.3">
      <c r="M18026" s="162"/>
      <c r="N18026" s="152"/>
      <c r="P18026" s="138"/>
    </row>
    <row r="18027" spans="13:16" x14ac:dyDescent="0.3">
      <c r="M18027" s="162"/>
      <c r="N18027" s="152"/>
      <c r="P18027" s="138"/>
    </row>
    <row r="18028" spans="13:16" x14ac:dyDescent="0.3">
      <c r="M18028" s="162"/>
      <c r="N18028" s="152"/>
      <c r="P18028" s="138"/>
    </row>
    <row r="18029" spans="13:16" x14ac:dyDescent="0.3">
      <c r="M18029" s="162"/>
      <c r="N18029" s="152"/>
      <c r="P18029" s="138"/>
    </row>
    <row r="18030" spans="13:16" x14ac:dyDescent="0.3">
      <c r="M18030" s="162"/>
      <c r="N18030" s="152"/>
      <c r="P18030" s="138"/>
    </row>
    <row r="18031" spans="13:16" x14ac:dyDescent="0.3">
      <c r="M18031" s="162"/>
      <c r="N18031" s="152"/>
      <c r="P18031" s="138"/>
    </row>
    <row r="18032" spans="13:16" x14ac:dyDescent="0.3">
      <c r="M18032" s="162"/>
      <c r="N18032" s="152"/>
      <c r="P18032" s="138"/>
    </row>
    <row r="18033" spans="13:16" x14ac:dyDescent="0.3">
      <c r="M18033" s="162"/>
      <c r="N18033" s="152"/>
      <c r="P18033" s="138"/>
    </row>
    <row r="18034" spans="13:16" x14ac:dyDescent="0.3">
      <c r="M18034" s="162"/>
      <c r="N18034" s="152"/>
      <c r="P18034" s="138"/>
    </row>
    <row r="18035" spans="13:16" x14ac:dyDescent="0.3">
      <c r="M18035" s="162"/>
      <c r="N18035" s="152"/>
      <c r="P18035" s="138"/>
    </row>
    <row r="18036" spans="13:16" x14ac:dyDescent="0.3">
      <c r="M18036" s="162"/>
      <c r="N18036" s="152"/>
      <c r="P18036" s="138"/>
    </row>
    <row r="18037" spans="13:16" x14ac:dyDescent="0.3">
      <c r="M18037" s="162"/>
      <c r="N18037" s="152"/>
      <c r="P18037" s="138"/>
    </row>
    <row r="18038" spans="13:16" x14ac:dyDescent="0.3">
      <c r="M18038" s="162"/>
      <c r="N18038" s="152"/>
      <c r="P18038" s="138"/>
    </row>
    <row r="18039" spans="13:16" x14ac:dyDescent="0.3">
      <c r="M18039" s="162"/>
      <c r="N18039" s="152"/>
      <c r="P18039" s="138"/>
    </row>
    <row r="18040" spans="13:16" x14ac:dyDescent="0.3">
      <c r="M18040" s="162"/>
      <c r="N18040" s="152"/>
      <c r="P18040" s="138"/>
    </row>
    <row r="18041" spans="13:16" x14ac:dyDescent="0.3">
      <c r="M18041" s="162"/>
      <c r="N18041" s="152"/>
      <c r="P18041" s="138"/>
    </row>
    <row r="18042" spans="13:16" x14ac:dyDescent="0.3">
      <c r="M18042" s="162"/>
      <c r="N18042" s="152"/>
      <c r="P18042" s="138"/>
    </row>
    <row r="18043" spans="13:16" x14ac:dyDescent="0.3">
      <c r="M18043" s="162"/>
      <c r="N18043" s="152"/>
      <c r="P18043" s="138"/>
    </row>
    <row r="18044" spans="13:16" x14ac:dyDescent="0.3">
      <c r="M18044" s="162"/>
      <c r="N18044" s="152"/>
      <c r="P18044" s="138"/>
    </row>
    <row r="18045" spans="13:16" x14ac:dyDescent="0.3">
      <c r="M18045" s="162"/>
      <c r="N18045" s="152"/>
      <c r="P18045" s="138"/>
    </row>
    <row r="18046" spans="13:16" x14ac:dyDescent="0.3">
      <c r="M18046" s="162"/>
      <c r="N18046" s="152"/>
      <c r="P18046" s="138"/>
    </row>
    <row r="18047" spans="13:16" x14ac:dyDescent="0.3">
      <c r="M18047" s="162"/>
      <c r="N18047" s="152"/>
      <c r="P18047" s="138"/>
    </row>
    <row r="18048" spans="13:16" x14ac:dyDescent="0.3">
      <c r="M18048" s="162"/>
      <c r="N18048" s="152"/>
      <c r="P18048" s="138"/>
    </row>
    <row r="18049" spans="13:16" x14ac:dyDescent="0.3">
      <c r="M18049" s="162"/>
      <c r="N18049" s="152"/>
      <c r="P18049" s="138"/>
    </row>
    <row r="18050" spans="13:16" x14ac:dyDescent="0.3">
      <c r="M18050" s="162"/>
      <c r="N18050" s="152"/>
      <c r="P18050" s="138"/>
    </row>
    <row r="18051" spans="13:16" x14ac:dyDescent="0.3">
      <c r="M18051" s="162"/>
      <c r="N18051" s="152"/>
      <c r="P18051" s="138"/>
    </row>
    <row r="18052" spans="13:16" x14ac:dyDescent="0.3">
      <c r="M18052" s="162"/>
      <c r="N18052" s="152"/>
      <c r="P18052" s="138"/>
    </row>
    <row r="18053" spans="13:16" x14ac:dyDescent="0.3">
      <c r="M18053" s="162"/>
      <c r="N18053" s="152"/>
      <c r="P18053" s="138"/>
    </row>
    <row r="18054" spans="13:16" x14ac:dyDescent="0.3">
      <c r="M18054" s="162"/>
      <c r="N18054" s="152"/>
      <c r="P18054" s="138"/>
    </row>
    <row r="18055" spans="13:16" x14ac:dyDescent="0.3">
      <c r="M18055" s="162"/>
      <c r="N18055" s="152"/>
      <c r="P18055" s="138"/>
    </row>
    <row r="18056" spans="13:16" x14ac:dyDescent="0.3">
      <c r="M18056" s="162"/>
      <c r="N18056" s="152"/>
      <c r="P18056" s="138"/>
    </row>
    <row r="18057" spans="13:16" x14ac:dyDescent="0.3">
      <c r="M18057" s="162"/>
      <c r="N18057" s="152"/>
      <c r="P18057" s="138"/>
    </row>
    <row r="18058" spans="13:16" x14ac:dyDescent="0.3">
      <c r="M18058" s="162"/>
      <c r="N18058" s="152"/>
      <c r="P18058" s="138"/>
    </row>
    <row r="18059" spans="13:16" x14ac:dyDescent="0.3">
      <c r="M18059" s="162"/>
      <c r="N18059" s="152"/>
      <c r="P18059" s="138"/>
    </row>
    <row r="18060" spans="13:16" x14ac:dyDescent="0.3">
      <c r="M18060" s="162"/>
      <c r="N18060" s="152"/>
      <c r="P18060" s="138"/>
    </row>
    <row r="18061" spans="13:16" x14ac:dyDescent="0.3">
      <c r="M18061" s="162"/>
      <c r="N18061" s="152"/>
      <c r="P18061" s="138"/>
    </row>
    <row r="18062" spans="13:16" x14ac:dyDescent="0.3">
      <c r="M18062" s="162"/>
      <c r="N18062" s="152"/>
      <c r="P18062" s="138"/>
    </row>
    <row r="18063" spans="13:16" x14ac:dyDescent="0.3">
      <c r="M18063" s="162"/>
      <c r="N18063" s="152"/>
      <c r="P18063" s="138"/>
    </row>
    <row r="18064" spans="13:16" x14ac:dyDescent="0.3">
      <c r="M18064" s="162"/>
      <c r="N18064" s="152"/>
      <c r="P18064" s="138"/>
    </row>
    <row r="18065" spans="13:16" x14ac:dyDescent="0.3">
      <c r="M18065" s="162"/>
      <c r="N18065" s="152"/>
      <c r="P18065" s="138"/>
    </row>
    <row r="18066" spans="13:16" x14ac:dyDescent="0.3">
      <c r="M18066" s="162"/>
      <c r="N18066" s="152"/>
      <c r="P18066" s="138"/>
    </row>
    <row r="18067" spans="13:16" x14ac:dyDescent="0.3">
      <c r="M18067" s="162"/>
      <c r="N18067" s="152"/>
      <c r="P18067" s="138"/>
    </row>
    <row r="18068" spans="13:16" x14ac:dyDescent="0.3">
      <c r="M18068" s="162"/>
      <c r="N18068" s="152"/>
      <c r="P18068" s="138"/>
    </row>
    <row r="18069" spans="13:16" x14ac:dyDescent="0.3">
      <c r="M18069" s="162"/>
      <c r="N18069" s="152"/>
      <c r="P18069" s="138"/>
    </row>
    <row r="18070" spans="13:16" x14ac:dyDescent="0.3">
      <c r="M18070" s="162"/>
      <c r="N18070" s="152"/>
      <c r="P18070" s="138"/>
    </row>
    <row r="18071" spans="13:16" x14ac:dyDescent="0.3">
      <c r="M18071" s="162"/>
      <c r="N18071" s="152"/>
      <c r="P18071" s="138"/>
    </row>
    <row r="18072" spans="13:16" x14ac:dyDescent="0.3">
      <c r="M18072" s="162"/>
      <c r="N18072" s="152"/>
      <c r="P18072" s="138"/>
    </row>
    <row r="18073" spans="13:16" x14ac:dyDescent="0.3">
      <c r="M18073" s="162"/>
      <c r="N18073" s="152"/>
      <c r="P18073" s="138"/>
    </row>
    <row r="18074" spans="13:16" x14ac:dyDescent="0.3">
      <c r="M18074" s="162"/>
      <c r="N18074" s="152"/>
      <c r="P18074" s="138"/>
    </row>
    <row r="18075" spans="13:16" x14ac:dyDescent="0.3">
      <c r="M18075" s="162"/>
      <c r="N18075" s="152"/>
      <c r="P18075" s="138"/>
    </row>
    <row r="18076" spans="13:16" x14ac:dyDescent="0.3">
      <c r="M18076" s="162"/>
      <c r="N18076" s="152"/>
      <c r="P18076" s="138"/>
    </row>
    <row r="18077" spans="13:16" x14ac:dyDescent="0.3">
      <c r="M18077" s="162"/>
      <c r="N18077" s="152"/>
      <c r="P18077" s="138"/>
    </row>
    <row r="18078" spans="13:16" x14ac:dyDescent="0.3">
      <c r="M18078" s="162"/>
      <c r="N18078" s="152"/>
      <c r="P18078" s="138"/>
    </row>
    <row r="18079" spans="13:16" x14ac:dyDescent="0.3">
      <c r="M18079" s="162"/>
      <c r="N18079" s="152"/>
      <c r="P18079" s="138"/>
    </row>
    <row r="18080" spans="13:16" x14ac:dyDescent="0.3">
      <c r="M18080" s="162"/>
      <c r="N18080" s="152"/>
      <c r="P18080" s="138"/>
    </row>
    <row r="18081" spans="13:16" x14ac:dyDescent="0.3">
      <c r="M18081" s="162"/>
      <c r="N18081" s="152"/>
      <c r="P18081" s="138"/>
    </row>
    <row r="18082" spans="13:16" x14ac:dyDescent="0.3">
      <c r="M18082" s="162"/>
      <c r="N18082" s="152"/>
      <c r="P18082" s="138"/>
    </row>
    <row r="18083" spans="13:16" x14ac:dyDescent="0.3">
      <c r="M18083" s="162"/>
      <c r="N18083" s="152"/>
      <c r="P18083" s="138"/>
    </row>
    <row r="18084" spans="13:16" x14ac:dyDescent="0.3">
      <c r="M18084" s="162"/>
      <c r="N18084" s="152"/>
      <c r="P18084" s="138"/>
    </row>
    <row r="18085" spans="13:16" x14ac:dyDescent="0.3">
      <c r="M18085" s="162"/>
      <c r="N18085" s="152"/>
      <c r="P18085" s="138"/>
    </row>
    <row r="18086" spans="13:16" x14ac:dyDescent="0.3">
      <c r="M18086" s="162"/>
      <c r="N18086" s="152"/>
      <c r="P18086" s="138"/>
    </row>
    <row r="18087" spans="13:16" x14ac:dyDescent="0.3">
      <c r="M18087" s="162"/>
      <c r="N18087" s="152"/>
      <c r="P18087" s="138"/>
    </row>
    <row r="18088" spans="13:16" x14ac:dyDescent="0.3">
      <c r="M18088" s="162"/>
      <c r="N18088" s="152"/>
      <c r="P18088" s="138"/>
    </row>
    <row r="18089" spans="13:16" x14ac:dyDescent="0.3">
      <c r="M18089" s="162"/>
      <c r="N18089" s="152"/>
      <c r="P18089" s="138"/>
    </row>
    <row r="18090" spans="13:16" x14ac:dyDescent="0.3">
      <c r="M18090" s="162"/>
      <c r="N18090" s="152"/>
      <c r="P18090" s="138"/>
    </row>
    <row r="18091" spans="13:16" x14ac:dyDescent="0.3">
      <c r="M18091" s="162"/>
      <c r="N18091" s="152"/>
      <c r="P18091" s="138"/>
    </row>
    <row r="18092" spans="13:16" x14ac:dyDescent="0.3">
      <c r="M18092" s="162"/>
      <c r="N18092" s="152"/>
      <c r="P18092" s="138"/>
    </row>
    <row r="18093" spans="13:16" x14ac:dyDescent="0.3">
      <c r="M18093" s="162"/>
      <c r="N18093" s="152"/>
      <c r="P18093" s="138"/>
    </row>
    <row r="18094" spans="13:16" x14ac:dyDescent="0.3">
      <c r="M18094" s="162"/>
      <c r="N18094" s="152"/>
      <c r="P18094" s="138"/>
    </row>
    <row r="18095" spans="13:16" x14ac:dyDescent="0.3">
      <c r="M18095" s="162"/>
      <c r="N18095" s="152"/>
      <c r="P18095" s="138"/>
    </row>
    <row r="18096" spans="13:16" x14ac:dyDescent="0.3">
      <c r="M18096" s="162"/>
      <c r="N18096" s="152"/>
      <c r="P18096" s="138"/>
    </row>
    <row r="18097" spans="13:16" x14ac:dyDescent="0.3">
      <c r="M18097" s="162"/>
      <c r="N18097" s="152"/>
      <c r="P18097" s="138"/>
    </row>
    <row r="18098" spans="13:16" x14ac:dyDescent="0.3">
      <c r="M18098" s="162"/>
      <c r="N18098" s="152"/>
      <c r="P18098" s="138"/>
    </row>
    <row r="18099" spans="13:16" x14ac:dyDescent="0.3">
      <c r="M18099" s="162"/>
      <c r="N18099" s="152"/>
      <c r="P18099" s="138"/>
    </row>
    <row r="18100" spans="13:16" x14ac:dyDescent="0.3">
      <c r="M18100" s="162"/>
      <c r="N18100" s="152"/>
      <c r="P18100" s="138"/>
    </row>
    <row r="18101" spans="13:16" x14ac:dyDescent="0.3">
      <c r="M18101" s="162"/>
      <c r="N18101" s="152"/>
      <c r="P18101" s="138"/>
    </row>
    <row r="18102" spans="13:16" x14ac:dyDescent="0.3">
      <c r="M18102" s="162"/>
      <c r="N18102" s="152"/>
      <c r="P18102" s="138"/>
    </row>
    <row r="18103" spans="13:16" x14ac:dyDescent="0.3">
      <c r="M18103" s="162"/>
      <c r="N18103" s="152"/>
      <c r="P18103" s="138"/>
    </row>
    <row r="18104" spans="13:16" x14ac:dyDescent="0.3">
      <c r="M18104" s="162"/>
      <c r="N18104" s="152"/>
      <c r="P18104" s="138"/>
    </row>
    <row r="18105" spans="13:16" x14ac:dyDescent="0.3">
      <c r="M18105" s="162"/>
      <c r="N18105" s="152"/>
      <c r="P18105" s="138"/>
    </row>
    <row r="18106" spans="13:16" x14ac:dyDescent="0.3">
      <c r="M18106" s="162"/>
      <c r="N18106" s="152"/>
      <c r="P18106" s="138"/>
    </row>
    <row r="18107" spans="13:16" x14ac:dyDescent="0.3">
      <c r="M18107" s="162"/>
      <c r="N18107" s="152"/>
      <c r="P18107" s="138"/>
    </row>
    <row r="18108" spans="13:16" x14ac:dyDescent="0.3">
      <c r="M18108" s="162"/>
      <c r="N18108" s="152"/>
      <c r="P18108" s="138"/>
    </row>
    <row r="18109" spans="13:16" x14ac:dyDescent="0.3">
      <c r="M18109" s="162"/>
      <c r="N18109" s="152"/>
      <c r="P18109" s="138"/>
    </row>
    <row r="18110" spans="13:16" x14ac:dyDescent="0.3">
      <c r="M18110" s="162"/>
      <c r="N18110" s="152"/>
      <c r="P18110" s="138"/>
    </row>
    <row r="18111" spans="13:16" x14ac:dyDescent="0.3">
      <c r="M18111" s="162"/>
      <c r="N18111" s="152"/>
      <c r="P18111" s="138"/>
    </row>
    <row r="18112" spans="13:16" x14ac:dyDescent="0.3">
      <c r="M18112" s="162"/>
      <c r="N18112" s="152"/>
      <c r="P18112" s="138"/>
    </row>
    <row r="18113" spans="13:16" x14ac:dyDescent="0.3">
      <c r="M18113" s="162"/>
      <c r="N18113" s="152"/>
      <c r="P18113" s="138"/>
    </row>
    <row r="18114" spans="13:16" x14ac:dyDescent="0.3">
      <c r="M18114" s="162"/>
      <c r="N18114" s="152"/>
      <c r="P18114" s="138"/>
    </row>
    <row r="18115" spans="13:16" x14ac:dyDescent="0.3">
      <c r="M18115" s="162"/>
      <c r="N18115" s="152"/>
      <c r="P18115" s="138"/>
    </row>
    <row r="18116" spans="13:16" x14ac:dyDescent="0.3">
      <c r="M18116" s="162"/>
      <c r="N18116" s="152"/>
      <c r="P18116" s="138"/>
    </row>
    <row r="18117" spans="13:16" x14ac:dyDescent="0.3">
      <c r="M18117" s="162"/>
      <c r="N18117" s="152"/>
      <c r="P18117" s="138"/>
    </row>
    <row r="18118" spans="13:16" x14ac:dyDescent="0.3">
      <c r="M18118" s="162"/>
      <c r="N18118" s="152"/>
      <c r="P18118" s="138"/>
    </row>
    <row r="18119" spans="13:16" x14ac:dyDescent="0.3">
      <c r="M18119" s="162"/>
      <c r="N18119" s="152"/>
      <c r="P18119" s="138"/>
    </row>
    <row r="18120" spans="13:16" x14ac:dyDescent="0.3">
      <c r="M18120" s="162"/>
      <c r="N18120" s="152"/>
      <c r="P18120" s="138"/>
    </row>
    <row r="18121" spans="13:16" x14ac:dyDescent="0.3">
      <c r="M18121" s="162"/>
      <c r="N18121" s="152"/>
      <c r="P18121" s="138"/>
    </row>
    <row r="18122" spans="13:16" x14ac:dyDescent="0.3">
      <c r="M18122" s="162"/>
      <c r="N18122" s="152"/>
      <c r="P18122" s="138"/>
    </row>
    <row r="18123" spans="13:16" x14ac:dyDescent="0.3">
      <c r="M18123" s="162"/>
      <c r="N18123" s="152"/>
      <c r="P18123" s="138"/>
    </row>
    <row r="18124" spans="13:16" x14ac:dyDescent="0.3">
      <c r="M18124" s="162"/>
      <c r="N18124" s="152"/>
      <c r="P18124" s="138"/>
    </row>
    <row r="18125" spans="13:16" x14ac:dyDescent="0.3">
      <c r="M18125" s="162"/>
      <c r="N18125" s="152"/>
      <c r="P18125" s="138"/>
    </row>
    <row r="18126" spans="13:16" x14ac:dyDescent="0.3">
      <c r="M18126" s="162"/>
      <c r="N18126" s="152"/>
      <c r="P18126" s="138"/>
    </row>
    <row r="18127" spans="13:16" x14ac:dyDescent="0.3">
      <c r="M18127" s="162"/>
      <c r="N18127" s="152"/>
      <c r="P18127" s="138"/>
    </row>
    <row r="18128" spans="13:16" x14ac:dyDescent="0.3">
      <c r="M18128" s="162"/>
      <c r="N18128" s="152"/>
      <c r="P18128" s="138"/>
    </row>
    <row r="18129" spans="13:16" x14ac:dyDescent="0.3">
      <c r="M18129" s="162"/>
      <c r="N18129" s="152"/>
      <c r="P18129" s="138"/>
    </row>
    <row r="18130" spans="13:16" x14ac:dyDescent="0.3">
      <c r="M18130" s="162"/>
      <c r="N18130" s="152"/>
      <c r="P18130" s="138"/>
    </row>
    <row r="18131" spans="13:16" x14ac:dyDescent="0.3">
      <c r="M18131" s="162"/>
      <c r="N18131" s="152"/>
      <c r="P18131" s="138"/>
    </row>
    <row r="18132" spans="13:16" x14ac:dyDescent="0.3">
      <c r="M18132" s="162"/>
      <c r="N18132" s="152"/>
      <c r="P18132" s="138"/>
    </row>
    <row r="18133" spans="13:16" x14ac:dyDescent="0.3">
      <c r="M18133" s="162"/>
      <c r="N18133" s="152"/>
      <c r="P18133" s="138"/>
    </row>
    <row r="18134" spans="13:16" x14ac:dyDescent="0.3">
      <c r="M18134" s="162"/>
      <c r="N18134" s="152"/>
      <c r="P18134" s="138"/>
    </row>
    <row r="18135" spans="13:16" x14ac:dyDescent="0.3">
      <c r="M18135" s="162"/>
      <c r="N18135" s="152"/>
      <c r="P18135" s="138"/>
    </row>
    <row r="18136" spans="13:16" x14ac:dyDescent="0.3">
      <c r="M18136" s="162"/>
      <c r="N18136" s="152"/>
      <c r="P18136" s="138"/>
    </row>
    <row r="18137" spans="13:16" x14ac:dyDescent="0.3">
      <c r="M18137" s="162"/>
      <c r="N18137" s="152"/>
      <c r="P18137" s="138"/>
    </row>
    <row r="18138" spans="13:16" x14ac:dyDescent="0.3">
      <c r="M18138" s="162"/>
      <c r="N18138" s="152"/>
      <c r="P18138" s="138"/>
    </row>
    <row r="18139" spans="13:16" x14ac:dyDescent="0.3">
      <c r="M18139" s="162"/>
      <c r="N18139" s="152"/>
      <c r="P18139" s="138"/>
    </row>
    <row r="18140" spans="13:16" x14ac:dyDescent="0.3">
      <c r="M18140" s="162"/>
      <c r="N18140" s="152"/>
      <c r="P18140" s="138"/>
    </row>
    <row r="18141" spans="13:16" x14ac:dyDescent="0.3">
      <c r="M18141" s="162"/>
      <c r="N18141" s="152"/>
      <c r="P18141" s="138"/>
    </row>
    <row r="18142" spans="13:16" x14ac:dyDescent="0.3">
      <c r="M18142" s="162"/>
      <c r="N18142" s="152"/>
      <c r="P18142" s="138"/>
    </row>
    <row r="18143" spans="13:16" x14ac:dyDescent="0.3">
      <c r="M18143" s="162"/>
      <c r="N18143" s="152"/>
      <c r="P18143" s="138"/>
    </row>
    <row r="18144" spans="13:16" x14ac:dyDescent="0.3">
      <c r="M18144" s="162"/>
      <c r="N18144" s="152"/>
      <c r="P18144" s="138"/>
    </row>
    <row r="18145" spans="13:16" x14ac:dyDescent="0.3">
      <c r="M18145" s="162"/>
      <c r="N18145" s="152"/>
      <c r="P18145" s="138"/>
    </row>
    <row r="18146" spans="13:16" x14ac:dyDescent="0.3">
      <c r="M18146" s="162"/>
      <c r="N18146" s="152"/>
      <c r="P18146" s="138"/>
    </row>
    <row r="18147" spans="13:16" x14ac:dyDescent="0.3">
      <c r="M18147" s="162"/>
      <c r="N18147" s="152"/>
      <c r="P18147" s="138"/>
    </row>
    <row r="18148" spans="13:16" x14ac:dyDescent="0.3">
      <c r="M18148" s="162"/>
      <c r="N18148" s="152"/>
      <c r="P18148" s="138"/>
    </row>
    <row r="18149" spans="13:16" x14ac:dyDescent="0.3">
      <c r="M18149" s="162"/>
      <c r="N18149" s="152"/>
      <c r="P18149" s="138"/>
    </row>
    <row r="18150" spans="13:16" x14ac:dyDescent="0.3">
      <c r="M18150" s="162"/>
      <c r="N18150" s="152"/>
      <c r="P18150" s="138"/>
    </row>
    <row r="18151" spans="13:16" x14ac:dyDescent="0.3">
      <c r="M18151" s="162"/>
      <c r="N18151" s="152"/>
      <c r="P18151" s="138"/>
    </row>
    <row r="18152" spans="13:16" x14ac:dyDescent="0.3">
      <c r="M18152" s="162"/>
      <c r="N18152" s="152"/>
      <c r="P18152" s="138"/>
    </row>
    <row r="18153" spans="13:16" x14ac:dyDescent="0.3">
      <c r="M18153" s="162"/>
      <c r="N18153" s="152"/>
      <c r="P18153" s="138"/>
    </row>
    <row r="18154" spans="13:16" x14ac:dyDescent="0.3">
      <c r="M18154" s="162"/>
      <c r="N18154" s="152"/>
      <c r="P18154" s="138"/>
    </row>
    <row r="18155" spans="13:16" x14ac:dyDescent="0.3">
      <c r="M18155" s="162"/>
      <c r="N18155" s="152"/>
      <c r="P18155" s="138"/>
    </row>
    <row r="18156" spans="13:16" x14ac:dyDescent="0.3">
      <c r="M18156" s="162"/>
      <c r="N18156" s="152"/>
      <c r="P18156" s="138"/>
    </row>
    <row r="18157" spans="13:16" x14ac:dyDescent="0.3">
      <c r="M18157" s="162"/>
      <c r="N18157" s="152"/>
      <c r="P18157" s="138"/>
    </row>
    <row r="18158" spans="13:16" x14ac:dyDescent="0.3">
      <c r="M18158" s="162"/>
      <c r="N18158" s="152"/>
      <c r="P18158" s="138"/>
    </row>
    <row r="18159" spans="13:16" x14ac:dyDescent="0.3">
      <c r="M18159" s="162"/>
      <c r="N18159" s="152"/>
      <c r="P18159" s="138"/>
    </row>
    <row r="18160" spans="13:16" x14ac:dyDescent="0.3">
      <c r="M18160" s="162"/>
      <c r="N18160" s="152"/>
      <c r="P18160" s="138"/>
    </row>
    <row r="18161" spans="13:16" x14ac:dyDescent="0.3">
      <c r="M18161" s="162"/>
      <c r="N18161" s="152"/>
      <c r="P18161" s="138"/>
    </row>
    <row r="18162" spans="13:16" x14ac:dyDescent="0.3">
      <c r="M18162" s="162"/>
      <c r="N18162" s="152"/>
      <c r="P18162" s="138"/>
    </row>
    <row r="18163" spans="13:16" x14ac:dyDescent="0.3">
      <c r="M18163" s="162"/>
      <c r="N18163" s="152"/>
      <c r="P18163" s="138"/>
    </row>
    <row r="18164" spans="13:16" x14ac:dyDescent="0.3">
      <c r="M18164" s="162"/>
      <c r="N18164" s="152"/>
      <c r="P18164" s="138"/>
    </row>
    <row r="18165" spans="13:16" x14ac:dyDescent="0.3">
      <c r="M18165" s="162"/>
      <c r="N18165" s="152"/>
      <c r="P18165" s="138"/>
    </row>
    <row r="18166" spans="13:16" x14ac:dyDescent="0.3">
      <c r="M18166" s="162"/>
      <c r="N18166" s="152"/>
      <c r="P18166" s="138"/>
    </row>
    <row r="18167" spans="13:16" x14ac:dyDescent="0.3">
      <c r="M18167" s="162"/>
      <c r="N18167" s="152"/>
      <c r="P18167" s="138"/>
    </row>
    <row r="18168" spans="13:16" x14ac:dyDescent="0.3">
      <c r="M18168" s="162"/>
      <c r="N18168" s="152"/>
      <c r="P18168" s="138"/>
    </row>
    <row r="18169" spans="13:16" x14ac:dyDescent="0.3">
      <c r="M18169" s="162"/>
      <c r="N18169" s="152"/>
      <c r="P18169" s="138"/>
    </row>
    <row r="18170" spans="13:16" x14ac:dyDescent="0.3">
      <c r="M18170" s="162"/>
      <c r="N18170" s="152"/>
      <c r="P18170" s="138"/>
    </row>
    <row r="18171" spans="13:16" x14ac:dyDescent="0.3">
      <c r="M18171" s="162"/>
      <c r="N18171" s="152"/>
      <c r="P18171" s="138"/>
    </row>
    <row r="18172" spans="13:16" x14ac:dyDescent="0.3">
      <c r="M18172" s="162"/>
      <c r="N18172" s="152"/>
      <c r="P18172" s="138"/>
    </row>
    <row r="18173" spans="13:16" x14ac:dyDescent="0.3">
      <c r="M18173" s="162"/>
      <c r="N18173" s="152"/>
      <c r="P18173" s="138"/>
    </row>
    <row r="18174" spans="13:16" x14ac:dyDescent="0.3">
      <c r="M18174" s="162"/>
      <c r="N18174" s="152"/>
      <c r="P18174" s="138"/>
    </row>
    <row r="18175" spans="13:16" x14ac:dyDescent="0.3">
      <c r="M18175" s="162"/>
      <c r="N18175" s="152"/>
      <c r="P18175" s="138"/>
    </row>
    <row r="18176" spans="13:16" x14ac:dyDescent="0.3">
      <c r="M18176" s="162"/>
      <c r="N18176" s="152"/>
      <c r="P18176" s="138"/>
    </row>
    <row r="18177" spans="13:16" x14ac:dyDescent="0.3">
      <c r="M18177" s="162"/>
      <c r="N18177" s="152"/>
      <c r="P18177" s="138"/>
    </row>
    <row r="18178" spans="13:16" x14ac:dyDescent="0.3">
      <c r="M18178" s="162"/>
      <c r="N18178" s="152"/>
      <c r="P18178" s="138"/>
    </row>
    <row r="18179" spans="13:16" x14ac:dyDescent="0.3">
      <c r="M18179" s="162"/>
      <c r="N18179" s="152"/>
      <c r="P18179" s="138"/>
    </row>
    <row r="18180" spans="13:16" x14ac:dyDescent="0.3">
      <c r="M18180" s="162"/>
      <c r="N18180" s="152"/>
      <c r="P18180" s="138"/>
    </row>
    <row r="18181" spans="13:16" x14ac:dyDescent="0.3">
      <c r="M18181" s="162"/>
      <c r="N18181" s="152"/>
      <c r="P18181" s="138"/>
    </row>
    <row r="18182" spans="13:16" x14ac:dyDescent="0.3">
      <c r="M18182" s="162"/>
      <c r="N18182" s="152"/>
      <c r="P18182" s="138"/>
    </row>
    <row r="18183" spans="13:16" x14ac:dyDescent="0.3">
      <c r="M18183" s="162"/>
      <c r="N18183" s="152"/>
      <c r="P18183" s="138"/>
    </row>
    <row r="18184" spans="13:16" x14ac:dyDescent="0.3">
      <c r="M18184" s="162"/>
      <c r="N18184" s="152"/>
      <c r="P18184" s="138"/>
    </row>
    <row r="18185" spans="13:16" x14ac:dyDescent="0.3">
      <c r="M18185" s="162"/>
      <c r="N18185" s="152"/>
      <c r="P18185" s="138"/>
    </row>
    <row r="18186" spans="13:16" x14ac:dyDescent="0.3">
      <c r="M18186" s="162"/>
      <c r="N18186" s="152"/>
      <c r="P18186" s="138"/>
    </row>
    <row r="18187" spans="13:16" x14ac:dyDescent="0.3">
      <c r="M18187" s="162"/>
      <c r="N18187" s="152"/>
      <c r="P18187" s="138"/>
    </row>
    <row r="18188" spans="13:16" x14ac:dyDescent="0.3">
      <c r="M18188" s="162"/>
      <c r="N18188" s="152"/>
      <c r="P18188" s="138"/>
    </row>
    <row r="18189" spans="13:16" x14ac:dyDescent="0.3">
      <c r="M18189" s="162"/>
      <c r="N18189" s="152"/>
      <c r="P18189" s="138"/>
    </row>
    <row r="18190" spans="13:16" x14ac:dyDescent="0.3">
      <c r="M18190" s="162"/>
      <c r="N18190" s="152"/>
      <c r="P18190" s="138"/>
    </row>
    <row r="18191" spans="13:16" x14ac:dyDescent="0.3">
      <c r="M18191" s="162"/>
      <c r="N18191" s="152"/>
      <c r="P18191" s="138"/>
    </row>
    <row r="18192" spans="13:16" x14ac:dyDescent="0.3">
      <c r="M18192" s="162"/>
      <c r="N18192" s="152"/>
      <c r="P18192" s="138"/>
    </row>
    <row r="18193" spans="13:16" x14ac:dyDescent="0.3">
      <c r="M18193" s="162"/>
      <c r="N18193" s="152"/>
      <c r="P18193" s="138"/>
    </row>
    <row r="18194" spans="13:16" x14ac:dyDescent="0.3">
      <c r="M18194" s="162"/>
      <c r="N18194" s="152"/>
      <c r="P18194" s="138"/>
    </row>
    <row r="18195" spans="13:16" x14ac:dyDescent="0.3">
      <c r="M18195" s="162"/>
      <c r="N18195" s="152"/>
      <c r="P18195" s="138"/>
    </row>
    <row r="18196" spans="13:16" x14ac:dyDescent="0.3">
      <c r="M18196" s="162"/>
      <c r="N18196" s="152"/>
      <c r="P18196" s="138"/>
    </row>
    <row r="18197" spans="13:16" x14ac:dyDescent="0.3">
      <c r="M18197" s="162"/>
      <c r="N18197" s="152"/>
      <c r="P18197" s="138"/>
    </row>
    <row r="18198" spans="13:16" x14ac:dyDescent="0.3">
      <c r="M18198" s="162"/>
      <c r="N18198" s="152"/>
      <c r="P18198" s="138"/>
    </row>
    <row r="18199" spans="13:16" x14ac:dyDescent="0.3">
      <c r="M18199" s="162"/>
      <c r="N18199" s="152"/>
      <c r="P18199" s="138"/>
    </row>
    <row r="18200" spans="13:16" x14ac:dyDescent="0.3">
      <c r="M18200" s="162"/>
      <c r="N18200" s="152"/>
      <c r="P18200" s="138"/>
    </row>
    <row r="18201" spans="13:16" x14ac:dyDescent="0.3">
      <c r="M18201" s="162"/>
      <c r="N18201" s="152"/>
      <c r="P18201" s="138"/>
    </row>
    <row r="18202" spans="13:16" x14ac:dyDescent="0.3">
      <c r="M18202" s="162"/>
      <c r="N18202" s="152"/>
      <c r="P18202" s="138"/>
    </row>
    <row r="18203" spans="13:16" x14ac:dyDescent="0.3">
      <c r="M18203" s="162"/>
      <c r="N18203" s="152"/>
      <c r="P18203" s="138"/>
    </row>
    <row r="18204" spans="13:16" x14ac:dyDescent="0.3">
      <c r="M18204" s="162"/>
      <c r="N18204" s="152"/>
      <c r="P18204" s="138"/>
    </row>
    <row r="18205" spans="13:16" x14ac:dyDescent="0.3">
      <c r="M18205" s="162"/>
      <c r="N18205" s="152"/>
      <c r="P18205" s="138"/>
    </row>
    <row r="18206" spans="13:16" x14ac:dyDescent="0.3">
      <c r="M18206" s="162"/>
      <c r="N18206" s="152"/>
      <c r="P18206" s="138"/>
    </row>
    <row r="18207" spans="13:16" x14ac:dyDescent="0.3">
      <c r="M18207" s="162"/>
      <c r="N18207" s="152"/>
      <c r="P18207" s="138"/>
    </row>
    <row r="18208" spans="13:16" x14ac:dyDescent="0.3">
      <c r="M18208" s="162"/>
      <c r="N18208" s="152"/>
      <c r="P18208" s="138"/>
    </row>
    <row r="18209" spans="13:16" x14ac:dyDescent="0.3">
      <c r="M18209" s="162"/>
      <c r="N18209" s="152"/>
      <c r="P18209" s="138"/>
    </row>
    <row r="18210" spans="13:16" x14ac:dyDescent="0.3">
      <c r="M18210" s="162"/>
      <c r="N18210" s="152"/>
      <c r="P18210" s="138"/>
    </row>
    <row r="18211" spans="13:16" x14ac:dyDescent="0.3">
      <c r="M18211" s="162"/>
      <c r="N18211" s="152"/>
      <c r="P18211" s="138"/>
    </row>
    <row r="18212" spans="13:16" x14ac:dyDescent="0.3">
      <c r="M18212" s="162"/>
      <c r="N18212" s="152"/>
      <c r="P18212" s="138"/>
    </row>
    <row r="18213" spans="13:16" x14ac:dyDescent="0.3">
      <c r="M18213" s="162"/>
      <c r="N18213" s="152"/>
      <c r="P18213" s="138"/>
    </row>
    <row r="18214" spans="13:16" x14ac:dyDescent="0.3">
      <c r="M18214" s="162"/>
      <c r="N18214" s="152"/>
      <c r="P18214" s="138"/>
    </row>
    <row r="18215" spans="13:16" x14ac:dyDescent="0.3">
      <c r="M18215" s="162"/>
      <c r="N18215" s="152"/>
      <c r="P18215" s="138"/>
    </row>
    <row r="18216" spans="13:16" x14ac:dyDescent="0.3">
      <c r="M18216" s="162"/>
      <c r="N18216" s="152"/>
      <c r="P18216" s="138"/>
    </row>
    <row r="18217" spans="13:16" x14ac:dyDescent="0.3">
      <c r="M18217" s="162"/>
      <c r="N18217" s="152"/>
      <c r="P18217" s="138"/>
    </row>
    <row r="18218" spans="13:16" x14ac:dyDescent="0.3">
      <c r="M18218" s="162"/>
      <c r="N18218" s="152"/>
      <c r="P18218" s="138"/>
    </row>
    <row r="18219" spans="13:16" x14ac:dyDescent="0.3">
      <c r="M18219" s="162"/>
      <c r="N18219" s="152"/>
      <c r="P18219" s="138"/>
    </row>
    <row r="18220" spans="13:16" x14ac:dyDescent="0.3">
      <c r="M18220" s="162"/>
      <c r="N18220" s="152"/>
      <c r="P18220" s="138"/>
    </row>
    <row r="18221" spans="13:16" x14ac:dyDescent="0.3">
      <c r="M18221" s="162"/>
      <c r="N18221" s="152"/>
      <c r="P18221" s="138"/>
    </row>
    <row r="18222" spans="13:16" x14ac:dyDescent="0.3">
      <c r="M18222" s="162"/>
      <c r="N18222" s="152"/>
      <c r="P18222" s="138"/>
    </row>
    <row r="18223" spans="13:16" x14ac:dyDescent="0.3">
      <c r="M18223" s="162"/>
      <c r="N18223" s="152"/>
      <c r="P18223" s="138"/>
    </row>
    <row r="18224" spans="13:16" x14ac:dyDescent="0.3">
      <c r="M18224" s="162"/>
      <c r="N18224" s="152"/>
      <c r="P18224" s="138"/>
    </row>
    <row r="18225" spans="13:16" x14ac:dyDescent="0.3">
      <c r="M18225" s="162"/>
      <c r="N18225" s="152"/>
      <c r="P18225" s="138"/>
    </row>
    <row r="18226" spans="13:16" x14ac:dyDescent="0.3">
      <c r="M18226" s="162"/>
      <c r="N18226" s="152"/>
      <c r="P18226" s="138"/>
    </row>
    <row r="18227" spans="13:16" x14ac:dyDescent="0.3">
      <c r="M18227" s="162"/>
      <c r="N18227" s="152"/>
      <c r="P18227" s="138"/>
    </row>
    <row r="18228" spans="13:16" x14ac:dyDescent="0.3">
      <c r="M18228" s="162"/>
      <c r="N18228" s="152"/>
      <c r="P18228" s="138"/>
    </row>
    <row r="18229" spans="13:16" x14ac:dyDescent="0.3">
      <c r="M18229" s="162"/>
      <c r="N18229" s="152"/>
      <c r="P18229" s="138"/>
    </row>
    <row r="18230" spans="13:16" x14ac:dyDescent="0.3">
      <c r="M18230" s="162"/>
      <c r="N18230" s="152"/>
      <c r="P18230" s="138"/>
    </row>
    <row r="18231" spans="13:16" x14ac:dyDescent="0.3">
      <c r="M18231" s="162"/>
      <c r="N18231" s="152"/>
      <c r="P18231" s="138"/>
    </row>
    <row r="18232" spans="13:16" x14ac:dyDescent="0.3">
      <c r="M18232" s="162"/>
      <c r="N18232" s="152"/>
      <c r="P18232" s="138"/>
    </row>
    <row r="18233" spans="13:16" x14ac:dyDescent="0.3">
      <c r="M18233" s="162"/>
      <c r="N18233" s="152"/>
      <c r="P18233" s="138"/>
    </row>
    <row r="18234" spans="13:16" x14ac:dyDescent="0.3">
      <c r="M18234" s="162"/>
      <c r="N18234" s="152"/>
      <c r="P18234" s="138"/>
    </row>
    <row r="18235" spans="13:16" x14ac:dyDescent="0.3">
      <c r="M18235" s="162"/>
      <c r="N18235" s="152"/>
      <c r="P18235" s="138"/>
    </row>
    <row r="18236" spans="13:16" x14ac:dyDescent="0.3">
      <c r="M18236" s="162"/>
      <c r="N18236" s="152"/>
      <c r="P18236" s="138"/>
    </row>
    <row r="18237" spans="13:16" x14ac:dyDescent="0.3">
      <c r="M18237" s="162"/>
      <c r="N18237" s="152"/>
      <c r="P18237" s="138"/>
    </row>
    <row r="18238" spans="13:16" x14ac:dyDescent="0.3">
      <c r="M18238" s="162"/>
      <c r="N18238" s="152"/>
      <c r="P18238" s="138"/>
    </row>
    <row r="18239" spans="13:16" x14ac:dyDescent="0.3">
      <c r="M18239" s="162"/>
      <c r="N18239" s="152"/>
      <c r="P18239" s="138"/>
    </row>
    <row r="18240" spans="13:16" x14ac:dyDescent="0.3">
      <c r="M18240" s="162"/>
      <c r="N18240" s="152"/>
      <c r="P18240" s="138"/>
    </row>
    <row r="18241" spans="13:16" x14ac:dyDescent="0.3">
      <c r="M18241" s="162"/>
      <c r="N18241" s="152"/>
      <c r="P18241" s="138"/>
    </row>
    <row r="18242" spans="13:16" x14ac:dyDescent="0.3">
      <c r="M18242" s="162"/>
      <c r="N18242" s="152"/>
      <c r="P18242" s="138"/>
    </row>
    <row r="18243" spans="13:16" x14ac:dyDescent="0.3">
      <c r="M18243" s="162"/>
      <c r="N18243" s="152"/>
      <c r="P18243" s="138"/>
    </row>
    <row r="18244" spans="13:16" x14ac:dyDescent="0.3">
      <c r="M18244" s="162"/>
      <c r="N18244" s="152"/>
      <c r="P18244" s="138"/>
    </row>
    <row r="18245" spans="13:16" x14ac:dyDescent="0.3">
      <c r="M18245" s="162"/>
      <c r="N18245" s="152"/>
      <c r="P18245" s="138"/>
    </row>
    <row r="18246" spans="13:16" x14ac:dyDescent="0.3">
      <c r="M18246" s="162"/>
      <c r="N18246" s="152"/>
      <c r="P18246" s="138"/>
    </row>
    <row r="18247" spans="13:16" x14ac:dyDescent="0.3">
      <c r="M18247" s="162"/>
      <c r="N18247" s="152"/>
      <c r="P18247" s="138"/>
    </row>
    <row r="18248" spans="13:16" x14ac:dyDescent="0.3">
      <c r="M18248" s="162"/>
      <c r="N18248" s="152"/>
      <c r="P18248" s="138"/>
    </row>
    <row r="18249" spans="13:16" x14ac:dyDescent="0.3">
      <c r="M18249" s="162"/>
      <c r="N18249" s="152"/>
      <c r="P18249" s="138"/>
    </row>
    <row r="18250" spans="13:16" x14ac:dyDescent="0.3">
      <c r="M18250" s="162"/>
      <c r="N18250" s="152"/>
      <c r="P18250" s="138"/>
    </row>
    <row r="18251" spans="13:16" x14ac:dyDescent="0.3">
      <c r="M18251" s="162"/>
      <c r="N18251" s="152"/>
      <c r="P18251" s="138"/>
    </row>
    <row r="18252" spans="13:16" x14ac:dyDescent="0.3">
      <c r="M18252" s="162"/>
      <c r="N18252" s="152"/>
      <c r="P18252" s="138"/>
    </row>
    <row r="18253" spans="13:16" x14ac:dyDescent="0.3">
      <c r="M18253" s="162"/>
      <c r="N18253" s="152"/>
      <c r="P18253" s="138"/>
    </row>
    <row r="18254" spans="13:16" x14ac:dyDescent="0.3">
      <c r="M18254" s="162"/>
      <c r="N18254" s="152"/>
      <c r="P18254" s="138"/>
    </row>
    <row r="18255" spans="13:16" x14ac:dyDescent="0.3">
      <c r="M18255" s="162"/>
      <c r="N18255" s="152"/>
      <c r="P18255" s="138"/>
    </row>
    <row r="18256" spans="13:16" x14ac:dyDescent="0.3">
      <c r="M18256" s="162"/>
      <c r="N18256" s="152"/>
      <c r="P18256" s="138"/>
    </row>
    <row r="18257" spans="13:16" x14ac:dyDescent="0.3">
      <c r="M18257" s="162"/>
      <c r="N18257" s="152"/>
      <c r="P18257" s="138"/>
    </row>
    <row r="18258" spans="13:16" x14ac:dyDescent="0.3">
      <c r="M18258" s="162"/>
      <c r="N18258" s="152"/>
      <c r="P18258" s="138"/>
    </row>
    <row r="18259" spans="13:16" x14ac:dyDescent="0.3">
      <c r="M18259" s="162"/>
      <c r="N18259" s="152"/>
      <c r="P18259" s="138"/>
    </row>
    <row r="18260" spans="13:16" x14ac:dyDescent="0.3">
      <c r="M18260" s="162"/>
      <c r="N18260" s="152"/>
      <c r="P18260" s="138"/>
    </row>
    <row r="18261" spans="13:16" x14ac:dyDescent="0.3">
      <c r="M18261" s="162"/>
      <c r="N18261" s="152"/>
      <c r="P18261" s="138"/>
    </row>
    <row r="18262" spans="13:16" x14ac:dyDescent="0.3">
      <c r="M18262" s="162"/>
      <c r="N18262" s="152"/>
      <c r="P18262" s="138"/>
    </row>
    <row r="18263" spans="13:16" x14ac:dyDescent="0.3">
      <c r="M18263" s="162"/>
      <c r="N18263" s="152"/>
      <c r="P18263" s="138"/>
    </row>
    <row r="18264" spans="13:16" x14ac:dyDescent="0.3">
      <c r="M18264" s="162"/>
      <c r="N18264" s="152"/>
      <c r="P18264" s="138"/>
    </row>
    <row r="18265" spans="13:16" x14ac:dyDescent="0.3">
      <c r="M18265" s="162"/>
      <c r="N18265" s="152"/>
      <c r="P18265" s="138"/>
    </row>
    <row r="18266" spans="13:16" x14ac:dyDescent="0.3">
      <c r="M18266" s="162"/>
      <c r="N18266" s="152"/>
      <c r="P18266" s="138"/>
    </row>
    <row r="18267" spans="13:16" x14ac:dyDescent="0.3">
      <c r="M18267" s="162"/>
      <c r="N18267" s="152"/>
      <c r="P18267" s="138"/>
    </row>
    <row r="18268" spans="13:16" x14ac:dyDescent="0.3">
      <c r="M18268" s="162"/>
      <c r="N18268" s="152"/>
      <c r="P18268" s="138"/>
    </row>
    <row r="18269" spans="13:16" x14ac:dyDescent="0.3">
      <c r="M18269" s="162"/>
      <c r="N18269" s="152"/>
      <c r="P18269" s="138"/>
    </row>
    <row r="18270" spans="13:16" x14ac:dyDescent="0.3">
      <c r="M18270" s="162"/>
      <c r="N18270" s="152"/>
      <c r="P18270" s="138"/>
    </row>
    <row r="18271" spans="13:16" x14ac:dyDescent="0.3">
      <c r="M18271" s="162"/>
      <c r="N18271" s="152"/>
      <c r="P18271" s="138"/>
    </row>
    <row r="18272" spans="13:16" x14ac:dyDescent="0.3">
      <c r="M18272" s="162"/>
      <c r="N18272" s="152"/>
      <c r="P18272" s="138"/>
    </row>
    <row r="18273" spans="13:16" x14ac:dyDescent="0.3">
      <c r="M18273" s="162"/>
      <c r="N18273" s="152"/>
      <c r="P18273" s="138"/>
    </row>
    <row r="18274" spans="13:16" x14ac:dyDescent="0.3">
      <c r="M18274" s="162"/>
      <c r="N18274" s="152"/>
      <c r="P18274" s="138"/>
    </row>
    <row r="18275" spans="13:16" x14ac:dyDescent="0.3">
      <c r="M18275" s="162"/>
      <c r="N18275" s="152"/>
      <c r="P18275" s="138"/>
    </row>
    <row r="18276" spans="13:16" x14ac:dyDescent="0.3">
      <c r="M18276" s="162"/>
      <c r="N18276" s="152"/>
      <c r="P18276" s="138"/>
    </row>
    <row r="18277" spans="13:16" x14ac:dyDescent="0.3">
      <c r="M18277" s="162"/>
      <c r="N18277" s="152"/>
      <c r="P18277" s="138"/>
    </row>
    <row r="18278" spans="13:16" x14ac:dyDescent="0.3">
      <c r="M18278" s="162"/>
      <c r="N18278" s="152"/>
      <c r="P18278" s="138"/>
    </row>
    <row r="18279" spans="13:16" x14ac:dyDescent="0.3">
      <c r="M18279" s="162"/>
      <c r="N18279" s="152"/>
      <c r="P18279" s="138"/>
    </row>
    <row r="18280" spans="13:16" x14ac:dyDescent="0.3">
      <c r="M18280" s="162"/>
      <c r="N18280" s="152"/>
      <c r="P18280" s="138"/>
    </row>
    <row r="18281" spans="13:16" x14ac:dyDescent="0.3">
      <c r="M18281" s="162"/>
      <c r="N18281" s="152"/>
      <c r="P18281" s="138"/>
    </row>
    <row r="18282" spans="13:16" x14ac:dyDescent="0.3">
      <c r="M18282" s="162"/>
      <c r="N18282" s="152"/>
      <c r="P18282" s="138"/>
    </row>
    <row r="18283" spans="13:16" x14ac:dyDescent="0.3">
      <c r="M18283" s="162"/>
      <c r="N18283" s="152"/>
      <c r="P18283" s="138"/>
    </row>
    <row r="18284" spans="13:16" x14ac:dyDescent="0.3">
      <c r="M18284" s="162"/>
      <c r="N18284" s="152"/>
      <c r="P18284" s="138"/>
    </row>
    <row r="18285" spans="13:16" x14ac:dyDescent="0.3">
      <c r="M18285" s="162"/>
      <c r="N18285" s="152"/>
      <c r="P18285" s="138"/>
    </row>
    <row r="18286" spans="13:16" x14ac:dyDescent="0.3">
      <c r="M18286" s="162"/>
      <c r="N18286" s="152"/>
      <c r="P18286" s="138"/>
    </row>
    <row r="18287" spans="13:16" x14ac:dyDescent="0.3">
      <c r="M18287" s="162"/>
      <c r="N18287" s="152"/>
      <c r="P18287" s="138"/>
    </row>
    <row r="18288" spans="13:16" x14ac:dyDescent="0.3">
      <c r="M18288" s="162"/>
      <c r="N18288" s="152"/>
      <c r="P18288" s="138"/>
    </row>
    <row r="18289" spans="13:16" x14ac:dyDescent="0.3">
      <c r="M18289" s="162"/>
      <c r="N18289" s="152"/>
      <c r="P18289" s="138"/>
    </row>
    <row r="18290" spans="13:16" x14ac:dyDescent="0.3">
      <c r="M18290" s="162"/>
      <c r="N18290" s="152"/>
      <c r="P18290" s="138"/>
    </row>
    <row r="18291" spans="13:16" x14ac:dyDescent="0.3">
      <c r="M18291" s="162"/>
      <c r="N18291" s="152"/>
      <c r="P18291" s="138"/>
    </row>
    <row r="18292" spans="13:16" x14ac:dyDescent="0.3">
      <c r="M18292" s="162"/>
      <c r="N18292" s="152"/>
      <c r="P18292" s="138"/>
    </row>
    <row r="18293" spans="13:16" x14ac:dyDescent="0.3">
      <c r="M18293" s="162"/>
      <c r="N18293" s="152"/>
      <c r="P18293" s="138"/>
    </row>
    <row r="18294" spans="13:16" x14ac:dyDescent="0.3">
      <c r="M18294" s="162"/>
      <c r="N18294" s="152"/>
      <c r="P18294" s="138"/>
    </row>
    <row r="18295" spans="13:16" x14ac:dyDescent="0.3">
      <c r="M18295" s="162"/>
      <c r="N18295" s="152"/>
      <c r="P18295" s="138"/>
    </row>
    <row r="18296" spans="13:16" x14ac:dyDescent="0.3">
      <c r="M18296" s="162"/>
      <c r="N18296" s="152"/>
      <c r="P18296" s="138"/>
    </row>
    <row r="18297" spans="13:16" x14ac:dyDescent="0.3">
      <c r="M18297" s="162"/>
      <c r="N18297" s="152"/>
      <c r="P18297" s="138"/>
    </row>
    <row r="18298" spans="13:16" x14ac:dyDescent="0.3">
      <c r="M18298" s="162"/>
      <c r="N18298" s="152"/>
      <c r="P18298" s="138"/>
    </row>
    <row r="18299" spans="13:16" x14ac:dyDescent="0.3">
      <c r="M18299" s="162"/>
      <c r="N18299" s="152"/>
      <c r="P18299" s="138"/>
    </row>
    <row r="18300" spans="13:16" x14ac:dyDescent="0.3">
      <c r="M18300" s="162"/>
      <c r="N18300" s="152"/>
      <c r="P18300" s="138"/>
    </row>
    <row r="18301" spans="13:16" x14ac:dyDescent="0.3">
      <c r="M18301" s="162"/>
      <c r="N18301" s="152"/>
      <c r="P18301" s="138"/>
    </row>
    <row r="18302" spans="13:16" x14ac:dyDescent="0.3">
      <c r="M18302" s="162"/>
      <c r="N18302" s="152"/>
      <c r="P18302" s="138"/>
    </row>
    <row r="18303" spans="13:16" x14ac:dyDescent="0.3">
      <c r="M18303" s="162"/>
      <c r="N18303" s="152"/>
      <c r="P18303" s="138"/>
    </row>
    <row r="18304" spans="13:16" x14ac:dyDescent="0.3">
      <c r="M18304" s="162"/>
      <c r="N18304" s="152"/>
      <c r="P18304" s="138"/>
    </row>
    <row r="18305" spans="13:16" x14ac:dyDescent="0.3">
      <c r="M18305" s="162"/>
      <c r="N18305" s="152"/>
      <c r="P18305" s="138"/>
    </row>
    <row r="18306" spans="13:16" x14ac:dyDescent="0.3">
      <c r="M18306" s="162"/>
      <c r="N18306" s="152"/>
      <c r="P18306" s="138"/>
    </row>
    <row r="18307" spans="13:16" x14ac:dyDescent="0.3">
      <c r="M18307" s="162"/>
      <c r="N18307" s="152"/>
      <c r="P18307" s="138"/>
    </row>
    <row r="18308" spans="13:16" x14ac:dyDescent="0.3">
      <c r="M18308" s="162"/>
      <c r="N18308" s="152"/>
      <c r="P18308" s="138"/>
    </row>
    <row r="18309" spans="13:16" x14ac:dyDescent="0.3">
      <c r="M18309" s="162"/>
      <c r="N18309" s="152"/>
      <c r="P18309" s="138"/>
    </row>
    <row r="18310" spans="13:16" x14ac:dyDescent="0.3">
      <c r="M18310" s="162"/>
      <c r="N18310" s="152"/>
      <c r="P18310" s="138"/>
    </row>
    <row r="18311" spans="13:16" x14ac:dyDescent="0.3">
      <c r="M18311" s="162"/>
      <c r="N18311" s="152"/>
      <c r="P18311" s="138"/>
    </row>
    <row r="18312" spans="13:16" x14ac:dyDescent="0.3">
      <c r="M18312" s="162"/>
      <c r="N18312" s="152"/>
      <c r="P18312" s="138"/>
    </row>
    <row r="18313" spans="13:16" x14ac:dyDescent="0.3">
      <c r="M18313" s="162"/>
      <c r="N18313" s="152"/>
      <c r="P18313" s="138"/>
    </row>
    <row r="18314" spans="13:16" x14ac:dyDescent="0.3">
      <c r="M18314" s="162"/>
      <c r="N18314" s="152"/>
      <c r="P18314" s="138"/>
    </row>
    <row r="18315" spans="13:16" x14ac:dyDescent="0.3">
      <c r="M18315" s="162"/>
      <c r="N18315" s="152"/>
      <c r="P18315" s="138"/>
    </row>
    <row r="18316" spans="13:16" x14ac:dyDescent="0.3">
      <c r="M18316" s="162"/>
      <c r="N18316" s="152"/>
      <c r="P18316" s="138"/>
    </row>
    <row r="18317" spans="13:16" x14ac:dyDescent="0.3">
      <c r="M18317" s="162"/>
      <c r="N18317" s="152"/>
      <c r="P18317" s="138"/>
    </row>
    <row r="18318" spans="13:16" x14ac:dyDescent="0.3">
      <c r="M18318" s="162"/>
      <c r="N18318" s="152"/>
      <c r="P18318" s="138"/>
    </row>
    <row r="18319" spans="13:16" x14ac:dyDescent="0.3">
      <c r="M18319" s="162"/>
      <c r="N18319" s="152"/>
      <c r="P18319" s="138"/>
    </row>
    <row r="18320" spans="13:16" x14ac:dyDescent="0.3">
      <c r="M18320" s="162"/>
      <c r="N18320" s="152"/>
      <c r="P18320" s="138"/>
    </row>
    <row r="18321" spans="13:16" x14ac:dyDescent="0.3">
      <c r="M18321" s="162"/>
      <c r="N18321" s="152"/>
      <c r="P18321" s="138"/>
    </row>
    <row r="18322" spans="13:16" x14ac:dyDescent="0.3">
      <c r="M18322" s="162"/>
      <c r="N18322" s="152"/>
      <c r="P18322" s="138"/>
    </row>
    <row r="18323" spans="13:16" x14ac:dyDescent="0.3">
      <c r="M18323" s="162"/>
      <c r="N18323" s="152"/>
      <c r="P18323" s="138"/>
    </row>
    <row r="18324" spans="13:16" x14ac:dyDescent="0.3">
      <c r="M18324" s="162"/>
      <c r="N18324" s="152"/>
      <c r="P18324" s="138"/>
    </row>
    <row r="18325" spans="13:16" x14ac:dyDescent="0.3">
      <c r="M18325" s="162"/>
      <c r="N18325" s="152"/>
      <c r="P18325" s="138"/>
    </row>
    <row r="18326" spans="13:16" x14ac:dyDescent="0.3">
      <c r="M18326" s="162"/>
      <c r="N18326" s="152"/>
      <c r="P18326" s="138"/>
    </row>
    <row r="18327" spans="13:16" x14ac:dyDescent="0.3">
      <c r="M18327" s="162"/>
      <c r="N18327" s="152"/>
      <c r="P18327" s="138"/>
    </row>
    <row r="18328" spans="13:16" x14ac:dyDescent="0.3">
      <c r="M18328" s="162"/>
      <c r="N18328" s="152"/>
      <c r="P18328" s="138"/>
    </row>
    <row r="18329" spans="13:16" x14ac:dyDescent="0.3">
      <c r="M18329" s="162"/>
      <c r="N18329" s="152"/>
      <c r="P18329" s="138"/>
    </row>
    <row r="18330" spans="13:16" x14ac:dyDescent="0.3">
      <c r="M18330" s="162"/>
      <c r="N18330" s="152"/>
      <c r="P18330" s="138"/>
    </row>
    <row r="18331" spans="13:16" x14ac:dyDescent="0.3">
      <c r="M18331" s="162"/>
      <c r="N18331" s="152"/>
      <c r="P18331" s="138"/>
    </row>
    <row r="18332" spans="13:16" x14ac:dyDescent="0.3">
      <c r="M18332" s="162"/>
      <c r="N18332" s="152"/>
      <c r="P18332" s="138"/>
    </row>
    <row r="18333" spans="13:16" x14ac:dyDescent="0.3">
      <c r="M18333" s="162"/>
      <c r="N18333" s="152"/>
      <c r="P18333" s="138"/>
    </row>
    <row r="18334" spans="13:16" x14ac:dyDescent="0.3">
      <c r="M18334" s="162"/>
      <c r="N18334" s="152"/>
      <c r="P18334" s="138"/>
    </row>
    <row r="18335" spans="13:16" x14ac:dyDescent="0.3">
      <c r="M18335" s="162"/>
      <c r="N18335" s="152"/>
      <c r="P18335" s="138"/>
    </row>
    <row r="18336" spans="13:16" x14ac:dyDescent="0.3">
      <c r="M18336" s="162"/>
      <c r="N18336" s="152"/>
      <c r="P18336" s="138"/>
    </row>
    <row r="18337" spans="13:16" x14ac:dyDescent="0.3">
      <c r="M18337" s="162"/>
      <c r="N18337" s="152"/>
      <c r="P18337" s="138"/>
    </row>
    <row r="18338" spans="13:16" x14ac:dyDescent="0.3">
      <c r="M18338" s="162"/>
      <c r="N18338" s="152"/>
      <c r="P18338" s="138"/>
    </row>
    <row r="18339" spans="13:16" x14ac:dyDescent="0.3">
      <c r="M18339" s="162"/>
      <c r="N18339" s="152"/>
      <c r="P18339" s="138"/>
    </row>
    <row r="18340" spans="13:16" x14ac:dyDescent="0.3">
      <c r="M18340" s="162"/>
      <c r="N18340" s="152"/>
      <c r="P18340" s="138"/>
    </row>
    <row r="18341" spans="13:16" x14ac:dyDescent="0.3">
      <c r="M18341" s="162"/>
      <c r="N18341" s="152"/>
      <c r="P18341" s="138"/>
    </row>
    <row r="18342" spans="13:16" x14ac:dyDescent="0.3">
      <c r="M18342" s="162"/>
      <c r="N18342" s="152"/>
      <c r="P18342" s="138"/>
    </row>
    <row r="18343" spans="13:16" x14ac:dyDescent="0.3">
      <c r="M18343" s="162"/>
      <c r="N18343" s="152"/>
      <c r="P18343" s="138"/>
    </row>
    <row r="18344" spans="13:16" x14ac:dyDescent="0.3">
      <c r="M18344" s="162"/>
      <c r="N18344" s="152"/>
      <c r="P18344" s="138"/>
    </row>
    <row r="18345" spans="13:16" x14ac:dyDescent="0.3">
      <c r="M18345" s="162"/>
      <c r="N18345" s="152"/>
      <c r="P18345" s="138"/>
    </row>
    <row r="18346" spans="13:16" x14ac:dyDescent="0.3">
      <c r="M18346" s="162"/>
      <c r="N18346" s="152"/>
      <c r="P18346" s="138"/>
    </row>
    <row r="18347" spans="13:16" x14ac:dyDescent="0.3">
      <c r="M18347" s="162"/>
      <c r="N18347" s="152"/>
      <c r="P18347" s="138"/>
    </row>
    <row r="18348" spans="13:16" x14ac:dyDescent="0.3">
      <c r="M18348" s="162"/>
      <c r="N18348" s="152"/>
      <c r="P18348" s="138"/>
    </row>
    <row r="18349" spans="13:16" x14ac:dyDescent="0.3">
      <c r="M18349" s="162"/>
      <c r="N18349" s="152"/>
      <c r="P18349" s="138"/>
    </row>
    <row r="18350" spans="13:16" x14ac:dyDescent="0.3">
      <c r="M18350" s="162"/>
      <c r="N18350" s="152"/>
      <c r="P18350" s="138"/>
    </row>
    <row r="18351" spans="13:16" x14ac:dyDescent="0.3">
      <c r="M18351" s="162"/>
      <c r="N18351" s="152"/>
      <c r="P18351" s="138"/>
    </row>
    <row r="18352" spans="13:16" x14ac:dyDescent="0.3">
      <c r="M18352" s="162"/>
      <c r="N18352" s="152"/>
      <c r="P18352" s="138"/>
    </row>
    <row r="18353" spans="13:16" x14ac:dyDescent="0.3">
      <c r="M18353" s="162"/>
      <c r="N18353" s="152"/>
      <c r="P18353" s="138"/>
    </row>
    <row r="18354" spans="13:16" x14ac:dyDescent="0.3">
      <c r="M18354" s="162"/>
      <c r="N18354" s="152"/>
      <c r="P18354" s="138"/>
    </row>
    <row r="18355" spans="13:16" x14ac:dyDescent="0.3">
      <c r="M18355" s="162"/>
      <c r="N18355" s="152"/>
      <c r="P18355" s="138"/>
    </row>
    <row r="18356" spans="13:16" x14ac:dyDescent="0.3">
      <c r="M18356" s="162"/>
      <c r="N18356" s="152"/>
      <c r="P18356" s="138"/>
    </row>
    <row r="18357" spans="13:16" x14ac:dyDescent="0.3">
      <c r="M18357" s="162"/>
      <c r="N18357" s="152"/>
      <c r="P18357" s="138"/>
    </row>
    <row r="18358" spans="13:16" x14ac:dyDescent="0.3">
      <c r="M18358" s="162"/>
      <c r="N18358" s="152"/>
      <c r="P18358" s="138"/>
    </row>
    <row r="18359" spans="13:16" x14ac:dyDescent="0.3">
      <c r="M18359" s="162"/>
      <c r="N18359" s="152"/>
      <c r="P18359" s="138"/>
    </row>
    <row r="18360" spans="13:16" x14ac:dyDescent="0.3">
      <c r="M18360" s="162"/>
      <c r="N18360" s="152"/>
      <c r="P18360" s="138"/>
    </row>
    <row r="18361" spans="13:16" x14ac:dyDescent="0.3">
      <c r="M18361" s="162"/>
      <c r="N18361" s="152"/>
      <c r="P18361" s="138"/>
    </row>
    <row r="18362" spans="13:16" x14ac:dyDescent="0.3">
      <c r="M18362" s="162"/>
      <c r="N18362" s="152"/>
      <c r="P18362" s="138"/>
    </row>
    <row r="18363" spans="13:16" x14ac:dyDescent="0.3">
      <c r="M18363" s="162"/>
      <c r="N18363" s="152"/>
      <c r="P18363" s="138"/>
    </row>
    <row r="18364" spans="13:16" x14ac:dyDescent="0.3">
      <c r="M18364" s="162"/>
      <c r="N18364" s="152"/>
      <c r="P18364" s="138"/>
    </row>
    <row r="18365" spans="13:16" x14ac:dyDescent="0.3">
      <c r="M18365" s="162"/>
      <c r="N18365" s="152"/>
      <c r="P18365" s="138"/>
    </row>
    <row r="18366" spans="13:16" x14ac:dyDescent="0.3">
      <c r="M18366" s="162"/>
      <c r="N18366" s="152"/>
      <c r="P18366" s="138"/>
    </row>
    <row r="18367" spans="13:16" x14ac:dyDescent="0.3">
      <c r="M18367" s="162"/>
      <c r="N18367" s="152"/>
      <c r="P18367" s="138"/>
    </row>
    <row r="18368" spans="13:16" x14ac:dyDescent="0.3">
      <c r="M18368" s="162"/>
      <c r="N18368" s="152"/>
      <c r="P18368" s="138"/>
    </row>
    <row r="18369" spans="13:16" x14ac:dyDescent="0.3">
      <c r="M18369" s="162"/>
      <c r="N18369" s="152"/>
      <c r="P18369" s="138"/>
    </row>
    <row r="18370" spans="13:16" x14ac:dyDescent="0.3">
      <c r="M18370" s="162"/>
      <c r="N18370" s="152"/>
      <c r="P18370" s="138"/>
    </row>
    <row r="18371" spans="13:16" x14ac:dyDescent="0.3">
      <c r="M18371" s="162"/>
      <c r="N18371" s="152"/>
      <c r="P18371" s="138"/>
    </row>
    <row r="18372" spans="13:16" x14ac:dyDescent="0.3">
      <c r="M18372" s="162"/>
      <c r="N18372" s="152"/>
      <c r="P18372" s="138"/>
    </row>
    <row r="18373" spans="13:16" x14ac:dyDescent="0.3">
      <c r="M18373" s="162"/>
      <c r="N18373" s="152"/>
      <c r="P18373" s="138"/>
    </row>
    <row r="18374" spans="13:16" x14ac:dyDescent="0.3">
      <c r="M18374" s="162"/>
      <c r="N18374" s="152"/>
      <c r="P18374" s="138"/>
    </row>
    <row r="18375" spans="13:16" x14ac:dyDescent="0.3">
      <c r="M18375" s="162"/>
      <c r="N18375" s="152"/>
      <c r="P18375" s="138"/>
    </row>
    <row r="18376" spans="13:16" x14ac:dyDescent="0.3">
      <c r="M18376" s="162"/>
      <c r="N18376" s="152"/>
      <c r="P18376" s="138"/>
    </row>
    <row r="18377" spans="13:16" x14ac:dyDescent="0.3">
      <c r="M18377" s="162"/>
      <c r="N18377" s="152"/>
      <c r="P18377" s="138"/>
    </row>
    <row r="18378" spans="13:16" x14ac:dyDescent="0.3">
      <c r="M18378" s="162"/>
      <c r="N18378" s="152"/>
      <c r="P18378" s="138"/>
    </row>
    <row r="18379" spans="13:16" x14ac:dyDescent="0.3">
      <c r="M18379" s="162"/>
      <c r="N18379" s="152"/>
      <c r="P18379" s="138"/>
    </row>
    <row r="18380" spans="13:16" x14ac:dyDescent="0.3">
      <c r="M18380" s="162"/>
      <c r="N18380" s="152"/>
      <c r="P18380" s="138"/>
    </row>
    <row r="18381" spans="13:16" x14ac:dyDescent="0.3">
      <c r="M18381" s="162"/>
      <c r="N18381" s="152"/>
      <c r="P18381" s="138"/>
    </row>
    <row r="18382" spans="13:16" x14ac:dyDescent="0.3">
      <c r="M18382" s="162"/>
      <c r="N18382" s="152"/>
      <c r="P18382" s="138"/>
    </row>
    <row r="18383" spans="13:16" x14ac:dyDescent="0.3">
      <c r="M18383" s="162"/>
      <c r="N18383" s="152"/>
      <c r="P18383" s="138"/>
    </row>
    <row r="18384" spans="13:16" x14ac:dyDescent="0.3">
      <c r="M18384" s="162"/>
      <c r="N18384" s="152"/>
      <c r="P18384" s="138"/>
    </row>
    <row r="18385" spans="13:16" x14ac:dyDescent="0.3">
      <c r="M18385" s="162"/>
      <c r="N18385" s="152"/>
      <c r="P18385" s="138"/>
    </row>
    <row r="18386" spans="13:16" x14ac:dyDescent="0.3">
      <c r="M18386" s="162"/>
      <c r="N18386" s="152"/>
      <c r="P18386" s="138"/>
    </row>
    <row r="18387" spans="13:16" x14ac:dyDescent="0.3">
      <c r="M18387" s="162"/>
      <c r="N18387" s="152"/>
      <c r="P18387" s="138"/>
    </row>
    <row r="18388" spans="13:16" x14ac:dyDescent="0.3">
      <c r="M18388" s="162"/>
      <c r="N18388" s="152"/>
      <c r="P18388" s="138"/>
    </row>
    <row r="18389" spans="13:16" x14ac:dyDescent="0.3">
      <c r="M18389" s="162"/>
      <c r="N18389" s="152"/>
      <c r="P18389" s="138"/>
    </row>
    <row r="18390" spans="13:16" x14ac:dyDescent="0.3">
      <c r="M18390" s="162"/>
      <c r="N18390" s="152"/>
      <c r="P18390" s="138"/>
    </row>
    <row r="18391" spans="13:16" x14ac:dyDescent="0.3">
      <c r="M18391" s="162"/>
      <c r="N18391" s="152"/>
      <c r="P18391" s="138"/>
    </row>
    <row r="18392" spans="13:16" x14ac:dyDescent="0.3">
      <c r="M18392" s="162"/>
      <c r="N18392" s="152"/>
      <c r="P18392" s="138"/>
    </row>
    <row r="18393" spans="13:16" x14ac:dyDescent="0.3">
      <c r="M18393" s="162"/>
      <c r="N18393" s="152"/>
      <c r="P18393" s="138"/>
    </row>
    <row r="18394" spans="13:16" x14ac:dyDescent="0.3">
      <c r="M18394" s="162"/>
      <c r="N18394" s="152"/>
      <c r="P18394" s="138"/>
    </row>
    <row r="18395" spans="13:16" x14ac:dyDescent="0.3">
      <c r="M18395" s="162"/>
      <c r="N18395" s="152"/>
      <c r="P18395" s="138"/>
    </row>
    <row r="18396" spans="13:16" x14ac:dyDescent="0.3">
      <c r="M18396" s="162"/>
      <c r="N18396" s="152"/>
      <c r="P18396" s="138"/>
    </row>
    <row r="18397" spans="13:16" x14ac:dyDescent="0.3">
      <c r="M18397" s="162"/>
      <c r="N18397" s="152"/>
      <c r="P18397" s="138"/>
    </row>
    <row r="18398" spans="13:16" x14ac:dyDescent="0.3">
      <c r="M18398" s="162"/>
      <c r="N18398" s="152"/>
      <c r="P18398" s="138"/>
    </row>
    <row r="18399" spans="13:16" x14ac:dyDescent="0.3">
      <c r="M18399" s="162"/>
      <c r="N18399" s="152"/>
      <c r="P18399" s="138"/>
    </row>
    <row r="18400" spans="13:16" x14ac:dyDescent="0.3">
      <c r="M18400" s="162"/>
      <c r="N18400" s="152"/>
      <c r="P18400" s="138"/>
    </row>
    <row r="18401" spans="13:16" x14ac:dyDescent="0.3">
      <c r="M18401" s="162"/>
      <c r="N18401" s="152"/>
      <c r="P18401" s="138"/>
    </row>
    <row r="18402" spans="13:16" x14ac:dyDescent="0.3">
      <c r="M18402" s="162"/>
      <c r="N18402" s="152"/>
      <c r="P18402" s="138"/>
    </row>
    <row r="18403" spans="13:16" x14ac:dyDescent="0.3">
      <c r="M18403" s="162"/>
      <c r="N18403" s="152"/>
      <c r="P18403" s="138"/>
    </row>
    <row r="18404" spans="13:16" x14ac:dyDescent="0.3">
      <c r="M18404" s="162"/>
      <c r="N18404" s="152"/>
      <c r="P18404" s="138"/>
    </row>
    <row r="18405" spans="13:16" x14ac:dyDescent="0.3">
      <c r="M18405" s="162"/>
      <c r="N18405" s="152"/>
      <c r="P18405" s="138"/>
    </row>
    <row r="18406" spans="13:16" x14ac:dyDescent="0.3">
      <c r="M18406" s="162"/>
      <c r="N18406" s="152"/>
      <c r="P18406" s="138"/>
    </row>
    <row r="18407" spans="13:16" x14ac:dyDescent="0.3">
      <c r="M18407" s="162"/>
      <c r="N18407" s="152"/>
      <c r="P18407" s="138"/>
    </row>
    <row r="18408" spans="13:16" x14ac:dyDescent="0.3">
      <c r="M18408" s="162"/>
      <c r="N18408" s="152"/>
      <c r="P18408" s="138"/>
    </row>
    <row r="18409" spans="13:16" x14ac:dyDescent="0.3">
      <c r="M18409" s="162"/>
      <c r="N18409" s="152"/>
      <c r="P18409" s="138"/>
    </row>
    <row r="18410" spans="13:16" x14ac:dyDescent="0.3">
      <c r="M18410" s="162"/>
      <c r="N18410" s="152"/>
      <c r="P18410" s="138"/>
    </row>
    <row r="18411" spans="13:16" x14ac:dyDescent="0.3">
      <c r="M18411" s="162"/>
      <c r="N18411" s="152"/>
      <c r="P18411" s="138"/>
    </row>
    <row r="18412" spans="13:16" x14ac:dyDescent="0.3">
      <c r="M18412" s="162"/>
      <c r="N18412" s="152"/>
      <c r="P18412" s="138"/>
    </row>
    <row r="18413" spans="13:16" x14ac:dyDescent="0.3">
      <c r="M18413" s="162"/>
      <c r="N18413" s="152"/>
      <c r="P18413" s="138"/>
    </row>
    <row r="18414" spans="13:16" x14ac:dyDescent="0.3">
      <c r="M18414" s="162"/>
      <c r="N18414" s="152"/>
      <c r="P18414" s="138"/>
    </row>
    <row r="18415" spans="13:16" x14ac:dyDescent="0.3">
      <c r="M18415" s="162"/>
      <c r="N18415" s="152"/>
      <c r="P18415" s="138"/>
    </row>
    <row r="18416" spans="13:16" x14ac:dyDescent="0.3">
      <c r="M18416" s="162"/>
      <c r="N18416" s="152"/>
      <c r="P18416" s="138"/>
    </row>
    <row r="18417" spans="13:16" x14ac:dyDescent="0.3">
      <c r="M18417" s="162"/>
      <c r="N18417" s="152"/>
      <c r="P18417" s="138"/>
    </row>
    <row r="18418" spans="13:16" x14ac:dyDescent="0.3">
      <c r="M18418" s="162"/>
      <c r="N18418" s="152"/>
      <c r="P18418" s="138"/>
    </row>
    <row r="18419" spans="13:16" x14ac:dyDescent="0.3">
      <c r="M18419" s="162"/>
      <c r="N18419" s="152"/>
      <c r="P18419" s="138"/>
    </row>
    <row r="18420" spans="13:16" x14ac:dyDescent="0.3">
      <c r="M18420" s="162"/>
      <c r="N18420" s="152"/>
      <c r="P18420" s="138"/>
    </row>
    <row r="18421" spans="13:16" x14ac:dyDescent="0.3">
      <c r="M18421" s="162"/>
      <c r="N18421" s="152"/>
      <c r="P18421" s="138"/>
    </row>
    <row r="18422" spans="13:16" x14ac:dyDescent="0.3">
      <c r="M18422" s="162"/>
      <c r="N18422" s="152"/>
      <c r="P18422" s="138"/>
    </row>
    <row r="18423" spans="13:16" x14ac:dyDescent="0.3">
      <c r="M18423" s="162"/>
      <c r="N18423" s="152"/>
      <c r="P18423" s="138"/>
    </row>
    <row r="18424" spans="13:16" x14ac:dyDescent="0.3">
      <c r="M18424" s="162"/>
      <c r="N18424" s="152"/>
      <c r="P18424" s="138"/>
    </row>
    <row r="18425" spans="13:16" x14ac:dyDescent="0.3">
      <c r="M18425" s="162"/>
      <c r="N18425" s="152"/>
      <c r="P18425" s="138"/>
    </row>
    <row r="18426" spans="13:16" x14ac:dyDescent="0.3">
      <c r="M18426" s="162"/>
      <c r="N18426" s="152"/>
      <c r="P18426" s="138"/>
    </row>
    <row r="18427" spans="13:16" x14ac:dyDescent="0.3">
      <c r="M18427" s="162"/>
      <c r="N18427" s="152"/>
      <c r="P18427" s="138"/>
    </row>
    <row r="18428" spans="13:16" x14ac:dyDescent="0.3">
      <c r="M18428" s="162"/>
      <c r="N18428" s="152"/>
      <c r="P18428" s="138"/>
    </row>
    <row r="18429" spans="13:16" x14ac:dyDescent="0.3">
      <c r="M18429" s="162"/>
      <c r="N18429" s="152"/>
      <c r="P18429" s="138"/>
    </row>
    <row r="18430" spans="13:16" x14ac:dyDescent="0.3">
      <c r="M18430" s="162"/>
      <c r="N18430" s="152"/>
      <c r="P18430" s="138"/>
    </row>
    <row r="18431" spans="13:16" x14ac:dyDescent="0.3">
      <c r="M18431" s="162"/>
      <c r="N18431" s="152"/>
      <c r="P18431" s="138"/>
    </row>
    <row r="18432" spans="13:16" x14ac:dyDescent="0.3">
      <c r="M18432" s="162"/>
      <c r="N18432" s="152"/>
      <c r="P18432" s="138"/>
    </row>
    <row r="18433" spans="13:16" x14ac:dyDescent="0.3">
      <c r="M18433" s="162"/>
      <c r="N18433" s="152"/>
      <c r="P18433" s="138"/>
    </row>
    <row r="18434" spans="13:16" x14ac:dyDescent="0.3">
      <c r="M18434" s="162"/>
      <c r="N18434" s="152"/>
      <c r="P18434" s="138"/>
    </row>
    <row r="18435" spans="13:16" x14ac:dyDescent="0.3">
      <c r="M18435" s="162"/>
      <c r="N18435" s="152"/>
      <c r="P18435" s="138"/>
    </row>
    <row r="18436" spans="13:16" x14ac:dyDescent="0.3">
      <c r="M18436" s="162"/>
      <c r="N18436" s="152"/>
      <c r="P18436" s="138"/>
    </row>
    <row r="18437" spans="13:16" x14ac:dyDescent="0.3">
      <c r="M18437" s="162"/>
      <c r="N18437" s="152"/>
      <c r="P18437" s="138"/>
    </row>
    <row r="18438" spans="13:16" x14ac:dyDescent="0.3">
      <c r="M18438" s="162"/>
      <c r="N18438" s="152"/>
      <c r="P18438" s="138"/>
    </row>
    <row r="18439" spans="13:16" x14ac:dyDescent="0.3">
      <c r="M18439" s="162"/>
      <c r="N18439" s="152"/>
      <c r="P18439" s="138"/>
    </row>
    <row r="18440" spans="13:16" x14ac:dyDescent="0.3">
      <c r="M18440" s="162"/>
      <c r="N18440" s="152"/>
      <c r="P18440" s="138"/>
    </row>
    <row r="18441" spans="13:16" x14ac:dyDescent="0.3">
      <c r="M18441" s="162"/>
      <c r="N18441" s="152"/>
      <c r="P18441" s="138"/>
    </row>
    <row r="18442" spans="13:16" x14ac:dyDescent="0.3">
      <c r="M18442" s="162"/>
      <c r="N18442" s="152"/>
      <c r="P18442" s="138"/>
    </row>
    <row r="18443" spans="13:16" x14ac:dyDescent="0.3">
      <c r="M18443" s="162"/>
      <c r="N18443" s="152"/>
      <c r="P18443" s="138"/>
    </row>
    <row r="18444" spans="13:16" x14ac:dyDescent="0.3">
      <c r="M18444" s="162"/>
      <c r="N18444" s="152"/>
      <c r="P18444" s="138"/>
    </row>
    <row r="18445" spans="13:16" x14ac:dyDescent="0.3">
      <c r="M18445" s="162"/>
      <c r="N18445" s="152"/>
      <c r="P18445" s="138"/>
    </row>
    <row r="18446" spans="13:16" x14ac:dyDescent="0.3">
      <c r="M18446" s="162"/>
      <c r="N18446" s="152"/>
      <c r="P18446" s="138"/>
    </row>
    <row r="18447" spans="13:16" x14ac:dyDescent="0.3">
      <c r="M18447" s="162"/>
      <c r="N18447" s="152"/>
      <c r="P18447" s="138"/>
    </row>
    <row r="18448" spans="13:16" x14ac:dyDescent="0.3">
      <c r="M18448" s="162"/>
      <c r="N18448" s="152"/>
      <c r="P18448" s="138"/>
    </row>
    <row r="18449" spans="13:16" x14ac:dyDescent="0.3">
      <c r="M18449" s="162"/>
      <c r="N18449" s="152"/>
      <c r="P18449" s="138"/>
    </row>
    <row r="18450" spans="13:16" x14ac:dyDescent="0.3">
      <c r="M18450" s="162"/>
      <c r="N18450" s="152"/>
      <c r="P18450" s="138"/>
    </row>
    <row r="18451" spans="13:16" x14ac:dyDescent="0.3">
      <c r="M18451" s="162"/>
      <c r="N18451" s="152"/>
      <c r="P18451" s="138"/>
    </row>
    <row r="18452" spans="13:16" x14ac:dyDescent="0.3">
      <c r="M18452" s="162"/>
      <c r="N18452" s="152"/>
      <c r="P18452" s="138"/>
    </row>
    <row r="18453" spans="13:16" x14ac:dyDescent="0.3">
      <c r="M18453" s="162"/>
      <c r="N18453" s="152"/>
      <c r="P18453" s="138"/>
    </row>
    <row r="18454" spans="13:16" x14ac:dyDescent="0.3">
      <c r="M18454" s="162"/>
      <c r="N18454" s="152"/>
      <c r="P18454" s="138"/>
    </row>
    <row r="18455" spans="13:16" x14ac:dyDescent="0.3">
      <c r="M18455" s="162"/>
      <c r="N18455" s="152"/>
      <c r="P18455" s="138"/>
    </row>
    <row r="18456" spans="13:16" x14ac:dyDescent="0.3">
      <c r="M18456" s="162"/>
      <c r="N18456" s="152"/>
      <c r="P18456" s="138"/>
    </row>
    <row r="18457" spans="13:16" x14ac:dyDescent="0.3">
      <c r="M18457" s="162"/>
      <c r="N18457" s="152"/>
      <c r="P18457" s="138"/>
    </row>
    <row r="18458" spans="13:16" x14ac:dyDescent="0.3">
      <c r="M18458" s="162"/>
      <c r="N18458" s="152"/>
      <c r="P18458" s="138"/>
    </row>
    <row r="18459" spans="13:16" x14ac:dyDescent="0.3">
      <c r="M18459" s="162"/>
      <c r="N18459" s="152"/>
      <c r="P18459" s="138"/>
    </row>
    <row r="18460" spans="13:16" x14ac:dyDescent="0.3">
      <c r="M18460" s="162"/>
      <c r="N18460" s="152"/>
      <c r="P18460" s="138"/>
    </row>
    <row r="18461" spans="13:16" x14ac:dyDescent="0.3">
      <c r="M18461" s="162"/>
      <c r="N18461" s="152"/>
      <c r="P18461" s="138"/>
    </row>
    <row r="18462" spans="13:16" x14ac:dyDescent="0.3">
      <c r="M18462" s="162"/>
      <c r="N18462" s="152"/>
      <c r="P18462" s="138"/>
    </row>
    <row r="18463" spans="13:16" x14ac:dyDescent="0.3">
      <c r="M18463" s="162"/>
      <c r="N18463" s="152"/>
      <c r="P18463" s="138"/>
    </row>
    <row r="18464" spans="13:16" x14ac:dyDescent="0.3">
      <c r="M18464" s="162"/>
      <c r="N18464" s="152"/>
      <c r="P18464" s="138"/>
    </row>
    <row r="18465" spans="13:16" x14ac:dyDescent="0.3">
      <c r="M18465" s="162"/>
      <c r="N18465" s="152"/>
      <c r="P18465" s="138"/>
    </row>
    <row r="18466" spans="13:16" x14ac:dyDescent="0.3">
      <c r="M18466" s="162"/>
      <c r="N18466" s="152"/>
      <c r="P18466" s="138"/>
    </row>
    <row r="18467" spans="13:16" x14ac:dyDescent="0.3">
      <c r="M18467" s="162"/>
      <c r="N18467" s="152"/>
      <c r="P18467" s="138"/>
    </row>
    <row r="18468" spans="13:16" x14ac:dyDescent="0.3">
      <c r="M18468" s="162"/>
      <c r="N18468" s="152"/>
      <c r="P18468" s="138"/>
    </row>
    <row r="18469" spans="13:16" x14ac:dyDescent="0.3">
      <c r="M18469" s="162"/>
      <c r="N18469" s="152"/>
      <c r="P18469" s="138"/>
    </row>
    <row r="18470" spans="13:16" x14ac:dyDescent="0.3">
      <c r="M18470" s="162"/>
      <c r="N18470" s="152"/>
      <c r="P18470" s="138"/>
    </row>
    <row r="18471" spans="13:16" x14ac:dyDescent="0.3">
      <c r="M18471" s="162"/>
      <c r="N18471" s="152"/>
      <c r="P18471" s="138"/>
    </row>
    <row r="18472" spans="13:16" x14ac:dyDescent="0.3">
      <c r="M18472" s="162"/>
      <c r="N18472" s="152"/>
      <c r="P18472" s="138"/>
    </row>
    <row r="18473" spans="13:16" x14ac:dyDescent="0.3">
      <c r="M18473" s="162"/>
      <c r="N18473" s="152"/>
      <c r="P18473" s="138"/>
    </row>
    <row r="18474" spans="13:16" x14ac:dyDescent="0.3">
      <c r="M18474" s="162"/>
      <c r="N18474" s="152"/>
      <c r="P18474" s="138"/>
    </row>
    <row r="18475" spans="13:16" x14ac:dyDescent="0.3">
      <c r="M18475" s="162"/>
      <c r="N18475" s="152"/>
      <c r="P18475" s="138"/>
    </row>
    <row r="18476" spans="13:16" x14ac:dyDescent="0.3">
      <c r="M18476" s="162"/>
      <c r="N18476" s="152"/>
      <c r="P18476" s="138"/>
    </row>
    <row r="18477" spans="13:16" x14ac:dyDescent="0.3">
      <c r="M18477" s="162"/>
      <c r="N18477" s="152"/>
      <c r="P18477" s="138"/>
    </row>
    <row r="18478" spans="13:16" x14ac:dyDescent="0.3">
      <c r="M18478" s="162"/>
      <c r="N18478" s="152"/>
      <c r="P18478" s="138"/>
    </row>
    <row r="18479" spans="13:16" x14ac:dyDescent="0.3">
      <c r="M18479" s="162"/>
      <c r="N18479" s="152"/>
      <c r="P18479" s="138"/>
    </row>
    <row r="18480" spans="13:16" x14ac:dyDescent="0.3">
      <c r="M18480" s="162"/>
      <c r="N18480" s="152"/>
      <c r="P18480" s="138"/>
    </row>
    <row r="18481" spans="13:16" x14ac:dyDescent="0.3">
      <c r="M18481" s="162"/>
      <c r="N18481" s="152"/>
      <c r="P18481" s="138"/>
    </row>
    <row r="18482" spans="13:16" x14ac:dyDescent="0.3">
      <c r="M18482" s="162"/>
      <c r="N18482" s="152"/>
      <c r="P18482" s="138"/>
    </row>
    <row r="18483" spans="13:16" x14ac:dyDescent="0.3">
      <c r="M18483" s="162"/>
      <c r="N18483" s="152"/>
      <c r="P18483" s="138"/>
    </row>
    <row r="18484" spans="13:16" x14ac:dyDescent="0.3">
      <c r="M18484" s="162"/>
      <c r="N18484" s="152"/>
      <c r="P18484" s="138"/>
    </row>
    <row r="18485" spans="13:16" x14ac:dyDescent="0.3">
      <c r="M18485" s="162"/>
      <c r="N18485" s="152"/>
      <c r="P18485" s="138"/>
    </row>
    <row r="18486" spans="13:16" x14ac:dyDescent="0.3">
      <c r="M18486" s="162"/>
      <c r="N18486" s="152"/>
      <c r="P18486" s="138"/>
    </row>
    <row r="18487" spans="13:16" x14ac:dyDescent="0.3">
      <c r="M18487" s="162"/>
      <c r="N18487" s="152"/>
      <c r="P18487" s="138"/>
    </row>
    <row r="18488" spans="13:16" x14ac:dyDescent="0.3">
      <c r="M18488" s="162"/>
      <c r="N18488" s="152"/>
      <c r="P18488" s="138"/>
    </row>
    <row r="18489" spans="13:16" x14ac:dyDescent="0.3">
      <c r="M18489" s="162"/>
      <c r="N18489" s="152"/>
      <c r="P18489" s="138"/>
    </row>
    <row r="18490" spans="13:16" x14ac:dyDescent="0.3">
      <c r="M18490" s="162"/>
      <c r="N18490" s="152"/>
      <c r="P18490" s="138"/>
    </row>
    <row r="18491" spans="13:16" x14ac:dyDescent="0.3">
      <c r="M18491" s="162"/>
      <c r="N18491" s="152"/>
      <c r="P18491" s="138"/>
    </row>
    <row r="18492" spans="13:16" x14ac:dyDescent="0.3">
      <c r="M18492" s="162"/>
      <c r="N18492" s="152"/>
      <c r="P18492" s="138"/>
    </row>
    <row r="18493" spans="13:16" x14ac:dyDescent="0.3">
      <c r="M18493" s="162"/>
      <c r="N18493" s="152"/>
      <c r="P18493" s="138"/>
    </row>
    <row r="18494" spans="13:16" x14ac:dyDescent="0.3">
      <c r="M18494" s="162"/>
      <c r="N18494" s="152"/>
      <c r="P18494" s="138"/>
    </row>
    <row r="18495" spans="13:16" x14ac:dyDescent="0.3">
      <c r="M18495" s="162"/>
      <c r="N18495" s="152"/>
      <c r="P18495" s="138"/>
    </row>
    <row r="18496" spans="13:16" x14ac:dyDescent="0.3">
      <c r="M18496" s="162"/>
      <c r="N18496" s="152"/>
      <c r="P18496" s="138"/>
    </row>
    <row r="18497" spans="13:16" x14ac:dyDescent="0.3">
      <c r="M18497" s="162"/>
      <c r="N18497" s="152"/>
      <c r="P18497" s="138"/>
    </row>
    <row r="18498" spans="13:16" x14ac:dyDescent="0.3">
      <c r="M18498" s="162"/>
      <c r="N18498" s="152"/>
      <c r="P18498" s="138"/>
    </row>
    <row r="18499" spans="13:16" x14ac:dyDescent="0.3">
      <c r="M18499" s="162"/>
      <c r="N18499" s="152"/>
      <c r="P18499" s="138"/>
    </row>
    <row r="18500" spans="13:16" x14ac:dyDescent="0.3">
      <c r="M18500" s="162"/>
      <c r="N18500" s="152"/>
      <c r="P18500" s="138"/>
    </row>
    <row r="18501" spans="13:16" x14ac:dyDescent="0.3">
      <c r="M18501" s="162"/>
      <c r="N18501" s="152"/>
      <c r="P18501" s="138"/>
    </row>
    <row r="18502" spans="13:16" x14ac:dyDescent="0.3">
      <c r="M18502" s="162"/>
      <c r="N18502" s="152"/>
      <c r="P18502" s="138"/>
    </row>
    <row r="18503" spans="13:16" x14ac:dyDescent="0.3">
      <c r="M18503" s="162"/>
      <c r="N18503" s="152"/>
      <c r="P18503" s="138"/>
    </row>
    <row r="18504" spans="13:16" x14ac:dyDescent="0.3">
      <c r="M18504" s="162"/>
      <c r="N18504" s="152"/>
      <c r="P18504" s="138"/>
    </row>
    <row r="18505" spans="13:16" x14ac:dyDescent="0.3">
      <c r="M18505" s="162"/>
      <c r="N18505" s="152"/>
      <c r="P18505" s="138"/>
    </row>
    <row r="18506" spans="13:16" x14ac:dyDescent="0.3">
      <c r="M18506" s="162"/>
      <c r="N18506" s="152"/>
      <c r="P18506" s="138"/>
    </row>
    <row r="18507" spans="13:16" x14ac:dyDescent="0.3">
      <c r="M18507" s="162"/>
      <c r="N18507" s="152"/>
      <c r="P18507" s="138"/>
    </row>
    <row r="18508" spans="13:16" x14ac:dyDescent="0.3">
      <c r="M18508" s="162"/>
      <c r="N18508" s="152"/>
      <c r="P18508" s="138"/>
    </row>
    <row r="18509" spans="13:16" x14ac:dyDescent="0.3">
      <c r="M18509" s="162"/>
      <c r="N18509" s="152"/>
      <c r="P18509" s="138"/>
    </row>
    <row r="18510" spans="13:16" x14ac:dyDescent="0.3">
      <c r="M18510" s="162"/>
      <c r="N18510" s="152"/>
      <c r="P18510" s="138"/>
    </row>
    <row r="18511" spans="13:16" x14ac:dyDescent="0.3">
      <c r="M18511" s="162"/>
      <c r="N18511" s="152"/>
      <c r="P18511" s="138"/>
    </row>
    <row r="18512" spans="13:16" x14ac:dyDescent="0.3">
      <c r="M18512" s="162"/>
      <c r="N18512" s="152"/>
      <c r="P18512" s="138"/>
    </row>
    <row r="18513" spans="13:16" x14ac:dyDescent="0.3">
      <c r="M18513" s="162"/>
      <c r="N18513" s="152"/>
      <c r="P18513" s="138"/>
    </row>
    <row r="18514" spans="13:16" x14ac:dyDescent="0.3">
      <c r="M18514" s="162"/>
      <c r="N18514" s="152"/>
      <c r="P18514" s="138"/>
    </row>
    <row r="18515" spans="13:16" x14ac:dyDescent="0.3">
      <c r="M18515" s="162"/>
      <c r="N18515" s="152"/>
      <c r="P18515" s="138"/>
    </row>
    <row r="18516" spans="13:16" x14ac:dyDescent="0.3">
      <c r="M18516" s="162"/>
      <c r="N18516" s="152"/>
      <c r="P18516" s="138"/>
    </row>
    <row r="18517" spans="13:16" x14ac:dyDescent="0.3">
      <c r="M18517" s="162"/>
      <c r="N18517" s="152"/>
      <c r="P18517" s="138"/>
    </row>
    <row r="18518" spans="13:16" x14ac:dyDescent="0.3">
      <c r="M18518" s="162"/>
      <c r="N18518" s="152"/>
      <c r="P18518" s="138"/>
    </row>
    <row r="18519" spans="13:16" x14ac:dyDescent="0.3">
      <c r="M18519" s="162"/>
      <c r="N18519" s="152"/>
      <c r="P18519" s="138"/>
    </row>
    <row r="18520" spans="13:16" x14ac:dyDescent="0.3">
      <c r="M18520" s="162"/>
      <c r="N18520" s="152"/>
      <c r="P18520" s="138"/>
    </row>
    <row r="18521" spans="13:16" x14ac:dyDescent="0.3">
      <c r="M18521" s="162"/>
      <c r="N18521" s="152"/>
      <c r="P18521" s="138"/>
    </row>
    <row r="18522" spans="13:16" x14ac:dyDescent="0.3">
      <c r="M18522" s="162"/>
      <c r="N18522" s="152"/>
      <c r="P18522" s="138"/>
    </row>
    <row r="18523" spans="13:16" x14ac:dyDescent="0.3">
      <c r="M18523" s="162"/>
      <c r="N18523" s="152"/>
      <c r="P18523" s="138"/>
    </row>
    <row r="18524" spans="13:16" x14ac:dyDescent="0.3">
      <c r="M18524" s="162"/>
      <c r="N18524" s="152"/>
      <c r="P18524" s="138"/>
    </row>
    <row r="18525" spans="13:16" x14ac:dyDescent="0.3">
      <c r="M18525" s="162"/>
      <c r="N18525" s="152"/>
      <c r="P18525" s="138"/>
    </row>
    <row r="18526" spans="13:16" x14ac:dyDescent="0.3">
      <c r="M18526" s="162"/>
      <c r="N18526" s="152"/>
      <c r="P18526" s="138"/>
    </row>
    <row r="18527" spans="13:16" x14ac:dyDescent="0.3">
      <c r="M18527" s="162"/>
      <c r="N18527" s="152"/>
      <c r="P18527" s="138"/>
    </row>
    <row r="18528" spans="13:16" x14ac:dyDescent="0.3">
      <c r="M18528" s="162"/>
      <c r="N18528" s="152"/>
      <c r="P18528" s="138"/>
    </row>
    <row r="18529" spans="13:16" x14ac:dyDescent="0.3">
      <c r="M18529" s="162"/>
      <c r="N18529" s="152"/>
      <c r="P18529" s="138"/>
    </row>
    <row r="18530" spans="13:16" x14ac:dyDescent="0.3">
      <c r="M18530" s="162"/>
      <c r="N18530" s="152"/>
      <c r="P18530" s="138"/>
    </row>
    <row r="18531" spans="13:16" x14ac:dyDescent="0.3">
      <c r="M18531" s="162"/>
      <c r="N18531" s="152"/>
      <c r="P18531" s="138"/>
    </row>
    <row r="18532" spans="13:16" x14ac:dyDescent="0.3">
      <c r="M18532" s="162"/>
      <c r="N18532" s="152"/>
      <c r="P18532" s="138"/>
    </row>
    <row r="18533" spans="13:16" x14ac:dyDescent="0.3">
      <c r="M18533" s="162"/>
      <c r="N18533" s="152"/>
      <c r="P18533" s="138"/>
    </row>
    <row r="18534" spans="13:16" x14ac:dyDescent="0.3">
      <c r="M18534" s="162"/>
      <c r="N18534" s="152"/>
      <c r="P18534" s="138"/>
    </row>
    <row r="18535" spans="13:16" x14ac:dyDescent="0.3">
      <c r="M18535" s="162"/>
      <c r="N18535" s="152"/>
      <c r="P18535" s="138"/>
    </row>
    <row r="18536" spans="13:16" x14ac:dyDescent="0.3">
      <c r="M18536" s="162"/>
      <c r="N18536" s="152"/>
      <c r="P18536" s="138"/>
    </row>
    <row r="18537" spans="13:16" x14ac:dyDescent="0.3">
      <c r="M18537" s="162"/>
      <c r="N18537" s="152"/>
      <c r="P18537" s="138"/>
    </row>
    <row r="18538" spans="13:16" x14ac:dyDescent="0.3">
      <c r="M18538" s="162"/>
      <c r="N18538" s="152"/>
      <c r="P18538" s="138"/>
    </row>
    <row r="18539" spans="13:16" x14ac:dyDescent="0.3">
      <c r="M18539" s="162"/>
      <c r="N18539" s="152"/>
      <c r="P18539" s="138"/>
    </row>
    <row r="18540" spans="13:16" x14ac:dyDescent="0.3">
      <c r="M18540" s="162"/>
      <c r="N18540" s="152"/>
      <c r="P18540" s="138"/>
    </row>
    <row r="18541" spans="13:16" x14ac:dyDescent="0.3">
      <c r="M18541" s="162"/>
      <c r="N18541" s="152"/>
      <c r="P18541" s="138"/>
    </row>
    <row r="18542" spans="13:16" x14ac:dyDescent="0.3">
      <c r="M18542" s="162"/>
      <c r="N18542" s="152"/>
      <c r="P18542" s="138"/>
    </row>
    <row r="18543" spans="13:16" x14ac:dyDescent="0.3">
      <c r="M18543" s="162"/>
      <c r="N18543" s="152"/>
      <c r="P18543" s="138"/>
    </row>
    <row r="18544" spans="13:16" x14ac:dyDescent="0.3">
      <c r="M18544" s="162"/>
      <c r="N18544" s="152"/>
      <c r="P18544" s="138"/>
    </row>
    <row r="18545" spans="13:16" x14ac:dyDescent="0.3">
      <c r="M18545" s="162"/>
      <c r="N18545" s="152"/>
      <c r="P18545" s="138"/>
    </row>
    <row r="18546" spans="13:16" x14ac:dyDescent="0.3">
      <c r="M18546" s="162"/>
      <c r="N18546" s="152"/>
      <c r="P18546" s="138"/>
    </row>
    <row r="18547" spans="13:16" x14ac:dyDescent="0.3">
      <c r="M18547" s="162"/>
      <c r="N18547" s="152"/>
      <c r="P18547" s="138"/>
    </row>
    <row r="18548" spans="13:16" x14ac:dyDescent="0.3">
      <c r="M18548" s="162"/>
      <c r="N18548" s="152"/>
      <c r="P18548" s="138"/>
    </row>
    <row r="18549" spans="13:16" x14ac:dyDescent="0.3">
      <c r="M18549" s="162"/>
      <c r="N18549" s="152"/>
      <c r="P18549" s="138"/>
    </row>
    <row r="18550" spans="13:16" x14ac:dyDescent="0.3">
      <c r="M18550" s="162"/>
      <c r="N18550" s="152"/>
      <c r="P18550" s="138"/>
    </row>
    <row r="18551" spans="13:16" x14ac:dyDescent="0.3">
      <c r="M18551" s="162"/>
      <c r="N18551" s="152"/>
      <c r="P18551" s="138"/>
    </row>
    <row r="18552" spans="13:16" x14ac:dyDescent="0.3">
      <c r="M18552" s="162"/>
      <c r="N18552" s="152"/>
      <c r="P18552" s="138"/>
    </row>
    <row r="18553" spans="13:16" x14ac:dyDescent="0.3">
      <c r="M18553" s="162"/>
      <c r="N18553" s="152"/>
      <c r="P18553" s="138"/>
    </row>
    <row r="18554" spans="13:16" x14ac:dyDescent="0.3">
      <c r="M18554" s="162"/>
      <c r="N18554" s="152"/>
      <c r="P18554" s="138"/>
    </row>
    <row r="18555" spans="13:16" x14ac:dyDescent="0.3">
      <c r="M18555" s="162"/>
      <c r="N18555" s="152"/>
      <c r="P18555" s="138"/>
    </row>
    <row r="18556" spans="13:16" x14ac:dyDescent="0.3">
      <c r="M18556" s="162"/>
      <c r="N18556" s="152"/>
      <c r="P18556" s="138"/>
    </row>
    <row r="18557" spans="13:16" x14ac:dyDescent="0.3">
      <c r="M18557" s="162"/>
      <c r="N18557" s="152"/>
      <c r="P18557" s="138"/>
    </row>
    <row r="18558" spans="13:16" x14ac:dyDescent="0.3">
      <c r="M18558" s="162"/>
      <c r="N18558" s="152"/>
      <c r="P18558" s="138"/>
    </row>
    <row r="18559" spans="13:16" x14ac:dyDescent="0.3">
      <c r="M18559" s="162"/>
      <c r="N18559" s="152"/>
      <c r="P18559" s="138"/>
    </row>
    <row r="18560" spans="13:16" x14ac:dyDescent="0.3">
      <c r="M18560" s="162"/>
      <c r="N18560" s="152"/>
      <c r="P18560" s="138"/>
    </row>
    <row r="18561" spans="13:16" x14ac:dyDescent="0.3">
      <c r="M18561" s="162"/>
      <c r="N18561" s="152"/>
      <c r="P18561" s="138"/>
    </row>
    <row r="18562" spans="13:16" x14ac:dyDescent="0.3">
      <c r="M18562" s="162"/>
      <c r="N18562" s="152"/>
      <c r="P18562" s="138"/>
    </row>
    <row r="18563" spans="13:16" x14ac:dyDescent="0.3">
      <c r="M18563" s="162"/>
      <c r="N18563" s="152"/>
      <c r="P18563" s="138"/>
    </row>
    <row r="18564" spans="13:16" x14ac:dyDescent="0.3">
      <c r="M18564" s="162"/>
      <c r="N18564" s="152"/>
      <c r="P18564" s="138"/>
    </row>
    <row r="18565" spans="13:16" x14ac:dyDescent="0.3">
      <c r="M18565" s="162"/>
      <c r="N18565" s="152"/>
      <c r="P18565" s="138"/>
    </row>
    <row r="18566" spans="13:16" x14ac:dyDescent="0.3">
      <c r="M18566" s="162"/>
      <c r="N18566" s="152"/>
      <c r="P18566" s="138"/>
    </row>
    <row r="18567" spans="13:16" x14ac:dyDescent="0.3">
      <c r="M18567" s="162"/>
      <c r="N18567" s="152"/>
      <c r="P18567" s="138"/>
    </row>
    <row r="18568" spans="13:16" x14ac:dyDescent="0.3">
      <c r="M18568" s="162"/>
      <c r="N18568" s="152"/>
      <c r="P18568" s="138"/>
    </row>
    <row r="18569" spans="13:16" x14ac:dyDescent="0.3">
      <c r="M18569" s="162"/>
      <c r="N18569" s="152"/>
      <c r="P18569" s="138"/>
    </row>
    <row r="18570" spans="13:16" x14ac:dyDescent="0.3">
      <c r="M18570" s="162"/>
      <c r="N18570" s="152"/>
      <c r="P18570" s="138"/>
    </row>
    <row r="18571" spans="13:16" x14ac:dyDescent="0.3">
      <c r="M18571" s="162"/>
      <c r="N18571" s="152"/>
      <c r="P18571" s="138"/>
    </row>
    <row r="18572" spans="13:16" x14ac:dyDescent="0.3">
      <c r="M18572" s="162"/>
      <c r="N18572" s="152"/>
      <c r="P18572" s="138"/>
    </row>
    <row r="18573" spans="13:16" x14ac:dyDescent="0.3">
      <c r="M18573" s="162"/>
      <c r="N18573" s="152"/>
      <c r="P18573" s="138"/>
    </row>
    <row r="18574" spans="13:16" x14ac:dyDescent="0.3">
      <c r="M18574" s="162"/>
      <c r="N18574" s="152"/>
      <c r="P18574" s="138"/>
    </row>
    <row r="18575" spans="13:16" x14ac:dyDescent="0.3">
      <c r="M18575" s="162"/>
      <c r="N18575" s="152"/>
      <c r="P18575" s="138"/>
    </row>
    <row r="18576" spans="13:16" x14ac:dyDescent="0.3">
      <c r="M18576" s="162"/>
      <c r="N18576" s="152"/>
      <c r="P18576" s="138"/>
    </row>
    <row r="18577" spans="13:16" x14ac:dyDescent="0.3">
      <c r="M18577" s="162"/>
      <c r="N18577" s="152"/>
      <c r="P18577" s="138"/>
    </row>
    <row r="18578" spans="13:16" x14ac:dyDescent="0.3">
      <c r="M18578" s="162"/>
      <c r="N18578" s="152"/>
      <c r="P18578" s="138"/>
    </row>
    <row r="18579" spans="13:16" x14ac:dyDescent="0.3">
      <c r="M18579" s="162"/>
      <c r="N18579" s="152"/>
      <c r="P18579" s="138"/>
    </row>
    <row r="18580" spans="13:16" x14ac:dyDescent="0.3">
      <c r="M18580" s="162"/>
      <c r="N18580" s="152"/>
      <c r="P18580" s="138"/>
    </row>
    <row r="18581" spans="13:16" x14ac:dyDescent="0.3">
      <c r="M18581" s="162"/>
      <c r="N18581" s="152"/>
      <c r="P18581" s="138"/>
    </row>
    <row r="18582" spans="13:16" x14ac:dyDescent="0.3">
      <c r="M18582" s="162"/>
      <c r="N18582" s="152"/>
      <c r="P18582" s="138"/>
    </row>
    <row r="18583" spans="13:16" x14ac:dyDescent="0.3">
      <c r="M18583" s="162"/>
      <c r="N18583" s="152"/>
      <c r="P18583" s="138"/>
    </row>
    <row r="18584" spans="13:16" x14ac:dyDescent="0.3">
      <c r="M18584" s="162"/>
      <c r="N18584" s="152"/>
      <c r="P18584" s="138"/>
    </row>
    <row r="18585" spans="13:16" x14ac:dyDescent="0.3">
      <c r="M18585" s="162"/>
      <c r="N18585" s="152"/>
      <c r="P18585" s="138"/>
    </row>
    <row r="18586" spans="13:16" x14ac:dyDescent="0.3">
      <c r="M18586" s="162"/>
      <c r="N18586" s="152"/>
      <c r="P18586" s="138"/>
    </row>
    <row r="18587" spans="13:16" x14ac:dyDescent="0.3">
      <c r="M18587" s="162"/>
      <c r="N18587" s="152"/>
      <c r="P18587" s="138"/>
    </row>
    <row r="18588" spans="13:16" x14ac:dyDescent="0.3">
      <c r="M18588" s="162"/>
      <c r="N18588" s="152"/>
      <c r="P18588" s="138"/>
    </row>
    <row r="18589" spans="13:16" x14ac:dyDescent="0.3">
      <c r="M18589" s="162"/>
      <c r="N18589" s="152"/>
      <c r="P18589" s="138"/>
    </row>
    <row r="18590" spans="13:16" x14ac:dyDescent="0.3">
      <c r="M18590" s="162"/>
      <c r="N18590" s="152"/>
      <c r="P18590" s="138"/>
    </row>
    <row r="18591" spans="13:16" x14ac:dyDescent="0.3">
      <c r="M18591" s="162"/>
      <c r="N18591" s="152"/>
      <c r="P18591" s="138"/>
    </row>
    <row r="18592" spans="13:16" x14ac:dyDescent="0.3">
      <c r="M18592" s="162"/>
      <c r="N18592" s="152"/>
      <c r="P18592" s="138"/>
    </row>
    <row r="18593" spans="13:16" x14ac:dyDescent="0.3">
      <c r="M18593" s="162"/>
      <c r="N18593" s="152"/>
      <c r="P18593" s="138"/>
    </row>
    <row r="18594" spans="13:16" x14ac:dyDescent="0.3">
      <c r="M18594" s="162"/>
      <c r="N18594" s="152"/>
      <c r="P18594" s="138"/>
    </row>
    <row r="18595" spans="13:16" x14ac:dyDescent="0.3">
      <c r="M18595" s="162"/>
      <c r="N18595" s="152"/>
      <c r="P18595" s="138"/>
    </row>
    <row r="18596" spans="13:16" x14ac:dyDescent="0.3">
      <c r="M18596" s="162"/>
      <c r="N18596" s="152"/>
      <c r="P18596" s="138"/>
    </row>
    <row r="18597" spans="13:16" x14ac:dyDescent="0.3">
      <c r="M18597" s="162"/>
      <c r="N18597" s="152"/>
      <c r="P18597" s="138"/>
    </row>
    <row r="18598" spans="13:16" x14ac:dyDescent="0.3">
      <c r="M18598" s="162"/>
      <c r="N18598" s="152"/>
      <c r="P18598" s="138"/>
    </row>
    <row r="18599" spans="13:16" x14ac:dyDescent="0.3">
      <c r="M18599" s="162"/>
      <c r="N18599" s="152"/>
      <c r="P18599" s="138"/>
    </row>
    <row r="18600" spans="13:16" x14ac:dyDescent="0.3">
      <c r="M18600" s="162"/>
      <c r="N18600" s="152"/>
      <c r="P18600" s="138"/>
    </row>
    <row r="18601" spans="13:16" x14ac:dyDescent="0.3">
      <c r="M18601" s="162"/>
      <c r="N18601" s="152"/>
      <c r="P18601" s="138"/>
    </row>
    <row r="18602" spans="13:16" x14ac:dyDescent="0.3">
      <c r="M18602" s="162"/>
      <c r="N18602" s="152"/>
      <c r="P18602" s="138"/>
    </row>
    <row r="18603" spans="13:16" x14ac:dyDescent="0.3">
      <c r="M18603" s="162"/>
      <c r="N18603" s="152"/>
      <c r="P18603" s="138"/>
    </row>
    <row r="18604" spans="13:16" x14ac:dyDescent="0.3">
      <c r="M18604" s="162"/>
      <c r="N18604" s="152"/>
      <c r="P18604" s="138"/>
    </row>
    <row r="18605" spans="13:16" x14ac:dyDescent="0.3">
      <c r="M18605" s="162"/>
      <c r="N18605" s="152"/>
      <c r="P18605" s="138"/>
    </row>
    <row r="18606" spans="13:16" x14ac:dyDescent="0.3">
      <c r="M18606" s="162"/>
      <c r="N18606" s="152"/>
      <c r="P18606" s="138"/>
    </row>
    <row r="18607" spans="13:16" x14ac:dyDescent="0.3">
      <c r="M18607" s="162"/>
      <c r="N18607" s="152"/>
      <c r="P18607" s="138"/>
    </row>
    <row r="18608" spans="13:16" x14ac:dyDescent="0.3">
      <c r="M18608" s="162"/>
      <c r="N18608" s="152"/>
      <c r="P18608" s="138"/>
    </row>
    <row r="18609" spans="13:16" x14ac:dyDescent="0.3">
      <c r="M18609" s="162"/>
      <c r="N18609" s="152"/>
      <c r="P18609" s="138"/>
    </row>
    <row r="18610" spans="13:16" x14ac:dyDescent="0.3">
      <c r="M18610" s="162"/>
      <c r="N18610" s="152"/>
      <c r="P18610" s="138"/>
    </row>
    <row r="18611" spans="13:16" x14ac:dyDescent="0.3">
      <c r="M18611" s="162"/>
      <c r="N18611" s="152"/>
      <c r="P18611" s="138"/>
    </row>
    <row r="18612" spans="13:16" x14ac:dyDescent="0.3">
      <c r="M18612" s="162"/>
      <c r="N18612" s="152"/>
      <c r="P18612" s="138"/>
    </row>
    <row r="18613" spans="13:16" x14ac:dyDescent="0.3">
      <c r="M18613" s="162"/>
      <c r="N18613" s="152"/>
      <c r="P18613" s="138"/>
    </row>
    <row r="18614" spans="13:16" x14ac:dyDescent="0.3">
      <c r="M18614" s="162"/>
      <c r="N18614" s="152"/>
      <c r="P18614" s="138"/>
    </row>
    <row r="18615" spans="13:16" x14ac:dyDescent="0.3">
      <c r="M18615" s="162"/>
      <c r="N18615" s="152"/>
      <c r="P18615" s="138"/>
    </row>
    <row r="18616" spans="13:16" x14ac:dyDescent="0.3">
      <c r="M18616" s="162"/>
      <c r="N18616" s="152"/>
      <c r="P18616" s="138"/>
    </row>
    <row r="18617" spans="13:16" x14ac:dyDescent="0.3">
      <c r="M18617" s="162"/>
      <c r="N18617" s="152"/>
      <c r="P18617" s="138"/>
    </row>
    <row r="18618" spans="13:16" x14ac:dyDescent="0.3">
      <c r="M18618" s="162"/>
      <c r="N18618" s="152"/>
      <c r="P18618" s="138"/>
    </row>
    <row r="18619" spans="13:16" x14ac:dyDescent="0.3">
      <c r="M18619" s="162"/>
      <c r="N18619" s="152"/>
      <c r="P18619" s="138"/>
    </row>
    <row r="18620" spans="13:16" x14ac:dyDescent="0.3">
      <c r="M18620" s="162"/>
      <c r="N18620" s="152"/>
      <c r="P18620" s="138"/>
    </row>
    <row r="18621" spans="13:16" x14ac:dyDescent="0.3">
      <c r="M18621" s="162"/>
      <c r="N18621" s="152"/>
      <c r="P18621" s="138"/>
    </row>
    <row r="18622" spans="13:16" x14ac:dyDescent="0.3">
      <c r="M18622" s="162"/>
      <c r="N18622" s="152"/>
      <c r="P18622" s="138"/>
    </row>
    <row r="18623" spans="13:16" x14ac:dyDescent="0.3">
      <c r="M18623" s="162"/>
      <c r="N18623" s="152"/>
      <c r="P18623" s="138"/>
    </row>
    <row r="18624" spans="13:16" x14ac:dyDescent="0.3">
      <c r="M18624" s="162"/>
      <c r="N18624" s="152"/>
      <c r="P18624" s="138"/>
    </row>
    <row r="18625" spans="13:16" x14ac:dyDescent="0.3">
      <c r="M18625" s="162"/>
      <c r="N18625" s="152"/>
      <c r="P18625" s="138"/>
    </row>
    <row r="18626" spans="13:16" x14ac:dyDescent="0.3">
      <c r="M18626" s="162"/>
      <c r="N18626" s="152"/>
      <c r="P18626" s="138"/>
    </row>
    <row r="18627" spans="13:16" x14ac:dyDescent="0.3">
      <c r="M18627" s="162"/>
      <c r="N18627" s="152"/>
      <c r="P18627" s="138"/>
    </row>
    <row r="18628" spans="13:16" x14ac:dyDescent="0.3">
      <c r="M18628" s="162"/>
      <c r="N18628" s="152"/>
      <c r="P18628" s="138"/>
    </row>
    <row r="18629" spans="13:16" x14ac:dyDescent="0.3">
      <c r="M18629" s="162"/>
      <c r="N18629" s="152"/>
      <c r="P18629" s="138"/>
    </row>
    <row r="18630" spans="13:16" x14ac:dyDescent="0.3">
      <c r="M18630" s="162"/>
      <c r="N18630" s="152"/>
      <c r="P18630" s="138"/>
    </row>
    <row r="18631" spans="13:16" x14ac:dyDescent="0.3">
      <c r="M18631" s="162"/>
      <c r="N18631" s="152"/>
      <c r="P18631" s="138"/>
    </row>
    <row r="18632" spans="13:16" x14ac:dyDescent="0.3">
      <c r="M18632" s="162"/>
      <c r="N18632" s="152"/>
      <c r="P18632" s="138"/>
    </row>
    <row r="18633" spans="13:16" x14ac:dyDescent="0.3">
      <c r="M18633" s="162"/>
      <c r="N18633" s="152"/>
      <c r="P18633" s="138"/>
    </row>
    <row r="18634" spans="13:16" x14ac:dyDescent="0.3">
      <c r="M18634" s="162"/>
      <c r="N18634" s="152"/>
      <c r="P18634" s="138"/>
    </row>
    <row r="18635" spans="13:16" x14ac:dyDescent="0.3">
      <c r="M18635" s="162"/>
      <c r="N18635" s="152"/>
      <c r="P18635" s="138"/>
    </row>
    <row r="18636" spans="13:16" x14ac:dyDescent="0.3">
      <c r="M18636" s="162"/>
      <c r="N18636" s="152"/>
      <c r="P18636" s="138"/>
    </row>
    <row r="18637" spans="13:16" x14ac:dyDescent="0.3">
      <c r="M18637" s="162"/>
      <c r="N18637" s="152"/>
      <c r="P18637" s="138"/>
    </row>
    <row r="18638" spans="13:16" x14ac:dyDescent="0.3">
      <c r="M18638" s="162"/>
      <c r="N18638" s="152"/>
      <c r="P18638" s="138"/>
    </row>
    <row r="18639" spans="13:16" x14ac:dyDescent="0.3">
      <c r="M18639" s="162"/>
      <c r="N18639" s="152"/>
      <c r="P18639" s="138"/>
    </row>
    <row r="18640" spans="13:16" x14ac:dyDescent="0.3">
      <c r="M18640" s="162"/>
      <c r="N18640" s="152"/>
      <c r="P18640" s="138"/>
    </row>
    <row r="18641" spans="13:16" x14ac:dyDescent="0.3">
      <c r="M18641" s="162"/>
      <c r="N18641" s="152"/>
      <c r="P18641" s="138"/>
    </row>
    <row r="18642" spans="13:16" x14ac:dyDescent="0.3">
      <c r="M18642" s="162"/>
      <c r="N18642" s="152"/>
      <c r="P18642" s="138"/>
    </row>
    <row r="18643" spans="13:16" x14ac:dyDescent="0.3">
      <c r="M18643" s="162"/>
      <c r="N18643" s="152"/>
      <c r="P18643" s="138"/>
    </row>
    <row r="18644" spans="13:16" x14ac:dyDescent="0.3">
      <c r="M18644" s="162"/>
      <c r="N18644" s="152"/>
      <c r="P18644" s="138"/>
    </row>
    <row r="18645" spans="13:16" x14ac:dyDescent="0.3">
      <c r="M18645" s="162"/>
      <c r="N18645" s="152"/>
      <c r="P18645" s="138"/>
    </row>
    <row r="18646" spans="13:16" x14ac:dyDescent="0.3">
      <c r="M18646" s="162"/>
      <c r="N18646" s="152"/>
      <c r="P18646" s="138"/>
    </row>
    <row r="18647" spans="13:16" x14ac:dyDescent="0.3">
      <c r="M18647" s="162"/>
      <c r="N18647" s="152"/>
      <c r="P18647" s="138"/>
    </row>
    <row r="18648" spans="13:16" x14ac:dyDescent="0.3">
      <c r="M18648" s="162"/>
      <c r="N18648" s="152"/>
      <c r="P18648" s="138"/>
    </row>
    <row r="18649" spans="13:16" x14ac:dyDescent="0.3">
      <c r="M18649" s="162"/>
      <c r="N18649" s="152"/>
      <c r="P18649" s="138"/>
    </row>
    <row r="18650" spans="13:16" x14ac:dyDescent="0.3">
      <c r="M18650" s="162"/>
      <c r="N18650" s="152"/>
      <c r="P18650" s="138"/>
    </row>
    <row r="18651" spans="13:16" x14ac:dyDescent="0.3">
      <c r="M18651" s="162"/>
      <c r="N18651" s="152"/>
      <c r="P18651" s="138"/>
    </row>
    <row r="18652" spans="13:16" x14ac:dyDescent="0.3">
      <c r="M18652" s="162"/>
      <c r="N18652" s="152"/>
      <c r="P18652" s="138"/>
    </row>
    <row r="18653" spans="13:16" x14ac:dyDescent="0.3">
      <c r="M18653" s="162"/>
      <c r="N18653" s="152"/>
      <c r="P18653" s="138"/>
    </row>
    <row r="18654" spans="13:16" x14ac:dyDescent="0.3">
      <c r="M18654" s="162"/>
      <c r="N18654" s="152"/>
      <c r="P18654" s="138"/>
    </row>
    <row r="18655" spans="13:16" x14ac:dyDescent="0.3">
      <c r="M18655" s="162"/>
      <c r="N18655" s="152"/>
      <c r="P18655" s="138"/>
    </row>
    <row r="18656" spans="13:16" x14ac:dyDescent="0.3">
      <c r="M18656" s="162"/>
      <c r="N18656" s="152"/>
      <c r="P18656" s="138"/>
    </row>
    <row r="18657" spans="13:16" x14ac:dyDescent="0.3">
      <c r="M18657" s="162"/>
      <c r="N18657" s="152"/>
      <c r="P18657" s="138"/>
    </row>
    <row r="18658" spans="13:16" x14ac:dyDescent="0.3">
      <c r="M18658" s="162"/>
      <c r="N18658" s="152"/>
      <c r="P18658" s="138"/>
    </row>
    <row r="18659" spans="13:16" x14ac:dyDescent="0.3">
      <c r="M18659" s="162"/>
      <c r="N18659" s="152"/>
      <c r="P18659" s="138"/>
    </row>
    <row r="18660" spans="13:16" x14ac:dyDescent="0.3">
      <c r="M18660" s="162"/>
      <c r="N18660" s="152"/>
      <c r="P18660" s="138"/>
    </row>
    <row r="18661" spans="13:16" x14ac:dyDescent="0.3">
      <c r="M18661" s="162"/>
      <c r="N18661" s="152"/>
      <c r="P18661" s="138"/>
    </row>
    <row r="18662" spans="13:16" x14ac:dyDescent="0.3">
      <c r="M18662" s="162"/>
      <c r="N18662" s="152"/>
      <c r="P18662" s="138"/>
    </row>
    <row r="18663" spans="13:16" x14ac:dyDescent="0.3">
      <c r="M18663" s="162"/>
      <c r="N18663" s="152"/>
      <c r="P18663" s="138"/>
    </row>
    <row r="18664" spans="13:16" x14ac:dyDescent="0.3">
      <c r="M18664" s="162"/>
      <c r="N18664" s="152"/>
      <c r="P18664" s="138"/>
    </row>
    <row r="18665" spans="13:16" x14ac:dyDescent="0.3">
      <c r="M18665" s="162"/>
      <c r="N18665" s="152"/>
      <c r="P18665" s="138"/>
    </row>
    <row r="18666" spans="13:16" x14ac:dyDescent="0.3">
      <c r="M18666" s="162"/>
      <c r="N18666" s="152"/>
      <c r="P18666" s="138"/>
    </row>
    <row r="18667" spans="13:16" x14ac:dyDescent="0.3">
      <c r="M18667" s="162"/>
      <c r="N18667" s="152"/>
      <c r="P18667" s="138"/>
    </row>
    <row r="18668" spans="13:16" x14ac:dyDescent="0.3">
      <c r="M18668" s="162"/>
      <c r="N18668" s="152"/>
      <c r="P18668" s="138"/>
    </row>
    <row r="18669" spans="13:16" x14ac:dyDescent="0.3">
      <c r="M18669" s="162"/>
      <c r="N18669" s="152"/>
      <c r="P18669" s="138"/>
    </row>
    <row r="18670" spans="13:16" x14ac:dyDescent="0.3">
      <c r="M18670" s="162"/>
      <c r="N18670" s="152"/>
      <c r="P18670" s="138"/>
    </row>
    <row r="18671" spans="13:16" x14ac:dyDescent="0.3">
      <c r="M18671" s="162"/>
      <c r="N18671" s="152"/>
      <c r="P18671" s="138"/>
    </row>
    <row r="18672" spans="13:16" x14ac:dyDescent="0.3">
      <c r="M18672" s="162"/>
      <c r="N18672" s="152"/>
      <c r="P18672" s="138"/>
    </row>
    <row r="18673" spans="13:16" x14ac:dyDescent="0.3">
      <c r="M18673" s="162"/>
      <c r="N18673" s="152"/>
      <c r="P18673" s="138"/>
    </row>
    <row r="18674" spans="13:16" x14ac:dyDescent="0.3">
      <c r="M18674" s="162"/>
      <c r="N18674" s="152"/>
      <c r="P18674" s="138"/>
    </row>
    <row r="18675" spans="13:16" x14ac:dyDescent="0.3">
      <c r="M18675" s="162"/>
      <c r="N18675" s="152"/>
      <c r="P18675" s="138"/>
    </row>
    <row r="18676" spans="13:16" x14ac:dyDescent="0.3">
      <c r="M18676" s="162"/>
      <c r="N18676" s="152"/>
      <c r="P18676" s="138"/>
    </row>
    <row r="18677" spans="13:16" x14ac:dyDescent="0.3">
      <c r="M18677" s="162"/>
      <c r="N18677" s="152"/>
      <c r="P18677" s="138"/>
    </row>
    <row r="18678" spans="13:16" x14ac:dyDescent="0.3">
      <c r="M18678" s="162"/>
      <c r="N18678" s="152"/>
      <c r="P18678" s="138"/>
    </row>
    <row r="18679" spans="13:16" x14ac:dyDescent="0.3">
      <c r="M18679" s="162"/>
      <c r="N18679" s="152"/>
      <c r="P18679" s="138"/>
    </row>
    <row r="18680" spans="13:16" x14ac:dyDescent="0.3">
      <c r="M18680" s="162"/>
      <c r="N18680" s="152"/>
      <c r="P18680" s="138"/>
    </row>
    <row r="18681" spans="13:16" x14ac:dyDescent="0.3">
      <c r="M18681" s="162"/>
      <c r="N18681" s="152"/>
      <c r="P18681" s="138"/>
    </row>
    <row r="18682" spans="13:16" x14ac:dyDescent="0.3">
      <c r="M18682" s="162"/>
      <c r="N18682" s="152"/>
      <c r="P18682" s="138"/>
    </row>
    <row r="18683" spans="13:16" x14ac:dyDescent="0.3">
      <c r="M18683" s="162"/>
      <c r="N18683" s="152"/>
      <c r="P18683" s="138"/>
    </row>
    <row r="18684" spans="13:16" x14ac:dyDescent="0.3">
      <c r="M18684" s="162"/>
      <c r="N18684" s="152"/>
      <c r="P18684" s="138"/>
    </row>
    <row r="18685" spans="13:16" x14ac:dyDescent="0.3">
      <c r="M18685" s="162"/>
      <c r="N18685" s="152"/>
      <c r="P18685" s="138"/>
    </row>
    <row r="18686" spans="13:16" x14ac:dyDescent="0.3">
      <c r="M18686" s="162"/>
      <c r="N18686" s="152"/>
      <c r="P18686" s="138"/>
    </row>
    <row r="18687" spans="13:16" x14ac:dyDescent="0.3">
      <c r="M18687" s="162"/>
      <c r="N18687" s="152"/>
      <c r="P18687" s="138"/>
    </row>
    <row r="18688" spans="13:16" x14ac:dyDescent="0.3">
      <c r="M18688" s="162"/>
      <c r="N18688" s="152"/>
      <c r="P18688" s="138"/>
    </row>
    <row r="18689" spans="13:16" x14ac:dyDescent="0.3">
      <c r="M18689" s="162"/>
      <c r="N18689" s="152"/>
      <c r="P18689" s="138"/>
    </row>
    <row r="18690" spans="13:16" x14ac:dyDescent="0.3">
      <c r="M18690" s="162"/>
      <c r="N18690" s="152"/>
      <c r="P18690" s="138"/>
    </row>
    <row r="18691" spans="13:16" x14ac:dyDescent="0.3">
      <c r="M18691" s="162"/>
      <c r="N18691" s="152"/>
      <c r="P18691" s="138"/>
    </row>
    <row r="18692" spans="13:16" x14ac:dyDescent="0.3">
      <c r="M18692" s="162"/>
      <c r="N18692" s="152"/>
      <c r="P18692" s="138"/>
    </row>
    <row r="18693" spans="13:16" x14ac:dyDescent="0.3">
      <c r="M18693" s="162"/>
      <c r="N18693" s="152"/>
      <c r="P18693" s="138"/>
    </row>
    <row r="18694" spans="13:16" x14ac:dyDescent="0.3">
      <c r="M18694" s="162"/>
      <c r="N18694" s="152"/>
      <c r="P18694" s="138"/>
    </row>
    <row r="18695" spans="13:16" x14ac:dyDescent="0.3">
      <c r="M18695" s="162"/>
      <c r="N18695" s="152"/>
      <c r="P18695" s="138"/>
    </row>
    <row r="18696" spans="13:16" x14ac:dyDescent="0.3">
      <c r="M18696" s="162"/>
      <c r="N18696" s="152"/>
      <c r="P18696" s="138"/>
    </row>
    <row r="18697" spans="13:16" x14ac:dyDescent="0.3">
      <c r="M18697" s="162"/>
      <c r="N18697" s="152"/>
      <c r="P18697" s="138"/>
    </row>
    <row r="18698" spans="13:16" x14ac:dyDescent="0.3">
      <c r="M18698" s="162"/>
      <c r="N18698" s="152"/>
      <c r="P18698" s="138"/>
    </row>
    <row r="18699" spans="13:16" x14ac:dyDescent="0.3">
      <c r="M18699" s="162"/>
      <c r="N18699" s="152"/>
      <c r="P18699" s="138"/>
    </row>
    <row r="18700" spans="13:16" x14ac:dyDescent="0.3">
      <c r="M18700" s="162"/>
      <c r="N18700" s="152"/>
      <c r="P18700" s="138"/>
    </row>
    <row r="18701" spans="13:16" x14ac:dyDescent="0.3">
      <c r="M18701" s="162"/>
      <c r="N18701" s="152"/>
      <c r="P18701" s="138"/>
    </row>
    <row r="18702" spans="13:16" x14ac:dyDescent="0.3">
      <c r="M18702" s="162"/>
      <c r="N18702" s="152"/>
      <c r="P18702" s="138"/>
    </row>
    <row r="18703" spans="13:16" x14ac:dyDescent="0.3">
      <c r="M18703" s="162"/>
      <c r="N18703" s="152"/>
      <c r="P18703" s="138"/>
    </row>
    <row r="18704" spans="13:16" x14ac:dyDescent="0.3">
      <c r="M18704" s="162"/>
      <c r="N18704" s="152"/>
      <c r="P18704" s="138"/>
    </row>
    <row r="18705" spans="13:16" x14ac:dyDescent="0.3">
      <c r="M18705" s="162"/>
      <c r="N18705" s="152"/>
      <c r="P18705" s="138"/>
    </row>
    <row r="18706" spans="13:16" x14ac:dyDescent="0.3">
      <c r="M18706" s="162"/>
      <c r="N18706" s="152"/>
      <c r="P18706" s="138"/>
    </row>
    <row r="18707" spans="13:16" x14ac:dyDescent="0.3">
      <c r="M18707" s="162"/>
      <c r="N18707" s="152"/>
      <c r="P18707" s="138"/>
    </row>
    <row r="18708" spans="13:16" x14ac:dyDescent="0.3">
      <c r="M18708" s="162"/>
      <c r="N18708" s="152"/>
      <c r="P18708" s="138"/>
    </row>
    <row r="18709" spans="13:16" x14ac:dyDescent="0.3">
      <c r="M18709" s="162"/>
      <c r="N18709" s="152"/>
      <c r="P18709" s="138"/>
    </row>
    <row r="18710" spans="13:16" x14ac:dyDescent="0.3">
      <c r="M18710" s="162"/>
      <c r="N18710" s="152"/>
      <c r="P18710" s="138"/>
    </row>
    <row r="18711" spans="13:16" x14ac:dyDescent="0.3">
      <c r="M18711" s="162"/>
      <c r="N18711" s="152"/>
      <c r="P18711" s="138"/>
    </row>
    <row r="18712" spans="13:16" x14ac:dyDescent="0.3">
      <c r="M18712" s="162"/>
      <c r="N18712" s="152"/>
      <c r="P18712" s="138"/>
    </row>
    <row r="18713" spans="13:16" x14ac:dyDescent="0.3">
      <c r="M18713" s="162"/>
      <c r="N18713" s="152"/>
      <c r="P18713" s="138"/>
    </row>
    <row r="18714" spans="13:16" x14ac:dyDescent="0.3">
      <c r="M18714" s="162"/>
      <c r="N18714" s="152"/>
      <c r="P18714" s="138"/>
    </row>
    <row r="18715" spans="13:16" x14ac:dyDescent="0.3">
      <c r="M18715" s="162"/>
      <c r="N18715" s="152"/>
      <c r="P18715" s="138"/>
    </row>
    <row r="18716" spans="13:16" x14ac:dyDescent="0.3">
      <c r="M18716" s="162"/>
      <c r="N18716" s="152"/>
      <c r="P18716" s="138"/>
    </row>
    <row r="18717" spans="13:16" x14ac:dyDescent="0.3">
      <c r="M18717" s="162"/>
      <c r="N18717" s="152"/>
      <c r="P18717" s="138"/>
    </row>
    <row r="18718" spans="13:16" x14ac:dyDescent="0.3">
      <c r="M18718" s="162"/>
      <c r="N18718" s="152"/>
      <c r="P18718" s="138"/>
    </row>
    <row r="18719" spans="13:16" x14ac:dyDescent="0.3">
      <c r="M18719" s="162"/>
      <c r="N18719" s="152"/>
      <c r="P18719" s="138"/>
    </row>
    <row r="18720" spans="13:16" x14ac:dyDescent="0.3">
      <c r="M18720" s="162"/>
      <c r="N18720" s="152"/>
      <c r="P18720" s="138"/>
    </row>
    <row r="18721" spans="13:16" x14ac:dyDescent="0.3">
      <c r="M18721" s="162"/>
      <c r="N18721" s="152"/>
      <c r="P18721" s="138"/>
    </row>
    <row r="18722" spans="13:16" x14ac:dyDescent="0.3">
      <c r="M18722" s="162"/>
      <c r="N18722" s="152"/>
      <c r="P18722" s="138"/>
    </row>
    <row r="18723" spans="13:16" x14ac:dyDescent="0.3">
      <c r="M18723" s="162"/>
      <c r="N18723" s="152"/>
      <c r="P18723" s="138"/>
    </row>
    <row r="18724" spans="13:16" x14ac:dyDescent="0.3">
      <c r="M18724" s="162"/>
      <c r="N18724" s="152"/>
      <c r="P18724" s="138"/>
    </row>
    <row r="18725" spans="13:16" x14ac:dyDescent="0.3">
      <c r="M18725" s="162"/>
      <c r="N18725" s="152"/>
      <c r="P18725" s="138"/>
    </row>
    <row r="18726" spans="13:16" x14ac:dyDescent="0.3">
      <c r="M18726" s="162"/>
      <c r="N18726" s="152"/>
      <c r="P18726" s="138"/>
    </row>
    <row r="18727" spans="13:16" x14ac:dyDescent="0.3">
      <c r="M18727" s="162"/>
      <c r="N18727" s="152"/>
      <c r="P18727" s="138"/>
    </row>
    <row r="18728" spans="13:16" x14ac:dyDescent="0.3">
      <c r="M18728" s="162"/>
      <c r="N18728" s="152"/>
      <c r="P18728" s="138"/>
    </row>
    <row r="18729" spans="13:16" x14ac:dyDescent="0.3">
      <c r="M18729" s="162"/>
      <c r="N18729" s="152"/>
      <c r="P18729" s="138"/>
    </row>
    <row r="18730" spans="13:16" x14ac:dyDescent="0.3">
      <c r="M18730" s="162"/>
      <c r="N18730" s="152"/>
      <c r="P18730" s="138"/>
    </row>
    <row r="18731" spans="13:16" x14ac:dyDescent="0.3">
      <c r="M18731" s="162"/>
      <c r="N18731" s="152"/>
      <c r="P18731" s="138"/>
    </row>
    <row r="18732" spans="13:16" x14ac:dyDescent="0.3">
      <c r="M18732" s="162"/>
      <c r="N18732" s="152"/>
      <c r="P18732" s="138"/>
    </row>
    <row r="18733" spans="13:16" x14ac:dyDescent="0.3">
      <c r="M18733" s="162"/>
      <c r="N18733" s="152"/>
      <c r="P18733" s="138"/>
    </row>
    <row r="18734" spans="13:16" x14ac:dyDescent="0.3">
      <c r="M18734" s="162"/>
      <c r="N18734" s="152"/>
      <c r="P18734" s="138"/>
    </row>
    <row r="18735" spans="13:16" x14ac:dyDescent="0.3">
      <c r="M18735" s="162"/>
      <c r="N18735" s="152"/>
      <c r="P18735" s="138"/>
    </row>
    <row r="18736" spans="13:16" x14ac:dyDescent="0.3">
      <c r="M18736" s="162"/>
      <c r="N18736" s="152"/>
      <c r="P18736" s="138"/>
    </row>
    <row r="18737" spans="13:16" x14ac:dyDescent="0.3">
      <c r="M18737" s="162"/>
      <c r="N18737" s="152"/>
      <c r="P18737" s="138"/>
    </row>
    <row r="18738" spans="13:16" x14ac:dyDescent="0.3">
      <c r="M18738" s="162"/>
      <c r="N18738" s="152"/>
      <c r="P18738" s="138"/>
    </row>
    <row r="18739" spans="13:16" x14ac:dyDescent="0.3">
      <c r="M18739" s="162"/>
      <c r="N18739" s="152"/>
      <c r="P18739" s="138"/>
    </row>
    <row r="18740" spans="13:16" x14ac:dyDescent="0.3">
      <c r="M18740" s="162"/>
      <c r="N18740" s="152"/>
      <c r="P18740" s="138"/>
    </row>
    <row r="18741" spans="13:16" x14ac:dyDescent="0.3">
      <c r="M18741" s="162"/>
      <c r="N18741" s="152"/>
      <c r="P18741" s="138"/>
    </row>
    <row r="18742" spans="13:16" x14ac:dyDescent="0.3">
      <c r="M18742" s="162"/>
      <c r="N18742" s="152"/>
      <c r="P18742" s="138"/>
    </row>
    <row r="18743" spans="13:16" x14ac:dyDescent="0.3">
      <c r="M18743" s="162"/>
      <c r="N18743" s="152"/>
      <c r="P18743" s="138"/>
    </row>
    <row r="18744" spans="13:16" x14ac:dyDescent="0.3">
      <c r="M18744" s="162"/>
      <c r="N18744" s="152"/>
      <c r="P18744" s="138"/>
    </row>
    <row r="18745" spans="13:16" x14ac:dyDescent="0.3">
      <c r="M18745" s="162"/>
      <c r="N18745" s="152"/>
      <c r="P18745" s="138"/>
    </row>
    <row r="18746" spans="13:16" x14ac:dyDescent="0.3">
      <c r="M18746" s="162"/>
      <c r="N18746" s="152"/>
      <c r="P18746" s="138"/>
    </row>
    <row r="18747" spans="13:16" x14ac:dyDescent="0.3">
      <c r="M18747" s="162"/>
      <c r="N18747" s="152"/>
      <c r="P18747" s="138"/>
    </row>
    <row r="18748" spans="13:16" x14ac:dyDescent="0.3">
      <c r="M18748" s="162"/>
      <c r="N18748" s="152"/>
      <c r="P18748" s="138"/>
    </row>
    <row r="18749" spans="13:16" x14ac:dyDescent="0.3">
      <c r="M18749" s="162"/>
      <c r="N18749" s="152"/>
      <c r="P18749" s="138"/>
    </row>
    <row r="18750" spans="13:16" x14ac:dyDescent="0.3">
      <c r="M18750" s="162"/>
      <c r="N18750" s="152"/>
      <c r="P18750" s="138"/>
    </row>
    <row r="18751" spans="13:16" x14ac:dyDescent="0.3">
      <c r="M18751" s="162"/>
      <c r="N18751" s="152"/>
      <c r="P18751" s="138"/>
    </row>
    <row r="18752" spans="13:16" x14ac:dyDescent="0.3">
      <c r="M18752" s="162"/>
      <c r="N18752" s="152"/>
      <c r="P18752" s="138"/>
    </row>
    <row r="18753" spans="13:16" x14ac:dyDescent="0.3">
      <c r="M18753" s="162"/>
      <c r="N18753" s="152"/>
      <c r="P18753" s="138"/>
    </row>
    <row r="18754" spans="13:16" x14ac:dyDescent="0.3">
      <c r="M18754" s="162"/>
      <c r="N18754" s="152"/>
      <c r="P18754" s="138"/>
    </row>
    <row r="18755" spans="13:16" x14ac:dyDescent="0.3">
      <c r="M18755" s="162"/>
      <c r="N18755" s="152"/>
      <c r="P18755" s="138"/>
    </row>
    <row r="18756" spans="13:16" x14ac:dyDescent="0.3">
      <c r="M18756" s="162"/>
      <c r="N18756" s="152"/>
      <c r="P18756" s="138"/>
    </row>
    <row r="18757" spans="13:16" x14ac:dyDescent="0.3">
      <c r="M18757" s="162"/>
      <c r="N18757" s="152"/>
      <c r="P18757" s="138"/>
    </row>
    <row r="18758" spans="13:16" x14ac:dyDescent="0.3">
      <c r="M18758" s="162"/>
      <c r="N18758" s="152"/>
      <c r="P18758" s="138"/>
    </row>
    <row r="18759" spans="13:16" x14ac:dyDescent="0.3">
      <c r="M18759" s="162"/>
      <c r="N18759" s="152"/>
      <c r="P18759" s="138"/>
    </row>
    <row r="18760" spans="13:16" x14ac:dyDescent="0.3">
      <c r="M18760" s="162"/>
      <c r="N18760" s="152"/>
      <c r="P18760" s="138"/>
    </row>
    <row r="18761" spans="13:16" x14ac:dyDescent="0.3">
      <c r="M18761" s="162"/>
      <c r="N18761" s="152"/>
      <c r="P18761" s="138"/>
    </row>
    <row r="18762" spans="13:16" x14ac:dyDescent="0.3">
      <c r="M18762" s="162"/>
      <c r="N18762" s="152"/>
      <c r="P18762" s="138"/>
    </row>
    <row r="18763" spans="13:16" x14ac:dyDescent="0.3">
      <c r="M18763" s="162"/>
      <c r="N18763" s="152"/>
      <c r="P18763" s="138"/>
    </row>
    <row r="18764" spans="13:16" x14ac:dyDescent="0.3">
      <c r="M18764" s="162"/>
      <c r="N18764" s="152"/>
      <c r="P18764" s="138"/>
    </row>
    <row r="18765" spans="13:16" x14ac:dyDescent="0.3">
      <c r="M18765" s="162"/>
      <c r="N18765" s="152"/>
      <c r="P18765" s="138"/>
    </row>
    <row r="18766" spans="13:16" x14ac:dyDescent="0.3">
      <c r="M18766" s="162"/>
      <c r="N18766" s="152"/>
      <c r="P18766" s="138"/>
    </row>
    <row r="18767" spans="13:16" x14ac:dyDescent="0.3">
      <c r="M18767" s="162"/>
      <c r="N18767" s="152"/>
      <c r="P18767" s="138"/>
    </row>
    <row r="18768" spans="13:16" x14ac:dyDescent="0.3">
      <c r="M18768" s="162"/>
      <c r="N18768" s="152"/>
      <c r="P18768" s="138"/>
    </row>
    <row r="18769" spans="13:16" x14ac:dyDescent="0.3">
      <c r="M18769" s="162"/>
      <c r="N18769" s="152"/>
      <c r="P18769" s="138"/>
    </row>
    <row r="18770" spans="13:16" x14ac:dyDescent="0.3">
      <c r="M18770" s="162"/>
      <c r="N18770" s="152"/>
      <c r="P18770" s="138"/>
    </row>
    <row r="18771" spans="13:16" x14ac:dyDescent="0.3">
      <c r="M18771" s="162"/>
      <c r="N18771" s="152"/>
      <c r="P18771" s="138"/>
    </row>
    <row r="18772" spans="13:16" x14ac:dyDescent="0.3">
      <c r="M18772" s="162"/>
      <c r="N18772" s="152"/>
      <c r="P18772" s="138"/>
    </row>
    <row r="18773" spans="13:16" x14ac:dyDescent="0.3">
      <c r="M18773" s="162"/>
      <c r="N18773" s="152"/>
      <c r="P18773" s="138"/>
    </row>
    <row r="18774" spans="13:16" x14ac:dyDescent="0.3">
      <c r="M18774" s="162"/>
      <c r="N18774" s="152"/>
      <c r="P18774" s="138"/>
    </row>
    <row r="18775" spans="13:16" x14ac:dyDescent="0.3">
      <c r="M18775" s="162"/>
      <c r="N18775" s="152"/>
      <c r="P18775" s="138"/>
    </row>
    <row r="18776" spans="13:16" x14ac:dyDescent="0.3">
      <c r="M18776" s="162"/>
      <c r="N18776" s="152"/>
      <c r="P18776" s="138"/>
    </row>
    <row r="18777" spans="13:16" x14ac:dyDescent="0.3">
      <c r="M18777" s="162"/>
      <c r="N18777" s="152"/>
      <c r="P18777" s="138"/>
    </row>
    <row r="18778" spans="13:16" x14ac:dyDescent="0.3">
      <c r="M18778" s="162"/>
      <c r="N18778" s="152"/>
      <c r="P18778" s="138"/>
    </row>
    <row r="18779" spans="13:16" x14ac:dyDescent="0.3">
      <c r="M18779" s="162"/>
      <c r="N18779" s="152"/>
      <c r="P18779" s="138"/>
    </row>
    <row r="18780" spans="13:16" x14ac:dyDescent="0.3">
      <c r="M18780" s="162"/>
      <c r="N18780" s="152"/>
      <c r="P18780" s="138"/>
    </row>
    <row r="18781" spans="13:16" x14ac:dyDescent="0.3">
      <c r="M18781" s="162"/>
      <c r="N18781" s="152"/>
      <c r="P18781" s="138"/>
    </row>
    <row r="18782" spans="13:16" x14ac:dyDescent="0.3">
      <c r="M18782" s="162"/>
      <c r="N18782" s="152"/>
      <c r="P18782" s="138"/>
    </row>
    <row r="18783" spans="13:16" x14ac:dyDescent="0.3">
      <c r="M18783" s="162"/>
      <c r="N18783" s="152"/>
      <c r="P18783" s="138"/>
    </row>
    <row r="18784" spans="13:16" x14ac:dyDescent="0.3">
      <c r="M18784" s="162"/>
      <c r="N18784" s="152"/>
      <c r="P18784" s="138"/>
    </row>
    <row r="18785" spans="13:16" x14ac:dyDescent="0.3">
      <c r="M18785" s="162"/>
      <c r="N18785" s="152"/>
      <c r="P18785" s="138"/>
    </row>
    <row r="18786" spans="13:16" x14ac:dyDescent="0.3">
      <c r="M18786" s="162"/>
      <c r="N18786" s="152"/>
      <c r="P18786" s="138"/>
    </row>
    <row r="18787" spans="13:16" x14ac:dyDescent="0.3">
      <c r="M18787" s="162"/>
      <c r="N18787" s="152"/>
      <c r="P18787" s="138"/>
    </row>
    <row r="18788" spans="13:16" x14ac:dyDescent="0.3">
      <c r="M18788" s="162"/>
      <c r="N18788" s="152"/>
      <c r="P18788" s="138"/>
    </row>
    <row r="18789" spans="13:16" x14ac:dyDescent="0.3">
      <c r="M18789" s="162"/>
      <c r="N18789" s="152"/>
      <c r="P18789" s="138"/>
    </row>
    <row r="18790" spans="13:16" x14ac:dyDescent="0.3">
      <c r="M18790" s="162"/>
      <c r="N18790" s="152"/>
      <c r="P18790" s="138"/>
    </row>
    <row r="18791" spans="13:16" x14ac:dyDescent="0.3">
      <c r="M18791" s="162"/>
      <c r="N18791" s="152"/>
      <c r="P18791" s="138"/>
    </row>
    <row r="18792" spans="13:16" x14ac:dyDescent="0.3">
      <c r="M18792" s="162"/>
      <c r="N18792" s="152"/>
      <c r="P18792" s="138"/>
    </row>
    <row r="18793" spans="13:16" x14ac:dyDescent="0.3">
      <c r="M18793" s="162"/>
      <c r="N18793" s="152"/>
      <c r="P18793" s="138"/>
    </row>
    <row r="18794" spans="13:16" x14ac:dyDescent="0.3">
      <c r="M18794" s="162"/>
      <c r="N18794" s="152"/>
      <c r="P18794" s="138"/>
    </row>
    <row r="18795" spans="13:16" x14ac:dyDescent="0.3">
      <c r="M18795" s="162"/>
      <c r="N18795" s="152"/>
      <c r="P18795" s="138"/>
    </row>
    <row r="18796" spans="13:16" x14ac:dyDescent="0.3">
      <c r="M18796" s="162"/>
      <c r="N18796" s="152"/>
      <c r="P18796" s="138"/>
    </row>
    <row r="18797" spans="13:16" x14ac:dyDescent="0.3">
      <c r="M18797" s="162"/>
      <c r="N18797" s="152"/>
      <c r="P18797" s="138"/>
    </row>
    <row r="18798" spans="13:16" x14ac:dyDescent="0.3">
      <c r="M18798" s="162"/>
      <c r="N18798" s="152"/>
      <c r="P18798" s="138"/>
    </row>
    <row r="18799" spans="13:16" x14ac:dyDescent="0.3">
      <c r="M18799" s="162"/>
      <c r="N18799" s="152"/>
      <c r="P18799" s="138"/>
    </row>
    <row r="18800" spans="13:16" x14ac:dyDescent="0.3">
      <c r="M18800" s="162"/>
      <c r="N18800" s="152"/>
      <c r="P18800" s="138"/>
    </row>
    <row r="18801" spans="13:16" x14ac:dyDescent="0.3">
      <c r="M18801" s="162"/>
      <c r="N18801" s="152"/>
      <c r="P18801" s="138"/>
    </row>
    <row r="18802" spans="13:16" x14ac:dyDescent="0.3">
      <c r="M18802" s="162"/>
      <c r="N18802" s="152"/>
      <c r="P18802" s="138"/>
    </row>
    <row r="18803" spans="13:16" x14ac:dyDescent="0.3">
      <c r="M18803" s="162"/>
      <c r="N18803" s="152"/>
      <c r="P18803" s="138"/>
    </row>
    <row r="18804" spans="13:16" x14ac:dyDescent="0.3">
      <c r="M18804" s="162"/>
      <c r="N18804" s="152"/>
      <c r="P18804" s="138"/>
    </row>
    <row r="18805" spans="13:16" x14ac:dyDescent="0.3">
      <c r="M18805" s="162"/>
      <c r="N18805" s="152"/>
      <c r="P18805" s="138"/>
    </row>
    <row r="18806" spans="13:16" x14ac:dyDescent="0.3">
      <c r="M18806" s="162"/>
      <c r="N18806" s="152"/>
      <c r="P18806" s="138"/>
    </row>
    <row r="18807" spans="13:16" x14ac:dyDescent="0.3">
      <c r="M18807" s="162"/>
      <c r="N18807" s="152"/>
      <c r="P18807" s="138"/>
    </row>
    <row r="18808" spans="13:16" x14ac:dyDescent="0.3">
      <c r="M18808" s="162"/>
      <c r="N18808" s="152"/>
      <c r="P18808" s="138"/>
    </row>
    <row r="18809" spans="13:16" x14ac:dyDescent="0.3">
      <c r="M18809" s="162"/>
      <c r="N18809" s="152"/>
      <c r="P18809" s="138"/>
    </row>
    <row r="18810" spans="13:16" x14ac:dyDescent="0.3">
      <c r="M18810" s="162"/>
      <c r="N18810" s="152"/>
      <c r="P18810" s="138"/>
    </row>
    <row r="18811" spans="13:16" x14ac:dyDescent="0.3">
      <c r="M18811" s="162"/>
      <c r="N18811" s="152"/>
      <c r="P18811" s="138"/>
    </row>
    <row r="18812" spans="13:16" x14ac:dyDescent="0.3">
      <c r="M18812" s="162"/>
      <c r="N18812" s="152"/>
      <c r="P18812" s="138"/>
    </row>
    <row r="18813" spans="13:16" x14ac:dyDescent="0.3">
      <c r="M18813" s="162"/>
      <c r="N18813" s="152"/>
      <c r="P18813" s="138"/>
    </row>
    <row r="18814" spans="13:16" x14ac:dyDescent="0.3">
      <c r="M18814" s="162"/>
      <c r="N18814" s="152"/>
      <c r="P18814" s="138"/>
    </row>
    <row r="18815" spans="13:16" x14ac:dyDescent="0.3">
      <c r="M18815" s="162"/>
      <c r="N18815" s="152"/>
      <c r="P18815" s="138"/>
    </row>
    <row r="18816" spans="13:16" x14ac:dyDescent="0.3">
      <c r="M18816" s="162"/>
      <c r="N18816" s="152"/>
      <c r="P18816" s="138"/>
    </row>
    <row r="18817" spans="13:16" x14ac:dyDescent="0.3">
      <c r="M18817" s="162"/>
      <c r="N18817" s="152"/>
      <c r="P18817" s="138"/>
    </row>
    <row r="18818" spans="13:16" x14ac:dyDescent="0.3">
      <c r="M18818" s="162"/>
      <c r="N18818" s="152"/>
      <c r="P18818" s="138"/>
    </row>
    <row r="18819" spans="13:16" x14ac:dyDescent="0.3">
      <c r="M18819" s="162"/>
      <c r="N18819" s="152"/>
      <c r="P18819" s="138"/>
    </row>
    <row r="18820" spans="13:16" x14ac:dyDescent="0.3">
      <c r="M18820" s="162"/>
      <c r="N18820" s="152"/>
      <c r="P18820" s="138"/>
    </row>
    <row r="18821" spans="13:16" x14ac:dyDescent="0.3">
      <c r="M18821" s="162"/>
      <c r="N18821" s="152"/>
      <c r="P18821" s="138"/>
    </row>
    <row r="18822" spans="13:16" x14ac:dyDescent="0.3">
      <c r="M18822" s="162"/>
      <c r="N18822" s="152"/>
      <c r="P18822" s="138"/>
    </row>
    <row r="18823" spans="13:16" x14ac:dyDescent="0.3">
      <c r="M18823" s="162"/>
      <c r="N18823" s="152"/>
      <c r="P18823" s="138"/>
    </row>
    <row r="18824" spans="13:16" x14ac:dyDescent="0.3">
      <c r="M18824" s="162"/>
      <c r="N18824" s="152"/>
      <c r="P18824" s="138"/>
    </row>
    <row r="18825" spans="13:16" x14ac:dyDescent="0.3">
      <c r="M18825" s="162"/>
      <c r="N18825" s="152"/>
      <c r="P18825" s="138"/>
    </row>
    <row r="18826" spans="13:16" x14ac:dyDescent="0.3">
      <c r="M18826" s="162"/>
      <c r="N18826" s="152"/>
      <c r="P18826" s="138"/>
    </row>
    <row r="18827" spans="13:16" x14ac:dyDescent="0.3">
      <c r="M18827" s="162"/>
      <c r="N18827" s="152"/>
      <c r="P18827" s="138"/>
    </row>
    <row r="18828" spans="13:16" x14ac:dyDescent="0.3">
      <c r="M18828" s="162"/>
      <c r="N18828" s="152"/>
      <c r="P18828" s="138"/>
    </row>
    <row r="18829" spans="13:16" x14ac:dyDescent="0.3">
      <c r="M18829" s="162"/>
      <c r="N18829" s="152"/>
      <c r="P18829" s="138"/>
    </row>
    <row r="18830" spans="13:16" x14ac:dyDescent="0.3">
      <c r="M18830" s="162"/>
      <c r="N18830" s="152"/>
      <c r="P18830" s="138"/>
    </row>
    <row r="18831" spans="13:16" x14ac:dyDescent="0.3">
      <c r="M18831" s="162"/>
      <c r="N18831" s="152"/>
      <c r="P18831" s="138"/>
    </row>
    <row r="18832" spans="13:16" x14ac:dyDescent="0.3">
      <c r="M18832" s="162"/>
      <c r="N18832" s="152"/>
      <c r="P18832" s="138"/>
    </row>
    <row r="18833" spans="13:16" x14ac:dyDescent="0.3">
      <c r="M18833" s="162"/>
      <c r="N18833" s="152"/>
      <c r="P18833" s="138"/>
    </row>
    <row r="18834" spans="13:16" x14ac:dyDescent="0.3">
      <c r="M18834" s="162"/>
      <c r="N18834" s="152"/>
      <c r="P18834" s="138"/>
    </row>
    <row r="18835" spans="13:16" x14ac:dyDescent="0.3">
      <c r="M18835" s="162"/>
      <c r="N18835" s="152"/>
      <c r="P18835" s="138"/>
    </row>
    <row r="18836" spans="13:16" x14ac:dyDescent="0.3">
      <c r="M18836" s="162"/>
      <c r="N18836" s="152"/>
      <c r="P18836" s="138"/>
    </row>
    <row r="18837" spans="13:16" x14ac:dyDescent="0.3">
      <c r="M18837" s="162"/>
      <c r="N18837" s="152"/>
      <c r="P18837" s="138"/>
    </row>
    <row r="18838" spans="13:16" x14ac:dyDescent="0.3">
      <c r="M18838" s="162"/>
      <c r="N18838" s="152"/>
      <c r="P18838" s="138"/>
    </row>
    <row r="18839" spans="13:16" x14ac:dyDescent="0.3">
      <c r="M18839" s="162"/>
      <c r="N18839" s="152"/>
      <c r="P18839" s="138"/>
    </row>
    <row r="18840" spans="13:16" x14ac:dyDescent="0.3">
      <c r="M18840" s="162"/>
      <c r="N18840" s="152"/>
      <c r="P18840" s="138"/>
    </row>
    <row r="18841" spans="13:16" x14ac:dyDescent="0.3">
      <c r="M18841" s="162"/>
      <c r="N18841" s="152"/>
      <c r="P18841" s="138"/>
    </row>
    <row r="18842" spans="13:16" x14ac:dyDescent="0.3">
      <c r="M18842" s="162"/>
      <c r="N18842" s="152"/>
      <c r="P18842" s="138"/>
    </row>
    <row r="18843" spans="13:16" x14ac:dyDescent="0.3">
      <c r="M18843" s="162"/>
      <c r="N18843" s="152"/>
      <c r="P18843" s="138"/>
    </row>
    <row r="18844" spans="13:16" x14ac:dyDescent="0.3">
      <c r="M18844" s="162"/>
      <c r="N18844" s="152"/>
      <c r="P18844" s="138"/>
    </row>
    <row r="18845" spans="13:16" x14ac:dyDescent="0.3">
      <c r="M18845" s="162"/>
      <c r="N18845" s="152"/>
      <c r="P18845" s="138"/>
    </row>
    <row r="18846" spans="13:16" x14ac:dyDescent="0.3">
      <c r="M18846" s="162"/>
      <c r="N18846" s="152"/>
      <c r="P18846" s="138"/>
    </row>
    <row r="18847" spans="13:16" x14ac:dyDescent="0.3">
      <c r="M18847" s="162"/>
      <c r="N18847" s="152"/>
      <c r="P18847" s="138"/>
    </row>
    <row r="18848" spans="13:16" x14ac:dyDescent="0.3">
      <c r="M18848" s="162"/>
      <c r="N18848" s="152"/>
      <c r="P18848" s="138"/>
    </row>
    <row r="18849" spans="13:16" x14ac:dyDescent="0.3">
      <c r="M18849" s="162"/>
      <c r="N18849" s="152"/>
      <c r="P18849" s="138"/>
    </row>
    <row r="18850" spans="13:16" x14ac:dyDescent="0.3">
      <c r="M18850" s="162"/>
      <c r="N18850" s="152"/>
      <c r="P18850" s="138"/>
    </row>
    <row r="18851" spans="13:16" x14ac:dyDescent="0.3">
      <c r="M18851" s="162"/>
      <c r="N18851" s="152"/>
      <c r="P18851" s="138"/>
    </row>
    <row r="18852" spans="13:16" x14ac:dyDescent="0.3">
      <c r="M18852" s="162"/>
      <c r="N18852" s="152"/>
      <c r="P18852" s="138"/>
    </row>
    <row r="18853" spans="13:16" x14ac:dyDescent="0.3">
      <c r="M18853" s="162"/>
      <c r="N18853" s="152"/>
      <c r="P18853" s="138"/>
    </row>
    <row r="18854" spans="13:16" x14ac:dyDescent="0.3">
      <c r="M18854" s="162"/>
      <c r="N18854" s="152"/>
      <c r="P18854" s="138"/>
    </row>
    <row r="18855" spans="13:16" x14ac:dyDescent="0.3">
      <c r="M18855" s="162"/>
      <c r="N18855" s="152"/>
      <c r="P18855" s="138"/>
    </row>
    <row r="18856" spans="13:16" x14ac:dyDescent="0.3">
      <c r="M18856" s="162"/>
      <c r="N18856" s="152"/>
      <c r="P18856" s="138"/>
    </row>
    <row r="18857" spans="13:16" x14ac:dyDescent="0.3">
      <c r="M18857" s="162"/>
      <c r="N18857" s="152"/>
      <c r="P18857" s="138"/>
    </row>
    <row r="18858" spans="13:16" x14ac:dyDescent="0.3">
      <c r="M18858" s="162"/>
      <c r="N18858" s="152"/>
      <c r="P18858" s="138"/>
    </row>
    <row r="18859" spans="13:16" x14ac:dyDescent="0.3">
      <c r="M18859" s="162"/>
      <c r="N18859" s="152"/>
      <c r="P18859" s="138"/>
    </row>
    <row r="18860" spans="13:16" x14ac:dyDescent="0.3">
      <c r="M18860" s="162"/>
      <c r="N18860" s="152"/>
      <c r="P18860" s="138"/>
    </row>
    <row r="18861" spans="13:16" x14ac:dyDescent="0.3">
      <c r="M18861" s="162"/>
      <c r="N18861" s="152"/>
      <c r="P18861" s="138"/>
    </row>
    <row r="18862" spans="13:16" x14ac:dyDescent="0.3">
      <c r="M18862" s="162"/>
      <c r="N18862" s="152"/>
      <c r="P18862" s="138"/>
    </row>
    <row r="18863" spans="13:16" x14ac:dyDescent="0.3">
      <c r="M18863" s="162"/>
      <c r="N18863" s="152"/>
      <c r="P18863" s="138"/>
    </row>
    <row r="18864" spans="13:16" x14ac:dyDescent="0.3">
      <c r="M18864" s="162"/>
      <c r="N18864" s="152"/>
      <c r="P18864" s="138"/>
    </row>
    <row r="18865" spans="13:16" x14ac:dyDescent="0.3">
      <c r="M18865" s="162"/>
      <c r="N18865" s="152"/>
      <c r="P18865" s="138"/>
    </row>
    <row r="18866" spans="13:16" x14ac:dyDescent="0.3">
      <c r="M18866" s="162"/>
      <c r="N18866" s="152"/>
      <c r="P18866" s="138"/>
    </row>
    <row r="18867" spans="13:16" x14ac:dyDescent="0.3">
      <c r="M18867" s="162"/>
      <c r="N18867" s="152"/>
      <c r="P18867" s="138"/>
    </row>
    <row r="18868" spans="13:16" x14ac:dyDescent="0.3">
      <c r="M18868" s="162"/>
      <c r="N18868" s="152"/>
      <c r="P18868" s="138"/>
    </row>
    <row r="18869" spans="13:16" x14ac:dyDescent="0.3">
      <c r="M18869" s="162"/>
      <c r="N18869" s="152"/>
      <c r="P18869" s="138"/>
    </row>
    <row r="18870" spans="13:16" x14ac:dyDescent="0.3">
      <c r="M18870" s="162"/>
      <c r="N18870" s="152"/>
      <c r="P18870" s="138"/>
    </row>
    <row r="18871" spans="13:16" x14ac:dyDescent="0.3">
      <c r="M18871" s="162"/>
      <c r="N18871" s="152"/>
      <c r="P18871" s="138"/>
    </row>
    <row r="18872" spans="13:16" x14ac:dyDescent="0.3">
      <c r="M18872" s="162"/>
      <c r="N18872" s="152"/>
      <c r="P18872" s="138"/>
    </row>
    <row r="18873" spans="13:16" x14ac:dyDescent="0.3">
      <c r="M18873" s="162"/>
      <c r="N18873" s="152"/>
      <c r="P18873" s="138"/>
    </row>
    <row r="18874" spans="13:16" x14ac:dyDescent="0.3">
      <c r="M18874" s="162"/>
      <c r="N18874" s="152"/>
      <c r="P18874" s="138"/>
    </row>
    <row r="18875" spans="13:16" x14ac:dyDescent="0.3">
      <c r="M18875" s="162"/>
      <c r="N18875" s="152"/>
      <c r="P18875" s="138"/>
    </row>
    <row r="18876" spans="13:16" x14ac:dyDescent="0.3">
      <c r="M18876" s="162"/>
      <c r="N18876" s="152"/>
      <c r="P18876" s="138"/>
    </row>
    <row r="18877" spans="13:16" x14ac:dyDescent="0.3">
      <c r="M18877" s="162"/>
      <c r="N18877" s="152"/>
      <c r="P18877" s="138"/>
    </row>
    <row r="18878" spans="13:16" x14ac:dyDescent="0.3">
      <c r="M18878" s="162"/>
      <c r="N18878" s="152"/>
      <c r="P18878" s="138"/>
    </row>
    <row r="18879" spans="13:16" x14ac:dyDescent="0.3">
      <c r="M18879" s="162"/>
      <c r="N18879" s="152"/>
      <c r="P18879" s="138"/>
    </row>
    <row r="18880" spans="13:16" x14ac:dyDescent="0.3">
      <c r="M18880" s="162"/>
      <c r="N18880" s="152"/>
      <c r="P18880" s="138"/>
    </row>
    <row r="18881" spans="13:16" x14ac:dyDescent="0.3">
      <c r="M18881" s="162"/>
      <c r="N18881" s="152"/>
      <c r="P18881" s="138"/>
    </row>
    <row r="18882" spans="13:16" x14ac:dyDescent="0.3">
      <c r="M18882" s="162"/>
      <c r="N18882" s="152"/>
      <c r="P18882" s="138"/>
    </row>
    <row r="18883" spans="13:16" x14ac:dyDescent="0.3">
      <c r="M18883" s="162"/>
      <c r="N18883" s="152"/>
      <c r="P18883" s="138"/>
    </row>
    <row r="18884" spans="13:16" x14ac:dyDescent="0.3">
      <c r="M18884" s="162"/>
      <c r="N18884" s="152"/>
      <c r="P18884" s="138"/>
    </row>
    <row r="18885" spans="13:16" x14ac:dyDescent="0.3">
      <c r="M18885" s="162"/>
      <c r="N18885" s="152"/>
      <c r="P18885" s="138"/>
    </row>
    <row r="18886" spans="13:16" x14ac:dyDescent="0.3">
      <c r="M18886" s="162"/>
      <c r="N18886" s="152"/>
      <c r="P18886" s="138"/>
    </row>
    <row r="18887" spans="13:16" x14ac:dyDescent="0.3">
      <c r="M18887" s="162"/>
      <c r="N18887" s="152"/>
      <c r="P18887" s="138"/>
    </row>
    <row r="18888" spans="13:16" x14ac:dyDescent="0.3">
      <c r="M18888" s="162"/>
      <c r="N18888" s="152"/>
      <c r="P18888" s="138"/>
    </row>
    <row r="18889" spans="13:16" x14ac:dyDescent="0.3">
      <c r="M18889" s="162"/>
      <c r="N18889" s="152"/>
      <c r="P18889" s="138"/>
    </row>
    <row r="18890" spans="13:16" x14ac:dyDescent="0.3">
      <c r="M18890" s="162"/>
      <c r="N18890" s="152"/>
      <c r="P18890" s="138"/>
    </row>
    <row r="18891" spans="13:16" x14ac:dyDescent="0.3">
      <c r="M18891" s="162"/>
      <c r="N18891" s="152"/>
      <c r="P18891" s="138"/>
    </row>
    <row r="18892" spans="13:16" x14ac:dyDescent="0.3">
      <c r="M18892" s="162"/>
      <c r="N18892" s="152"/>
      <c r="P18892" s="138"/>
    </row>
    <row r="18893" spans="13:16" x14ac:dyDescent="0.3">
      <c r="M18893" s="162"/>
      <c r="N18893" s="152"/>
      <c r="P18893" s="138"/>
    </row>
    <row r="18894" spans="13:16" x14ac:dyDescent="0.3">
      <c r="M18894" s="162"/>
      <c r="N18894" s="152"/>
      <c r="P18894" s="138"/>
    </row>
    <row r="18895" spans="13:16" x14ac:dyDescent="0.3">
      <c r="M18895" s="162"/>
      <c r="N18895" s="152"/>
      <c r="P18895" s="138"/>
    </row>
    <row r="18896" spans="13:16" x14ac:dyDescent="0.3">
      <c r="M18896" s="162"/>
      <c r="N18896" s="152"/>
      <c r="P18896" s="138"/>
    </row>
    <row r="18897" spans="13:16" x14ac:dyDescent="0.3">
      <c r="M18897" s="162"/>
      <c r="N18897" s="152"/>
      <c r="P18897" s="138"/>
    </row>
    <row r="18898" spans="13:16" x14ac:dyDescent="0.3">
      <c r="M18898" s="162"/>
      <c r="N18898" s="152"/>
      <c r="P18898" s="138"/>
    </row>
    <row r="18899" spans="13:16" x14ac:dyDescent="0.3">
      <c r="M18899" s="162"/>
      <c r="N18899" s="152"/>
      <c r="P18899" s="138"/>
    </row>
    <row r="18900" spans="13:16" x14ac:dyDescent="0.3">
      <c r="M18900" s="162"/>
      <c r="N18900" s="152"/>
      <c r="P18900" s="138"/>
    </row>
    <row r="18901" spans="13:16" x14ac:dyDescent="0.3">
      <c r="M18901" s="162"/>
      <c r="N18901" s="152"/>
      <c r="P18901" s="138"/>
    </row>
    <row r="18902" spans="13:16" x14ac:dyDescent="0.3">
      <c r="M18902" s="162"/>
      <c r="N18902" s="152"/>
      <c r="P18902" s="138"/>
    </row>
    <row r="18903" spans="13:16" x14ac:dyDescent="0.3">
      <c r="M18903" s="162"/>
      <c r="N18903" s="152"/>
      <c r="P18903" s="138"/>
    </row>
    <row r="18904" spans="13:16" x14ac:dyDescent="0.3">
      <c r="M18904" s="162"/>
      <c r="N18904" s="152"/>
      <c r="P18904" s="138"/>
    </row>
    <row r="18905" spans="13:16" x14ac:dyDescent="0.3">
      <c r="M18905" s="162"/>
      <c r="N18905" s="152"/>
      <c r="P18905" s="138"/>
    </row>
    <row r="18906" spans="13:16" x14ac:dyDescent="0.3">
      <c r="M18906" s="162"/>
      <c r="N18906" s="152"/>
      <c r="P18906" s="138"/>
    </row>
    <row r="18907" spans="13:16" x14ac:dyDescent="0.3">
      <c r="M18907" s="162"/>
      <c r="N18907" s="152"/>
      <c r="P18907" s="138"/>
    </row>
    <row r="18908" spans="13:16" x14ac:dyDescent="0.3">
      <c r="M18908" s="162"/>
      <c r="N18908" s="152"/>
      <c r="P18908" s="138"/>
    </row>
    <row r="18909" spans="13:16" x14ac:dyDescent="0.3">
      <c r="M18909" s="162"/>
      <c r="N18909" s="152"/>
      <c r="P18909" s="138"/>
    </row>
    <row r="18910" spans="13:16" x14ac:dyDescent="0.3">
      <c r="M18910" s="162"/>
      <c r="N18910" s="152"/>
      <c r="P18910" s="138"/>
    </row>
    <row r="18911" spans="13:16" x14ac:dyDescent="0.3">
      <c r="M18911" s="162"/>
      <c r="N18911" s="152"/>
      <c r="P18911" s="138"/>
    </row>
    <row r="18912" spans="13:16" x14ac:dyDescent="0.3">
      <c r="M18912" s="162"/>
      <c r="N18912" s="152"/>
      <c r="P18912" s="138"/>
    </row>
    <row r="18913" spans="13:16" x14ac:dyDescent="0.3">
      <c r="M18913" s="162"/>
      <c r="N18913" s="152"/>
      <c r="P18913" s="138"/>
    </row>
    <row r="18914" spans="13:16" x14ac:dyDescent="0.3">
      <c r="M18914" s="162"/>
      <c r="N18914" s="152"/>
      <c r="P18914" s="138"/>
    </row>
    <row r="18915" spans="13:16" x14ac:dyDescent="0.3">
      <c r="M18915" s="162"/>
      <c r="N18915" s="152"/>
      <c r="P18915" s="138"/>
    </row>
    <row r="18916" spans="13:16" x14ac:dyDescent="0.3">
      <c r="M18916" s="162"/>
      <c r="N18916" s="152"/>
      <c r="P18916" s="138"/>
    </row>
    <row r="18917" spans="13:16" x14ac:dyDescent="0.3">
      <c r="M18917" s="162"/>
      <c r="N18917" s="152"/>
      <c r="P18917" s="138"/>
    </row>
    <row r="18918" spans="13:16" x14ac:dyDescent="0.3">
      <c r="M18918" s="162"/>
      <c r="N18918" s="152"/>
      <c r="P18918" s="138"/>
    </row>
    <row r="18919" spans="13:16" x14ac:dyDescent="0.3">
      <c r="M18919" s="162"/>
      <c r="N18919" s="152"/>
      <c r="P18919" s="138"/>
    </row>
    <row r="18920" spans="13:16" x14ac:dyDescent="0.3">
      <c r="M18920" s="162"/>
      <c r="N18920" s="152"/>
      <c r="P18920" s="138"/>
    </row>
    <row r="18921" spans="13:16" x14ac:dyDescent="0.3">
      <c r="M18921" s="162"/>
      <c r="N18921" s="152"/>
      <c r="P18921" s="138"/>
    </row>
    <row r="18922" spans="13:16" x14ac:dyDescent="0.3">
      <c r="M18922" s="162"/>
      <c r="N18922" s="152"/>
      <c r="P18922" s="138"/>
    </row>
    <row r="18923" spans="13:16" x14ac:dyDescent="0.3">
      <c r="M18923" s="162"/>
      <c r="N18923" s="152"/>
      <c r="P18923" s="138"/>
    </row>
    <row r="18924" spans="13:16" x14ac:dyDescent="0.3">
      <c r="M18924" s="162"/>
      <c r="N18924" s="152"/>
      <c r="P18924" s="138"/>
    </row>
    <row r="18925" spans="13:16" x14ac:dyDescent="0.3">
      <c r="M18925" s="162"/>
      <c r="N18925" s="152"/>
      <c r="P18925" s="138"/>
    </row>
    <row r="18926" spans="13:16" x14ac:dyDescent="0.3">
      <c r="M18926" s="162"/>
      <c r="N18926" s="152"/>
      <c r="P18926" s="138"/>
    </row>
    <row r="18927" spans="13:16" x14ac:dyDescent="0.3">
      <c r="M18927" s="162"/>
      <c r="N18927" s="152"/>
      <c r="P18927" s="138"/>
    </row>
    <row r="18928" spans="13:16" x14ac:dyDescent="0.3">
      <c r="M18928" s="162"/>
      <c r="N18928" s="152"/>
      <c r="P18928" s="138"/>
    </row>
    <row r="18929" spans="13:16" x14ac:dyDescent="0.3">
      <c r="M18929" s="162"/>
      <c r="N18929" s="152"/>
      <c r="P18929" s="138"/>
    </row>
    <row r="18930" spans="13:16" x14ac:dyDescent="0.3">
      <c r="M18930" s="162"/>
      <c r="N18930" s="152"/>
      <c r="P18930" s="138"/>
    </row>
    <row r="18931" spans="13:16" x14ac:dyDescent="0.3">
      <c r="M18931" s="162"/>
      <c r="N18931" s="152"/>
      <c r="P18931" s="138"/>
    </row>
    <row r="18932" spans="13:16" x14ac:dyDescent="0.3">
      <c r="M18932" s="162"/>
      <c r="N18932" s="152"/>
      <c r="P18932" s="138"/>
    </row>
    <row r="18933" spans="13:16" x14ac:dyDescent="0.3">
      <c r="M18933" s="162"/>
      <c r="N18933" s="152"/>
      <c r="P18933" s="138"/>
    </row>
    <row r="18934" spans="13:16" x14ac:dyDescent="0.3">
      <c r="M18934" s="162"/>
      <c r="N18934" s="152"/>
      <c r="P18934" s="138"/>
    </row>
    <row r="18935" spans="13:16" x14ac:dyDescent="0.3">
      <c r="M18935" s="162"/>
      <c r="N18935" s="152"/>
      <c r="P18935" s="138"/>
    </row>
    <row r="18936" spans="13:16" x14ac:dyDescent="0.3">
      <c r="M18936" s="162"/>
      <c r="N18936" s="152"/>
      <c r="P18936" s="138"/>
    </row>
    <row r="18937" spans="13:16" x14ac:dyDescent="0.3">
      <c r="M18937" s="162"/>
      <c r="N18937" s="152"/>
      <c r="P18937" s="138"/>
    </row>
    <row r="18938" spans="13:16" x14ac:dyDescent="0.3">
      <c r="M18938" s="162"/>
      <c r="N18938" s="152"/>
      <c r="P18938" s="138"/>
    </row>
    <row r="18939" spans="13:16" x14ac:dyDescent="0.3">
      <c r="M18939" s="162"/>
      <c r="N18939" s="152"/>
      <c r="P18939" s="138"/>
    </row>
    <row r="18940" spans="13:16" x14ac:dyDescent="0.3">
      <c r="M18940" s="162"/>
      <c r="N18940" s="152"/>
      <c r="P18940" s="138"/>
    </row>
    <row r="18941" spans="13:16" x14ac:dyDescent="0.3">
      <c r="M18941" s="162"/>
      <c r="N18941" s="152"/>
      <c r="P18941" s="138"/>
    </row>
    <row r="18942" spans="13:16" x14ac:dyDescent="0.3">
      <c r="M18942" s="162"/>
      <c r="N18942" s="152"/>
      <c r="P18942" s="138"/>
    </row>
    <row r="18943" spans="13:16" x14ac:dyDescent="0.3">
      <c r="M18943" s="162"/>
      <c r="N18943" s="152"/>
      <c r="P18943" s="138"/>
    </row>
    <row r="18944" spans="13:16" x14ac:dyDescent="0.3">
      <c r="M18944" s="162"/>
      <c r="N18944" s="152"/>
      <c r="P18944" s="138"/>
    </row>
    <row r="18945" spans="13:16" x14ac:dyDescent="0.3">
      <c r="M18945" s="162"/>
      <c r="N18945" s="152"/>
      <c r="P18945" s="138"/>
    </row>
    <row r="18946" spans="13:16" x14ac:dyDescent="0.3">
      <c r="M18946" s="162"/>
      <c r="N18946" s="152"/>
      <c r="P18946" s="138"/>
    </row>
    <row r="18947" spans="13:16" x14ac:dyDescent="0.3">
      <c r="M18947" s="162"/>
      <c r="N18947" s="152"/>
      <c r="P18947" s="138"/>
    </row>
    <row r="18948" spans="13:16" x14ac:dyDescent="0.3">
      <c r="M18948" s="162"/>
      <c r="N18948" s="152"/>
      <c r="P18948" s="138"/>
    </row>
    <row r="18949" spans="13:16" x14ac:dyDescent="0.3">
      <c r="M18949" s="162"/>
      <c r="N18949" s="152"/>
      <c r="P18949" s="138"/>
    </row>
    <row r="18950" spans="13:16" x14ac:dyDescent="0.3">
      <c r="M18950" s="162"/>
      <c r="N18950" s="152"/>
      <c r="P18950" s="138"/>
    </row>
    <row r="18951" spans="13:16" x14ac:dyDescent="0.3">
      <c r="M18951" s="162"/>
      <c r="N18951" s="152"/>
      <c r="P18951" s="138"/>
    </row>
    <row r="18952" spans="13:16" x14ac:dyDescent="0.3">
      <c r="M18952" s="162"/>
      <c r="N18952" s="152"/>
      <c r="P18952" s="138"/>
    </row>
    <row r="18953" spans="13:16" x14ac:dyDescent="0.3">
      <c r="M18953" s="162"/>
      <c r="N18953" s="152"/>
      <c r="P18953" s="138"/>
    </row>
    <row r="18954" spans="13:16" x14ac:dyDescent="0.3">
      <c r="M18954" s="162"/>
      <c r="N18954" s="152"/>
      <c r="P18954" s="138"/>
    </row>
    <row r="18955" spans="13:16" x14ac:dyDescent="0.3">
      <c r="M18955" s="162"/>
      <c r="N18955" s="152"/>
      <c r="P18955" s="138"/>
    </row>
    <row r="18956" spans="13:16" x14ac:dyDescent="0.3">
      <c r="M18956" s="162"/>
      <c r="N18956" s="152"/>
      <c r="P18956" s="138"/>
    </row>
    <row r="18957" spans="13:16" x14ac:dyDescent="0.3">
      <c r="M18957" s="162"/>
      <c r="N18957" s="152"/>
      <c r="P18957" s="138"/>
    </row>
    <row r="18958" spans="13:16" x14ac:dyDescent="0.3">
      <c r="M18958" s="162"/>
      <c r="N18958" s="152"/>
      <c r="P18958" s="138"/>
    </row>
    <row r="18959" spans="13:16" x14ac:dyDescent="0.3">
      <c r="M18959" s="162"/>
      <c r="N18959" s="152"/>
      <c r="P18959" s="138"/>
    </row>
    <row r="18960" spans="13:16" x14ac:dyDescent="0.3">
      <c r="M18960" s="162"/>
      <c r="N18960" s="152"/>
      <c r="P18960" s="138"/>
    </row>
    <row r="18961" spans="13:16" x14ac:dyDescent="0.3">
      <c r="M18961" s="162"/>
      <c r="N18961" s="152"/>
      <c r="P18961" s="138"/>
    </row>
    <row r="18962" spans="13:16" x14ac:dyDescent="0.3">
      <c r="M18962" s="162"/>
      <c r="N18962" s="152"/>
      <c r="P18962" s="138"/>
    </row>
    <row r="18963" spans="13:16" x14ac:dyDescent="0.3">
      <c r="M18963" s="162"/>
      <c r="N18963" s="152"/>
      <c r="P18963" s="138"/>
    </row>
    <row r="18964" spans="13:16" x14ac:dyDescent="0.3">
      <c r="M18964" s="162"/>
      <c r="N18964" s="152"/>
      <c r="P18964" s="138"/>
    </row>
    <row r="18965" spans="13:16" x14ac:dyDescent="0.3">
      <c r="M18965" s="162"/>
      <c r="N18965" s="152"/>
      <c r="P18965" s="138"/>
    </row>
    <row r="18966" spans="13:16" x14ac:dyDescent="0.3">
      <c r="M18966" s="162"/>
      <c r="N18966" s="152"/>
      <c r="P18966" s="138"/>
    </row>
    <row r="18967" spans="13:16" x14ac:dyDescent="0.3">
      <c r="M18967" s="162"/>
      <c r="N18967" s="152"/>
      <c r="P18967" s="138"/>
    </row>
    <row r="18968" spans="13:16" x14ac:dyDescent="0.3">
      <c r="M18968" s="162"/>
      <c r="N18968" s="152"/>
      <c r="P18968" s="138"/>
    </row>
    <row r="18969" spans="13:16" x14ac:dyDescent="0.3">
      <c r="M18969" s="162"/>
      <c r="N18969" s="152"/>
      <c r="P18969" s="138"/>
    </row>
    <row r="18970" spans="13:16" x14ac:dyDescent="0.3">
      <c r="M18970" s="162"/>
      <c r="N18970" s="152"/>
      <c r="P18970" s="138"/>
    </row>
    <row r="18971" spans="13:16" x14ac:dyDescent="0.3">
      <c r="M18971" s="162"/>
      <c r="N18971" s="152"/>
      <c r="P18971" s="138"/>
    </row>
    <row r="18972" spans="13:16" x14ac:dyDescent="0.3">
      <c r="M18972" s="162"/>
      <c r="N18972" s="152"/>
      <c r="P18972" s="138"/>
    </row>
    <row r="18973" spans="13:16" x14ac:dyDescent="0.3">
      <c r="M18973" s="162"/>
      <c r="N18973" s="152"/>
      <c r="P18973" s="138"/>
    </row>
    <row r="18974" spans="13:16" x14ac:dyDescent="0.3">
      <c r="M18974" s="162"/>
      <c r="N18974" s="152"/>
      <c r="P18974" s="138"/>
    </row>
    <row r="18975" spans="13:16" x14ac:dyDescent="0.3">
      <c r="M18975" s="162"/>
      <c r="N18975" s="152"/>
      <c r="P18975" s="138"/>
    </row>
    <row r="18976" spans="13:16" x14ac:dyDescent="0.3">
      <c r="M18976" s="162"/>
      <c r="N18976" s="152"/>
      <c r="P18976" s="138"/>
    </row>
    <row r="18977" spans="13:16" x14ac:dyDescent="0.3">
      <c r="M18977" s="162"/>
      <c r="N18977" s="152"/>
      <c r="P18977" s="138"/>
    </row>
    <row r="18978" spans="13:16" x14ac:dyDescent="0.3">
      <c r="M18978" s="162"/>
      <c r="N18978" s="152"/>
      <c r="P18978" s="138"/>
    </row>
    <row r="18979" spans="13:16" x14ac:dyDescent="0.3">
      <c r="M18979" s="162"/>
      <c r="N18979" s="152"/>
      <c r="P18979" s="138"/>
    </row>
    <row r="18980" spans="13:16" x14ac:dyDescent="0.3">
      <c r="M18980" s="162"/>
      <c r="N18980" s="152"/>
      <c r="P18980" s="138"/>
    </row>
    <row r="18981" spans="13:16" x14ac:dyDescent="0.3">
      <c r="M18981" s="162"/>
      <c r="N18981" s="152"/>
      <c r="P18981" s="138"/>
    </row>
    <row r="18982" spans="13:16" x14ac:dyDescent="0.3">
      <c r="M18982" s="162"/>
      <c r="N18982" s="152"/>
      <c r="P18982" s="138"/>
    </row>
    <row r="18983" spans="13:16" x14ac:dyDescent="0.3">
      <c r="M18983" s="162"/>
      <c r="N18983" s="152"/>
      <c r="P18983" s="138"/>
    </row>
    <row r="18984" spans="13:16" x14ac:dyDescent="0.3">
      <c r="M18984" s="162"/>
      <c r="N18984" s="152"/>
      <c r="P18984" s="138"/>
    </row>
    <row r="18985" spans="13:16" x14ac:dyDescent="0.3">
      <c r="M18985" s="162"/>
      <c r="N18985" s="152"/>
      <c r="P18985" s="138"/>
    </row>
    <row r="18986" spans="13:16" x14ac:dyDescent="0.3">
      <c r="M18986" s="162"/>
      <c r="N18986" s="152"/>
      <c r="P18986" s="138"/>
    </row>
    <row r="18987" spans="13:16" x14ac:dyDescent="0.3">
      <c r="M18987" s="162"/>
      <c r="N18987" s="152"/>
      <c r="P18987" s="138"/>
    </row>
    <row r="18988" spans="13:16" x14ac:dyDescent="0.3">
      <c r="M18988" s="162"/>
      <c r="N18988" s="152"/>
      <c r="P18988" s="138"/>
    </row>
    <row r="18989" spans="13:16" x14ac:dyDescent="0.3">
      <c r="M18989" s="162"/>
      <c r="N18989" s="152"/>
      <c r="P18989" s="138"/>
    </row>
    <row r="18990" spans="13:16" x14ac:dyDescent="0.3">
      <c r="M18990" s="162"/>
      <c r="N18990" s="152"/>
      <c r="P18990" s="138"/>
    </row>
    <row r="18991" spans="13:16" x14ac:dyDescent="0.3">
      <c r="M18991" s="162"/>
      <c r="N18991" s="152"/>
      <c r="P18991" s="138"/>
    </row>
    <row r="18992" spans="13:16" x14ac:dyDescent="0.3">
      <c r="M18992" s="162"/>
      <c r="N18992" s="152"/>
      <c r="P18992" s="138"/>
    </row>
    <row r="18993" spans="13:16" x14ac:dyDescent="0.3">
      <c r="M18993" s="162"/>
      <c r="N18993" s="152"/>
      <c r="P18993" s="138"/>
    </row>
    <row r="18994" spans="13:16" x14ac:dyDescent="0.3">
      <c r="M18994" s="162"/>
      <c r="N18994" s="152"/>
      <c r="P18994" s="138"/>
    </row>
    <row r="18995" spans="13:16" x14ac:dyDescent="0.3">
      <c r="M18995" s="162"/>
      <c r="N18995" s="152"/>
      <c r="P18995" s="138"/>
    </row>
    <row r="18996" spans="13:16" x14ac:dyDescent="0.3">
      <c r="M18996" s="162"/>
      <c r="N18996" s="152"/>
      <c r="P18996" s="138"/>
    </row>
    <row r="18997" spans="13:16" x14ac:dyDescent="0.3">
      <c r="M18997" s="162"/>
      <c r="N18997" s="152"/>
      <c r="P18997" s="138"/>
    </row>
    <row r="18998" spans="13:16" x14ac:dyDescent="0.3">
      <c r="M18998" s="162"/>
      <c r="N18998" s="152"/>
      <c r="P18998" s="138"/>
    </row>
    <row r="18999" spans="13:16" x14ac:dyDescent="0.3">
      <c r="M18999" s="162"/>
      <c r="N18999" s="152"/>
      <c r="P18999" s="138"/>
    </row>
    <row r="19000" spans="13:16" x14ac:dyDescent="0.3">
      <c r="M19000" s="162"/>
      <c r="N19000" s="152"/>
      <c r="P19000" s="138"/>
    </row>
    <row r="19001" spans="13:16" x14ac:dyDescent="0.3">
      <c r="M19001" s="162"/>
      <c r="N19001" s="152"/>
      <c r="P19001" s="138"/>
    </row>
    <row r="19002" spans="13:16" x14ac:dyDescent="0.3">
      <c r="M19002" s="162"/>
      <c r="N19002" s="152"/>
      <c r="P19002" s="138"/>
    </row>
    <row r="19003" spans="13:16" x14ac:dyDescent="0.3">
      <c r="M19003" s="162"/>
      <c r="N19003" s="152"/>
      <c r="P19003" s="138"/>
    </row>
    <row r="19004" spans="13:16" x14ac:dyDescent="0.3">
      <c r="M19004" s="162"/>
      <c r="N19004" s="152"/>
      <c r="P19004" s="138"/>
    </row>
    <row r="19005" spans="13:16" x14ac:dyDescent="0.3">
      <c r="M19005" s="162"/>
      <c r="N19005" s="152"/>
      <c r="P19005" s="138"/>
    </row>
    <row r="19006" spans="13:16" x14ac:dyDescent="0.3">
      <c r="M19006" s="162"/>
      <c r="N19006" s="152"/>
      <c r="P19006" s="138"/>
    </row>
    <row r="19007" spans="13:16" x14ac:dyDescent="0.3">
      <c r="M19007" s="162"/>
      <c r="N19007" s="152"/>
      <c r="P19007" s="138"/>
    </row>
    <row r="19008" spans="13:16" x14ac:dyDescent="0.3">
      <c r="M19008" s="162"/>
      <c r="N19008" s="152"/>
      <c r="P19008" s="138"/>
    </row>
    <row r="19009" spans="13:16" x14ac:dyDescent="0.3">
      <c r="M19009" s="162"/>
      <c r="N19009" s="152"/>
      <c r="P19009" s="138"/>
    </row>
    <row r="19010" spans="13:16" x14ac:dyDescent="0.3">
      <c r="M19010" s="162"/>
      <c r="N19010" s="152"/>
      <c r="P19010" s="138"/>
    </row>
    <row r="19011" spans="13:16" x14ac:dyDescent="0.3">
      <c r="M19011" s="162"/>
      <c r="N19011" s="152"/>
      <c r="P19011" s="138"/>
    </row>
    <row r="19012" spans="13:16" x14ac:dyDescent="0.3">
      <c r="M19012" s="162"/>
      <c r="N19012" s="152"/>
      <c r="P19012" s="138"/>
    </row>
    <row r="19013" spans="13:16" x14ac:dyDescent="0.3">
      <c r="M19013" s="162"/>
      <c r="N19013" s="152"/>
      <c r="P19013" s="138"/>
    </row>
    <row r="19014" spans="13:16" x14ac:dyDescent="0.3">
      <c r="M19014" s="162"/>
      <c r="N19014" s="152"/>
      <c r="P19014" s="138"/>
    </row>
    <row r="19015" spans="13:16" x14ac:dyDescent="0.3">
      <c r="M19015" s="162"/>
      <c r="N19015" s="152"/>
      <c r="P19015" s="138"/>
    </row>
    <row r="19016" spans="13:16" x14ac:dyDescent="0.3">
      <c r="M19016" s="162"/>
      <c r="N19016" s="152"/>
      <c r="P19016" s="138"/>
    </row>
    <row r="19017" spans="13:16" x14ac:dyDescent="0.3">
      <c r="M19017" s="162"/>
      <c r="N19017" s="152"/>
      <c r="P19017" s="138"/>
    </row>
    <row r="19018" spans="13:16" x14ac:dyDescent="0.3">
      <c r="M19018" s="162"/>
      <c r="N19018" s="152"/>
      <c r="P19018" s="138"/>
    </row>
    <row r="19019" spans="13:16" x14ac:dyDescent="0.3">
      <c r="M19019" s="162"/>
      <c r="N19019" s="152"/>
      <c r="P19019" s="138"/>
    </row>
    <row r="19020" spans="13:16" x14ac:dyDescent="0.3">
      <c r="M19020" s="162"/>
      <c r="N19020" s="152"/>
      <c r="P19020" s="138"/>
    </row>
    <row r="19021" spans="13:16" x14ac:dyDescent="0.3">
      <c r="M19021" s="162"/>
      <c r="N19021" s="152"/>
      <c r="P19021" s="138"/>
    </row>
    <row r="19022" spans="13:16" x14ac:dyDescent="0.3">
      <c r="M19022" s="162"/>
      <c r="N19022" s="152"/>
      <c r="P19022" s="138"/>
    </row>
    <row r="19023" spans="13:16" x14ac:dyDescent="0.3">
      <c r="M19023" s="162"/>
      <c r="N19023" s="152"/>
      <c r="P19023" s="138"/>
    </row>
    <row r="19024" spans="13:16" x14ac:dyDescent="0.3">
      <c r="M19024" s="162"/>
      <c r="N19024" s="152"/>
      <c r="P19024" s="138"/>
    </row>
    <row r="19025" spans="13:16" x14ac:dyDescent="0.3">
      <c r="M19025" s="162"/>
      <c r="N19025" s="152"/>
      <c r="P19025" s="138"/>
    </row>
    <row r="19026" spans="13:16" x14ac:dyDescent="0.3">
      <c r="M19026" s="162"/>
      <c r="N19026" s="152"/>
      <c r="P19026" s="138"/>
    </row>
    <row r="19027" spans="13:16" x14ac:dyDescent="0.3">
      <c r="M19027" s="162"/>
      <c r="N19027" s="152"/>
      <c r="P19027" s="138"/>
    </row>
    <row r="19028" spans="13:16" x14ac:dyDescent="0.3">
      <c r="M19028" s="162"/>
      <c r="N19028" s="152"/>
      <c r="P19028" s="138"/>
    </row>
    <row r="19029" spans="13:16" x14ac:dyDescent="0.3">
      <c r="M19029" s="162"/>
      <c r="N19029" s="152"/>
      <c r="P19029" s="138"/>
    </row>
    <row r="19030" spans="13:16" x14ac:dyDescent="0.3">
      <c r="M19030" s="162"/>
      <c r="N19030" s="152"/>
      <c r="P19030" s="138"/>
    </row>
    <row r="19031" spans="13:16" x14ac:dyDescent="0.3">
      <c r="M19031" s="162"/>
      <c r="N19031" s="152"/>
      <c r="P19031" s="138"/>
    </row>
    <row r="19032" spans="13:16" x14ac:dyDescent="0.3">
      <c r="M19032" s="162"/>
      <c r="N19032" s="152"/>
      <c r="P19032" s="138"/>
    </row>
    <row r="19033" spans="13:16" x14ac:dyDescent="0.3">
      <c r="M19033" s="162"/>
      <c r="N19033" s="152"/>
      <c r="P19033" s="138"/>
    </row>
    <row r="19034" spans="13:16" x14ac:dyDescent="0.3">
      <c r="M19034" s="162"/>
      <c r="N19034" s="152"/>
      <c r="P19034" s="138"/>
    </row>
    <row r="19035" spans="13:16" x14ac:dyDescent="0.3">
      <c r="M19035" s="162"/>
      <c r="N19035" s="152"/>
      <c r="P19035" s="138"/>
    </row>
    <row r="19036" spans="13:16" x14ac:dyDescent="0.3">
      <c r="M19036" s="162"/>
      <c r="N19036" s="152"/>
      <c r="P19036" s="138"/>
    </row>
    <row r="19037" spans="13:16" x14ac:dyDescent="0.3">
      <c r="M19037" s="162"/>
      <c r="N19037" s="152"/>
      <c r="P19037" s="138"/>
    </row>
    <row r="19038" spans="13:16" x14ac:dyDescent="0.3">
      <c r="M19038" s="162"/>
      <c r="N19038" s="152"/>
      <c r="P19038" s="138"/>
    </row>
    <row r="19039" spans="13:16" x14ac:dyDescent="0.3">
      <c r="M19039" s="162"/>
      <c r="N19039" s="152"/>
      <c r="P19039" s="138"/>
    </row>
    <row r="19040" spans="13:16" x14ac:dyDescent="0.3">
      <c r="M19040" s="162"/>
      <c r="N19040" s="152"/>
      <c r="P19040" s="138"/>
    </row>
    <row r="19041" spans="13:16" x14ac:dyDescent="0.3">
      <c r="M19041" s="162"/>
      <c r="N19041" s="152"/>
      <c r="P19041" s="138"/>
    </row>
    <row r="19042" spans="13:16" x14ac:dyDescent="0.3">
      <c r="M19042" s="162"/>
      <c r="N19042" s="152"/>
      <c r="P19042" s="138"/>
    </row>
    <row r="19043" spans="13:16" x14ac:dyDescent="0.3">
      <c r="M19043" s="162"/>
      <c r="N19043" s="152"/>
      <c r="P19043" s="138"/>
    </row>
    <row r="19044" spans="13:16" x14ac:dyDescent="0.3">
      <c r="M19044" s="162"/>
      <c r="N19044" s="152"/>
      <c r="P19044" s="138"/>
    </row>
    <row r="19045" spans="13:16" x14ac:dyDescent="0.3">
      <c r="M19045" s="162"/>
      <c r="N19045" s="152"/>
      <c r="P19045" s="138"/>
    </row>
    <row r="19046" spans="13:16" x14ac:dyDescent="0.3">
      <c r="M19046" s="162"/>
      <c r="N19046" s="152"/>
      <c r="P19046" s="138"/>
    </row>
    <row r="19047" spans="13:16" x14ac:dyDescent="0.3">
      <c r="M19047" s="162"/>
      <c r="N19047" s="152"/>
      <c r="P19047" s="138"/>
    </row>
    <row r="19048" spans="13:16" x14ac:dyDescent="0.3">
      <c r="M19048" s="162"/>
      <c r="N19048" s="152"/>
      <c r="P19048" s="138"/>
    </row>
    <row r="19049" spans="13:16" x14ac:dyDescent="0.3">
      <c r="M19049" s="162"/>
      <c r="N19049" s="152"/>
      <c r="P19049" s="138"/>
    </row>
    <row r="19050" spans="13:16" x14ac:dyDescent="0.3">
      <c r="M19050" s="162"/>
      <c r="N19050" s="152"/>
      <c r="P19050" s="138"/>
    </row>
    <row r="19051" spans="13:16" x14ac:dyDescent="0.3">
      <c r="M19051" s="162"/>
      <c r="N19051" s="152"/>
      <c r="P19051" s="138"/>
    </row>
    <row r="19052" spans="13:16" x14ac:dyDescent="0.3">
      <c r="M19052" s="162"/>
      <c r="N19052" s="152"/>
      <c r="P19052" s="138"/>
    </row>
    <row r="19053" spans="13:16" x14ac:dyDescent="0.3">
      <c r="M19053" s="162"/>
      <c r="N19053" s="152"/>
      <c r="P19053" s="138"/>
    </row>
    <row r="19054" spans="13:16" x14ac:dyDescent="0.3">
      <c r="M19054" s="162"/>
      <c r="N19054" s="152"/>
      <c r="P19054" s="138"/>
    </row>
    <row r="19055" spans="13:16" x14ac:dyDescent="0.3">
      <c r="M19055" s="162"/>
      <c r="N19055" s="152"/>
      <c r="P19055" s="138"/>
    </row>
    <row r="19056" spans="13:16" x14ac:dyDescent="0.3">
      <c r="M19056" s="162"/>
      <c r="N19056" s="152"/>
      <c r="P19056" s="138"/>
    </row>
    <row r="19057" spans="13:16" x14ac:dyDescent="0.3">
      <c r="M19057" s="162"/>
      <c r="N19057" s="152"/>
      <c r="P19057" s="138"/>
    </row>
    <row r="19058" spans="13:16" x14ac:dyDescent="0.3">
      <c r="M19058" s="162"/>
      <c r="N19058" s="152"/>
      <c r="P19058" s="138"/>
    </row>
    <row r="19059" spans="13:16" x14ac:dyDescent="0.3">
      <c r="M19059" s="162"/>
      <c r="N19059" s="152"/>
      <c r="P19059" s="138"/>
    </row>
    <row r="19060" spans="13:16" x14ac:dyDescent="0.3">
      <c r="M19060" s="162"/>
      <c r="N19060" s="152"/>
      <c r="P19060" s="138"/>
    </row>
    <row r="19061" spans="13:16" x14ac:dyDescent="0.3">
      <c r="M19061" s="162"/>
      <c r="N19061" s="152"/>
      <c r="P19061" s="138"/>
    </row>
    <row r="19062" spans="13:16" x14ac:dyDescent="0.3">
      <c r="M19062" s="162"/>
      <c r="N19062" s="152"/>
      <c r="P19062" s="138"/>
    </row>
    <row r="19063" spans="13:16" x14ac:dyDescent="0.3">
      <c r="M19063" s="162"/>
      <c r="N19063" s="152"/>
      <c r="P19063" s="138"/>
    </row>
    <row r="19064" spans="13:16" x14ac:dyDescent="0.3">
      <c r="M19064" s="162"/>
      <c r="N19064" s="152"/>
      <c r="P19064" s="138"/>
    </row>
    <row r="19065" spans="13:16" x14ac:dyDescent="0.3">
      <c r="M19065" s="162"/>
      <c r="N19065" s="152"/>
      <c r="P19065" s="138"/>
    </row>
    <row r="19066" spans="13:16" x14ac:dyDescent="0.3">
      <c r="M19066" s="162"/>
      <c r="N19066" s="152"/>
      <c r="P19066" s="138"/>
    </row>
    <row r="19067" spans="13:16" x14ac:dyDescent="0.3">
      <c r="M19067" s="162"/>
      <c r="N19067" s="152"/>
      <c r="P19067" s="138"/>
    </row>
    <row r="19068" spans="13:16" x14ac:dyDescent="0.3">
      <c r="M19068" s="162"/>
      <c r="N19068" s="152"/>
      <c r="P19068" s="138"/>
    </row>
    <row r="19069" spans="13:16" x14ac:dyDescent="0.3">
      <c r="M19069" s="162"/>
      <c r="N19069" s="152"/>
      <c r="P19069" s="138"/>
    </row>
    <row r="19070" spans="13:16" x14ac:dyDescent="0.3">
      <c r="M19070" s="162"/>
      <c r="N19070" s="152"/>
      <c r="P19070" s="138"/>
    </row>
    <row r="19071" spans="13:16" x14ac:dyDescent="0.3">
      <c r="M19071" s="162"/>
      <c r="N19071" s="152"/>
      <c r="P19071" s="138"/>
    </row>
    <row r="19072" spans="13:16" x14ac:dyDescent="0.3">
      <c r="M19072" s="162"/>
      <c r="N19072" s="152"/>
      <c r="P19072" s="138"/>
    </row>
    <row r="19073" spans="13:16" x14ac:dyDescent="0.3">
      <c r="M19073" s="162"/>
      <c r="N19073" s="152"/>
      <c r="P19073" s="138"/>
    </row>
    <row r="19074" spans="13:16" x14ac:dyDescent="0.3">
      <c r="M19074" s="162"/>
      <c r="N19074" s="152"/>
      <c r="P19074" s="138"/>
    </row>
    <row r="19075" spans="13:16" x14ac:dyDescent="0.3">
      <c r="M19075" s="162"/>
      <c r="N19075" s="152"/>
      <c r="P19075" s="138"/>
    </row>
    <row r="19076" spans="13:16" x14ac:dyDescent="0.3">
      <c r="M19076" s="162"/>
      <c r="N19076" s="152"/>
      <c r="P19076" s="138"/>
    </row>
    <row r="19077" spans="13:16" x14ac:dyDescent="0.3">
      <c r="M19077" s="162"/>
      <c r="N19077" s="152"/>
      <c r="P19077" s="138"/>
    </row>
    <row r="19078" spans="13:16" x14ac:dyDescent="0.3">
      <c r="M19078" s="162"/>
      <c r="N19078" s="152"/>
      <c r="P19078" s="138"/>
    </row>
    <row r="19079" spans="13:16" x14ac:dyDescent="0.3">
      <c r="M19079" s="162"/>
      <c r="N19079" s="152"/>
      <c r="P19079" s="138"/>
    </row>
    <row r="19080" spans="13:16" x14ac:dyDescent="0.3">
      <c r="M19080" s="162"/>
      <c r="N19080" s="152"/>
      <c r="P19080" s="138"/>
    </row>
    <row r="19081" spans="13:16" x14ac:dyDescent="0.3">
      <c r="M19081" s="162"/>
      <c r="N19081" s="152"/>
      <c r="P19081" s="138"/>
    </row>
    <row r="19082" spans="13:16" x14ac:dyDescent="0.3">
      <c r="M19082" s="162"/>
      <c r="N19082" s="152"/>
      <c r="P19082" s="138"/>
    </row>
    <row r="19083" spans="13:16" x14ac:dyDescent="0.3">
      <c r="M19083" s="162"/>
      <c r="N19083" s="152"/>
      <c r="P19083" s="138"/>
    </row>
    <row r="19084" spans="13:16" x14ac:dyDescent="0.3">
      <c r="M19084" s="162"/>
      <c r="N19084" s="152"/>
      <c r="P19084" s="138"/>
    </row>
    <row r="19085" spans="13:16" x14ac:dyDescent="0.3">
      <c r="M19085" s="162"/>
      <c r="N19085" s="152"/>
      <c r="P19085" s="138"/>
    </row>
    <row r="19086" spans="13:16" x14ac:dyDescent="0.3">
      <c r="M19086" s="162"/>
      <c r="N19086" s="152"/>
      <c r="P19086" s="138"/>
    </row>
    <row r="19087" spans="13:16" x14ac:dyDescent="0.3">
      <c r="M19087" s="162"/>
      <c r="N19087" s="152"/>
      <c r="P19087" s="138"/>
    </row>
    <row r="19088" spans="13:16" x14ac:dyDescent="0.3">
      <c r="M19088" s="162"/>
      <c r="N19088" s="152"/>
      <c r="P19088" s="138"/>
    </row>
    <row r="19089" spans="13:16" x14ac:dyDescent="0.3">
      <c r="M19089" s="162"/>
      <c r="N19089" s="152"/>
      <c r="P19089" s="138"/>
    </row>
    <row r="19090" spans="13:16" x14ac:dyDescent="0.3">
      <c r="M19090" s="162"/>
      <c r="N19090" s="152"/>
      <c r="P19090" s="138"/>
    </row>
    <row r="19091" spans="13:16" x14ac:dyDescent="0.3">
      <c r="M19091" s="162"/>
      <c r="N19091" s="152"/>
      <c r="P19091" s="138"/>
    </row>
    <row r="19092" spans="13:16" x14ac:dyDescent="0.3">
      <c r="M19092" s="162"/>
      <c r="N19092" s="152"/>
      <c r="P19092" s="138"/>
    </row>
    <row r="19093" spans="13:16" x14ac:dyDescent="0.3">
      <c r="M19093" s="162"/>
      <c r="N19093" s="152"/>
      <c r="P19093" s="138"/>
    </row>
    <row r="19094" spans="13:16" x14ac:dyDescent="0.3">
      <c r="M19094" s="162"/>
      <c r="N19094" s="152"/>
      <c r="P19094" s="138"/>
    </row>
    <row r="19095" spans="13:16" x14ac:dyDescent="0.3">
      <c r="M19095" s="162"/>
      <c r="N19095" s="152"/>
      <c r="P19095" s="138"/>
    </row>
    <row r="19096" spans="13:16" x14ac:dyDescent="0.3">
      <c r="M19096" s="162"/>
      <c r="N19096" s="152"/>
      <c r="P19096" s="138"/>
    </row>
    <row r="19097" spans="13:16" x14ac:dyDescent="0.3">
      <c r="M19097" s="162"/>
      <c r="N19097" s="152"/>
      <c r="P19097" s="138"/>
    </row>
    <row r="19098" spans="13:16" x14ac:dyDescent="0.3">
      <c r="M19098" s="162"/>
      <c r="N19098" s="152"/>
      <c r="P19098" s="138"/>
    </row>
    <row r="19099" spans="13:16" x14ac:dyDescent="0.3">
      <c r="M19099" s="162"/>
      <c r="N19099" s="152"/>
      <c r="P19099" s="138"/>
    </row>
    <row r="19100" spans="13:16" x14ac:dyDescent="0.3">
      <c r="M19100" s="162"/>
      <c r="N19100" s="152"/>
      <c r="P19100" s="138"/>
    </row>
    <row r="19101" spans="13:16" x14ac:dyDescent="0.3">
      <c r="M19101" s="162"/>
      <c r="N19101" s="152"/>
      <c r="P19101" s="138"/>
    </row>
    <row r="19102" spans="13:16" x14ac:dyDescent="0.3">
      <c r="M19102" s="162"/>
      <c r="N19102" s="152"/>
      <c r="P19102" s="138"/>
    </row>
    <row r="19103" spans="13:16" x14ac:dyDescent="0.3">
      <c r="M19103" s="162"/>
      <c r="N19103" s="152"/>
      <c r="P19103" s="138"/>
    </row>
    <row r="19104" spans="13:16" x14ac:dyDescent="0.3">
      <c r="M19104" s="162"/>
      <c r="N19104" s="152"/>
      <c r="P19104" s="138"/>
    </row>
    <row r="19105" spans="13:16" x14ac:dyDescent="0.3">
      <c r="M19105" s="162"/>
      <c r="N19105" s="152"/>
      <c r="P19105" s="138"/>
    </row>
    <row r="19106" spans="13:16" x14ac:dyDescent="0.3">
      <c r="M19106" s="162"/>
      <c r="N19106" s="152"/>
      <c r="P19106" s="138"/>
    </row>
    <row r="19107" spans="13:16" x14ac:dyDescent="0.3">
      <c r="M19107" s="162"/>
      <c r="N19107" s="152"/>
      <c r="P19107" s="138"/>
    </row>
    <row r="19108" spans="13:16" x14ac:dyDescent="0.3">
      <c r="M19108" s="162"/>
      <c r="N19108" s="152"/>
      <c r="P19108" s="138"/>
    </row>
    <row r="19109" spans="13:16" x14ac:dyDescent="0.3">
      <c r="M19109" s="162"/>
      <c r="N19109" s="152"/>
      <c r="P19109" s="138"/>
    </row>
    <row r="19110" spans="13:16" x14ac:dyDescent="0.3">
      <c r="M19110" s="162"/>
      <c r="N19110" s="152"/>
      <c r="P19110" s="138"/>
    </row>
    <row r="19111" spans="13:16" x14ac:dyDescent="0.3">
      <c r="M19111" s="162"/>
      <c r="N19111" s="152"/>
      <c r="P19111" s="138"/>
    </row>
    <row r="19112" spans="13:16" x14ac:dyDescent="0.3">
      <c r="M19112" s="162"/>
      <c r="N19112" s="152"/>
      <c r="P19112" s="138"/>
    </row>
    <row r="19113" spans="13:16" x14ac:dyDescent="0.3">
      <c r="M19113" s="162"/>
      <c r="N19113" s="152"/>
      <c r="P19113" s="138"/>
    </row>
    <row r="19114" spans="13:16" x14ac:dyDescent="0.3">
      <c r="M19114" s="162"/>
      <c r="N19114" s="152"/>
      <c r="P19114" s="138"/>
    </row>
    <row r="19115" spans="13:16" x14ac:dyDescent="0.3">
      <c r="M19115" s="162"/>
      <c r="N19115" s="152"/>
      <c r="P19115" s="138"/>
    </row>
    <row r="19116" spans="13:16" x14ac:dyDescent="0.3">
      <c r="M19116" s="162"/>
      <c r="N19116" s="152"/>
      <c r="P19116" s="138"/>
    </row>
    <row r="19117" spans="13:16" x14ac:dyDescent="0.3">
      <c r="M19117" s="162"/>
      <c r="N19117" s="152"/>
      <c r="P19117" s="138"/>
    </row>
    <row r="19118" spans="13:16" x14ac:dyDescent="0.3">
      <c r="M19118" s="162"/>
      <c r="N19118" s="152"/>
      <c r="P19118" s="138"/>
    </row>
    <row r="19119" spans="13:16" x14ac:dyDescent="0.3">
      <c r="M19119" s="162"/>
      <c r="N19119" s="152"/>
      <c r="P19119" s="138"/>
    </row>
    <row r="19120" spans="13:16" x14ac:dyDescent="0.3">
      <c r="M19120" s="162"/>
      <c r="N19120" s="152"/>
      <c r="P19120" s="138"/>
    </row>
    <row r="19121" spans="13:16" x14ac:dyDescent="0.3">
      <c r="M19121" s="162"/>
      <c r="N19121" s="152"/>
      <c r="P19121" s="138"/>
    </row>
    <row r="19122" spans="13:16" x14ac:dyDescent="0.3">
      <c r="M19122" s="162"/>
      <c r="N19122" s="152"/>
      <c r="P19122" s="138"/>
    </row>
    <row r="19123" spans="13:16" x14ac:dyDescent="0.3">
      <c r="M19123" s="162"/>
      <c r="N19123" s="152"/>
      <c r="P19123" s="138"/>
    </row>
    <row r="19124" spans="13:16" x14ac:dyDescent="0.3">
      <c r="M19124" s="162"/>
      <c r="N19124" s="152"/>
      <c r="P19124" s="138"/>
    </row>
    <row r="19125" spans="13:16" x14ac:dyDescent="0.3">
      <c r="M19125" s="162"/>
      <c r="N19125" s="152"/>
      <c r="P19125" s="138"/>
    </row>
    <row r="19126" spans="13:16" x14ac:dyDescent="0.3">
      <c r="M19126" s="162"/>
      <c r="N19126" s="152"/>
      <c r="P19126" s="138"/>
    </row>
    <row r="19127" spans="13:16" x14ac:dyDescent="0.3">
      <c r="M19127" s="162"/>
      <c r="N19127" s="152"/>
      <c r="P19127" s="138"/>
    </row>
    <row r="19128" spans="13:16" x14ac:dyDescent="0.3">
      <c r="M19128" s="162"/>
      <c r="N19128" s="152"/>
      <c r="P19128" s="138"/>
    </row>
    <row r="19129" spans="13:16" x14ac:dyDescent="0.3">
      <c r="M19129" s="162"/>
      <c r="N19129" s="152"/>
      <c r="P19129" s="138"/>
    </row>
    <row r="19130" spans="13:16" x14ac:dyDescent="0.3">
      <c r="M19130" s="162"/>
      <c r="N19130" s="152"/>
      <c r="P19130" s="138"/>
    </row>
    <row r="19131" spans="13:16" x14ac:dyDescent="0.3">
      <c r="M19131" s="162"/>
      <c r="N19131" s="152"/>
      <c r="P19131" s="138"/>
    </row>
    <row r="19132" spans="13:16" x14ac:dyDescent="0.3">
      <c r="M19132" s="162"/>
      <c r="N19132" s="152"/>
      <c r="P19132" s="138"/>
    </row>
    <row r="19133" spans="13:16" x14ac:dyDescent="0.3">
      <c r="M19133" s="162"/>
      <c r="N19133" s="152"/>
      <c r="P19133" s="138"/>
    </row>
    <row r="19134" spans="13:16" x14ac:dyDescent="0.3">
      <c r="M19134" s="162"/>
      <c r="N19134" s="152"/>
      <c r="P19134" s="138"/>
    </row>
    <row r="19135" spans="13:16" x14ac:dyDescent="0.3">
      <c r="M19135" s="162"/>
      <c r="N19135" s="152"/>
      <c r="P19135" s="138"/>
    </row>
    <row r="19136" spans="13:16" x14ac:dyDescent="0.3">
      <c r="M19136" s="162"/>
      <c r="N19136" s="152"/>
      <c r="P19136" s="138"/>
    </row>
    <row r="19137" spans="13:16" x14ac:dyDescent="0.3">
      <c r="M19137" s="162"/>
      <c r="N19137" s="152"/>
      <c r="P19137" s="138"/>
    </row>
    <row r="19138" spans="13:16" x14ac:dyDescent="0.3">
      <c r="M19138" s="162"/>
      <c r="N19138" s="152"/>
      <c r="P19138" s="138"/>
    </row>
    <row r="19139" spans="13:16" x14ac:dyDescent="0.3">
      <c r="M19139" s="162"/>
      <c r="N19139" s="152"/>
      <c r="P19139" s="138"/>
    </row>
    <row r="19140" spans="13:16" x14ac:dyDescent="0.3">
      <c r="M19140" s="162"/>
      <c r="N19140" s="152"/>
      <c r="P19140" s="138"/>
    </row>
    <row r="19141" spans="13:16" x14ac:dyDescent="0.3">
      <c r="M19141" s="162"/>
      <c r="N19141" s="152"/>
      <c r="P19141" s="138"/>
    </row>
    <row r="19142" spans="13:16" x14ac:dyDescent="0.3">
      <c r="M19142" s="162"/>
      <c r="N19142" s="152"/>
      <c r="P19142" s="138"/>
    </row>
    <row r="19143" spans="13:16" x14ac:dyDescent="0.3">
      <c r="M19143" s="162"/>
      <c r="N19143" s="152"/>
      <c r="P19143" s="138"/>
    </row>
    <row r="19144" spans="13:16" x14ac:dyDescent="0.3">
      <c r="M19144" s="162"/>
      <c r="N19144" s="152"/>
      <c r="P19144" s="138"/>
    </row>
    <row r="19145" spans="13:16" x14ac:dyDescent="0.3">
      <c r="M19145" s="162"/>
      <c r="N19145" s="152"/>
      <c r="P19145" s="138"/>
    </row>
    <row r="19146" spans="13:16" x14ac:dyDescent="0.3">
      <c r="M19146" s="162"/>
      <c r="N19146" s="152"/>
      <c r="P19146" s="138"/>
    </row>
    <row r="19147" spans="13:16" x14ac:dyDescent="0.3">
      <c r="M19147" s="162"/>
      <c r="N19147" s="152"/>
      <c r="P19147" s="138"/>
    </row>
    <row r="19148" spans="13:16" x14ac:dyDescent="0.3">
      <c r="M19148" s="162"/>
      <c r="N19148" s="152"/>
      <c r="P19148" s="138"/>
    </row>
    <row r="19149" spans="13:16" x14ac:dyDescent="0.3">
      <c r="M19149" s="162"/>
      <c r="N19149" s="152"/>
      <c r="P19149" s="138"/>
    </row>
    <row r="19150" spans="13:16" x14ac:dyDescent="0.3">
      <c r="M19150" s="162"/>
      <c r="N19150" s="152"/>
      <c r="P19150" s="138"/>
    </row>
    <row r="19151" spans="13:16" x14ac:dyDescent="0.3">
      <c r="M19151" s="162"/>
      <c r="N19151" s="152"/>
      <c r="P19151" s="138"/>
    </row>
    <row r="19152" spans="13:16" x14ac:dyDescent="0.3">
      <c r="M19152" s="162"/>
      <c r="N19152" s="152"/>
      <c r="P19152" s="138"/>
    </row>
    <row r="19153" spans="13:16" x14ac:dyDescent="0.3">
      <c r="M19153" s="162"/>
      <c r="N19153" s="152"/>
      <c r="P19153" s="138"/>
    </row>
    <row r="19154" spans="13:16" x14ac:dyDescent="0.3">
      <c r="M19154" s="162"/>
      <c r="N19154" s="152"/>
      <c r="P19154" s="138"/>
    </row>
    <row r="19155" spans="13:16" x14ac:dyDescent="0.3">
      <c r="M19155" s="162"/>
      <c r="N19155" s="152"/>
      <c r="P19155" s="138"/>
    </row>
    <row r="19156" spans="13:16" x14ac:dyDescent="0.3">
      <c r="M19156" s="162"/>
      <c r="N19156" s="152"/>
      <c r="P19156" s="138"/>
    </row>
    <row r="19157" spans="13:16" x14ac:dyDescent="0.3">
      <c r="M19157" s="162"/>
      <c r="N19157" s="152"/>
      <c r="P19157" s="138"/>
    </row>
    <row r="19158" spans="13:16" x14ac:dyDescent="0.3">
      <c r="M19158" s="162"/>
      <c r="N19158" s="152"/>
      <c r="P19158" s="138"/>
    </row>
    <row r="19159" spans="13:16" x14ac:dyDescent="0.3">
      <c r="M19159" s="162"/>
      <c r="N19159" s="152"/>
      <c r="P19159" s="138"/>
    </row>
    <row r="19160" spans="13:16" x14ac:dyDescent="0.3">
      <c r="M19160" s="162"/>
      <c r="N19160" s="152"/>
      <c r="P19160" s="138"/>
    </row>
    <row r="19161" spans="13:16" x14ac:dyDescent="0.3">
      <c r="M19161" s="162"/>
      <c r="N19161" s="152"/>
      <c r="P19161" s="138"/>
    </row>
    <row r="19162" spans="13:16" x14ac:dyDescent="0.3">
      <c r="M19162" s="162"/>
      <c r="N19162" s="152"/>
      <c r="P19162" s="138"/>
    </row>
    <row r="19163" spans="13:16" x14ac:dyDescent="0.3">
      <c r="M19163" s="162"/>
      <c r="N19163" s="152"/>
      <c r="P19163" s="138"/>
    </row>
    <row r="19164" spans="13:16" x14ac:dyDescent="0.3">
      <c r="M19164" s="162"/>
      <c r="N19164" s="152"/>
      <c r="P19164" s="138"/>
    </row>
    <row r="19165" spans="13:16" x14ac:dyDescent="0.3">
      <c r="M19165" s="162"/>
      <c r="N19165" s="152"/>
      <c r="P19165" s="138"/>
    </row>
    <row r="19166" spans="13:16" x14ac:dyDescent="0.3">
      <c r="M19166" s="162"/>
      <c r="N19166" s="152"/>
      <c r="P19166" s="138"/>
    </row>
    <row r="19167" spans="13:16" x14ac:dyDescent="0.3">
      <c r="M19167" s="162"/>
      <c r="N19167" s="152"/>
      <c r="P19167" s="138"/>
    </row>
    <row r="19168" spans="13:16" x14ac:dyDescent="0.3">
      <c r="M19168" s="162"/>
      <c r="N19168" s="152"/>
      <c r="P19168" s="138"/>
    </row>
    <row r="19169" spans="13:16" x14ac:dyDescent="0.3">
      <c r="M19169" s="162"/>
      <c r="N19169" s="152"/>
      <c r="P19169" s="138"/>
    </row>
    <row r="19170" spans="13:16" x14ac:dyDescent="0.3">
      <c r="M19170" s="162"/>
      <c r="N19170" s="152"/>
      <c r="P19170" s="138"/>
    </row>
    <row r="19171" spans="13:16" x14ac:dyDescent="0.3">
      <c r="M19171" s="162"/>
      <c r="N19171" s="152"/>
      <c r="P19171" s="138"/>
    </row>
    <row r="19172" spans="13:16" x14ac:dyDescent="0.3">
      <c r="M19172" s="162"/>
      <c r="N19172" s="152"/>
      <c r="P19172" s="138"/>
    </row>
    <row r="19173" spans="13:16" x14ac:dyDescent="0.3">
      <c r="M19173" s="162"/>
      <c r="N19173" s="152"/>
      <c r="P19173" s="138"/>
    </row>
    <row r="19174" spans="13:16" x14ac:dyDescent="0.3">
      <c r="M19174" s="162"/>
      <c r="N19174" s="152"/>
      <c r="P19174" s="138"/>
    </row>
    <row r="19175" spans="13:16" x14ac:dyDescent="0.3">
      <c r="M19175" s="162"/>
      <c r="N19175" s="152"/>
      <c r="P19175" s="138"/>
    </row>
    <row r="19176" spans="13:16" x14ac:dyDescent="0.3">
      <c r="M19176" s="162"/>
      <c r="N19176" s="152"/>
      <c r="P19176" s="138"/>
    </row>
    <row r="19177" spans="13:16" x14ac:dyDescent="0.3">
      <c r="M19177" s="162"/>
      <c r="N19177" s="152"/>
      <c r="P19177" s="138"/>
    </row>
    <row r="19178" spans="13:16" x14ac:dyDescent="0.3">
      <c r="M19178" s="162"/>
      <c r="N19178" s="152"/>
      <c r="P19178" s="138"/>
    </row>
    <row r="19179" spans="13:16" x14ac:dyDescent="0.3">
      <c r="M19179" s="162"/>
      <c r="N19179" s="152"/>
      <c r="P19179" s="138"/>
    </row>
    <row r="19180" spans="13:16" x14ac:dyDescent="0.3">
      <c r="M19180" s="162"/>
      <c r="N19180" s="152"/>
      <c r="P19180" s="138"/>
    </row>
    <row r="19181" spans="13:16" x14ac:dyDescent="0.3">
      <c r="M19181" s="162"/>
      <c r="N19181" s="152"/>
      <c r="P19181" s="138"/>
    </row>
    <row r="19182" spans="13:16" x14ac:dyDescent="0.3">
      <c r="M19182" s="162"/>
      <c r="N19182" s="152"/>
      <c r="P19182" s="138"/>
    </row>
    <row r="19183" spans="13:16" x14ac:dyDescent="0.3">
      <c r="M19183" s="162"/>
      <c r="N19183" s="152"/>
      <c r="P19183" s="138"/>
    </row>
    <row r="19184" spans="13:16" x14ac:dyDescent="0.3">
      <c r="M19184" s="162"/>
      <c r="N19184" s="152"/>
      <c r="P19184" s="138"/>
    </row>
    <row r="19185" spans="13:16" x14ac:dyDescent="0.3">
      <c r="M19185" s="162"/>
      <c r="N19185" s="152"/>
      <c r="P19185" s="138"/>
    </row>
    <row r="19186" spans="13:16" x14ac:dyDescent="0.3">
      <c r="M19186" s="162"/>
      <c r="N19186" s="152"/>
      <c r="P19186" s="138"/>
    </row>
    <row r="19187" spans="13:16" x14ac:dyDescent="0.3">
      <c r="M19187" s="162"/>
      <c r="N19187" s="152"/>
      <c r="P19187" s="138"/>
    </row>
    <row r="19188" spans="13:16" x14ac:dyDescent="0.3">
      <c r="M19188" s="162"/>
      <c r="N19188" s="152"/>
      <c r="P19188" s="138"/>
    </row>
    <row r="19189" spans="13:16" x14ac:dyDescent="0.3">
      <c r="M19189" s="162"/>
      <c r="N19189" s="152"/>
      <c r="P19189" s="138"/>
    </row>
    <row r="19190" spans="13:16" x14ac:dyDescent="0.3">
      <c r="M19190" s="162"/>
      <c r="N19190" s="152"/>
      <c r="P19190" s="138"/>
    </row>
    <row r="19191" spans="13:16" x14ac:dyDescent="0.3">
      <c r="M19191" s="162"/>
      <c r="N19191" s="152"/>
      <c r="P19191" s="138"/>
    </row>
    <row r="19192" spans="13:16" x14ac:dyDescent="0.3">
      <c r="M19192" s="162"/>
      <c r="N19192" s="152"/>
      <c r="P19192" s="138"/>
    </row>
    <row r="19193" spans="13:16" x14ac:dyDescent="0.3">
      <c r="M19193" s="162"/>
      <c r="N19193" s="152"/>
      <c r="P19193" s="138"/>
    </row>
    <row r="19194" spans="13:16" x14ac:dyDescent="0.3">
      <c r="M19194" s="162"/>
      <c r="N19194" s="152"/>
      <c r="P19194" s="138"/>
    </row>
    <row r="19195" spans="13:16" x14ac:dyDescent="0.3">
      <c r="M19195" s="162"/>
      <c r="N19195" s="152"/>
      <c r="P19195" s="138"/>
    </row>
    <row r="19196" spans="13:16" x14ac:dyDescent="0.3">
      <c r="M19196" s="162"/>
      <c r="N19196" s="152"/>
      <c r="P19196" s="138"/>
    </row>
    <row r="19197" spans="13:16" x14ac:dyDescent="0.3">
      <c r="M19197" s="162"/>
      <c r="N19197" s="152"/>
      <c r="P19197" s="138"/>
    </row>
    <row r="19198" spans="13:16" x14ac:dyDescent="0.3">
      <c r="M19198" s="162"/>
      <c r="N19198" s="152"/>
      <c r="P19198" s="138"/>
    </row>
    <row r="19199" spans="13:16" x14ac:dyDescent="0.3">
      <c r="M19199" s="162"/>
      <c r="N19199" s="152"/>
      <c r="P19199" s="138"/>
    </row>
    <row r="19200" spans="13:16" x14ac:dyDescent="0.3">
      <c r="M19200" s="162"/>
      <c r="N19200" s="152"/>
      <c r="P19200" s="138"/>
    </row>
    <row r="19201" spans="13:16" x14ac:dyDescent="0.3">
      <c r="M19201" s="162"/>
      <c r="N19201" s="152"/>
      <c r="P19201" s="138"/>
    </row>
    <row r="19202" spans="13:16" x14ac:dyDescent="0.3">
      <c r="M19202" s="162"/>
      <c r="N19202" s="152"/>
      <c r="P19202" s="138"/>
    </row>
    <row r="19203" spans="13:16" x14ac:dyDescent="0.3">
      <c r="M19203" s="162"/>
      <c r="N19203" s="152"/>
      <c r="P19203" s="138"/>
    </row>
    <row r="19204" spans="13:16" x14ac:dyDescent="0.3">
      <c r="M19204" s="162"/>
      <c r="N19204" s="152"/>
      <c r="P19204" s="138"/>
    </row>
    <row r="19205" spans="13:16" x14ac:dyDescent="0.3">
      <c r="M19205" s="162"/>
      <c r="N19205" s="152"/>
      <c r="P19205" s="138"/>
    </row>
    <row r="19206" spans="13:16" x14ac:dyDescent="0.3">
      <c r="M19206" s="162"/>
      <c r="N19206" s="152"/>
      <c r="P19206" s="138"/>
    </row>
    <row r="19207" spans="13:16" x14ac:dyDescent="0.3">
      <c r="M19207" s="162"/>
      <c r="N19207" s="152"/>
      <c r="P19207" s="138"/>
    </row>
    <row r="19208" spans="13:16" x14ac:dyDescent="0.3">
      <c r="M19208" s="162"/>
      <c r="N19208" s="152"/>
      <c r="P19208" s="138"/>
    </row>
    <row r="19209" spans="13:16" x14ac:dyDescent="0.3">
      <c r="M19209" s="162"/>
      <c r="N19209" s="152"/>
      <c r="P19209" s="138"/>
    </row>
    <row r="19210" spans="13:16" x14ac:dyDescent="0.3">
      <c r="M19210" s="162"/>
      <c r="N19210" s="152"/>
      <c r="P19210" s="138"/>
    </row>
    <row r="19211" spans="13:16" x14ac:dyDescent="0.3">
      <c r="M19211" s="162"/>
      <c r="N19211" s="152"/>
      <c r="P19211" s="138"/>
    </row>
    <row r="19212" spans="13:16" x14ac:dyDescent="0.3">
      <c r="M19212" s="162"/>
      <c r="N19212" s="152"/>
      <c r="P19212" s="138"/>
    </row>
    <row r="19213" spans="13:16" x14ac:dyDescent="0.3">
      <c r="M19213" s="162"/>
      <c r="N19213" s="152"/>
      <c r="P19213" s="138"/>
    </row>
    <row r="19214" spans="13:16" x14ac:dyDescent="0.3">
      <c r="M19214" s="162"/>
      <c r="N19214" s="152"/>
      <c r="P19214" s="138"/>
    </row>
    <row r="19215" spans="13:16" x14ac:dyDescent="0.3">
      <c r="M19215" s="162"/>
      <c r="N19215" s="152"/>
      <c r="P19215" s="138"/>
    </row>
    <row r="19216" spans="13:16" x14ac:dyDescent="0.3">
      <c r="M19216" s="162"/>
      <c r="N19216" s="152"/>
      <c r="P19216" s="138"/>
    </row>
    <row r="19217" spans="13:16" x14ac:dyDescent="0.3">
      <c r="M19217" s="162"/>
      <c r="N19217" s="152"/>
      <c r="P19217" s="138"/>
    </row>
    <row r="19218" spans="13:16" x14ac:dyDescent="0.3">
      <c r="M19218" s="162"/>
      <c r="N19218" s="152"/>
      <c r="P19218" s="138"/>
    </row>
    <row r="19219" spans="13:16" x14ac:dyDescent="0.3">
      <c r="M19219" s="162"/>
      <c r="N19219" s="152"/>
      <c r="P19219" s="138"/>
    </row>
    <row r="19220" spans="13:16" x14ac:dyDescent="0.3">
      <c r="M19220" s="162"/>
      <c r="N19220" s="152"/>
      <c r="P19220" s="138"/>
    </row>
    <row r="19221" spans="13:16" x14ac:dyDescent="0.3">
      <c r="M19221" s="162"/>
      <c r="N19221" s="152"/>
      <c r="P19221" s="138"/>
    </row>
    <row r="19222" spans="13:16" x14ac:dyDescent="0.3">
      <c r="M19222" s="162"/>
      <c r="N19222" s="152"/>
      <c r="P19222" s="138"/>
    </row>
    <row r="19223" spans="13:16" x14ac:dyDescent="0.3">
      <c r="M19223" s="162"/>
      <c r="N19223" s="152"/>
      <c r="P19223" s="138"/>
    </row>
    <row r="19224" spans="13:16" x14ac:dyDescent="0.3">
      <c r="M19224" s="162"/>
      <c r="N19224" s="152"/>
      <c r="P19224" s="138"/>
    </row>
    <row r="19225" spans="13:16" x14ac:dyDescent="0.3">
      <c r="M19225" s="162"/>
      <c r="N19225" s="152"/>
      <c r="P19225" s="138"/>
    </row>
    <row r="19226" spans="13:16" x14ac:dyDescent="0.3">
      <c r="M19226" s="162"/>
      <c r="N19226" s="152"/>
      <c r="P19226" s="138"/>
    </row>
    <row r="19227" spans="13:16" x14ac:dyDescent="0.3">
      <c r="M19227" s="162"/>
      <c r="N19227" s="152"/>
      <c r="P19227" s="138"/>
    </row>
    <row r="19228" spans="13:16" x14ac:dyDescent="0.3">
      <c r="M19228" s="162"/>
      <c r="N19228" s="152"/>
      <c r="P19228" s="138"/>
    </row>
    <row r="19229" spans="13:16" x14ac:dyDescent="0.3">
      <c r="M19229" s="162"/>
      <c r="N19229" s="152"/>
      <c r="P19229" s="138"/>
    </row>
    <row r="19230" spans="13:16" x14ac:dyDescent="0.3">
      <c r="M19230" s="162"/>
      <c r="N19230" s="152"/>
      <c r="P19230" s="138"/>
    </row>
    <row r="19231" spans="13:16" x14ac:dyDescent="0.3">
      <c r="M19231" s="162"/>
      <c r="N19231" s="152"/>
      <c r="P19231" s="138"/>
    </row>
    <row r="19232" spans="13:16" x14ac:dyDescent="0.3">
      <c r="M19232" s="162"/>
      <c r="N19232" s="152"/>
      <c r="P19232" s="138"/>
    </row>
    <row r="19233" spans="13:16" x14ac:dyDescent="0.3">
      <c r="M19233" s="162"/>
      <c r="N19233" s="152"/>
      <c r="P19233" s="138"/>
    </row>
    <row r="19234" spans="13:16" x14ac:dyDescent="0.3">
      <c r="M19234" s="162"/>
      <c r="N19234" s="152"/>
      <c r="P19234" s="138"/>
    </row>
    <row r="19235" spans="13:16" x14ac:dyDescent="0.3">
      <c r="M19235" s="162"/>
      <c r="N19235" s="152"/>
      <c r="P19235" s="138"/>
    </row>
    <row r="19236" spans="13:16" x14ac:dyDescent="0.3">
      <c r="M19236" s="162"/>
      <c r="N19236" s="152"/>
      <c r="P19236" s="138"/>
    </row>
    <row r="19237" spans="13:16" x14ac:dyDescent="0.3">
      <c r="M19237" s="162"/>
      <c r="N19237" s="152"/>
      <c r="P19237" s="138"/>
    </row>
    <row r="19238" spans="13:16" x14ac:dyDescent="0.3">
      <c r="M19238" s="162"/>
      <c r="N19238" s="152"/>
      <c r="P19238" s="138"/>
    </row>
    <row r="19239" spans="13:16" x14ac:dyDescent="0.3">
      <c r="M19239" s="162"/>
      <c r="N19239" s="152"/>
      <c r="P19239" s="138"/>
    </row>
    <row r="19240" spans="13:16" x14ac:dyDescent="0.3">
      <c r="M19240" s="162"/>
      <c r="N19240" s="152"/>
      <c r="P19240" s="138"/>
    </row>
    <row r="19241" spans="13:16" x14ac:dyDescent="0.3">
      <c r="M19241" s="162"/>
      <c r="N19241" s="152"/>
      <c r="P19241" s="138"/>
    </row>
    <row r="19242" spans="13:16" x14ac:dyDescent="0.3">
      <c r="M19242" s="162"/>
      <c r="N19242" s="152"/>
      <c r="P19242" s="138"/>
    </row>
    <row r="19243" spans="13:16" x14ac:dyDescent="0.3">
      <c r="M19243" s="162"/>
      <c r="N19243" s="152"/>
      <c r="P19243" s="138"/>
    </row>
    <row r="19244" spans="13:16" x14ac:dyDescent="0.3">
      <c r="M19244" s="162"/>
      <c r="N19244" s="152"/>
      <c r="P19244" s="138"/>
    </row>
    <row r="19245" spans="13:16" x14ac:dyDescent="0.3">
      <c r="M19245" s="162"/>
      <c r="N19245" s="152"/>
      <c r="P19245" s="138"/>
    </row>
    <row r="19246" spans="13:16" x14ac:dyDescent="0.3">
      <c r="M19246" s="162"/>
      <c r="N19246" s="152"/>
      <c r="P19246" s="138"/>
    </row>
    <row r="19247" spans="13:16" x14ac:dyDescent="0.3">
      <c r="M19247" s="162"/>
      <c r="N19247" s="152"/>
      <c r="P19247" s="138"/>
    </row>
    <row r="19248" spans="13:16" x14ac:dyDescent="0.3">
      <c r="M19248" s="162"/>
      <c r="N19248" s="152"/>
      <c r="P19248" s="138"/>
    </row>
    <row r="19249" spans="13:16" x14ac:dyDescent="0.3">
      <c r="M19249" s="162"/>
      <c r="N19249" s="152"/>
      <c r="P19249" s="138"/>
    </row>
    <row r="19250" spans="13:16" x14ac:dyDescent="0.3">
      <c r="M19250" s="162"/>
      <c r="N19250" s="152"/>
      <c r="P19250" s="138"/>
    </row>
    <row r="19251" spans="13:16" x14ac:dyDescent="0.3">
      <c r="M19251" s="162"/>
      <c r="N19251" s="152"/>
      <c r="P19251" s="138"/>
    </row>
    <row r="19252" spans="13:16" x14ac:dyDescent="0.3">
      <c r="M19252" s="162"/>
      <c r="N19252" s="152"/>
      <c r="P19252" s="138"/>
    </row>
    <row r="19253" spans="13:16" x14ac:dyDescent="0.3">
      <c r="M19253" s="162"/>
      <c r="N19253" s="152"/>
      <c r="P19253" s="138"/>
    </row>
    <row r="19254" spans="13:16" x14ac:dyDescent="0.3">
      <c r="M19254" s="162"/>
      <c r="N19254" s="152"/>
      <c r="P19254" s="138"/>
    </row>
    <row r="19255" spans="13:16" x14ac:dyDescent="0.3">
      <c r="M19255" s="162"/>
      <c r="N19255" s="152"/>
      <c r="P19255" s="138"/>
    </row>
    <row r="19256" spans="13:16" x14ac:dyDescent="0.3">
      <c r="M19256" s="162"/>
      <c r="N19256" s="152"/>
      <c r="P19256" s="138"/>
    </row>
    <row r="19257" spans="13:16" x14ac:dyDescent="0.3">
      <c r="M19257" s="162"/>
      <c r="N19257" s="152"/>
      <c r="P19257" s="138"/>
    </row>
    <row r="19258" spans="13:16" x14ac:dyDescent="0.3">
      <c r="M19258" s="162"/>
      <c r="N19258" s="152"/>
      <c r="P19258" s="138"/>
    </row>
    <row r="19259" spans="13:16" x14ac:dyDescent="0.3">
      <c r="M19259" s="162"/>
      <c r="N19259" s="152"/>
      <c r="P19259" s="138"/>
    </row>
    <row r="19260" spans="13:16" x14ac:dyDescent="0.3">
      <c r="M19260" s="162"/>
      <c r="N19260" s="152"/>
      <c r="P19260" s="138"/>
    </row>
    <row r="19261" spans="13:16" x14ac:dyDescent="0.3">
      <c r="M19261" s="162"/>
      <c r="N19261" s="152"/>
      <c r="P19261" s="138"/>
    </row>
    <row r="19262" spans="13:16" x14ac:dyDescent="0.3">
      <c r="M19262" s="162"/>
      <c r="N19262" s="152"/>
      <c r="P19262" s="138"/>
    </row>
    <row r="19263" spans="13:16" x14ac:dyDescent="0.3">
      <c r="M19263" s="162"/>
      <c r="N19263" s="152"/>
      <c r="P19263" s="138"/>
    </row>
    <row r="19264" spans="13:16" x14ac:dyDescent="0.3">
      <c r="M19264" s="162"/>
      <c r="N19264" s="152"/>
      <c r="P19264" s="138"/>
    </row>
    <row r="19265" spans="13:16" x14ac:dyDescent="0.3">
      <c r="M19265" s="162"/>
      <c r="N19265" s="152"/>
      <c r="P19265" s="138"/>
    </row>
    <row r="19266" spans="13:16" x14ac:dyDescent="0.3">
      <c r="M19266" s="162"/>
      <c r="N19266" s="152"/>
      <c r="P19266" s="138"/>
    </row>
    <row r="19267" spans="13:16" x14ac:dyDescent="0.3">
      <c r="M19267" s="162"/>
      <c r="N19267" s="152"/>
      <c r="P19267" s="138"/>
    </row>
    <row r="19268" spans="13:16" x14ac:dyDescent="0.3">
      <c r="M19268" s="162"/>
      <c r="N19268" s="152"/>
      <c r="P19268" s="138"/>
    </row>
    <row r="19269" spans="13:16" x14ac:dyDescent="0.3">
      <c r="M19269" s="162"/>
      <c r="N19269" s="152"/>
      <c r="P19269" s="138"/>
    </row>
    <row r="19270" spans="13:16" x14ac:dyDescent="0.3">
      <c r="M19270" s="162"/>
      <c r="N19270" s="152"/>
      <c r="P19270" s="138"/>
    </row>
    <row r="19271" spans="13:16" x14ac:dyDescent="0.3">
      <c r="M19271" s="162"/>
      <c r="N19271" s="152"/>
      <c r="P19271" s="138"/>
    </row>
    <row r="19272" spans="13:16" x14ac:dyDescent="0.3">
      <c r="M19272" s="162"/>
      <c r="N19272" s="152"/>
      <c r="P19272" s="138"/>
    </row>
    <row r="19273" spans="13:16" x14ac:dyDescent="0.3">
      <c r="M19273" s="162"/>
      <c r="N19273" s="152"/>
      <c r="P19273" s="138"/>
    </row>
    <row r="19274" spans="13:16" x14ac:dyDescent="0.3">
      <c r="M19274" s="162"/>
      <c r="N19274" s="152"/>
      <c r="P19274" s="138"/>
    </row>
    <row r="19275" spans="13:16" x14ac:dyDescent="0.3">
      <c r="M19275" s="162"/>
      <c r="N19275" s="152"/>
      <c r="P19275" s="138"/>
    </row>
    <row r="19276" spans="13:16" x14ac:dyDescent="0.3">
      <c r="M19276" s="162"/>
      <c r="N19276" s="152"/>
      <c r="P19276" s="138"/>
    </row>
    <row r="19277" spans="13:16" x14ac:dyDescent="0.3">
      <c r="M19277" s="162"/>
      <c r="N19277" s="152"/>
      <c r="P19277" s="138"/>
    </row>
    <row r="19278" spans="13:16" x14ac:dyDescent="0.3">
      <c r="M19278" s="162"/>
      <c r="N19278" s="152"/>
      <c r="P19278" s="138"/>
    </row>
    <row r="19279" spans="13:16" x14ac:dyDescent="0.3">
      <c r="M19279" s="162"/>
      <c r="N19279" s="152"/>
      <c r="P19279" s="138"/>
    </row>
    <row r="19280" spans="13:16" x14ac:dyDescent="0.3">
      <c r="M19280" s="162"/>
      <c r="N19280" s="152"/>
      <c r="P19280" s="138"/>
    </row>
    <row r="19281" spans="13:16" x14ac:dyDescent="0.3">
      <c r="M19281" s="162"/>
      <c r="N19281" s="152"/>
      <c r="P19281" s="138"/>
    </row>
    <row r="19282" spans="13:16" x14ac:dyDescent="0.3">
      <c r="M19282" s="162"/>
      <c r="N19282" s="152"/>
      <c r="P19282" s="138"/>
    </row>
    <row r="19283" spans="13:16" x14ac:dyDescent="0.3">
      <c r="M19283" s="162"/>
      <c r="N19283" s="152"/>
      <c r="P19283" s="138"/>
    </row>
    <row r="19284" spans="13:16" x14ac:dyDescent="0.3">
      <c r="M19284" s="162"/>
      <c r="N19284" s="152"/>
      <c r="P19284" s="138"/>
    </row>
    <row r="19285" spans="13:16" x14ac:dyDescent="0.3">
      <c r="M19285" s="162"/>
      <c r="N19285" s="152"/>
      <c r="P19285" s="138"/>
    </row>
    <row r="19286" spans="13:16" x14ac:dyDescent="0.3">
      <c r="M19286" s="162"/>
      <c r="N19286" s="152"/>
      <c r="P19286" s="138"/>
    </row>
    <row r="19287" spans="13:16" x14ac:dyDescent="0.3">
      <c r="M19287" s="162"/>
      <c r="N19287" s="152"/>
      <c r="P19287" s="138"/>
    </row>
    <row r="19288" spans="13:16" x14ac:dyDescent="0.3">
      <c r="M19288" s="162"/>
      <c r="N19288" s="152"/>
      <c r="P19288" s="138"/>
    </row>
    <row r="19289" spans="13:16" x14ac:dyDescent="0.3">
      <c r="M19289" s="162"/>
      <c r="N19289" s="152"/>
      <c r="P19289" s="138"/>
    </row>
    <row r="19290" spans="13:16" x14ac:dyDescent="0.3">
      <c r="M19290" s="162"/>
      <c r="N19290" s="152"/>
      <c r="P19290" s="138"/>
    </row>
    <row r="19291" spans="13:16" x14ac:dyDescent="0.3">
      <c r="M19291" s="162"/>
      <c r="N19291" s="152"/>
      <c r="P19291" s="138"/>
    </row>
    <row r="19292" spans="13:16" x14ac:dyDescent="0.3">
      <c r="M19292" s="162"/>
      <c r="N19292" s="152"/>
      <c r="P19292" s="138"/>
    </row>
    <row r="19293" spans="13:16" x14ac:dyDescent="0.3">
      <c r="M19293" s="162"/>
      <c r="N19293" s="152"/>
      <c r="P19293" s="138"/>
    </row>
    <row r="19294" spans="13:16" x14ac:dyDescent="0.3">
      <c r="M19294" s="162"/>
      <c r="N19294" s="152"/>
      <c r="P19294" s="138"/>
    </row>
    <row r="19295" spans="13:16" x14ac:dyDescent="0.3">
      <c r="M19295" s="162"/>
      <c r="N19295" s="152"/>
      <c r="P19295" s="138"/>
    </row>
    <row r="19296" spans="13:16" x14ac:dyDescent="0.3">
      <c r="M19296" s="162"/>
      <c r="N19296" s="152"/>
      <c r="P19296" s="138"/>
    </row>
    <row r="19297" spans="13:16" x14ac:dyDescent="0.3">
      <c r="M19297" s="162"/>
      <c r="N19297" s="152"/>
      <c r="P19297" s="138"/>
    </row>
    <row r="19298" spans="13:16" x14ac:dyDescent="0.3">
      <c r="M19298" s="162"/>
      <c r="N19298" s="152"/>
      <c r="P19298" s="138"/>
    </row>
    <row r="19299" spans="13:16" x14ac:dyDescent="0.3">
      <c r="M19299" s="162"/>
      <c r="N19299" s="152"/>
      <c r="P19299" s="138"/>
    </row>
    <row r="19300" spans="13:16" x14ac:dyDescent="0.3">
      <c r="M19300" s="162"/>
      <c r="N19300" s="152"/>
      <c r="P19300" s="138"/>
    </row>
    <row r="19301" spans="13:16" x14ac:dyDescent="0.3">
      <c r="M19301" s="162"/>
      <c r="N19301" s="152"/>
      <c r="P19301" s="138"/>
    </row>
    <row r="19302" spans="13:16" x14ac:dyDescent="0.3">
      <c r="M19302" s="162"/>
      <c r="N19302" s="152"/>
      <c r="P19302" s="138"/>
    </row>
    <row r="19303" spans="13:16" x14ac:dyDescent="0.3">
      <c r="M19303" s="162"/>
      <c r="N19303" s="152"/>
      <c r="P19303" s="138"/>
    </row>
    <row r="19304" spans="13:16" x14ac:dyDescent="0.3">
      <c r="M19304" s="162"/>
      <c r="N19304" s="152"/>
      <c r="P19304" s="138"/>
    </row>
    <row r="19305" spans="13:16" x14ac:dyDescent="0.3">
      <c r="M19305" s="162"/>
      <c r="N19305" s="152"/>
      <c r="P19305" s="138"/>
    </row>
    <row r="19306" spans="13:16" x14ac:dyDescent="0.3">
      <c r="M19306" s="162"/>
      <c r="N19306" s="152"/>
      <c r="P19306" s="138"/>
    </row>
    <row r="19307" spans="13:16" x14ac:dyDescent="0.3">
      <c r="M19307" s="162"/>
      <c r="N19307" s="152"/>
      <c r="P19307" s="138"/>
    </row>
    <row r="19308" spans="13:16" x14ac:dyDescent="0.3">
      <c r="M19308" s="162"/>
      <c r="N19308" s="152"/>
      <c r="P19308" s="138"/>
    </row>
    <row r="19309" spans="13:16" x14ac:dyDescent="0.3">
      <c r="M19309" s="162"/>
      <c r="N19309" s="152"/>
      <c r="P19309" s="138"/>
    </row>
    <row r="19310" spans="13:16" x14ac:dyDescent="0.3">
      <c r="M19310" s="162"/>
      <c r="N19310" s="152"/>
      <c r="P19310" s="138"/>
    </row>
    <row r="19311" spans="13:16" x14ac:dyDescent="0.3">
      <c r="M19311" s="162"/>
      <c r="N19311" s="152"/>
      <c r="P19311" s="138"/>
    </row>
    <row r="19312" spans="13:16" x14ac:dyDescent="0.3">
      <c r="M19312" s="162"/>
      <c r="N19312" s="152"/>
      <c r="P19312" s="138"/>
    </row>
    <row r="19313" spans="13:16" x14ac:dyDescent="0.3">
      <c r="M19313" s="162"/>
      <c r="N19313" s="152"/>
      <c r="P19313" s="138"/>
    </row>
    <row r="19314" spans="13:16" x14ac:dyDescent="0.3">
      <c r="M19314" s="162"/>
      <c r="N19314" s="152"/>
      <c r="P19314" s="138"/>
    </row>
    <row r="19315" spans="13:16" x14ac:dyDescent="0.3">
      <c r="M19315" s="162"/>
      <c r="N19315" s="152"/>
      <c r="P19315" s="138"/>
    </row>
    <row r="19316" spans="13:16" x14ac:dyDescent="0.3">
      <c r="M19316" s="162"/>
      <c r="N19316" s="152"/>
      <c r="P19316" s="138"/>
    </row>
    <row r="19317" spans="13:16" x14ac:dyDescent="0.3">
      <c r="M19317" s="162"/>
      <c r="N19317" s="152"/>
      <c r="P19317" s="138"/>
    </row>
    <row r="19318" spans="13:16" x14ac:dyDescent="0.3">
      <c r="M19318" s="162"/>
      <c r="N19318" s="152"/>
      <c r="P19318" s="138"/>
    </row>
    <row r="19319" spans="13:16" x14ac:dyDescent="0.3">
      <c r="M19319" s="162"/>
      <c r="N19319" s="152"/>
      <c r="P19319" s="138"/>
    </row>
    <row r="19320" spans="13:16" x14ac:dyDescent="0.3">
      <c r="M19320" s="162"/>
      <c r="N19320" s="152"/>
      <c r="P19320" s="138"/>
    </row>
    <row r="19321" spans="13:16" x14ac:dyDescent="0.3">
      <c r="M19321" s="162"/>
      <c r="N19321" s="152"/>
      <c r="P19321" s="138"/>
    </row>
    <row r="19322" spans="13:16" x14ac:dyDescent="0.3">
      <c r="M19322" s="162"/>
      <c r="N19322" s="152"/>
      <c r="P19322" s="138"/>
    </row>
    <row r="19323" spans="13:16" x14ac:dyDescent="0.3">
      <c r="M19323" s="162"/>
      <c r="N19323" s="152"/>
      <c r="P19323" s="138"/>
    </row>
    <row r="19324" spans="13:16" x14ac:dyDescent="0.3">
      <c r="M19324" s="162"/>
      <c r="N19324" s="152"/>
      <c r="P19324" s="138"/>
    </row>
    <row r="19325" spans="13:16" x14ac:dyDescent="0.3">
      <c r="M19325" s="162"/>
      <c r="N19325" s="152"/>
      <c r="P19325" s="138"/>
    </row>
    <row r="19326" spans="13:16" x14ac:dyDescent="0.3">
      <c r="M19326" s="162"/>
      <c r="N19326" s="152"/>
      <c r="P19326" s="138"/>
    </row>
    <row r="19327" spans="13:16" x14ac:dyDescent="0.3">
      <c r="M19327" s="162"/>
      <c r="N19327" s="152"/>
      <c r="P19327" s="138"/>
    </row>
    <row r="19328" spans="13:16" x14ac:dyDescent="0.3">
      <c r="M19328" s="162"/>
      <c r="N19328" s="152"/>
      <c r="P19328" s="138"/>
    </row>
    <row r="19329" spans="13:16" x14ac:dyDescent="0.3">
      <c r="M19329" s="162"/>
      <c r="N19329" s="152"/>
      <c r="P19329" s="138"/>
    </row>
    <row r="19330" spans="13:16" x14ac:dyDescent="0.3">
      <c r="M19330" s="162"/>
      <c r="N19330" s="152"/>
      <c r="P19330" s="138"/>
    </row>
    <row r="19331" spans="13:16" x14ac:dyDescent="0.3">
      <c r="M19331" s="162"/>
      <c r="N19331" s="152"/>
      <c r="P19331" s="138"/>
    </row>
    <row r="19332" spans="13:16" x14ac:dyDescent="0.3">
      <c r="M19332" s="162"/>
      <c r="N19332" s="152"/>
      <c r="P19332" s="138"/>
    </row>
    <row r="19333" spans="13:16" x14ac:dyDescent="0.3">
      <c r="M19333" s="162"/>
      <c r="N19333" s="152"/>
      <c r="P19333" s="138"/>
    </row>
    <row r="19334" spans="13:16" x14ac:dyDescent="0.3">
      <c r="M19334" s="162"/>
      <c r="N19334" s="152"/>
      <c r="P19334" s="138"/>
    </row>
    <row r="19335" spans="13:16" x14ac:dyDescent="0.3">
      <c r="M19335" s="162"/>
      <c r="N19335" s="152"/>
      <c r="P19335" s="138"/>
    </row>
    <row r="19336" spans="13:16" x14ac:dyDescent="0.3">
      <c r="M19336" s="162"/>
      <c r="N19336" s="152"/>
      <c r="P19336" s="138"/>
    </row>
    <row r="19337" spans="13:16" x14ac:dyDescent="0.3">
      <c r="M19337" s="162"/>
      <c r="N19337" s="152"/>
      <c r="P19337" s="138"/>
    </row>
    <row r="19338" spans="13:16" x14ac:dyDescent="0.3">
      <c r="M19338" s="162"/>
      <c r="N19338" s="152"/>
      <c r="P19338" s="138"/>
    </row>
    <row r="19339" spans="13:16" x14ac:dyDescent="0.3">
      <c r="M19339" s="162"/>
      <c r="N19339" s="152"/>
      <c r="P19339" s="138"/>
    </row>
    <row r="19340" spans="13:16" x14ac:dyDescent="0.3">
      <c r="M19340" s="162"/>
      <c r="N19340" s="152"/>
      <c r="P19340" s="138"/>
    </row>
    <row r="19341" spans="13:16" x14ac:dyDescent="0.3">
      <c r="M19341" s="162"/>
      <c r="N19341" s="152"/>
      <c r="P19341" s="138"/>
    </row>
    <row r="19342" spans="13:16" x14ac:dyDescent="0.3">
      <c r="M19342" s="162"/>
      <c r="N19342" s="152"/>
      <c r="P19342" s="138"/>
    </row>
    <row r="19343" spans="13:16" x14ac:dyDescent="0.3">
      <c r="M19343" s="162"/>
      <c r="N19343" s="152"/>
      <c r="P19343" s="138"/>
    </row>
    <row r="19344" spans="13:16" x14ac:dyDescent="0.3">
      <c r="M19344" s="162"/>
      <c r="N19344" s="152"/>
      <c r="P19344" s="138"/>
    </row>
    <row r="19345" spans="13:16" x14ac:dyDescent="0.3">
      <c r="M19345" s="162"/>
      <c r="N19345" s="152"/>
      <c r="P19345" s="138"/>
    </row>
    <row r="19346" spans="13:16" x14ac:dyDescent="0.3">
      <c r="M19346" s="162"/>
      <c r="N19346" s="152"/>
      <c r="P19346" s="138"/>
    </row>
    <row r="19347" spans="13:16" x14ac:dyDescent="0.3">
      <c r="M19347" s="162"/>
      <c r="N19347" s="152"/>
      <c r="P19347" s="138"/>
    </row>
    <row r="19348" spans="13:16" x14ac:dyDescent="0.3">
      <c r="M19348" s="162"/>
      <c r="N19348" s="152"/>
      <c r="P19348" s="138"/>
    </row>
    <row r="19349" spans="13:16" x14ac:dyDescent="0.3">
      <c r="M19349" s="162"/>
      <c r="N19349" s="152"/>
      <c r="P19349" s="138"/>
    </row>
    <row r="19350" spans="13:16" x14ac:dyDescent="0.3">
      <c r="M19350" s="162"/>
      <c r="N19350" s="152"/>
      <c r="P19350" s="138"/>
    </row>
    <row r="19351" spans="13:16" x14ac:dyDescent="0.3">
      <c r="M19351" s="162"/>
      <c r="N19351" s="152"/>
      <c r="P19351" s="138"/>
    </row>
    <row r="19352" spans="13:16" x14ac:dyDescent="0.3">
      <c r="M19352" s="162"/>
      <c r="N19352" s="152"/>
      <c r="P19352" s="138"/>
    </row>
    <row r="19353" spans="13:16" x14ac:dyDescent="0.3">
      <c r="M19353" s="162"/>
      <c r="N19353" s="152"/>
      <c r="P19353" s="138"/>
    </row>
    <row r="19354" spans="13:16" x14ac:dyDescent="0.3">
      <c r="M19354" s="162"/>
      <c r="N19354" s="152"/>
      <c r="P19354" s="138"/>
    </row>
    <row r="19355" spans="13:16" x14ac:dyDescent="0.3">
      <c r="M19355" s="162"/>
      <c r="N19355" s="152"/>
      <c r="P19355" s="138"/>
    </row>
    <row r="19356" spans="13:16" x14ac:dyDescent="0.3">
      <c r="M19356" s="162"/>
      <c r="N19356" s="152"/>
      <c r="P19356" s="138"/>
    </row>
    <row r="19357" spans="13:16" x14ac:dyDescent="0.3">
      <c r="M19357" s="162"/>
      <c r="N19357" s="152"/>
      <c r="P19357" s="138"/>
    </row>
    <row r="19358" spans="13:16" x14ac:dyDescent="0.3">
      <c r="M19358" s="162"/>
      <c r="N19358" s="152"/>
      <c r="P19358" s="138"/>
    </row>
    <row r="19359" spans="13:16" x14ac:dyDescent="0.3">
      <c r="M19359" s="162"/>
      <c r="N19359" s="152"/>
      <c r="P19359" s="138"/>
    </row>
    <row r="19360" spans="13:16" x14ac:dyDescent="0.3">
      <c r="M19360" s="162"/>
      <c r="N19360" s="152"/>
      <c r="P19360" s="138"/>
    </row>
    <row r="19361" spans="13:16" x14ac:dyDescent="0.3">
      <c r="M19361" s="162"/>
      <c r="N19361" s="152"/>
      <c r="P19361" s="138"/>
    </row>
    <row r="19362" spans="13:16" x14ac:dyDescent="0.3">
      <c r="M19362" s="162"/>
      <c r="N19362" s="152"/>
      <c r="P19362" s="138"/>
    </row>
    <row r="19363" spans="13:16" x14ac:dyDescent="0.3">
      <c r="M19363" s="162"/>
      <c r="N19363" s="152"/>
      <c r="P19363" s="138"/>
    </row>
    <row r="19364" spans="13:16" x14ac:dyDescent="0.3">
      <c r="M19364" s="162"/>
      <c r="N19364" s="152"/>
      <c r="P19364" s="138"/>
    </row>
    <row r="19365" spans="13:16" x14ac:dyDescent="0.3">
      <c r="M19365" s="162"/>
      <c r="N19365" s="152"/>
      <c r="P19365" s="138"/>
    </row>
    <row r="19366" spans="13:16" x14ac:dyDescent="0.3">
      <c r="M19366" s="162"/>
      <c r="N19366" s="152"/>
      <c r="P19366" s="138"/>
    </row>
    <row r="19367" spans="13:16" x14ac:dyDescent="0.3">
      <c r="M19367" s="162"/>
      <c r="N19367" s="152"/>
      <c r="P19367" s="138"/>
    </row>
    <row r="19368" spans="13:16" x14ac:dyDescent="0.3">
      <c r="M19368" s="162"/>
      <c r="N19368" s="152"/>
      <c r="P19368" s="138"/>
    </row>
    <row r="19369" spans="13:16" x14ac:dyDescent="0.3">
      <c r="M19369" s="162"/>
      <c r="N19369" s="152"/>
      <c r="P19369" s="138"/>
    </row>
    <row r="19370" spans="13:16" x14ac:dyDescent="0.3">
      <c r="M19370" s="162"/>
      <c r="N19370" s="152"/>
      <c r="P19370" s="138"/>
    </row>
    <row r="19371" spans="13:16" x14ac:dyDescent="0.3">
      <c r="M19371" s="162"/>
      <c r="N19371" s="152"/>
      <c r="P19371" s="138"/>
    </row>
    <row r="19372" spans="13:16" x14ac:dyDescent="0.3">
      <c r="M19372" s="162"/>
      <c r="N19372" s="152"/>
      <c r="P19372" s="138"/>
    </row>
    <row r="19373" spans="13:16" x14ac:dyDescent="0.3">
      <c r="M19373" s="162"/>
      <c r="N19373" s="152"/>
      <c r="P19373" s="138"/>
    </row>
    <row r="19374" spans="13:16" x14ac:dyDescent="0.3">
      <c r="M19374" s="162"/>
      <c r="N19374" s="152"/>
      <c r="P19374" s="138"/>
    </row>
    <row r="19375" spans="13:16" x14ac:dyDescent="0.3">
      <c r="M19375" s="162"/>
      <c r="N19375" s="152"/>
      <c r="P19375" s="138"/>
    </row>
    <row r="19376" spans="13:16" x14ac:dyDescent="0.3">
      <c r="M19376" s="162"/>
      <c r="N19376" s="152"/>
      <c r="P19376" s="138"/>
    </row>
    <row r="19377" spans="13:16" x14ac:dyDescent="0.3">
      <c r="M19377" s="162"/>
      <c r="N19377" s="152"/>
      <c r="P19377" s="138"/>
    </row>
    <row r="19378" spans="13:16" x14ac:dyDescent="0.3">
      <c r="M19378" s="162"/>
      <c r="N19378" s="152"/>
      <c r="P19378" s="138"/>
    </row>
    <row r="19379" spans="13:16" x14ac:dyDescent="0.3">
      <c r="M19379" s="162"/>
      <c r="N19379" s="152"/>
      <c r="P19379" s="138"/>
    </row>
    <row r="19380" spans="13:16" x14ac:dyDescent="0.3">
      <c r="M19380" s="162"/>
      <c r="N19380" s="152"/>
      <c r="P19380" s="138"/>
    </row>
    <row r="19381" spans="13:16" x14ac:dyDescent="0.3">
      <c r="M19381" s="162"/>
      <c r="N19381" s="152"/>
      <c r="P19381" s="138"/>
    </row>
    <row r="19382" spans="13:16" x14ac:dyDescent="0.3">
      <c r="M19382" s="162"/>
      <c r="N19382" s="152"/>
      <c r="P19382" s="138"/>
    </row>
    <row r="19383" spans="13:16" x14ac:dyDescent="0.3">
      <c r="M19383" s="162"/>
      <c r="N19383" s="152"/>
      <c r="P19383" s="138"/>
    </row>
    <row r="19384" spans="13:16" x14ac:dyDescent="0.3">
      <c r="M19384" s="162"/>
      <c r="N19384" s="152"/>
      <c r="P19384" s="138"/>
    </row>
    <row r="19385" spans="13:16" x14ac:dyDescent="0.3">
      <c r="M19385" s="162"/>
      <c r="N19385" s="152"/>
      <c r="P19385" s="138"/>
    </row>
    <row r="19386" spans="13:16" x14ac:dyDescent="0.3">
      <c r="M19386" s="162"/>
      <c r="N19386" s="152"/>
      <c r="P19386" s="138"/>
    </row>
    <row r="19387" spans="13:16" x14ac:dyDescent="0.3">
      <c r="M19387" s="162"/>
      <c r="N19387" s="152"/>
      <c r="P19387" s="138"/>
    </row>
    <row r="19388" spans="13:16" x14ac:dyDescent="0.3">
      <c r="M19388" s="162"/>
      <c r="N19388" s="152"/>
      <c r="P19388" s="138"/>
    </row>
    <row r="19389" spans="13:16" x14ac:dyDescent="0.3">
      <c r="M19389" s="162"/>
      <c r="N19389" s="152"/>
      <c r="P19389" s="138"/>
    </row>
    <row r="19390" spans="13:16" x14ac:dyDescent="0.3">
      <c r="M19390" s="162"/>
      <c r="N19390" s="152"/>
      <c r="P19390" s="138"/>
    </row>
    <row r="19391" spans="13:16" x14ac:dyDescent="0.3">
      <c r="M19391" s="162"/>
      <c r="N19391" s="152"/>
      <c r="P19391" s="138"/>
    </row>
    <row r="19392" spans="13:16" x14ac:dyDescent="0.3">
      <c r="M19392" s="162"/>
      <c r="N19392" s="152"/>
      <c r="P19392" s="138"/>
    </row>
    <row r="19393" spans="13:16" x14ac:dyDescent="0.3">
      <c r="M19393" s="162"/>
      <c r="N19393" s="152"/>
      <c r="P19393" s="138"/>
    </row>
    <row r="19394" spans="13:16" x14ac:dyDescent="0.3">
      <c r="M19394" s="162"/>
      <c r="N19394" s="152"/>
      <c r="P19394" s="138"/>
    </row>
    <row r="19395" spans="13:16" x14ac:dyDescent="0.3">
      <c r="M19395" s="162"/>
      <c r="N19395" s="152"/>
      <c r="P19395" s="138"/>
    </row>
    <row r="19396" spans="13:16" x14ac:dyDescent="0.3">
      <c r="M19396" s="162"/>
      <c r="N19396" s="152"/>
      <c r="P19396" s="138"/>
    </row>
    <row r="19397" spans="13:16" x14ac:dyDescent="0.3">
      <c r="M19397" s="162"/>
      <c r="N19397" s="152"/>
      <c r="P19397" s="138"/>
    </row>
    <row r="19398" spans="13:16" x14ac:dyDescent="0.3">
      <c r="M19398" s="162"/>
      <c r="N19398" s="152"/>
      <c r="P19398" s="138"/>
    </row>
    <row r="19399" spans="13:16" x14ac:dyDescent="0.3">
      <c r="M19399" s="162"/>
      <c r="N19399" s="152"/>
      <c r="P19399" s="138"/>
    </row>
    <row r="19400" spans="13:16" x14ac:dyDescent="0.3">
      <c r="M19400" s="162"/>
      <c r="N19400" s="152"/>
      <c r="P19400" s="138"/>
    </row>
    <row r="19401" spans="13:16" x14ac:dyDescent="0.3">
      <c r="M19401" s="162"/>
      <c r="N19401" s="152"/>
      <c r="P19401" s="138"/>
    </row>
    <row r="19402" spans="13:16" x14ac:dyDescent="0.3">
      <c r="M19402" s="162"/>
      <c r="N19402" s="152"/>
      <c r="P19402" s="138"/>
    </row>
    <row r="19403" spans="13:16" x14ac:dyDescent="0.3">
      <c r="M19403" s="162"/>
      <c r="N19403" s="152"/>
      <c r="P19403" s="138"/>
    </row>
    <row r="19404" spans="13:16" x14ac:dyDescent="0.3">
      <c r="M19404" s="162"/>
      <c r="N19404" s="152"/>
      <c r="P19404" s="138"/>
    </row>
    <row r="19405" spans="13:16" x14ac:dyDescent="0.3">
      <c r="M19405" s="162"/>
      <c r="N19405" s="152"/>
      <c r="P19405" s="138"/>
    </row>
    <row r="19406" spans="13:16" x14ac:dyDescent="0.3">
      <c r="M19406" s="162"/>
      <c r="N19406" s="152"/>
      <c r="P19406" s="138"/>
    </row>
    <row r="19407" spans="13:16" x14ac:dyDescent="0.3">
      <c r="M19407" s="162"/>
      <c r="N19407" s="152"/>
      <c r="P19407" s="138"/>
    </row>
    <row r="19408" spans="13:16" x14ac:dyDescent="0.3">
      <c r="M19408" s="162"/>
      <c r="N19408" s="152"/>
      <c r="P19408" s="138"/>
    </row>
    <row r="19409" spans="13:16" x14ac:dyDescent="0.3">
      <c r="M19409" s="162"/>
      <c r="N19409" s="152"/>
      <c r="P19409" s="138"/>
    </row>
    <row r="19410" spans="13:16" x14ac:dyDescent="0.3">
      <c r="M19410" s="162"/>
      <c r="N19410" s="152"/>
      <c r="P19410" s="138"/>
    </row>
    <row r="19411" spans="13:16" x14ac:dyDescent="0.3">
      <c r="M19411" s="162"/>
      <c r="N19411" s="152"/>
      <c r="P19411" s="138"/>
    </row>
    <row r="19412" spans="13:16" x14ac:dyDescent="0.3">
      <c r="M19412" s="162"/>
      <c r="N19412" s="152"/>
      <c r="P19412" s="138"/>
    </row>
    <row r="19413" spans="13:16" x14ac:dyDescent="0.3">
      <c r="M19413" s="162"/>
      <c r="N19413" s="152"/>
      <c r="P19413" s="138"/>
    </row>
    <row r="19414" spans="13:16" x14ac:dyDescent="0.3">
      <c r="M19414" s="162"/>
      <c r="N19414" s="152"/>
      <c r="P19414" s="138"/>
    </row>
    <row r="19415" spans="13:16" x14ac:dyDescent="0.3">
      <c r="M19415" s="162"/>
      <c r="N19415" s="152"/>
      <c r="P19415" s="138"/>
    </row>
    <row r="19416" spans="13:16" x14ac:dyDescent="0.3">
      <c r="M19416" s="162"/>
      <c r="N19416" s="152"/>
      <c r="P19416" s="138"/>
    </row>
    <row r="19417" spans="13:16" x14ac:dyDescent="0.3">
      <c r="M19417" s="162"/>
      <c r="N19417" s="152"/>
      <c r="P19417" s="138"/>
    </row>
    <row r="19418" spans="13:16" x14ac:dyDescent="0.3">
      <c r="M19418" s="162"/>
      <c r="N19418" s="152"/>
      <c r="P19418" s="138"/>
    </row>
    <row r="19419" spans="13:16" x14ac:dyDescent="0.3">
      <c r="M19419" s="162"/>
      <c r="N19419" s="152"/>
      <c r="P19419" s="138"/>
    </row>
    <row r="19420" spans="13:16" x14ac:dyDescent="0.3">
      <c r="M19420" s="162"/>
      <c r="N19420" s="152"/>
      <c r="P19420" s="138"/>
    </row>
    <row r="19421" spans="13:16" x14ac:dyDescent="0.3">
      <c r="M19421" s="162"/>
      <c r="N19421" s="152"/>
      <c r="P19421" s="138"/>
    </row>
    <row r="19422" spans="13:16" x14ac:dyDescent="0.3">
      <c r="M19422" s="162"/>
      <c r="N19422" s="152"/>
      <c r="P19422" s="138"/>
    </row>
    <row r="19423" spans="13:16" x14ac:dyDescent="0.3">
      <c r="M19423" s="162"/>
      <c r="N19423" s="152"/>
      <c r="P19423" s="138"/>
    </row>
    <row r="19424" spans="13:16" x14ac:dyDescent="0.3">
      <c r="M19424" s="162"/>
      <c r="N19424" s="152"/>
      <c r="P19424" s="138"/>
    </row>
    <row r="19425" spans="13:16" x14ac:dyDescent="0.3">
      <c r="M19425" s="162"/>
      <c r="N19425" s="152"/>
      <c r="P19425" s="138"/>
    </row>
    <row r="19426" spans="13:16" x14ac:dyDescent="0.3">
      <c r="M19426" s="162"/>
      <c r="N19426" s="152"/>
      <c r="P19426" s="138"/>
    </row>
    <row r="19427" spans="13:16" x14ac:dyDescent="0.3">
      <c r="M19427" s="162"/>
      <c r="N19427" s="152"/>
      <c r="P19427" s="138"/>
    </row>
    <row r="19428" spans="13:16" x14ac:dyDescent="0.3">
      <c r="M19428" s="162"/>
      <c r="N19428" s="152"/>
      <c r="P19428" s="138"/>
    </row>
    <row r="19429" spans="13:16" x14ac:dyDescent="0.3">
      <c r="M19429" s="162"/>
      <c r="N19429" s="152"/>
      <c r="P19429" s="138"/>
    </row>
    <row r="19430" spans="13:16" x14ac:dyDescent="0.3">
      <c r="M19430" s="162"/>
      <c r="N19430" s="152"/>
      <c r="P19430" s="138"/>
    </row>
    <row r="19431" spans="13:16" x14ac:dyDescent="0.3">
      <c r="M19431" s="162"/>
      <c r="N19431" s="152"/>
      <c r="P19431" s="138"/>
    </row>
    <row r="19432" spans="13:16" x14ac:dyDescent="0.3">
      <c r="M19432" s="162"/>
      <c r="N19432" s="152"/>
      <c r="P19432" s="138"/>
    </row>
    <row r="19433" spans="13:16" x14ac:dyDescent="0.3">
      <c r="M19433" s="162"/>
      <c r="N19433" s="152"/>
      <c r="P19433" s="138"/>
    </row>
    <row r="19434" spans="13:16" x14ac:dyDescent="0.3">
      <c r="M19434" s="162"/>
      <c r="N19434" s="152"/>
      <c r="P19434" s="138"/>
    </row>
    <row r="19435" spans="13:16" x14ac:dyDescent="0.3">
      <c r="M19435" s="162"/>
      <c r="N19435" s="152"/>
      <c r="P19435" s="138"/>
    </row>
    <row r="19436" spans="13:16" x14ac:dyDescent="0.3">
      <c r="M19436" s="162"/>
      <c r="N19436" s="152"/>
      <c r="P19436" s="138"/>
    </row>
    <row r="19437" spans="13:16" x14ac:dyDescent="0.3">
      <c r="M19437" s="162"/>
      <c r="N19437" s="152"/>
      <c r="P19437" s="138"/>
    </row>
    <row r="19438" spans="13:16" x14ac:dyDescent="0.3">
      <c r="M19438" s="162"/>
      <c r="N19438" s="152"/>
      <c r="P19438" s="138"/>
    </row>
    <row r="19439" spans="13:16" x14ac:dyDescent="0.3">
      <c r="M19439" s="162"/>
      <c r="N19439" s="152"/>
      <c r="P19439" s="138"/>
    </row>
    <row r="19440" spans="13:16" x14ac:dyDescent="0.3">
      <c r="M19440" s="162"/>
      <c r="N19440" s="152"/>
      <c r="P19440" s="138"/>
    </row>
    <row r="19441" spans="13:16" x14ac:dyDescent="0.3">
      <c r="M19441" s="162"/>
      <c r="N19441" s="152"/>
      <c r="P19441" s="138"/>
    </row>
    <row r="19442" spans="13:16" x14ac:dyDescent="0.3">
      <c r="M19442" s="162"/>
      <c r="N19442" s="152"/>
      <c r="P19442" s="138"/>
    </row>
    <row r="19443" spans="13:16" x14ac:dyDescent="0.3">
      <c r="M19443" s="162"/>
      <c r="N19443" s="152"/>
      <c r="P19443" s="138"/>
    </row>
    <row r="19444" spans="13:16" x14ac:dyDescent="0.3">
      <c r="M19444" s="162"/>
      <c r="N19444" s="152"/>
      <c r="P19444" s="138"/>
    </row>
    <row r="19445" spans="13:16" x14ac:dyDescent="0.3">
      <c r="M19445" s="162"/>
      <c r="N19445" s="152"/>
      <c r="P19445" s="138"/>
    </row>
    <row r="19446" spans="13:16" x14ac:dyDescent="0.3">
      <c r="M19446" s="162"/>
      <c r="N19446" s="152"/>
      <c r="P19446" s="138"/>
    </row>
    <row r="19447" spans="13:16" x14ac:dyDescent="0.3">
      <c r="M19447" s="162"/>
      <c r="N19447" s="152"/>
      <c r="P19447" s="138"/>
    </row>
    <row r="19448" spans="13:16" x14ac:dyDescent="0.3">
      <c r="M19448" s="162"/>
      <c r="N19448" s="152"/>
      <c r="P19448" s="138"/>
    </row>
    <row r="19449" spans="13:16" x14ac:dyDescent="0.3">
      <c r="M19449" s="162"/>
      <c r="N19449" s="152"/>
      <c r="P19449" s="138"/>
    </row>
    <row r="19450" spans="13:16" x14ac:dyDescent="0.3">
      <c r="M19450" s="162"/>
      <c r="N19450" s="152"/>
      <c r="P19450" s="138"/>
    </row>
    <row r="19451" spans="13:16" x14ac:dyDescent="0.3">
      <c r="M19451" s="162"/>
      <c r="N19451" s="152"/>
      <c r="P19451" s="138"/>
    </row>
    <row r="19452" spans="13:16" x14ac:dyDescent="0.3">
      <c r="M19452" s="162"/>
      <c r="N19452" s="152"/>
      <c r="P19452" s="138"/>
    </row>
    <row r="19453" spans="13:16" x14ac:dyDescent="0.3">
      <c r="M19453" s="162"/>
      <c r="N19453" s="152"/>
      <c r="P19453" s="138"/>
    </row>
    <row r="19454" spans="13:16" x14ac:dyDescent="0.3">
      <c r="M19454" s="162"/>
      <c r="N19454" s="152"/>
      <c r="P19454" s="138"/>
    </row>
    <row r="19455" spans="13:16" x14ac:dyDescent="0.3">
      <c r="M19455" s="162"/>
      <c r="N19455" s="152"/>
      <c r="P19455" s="138"/>
    </row>
    <row r="19456" spans="13:16" x14ac:dyDescent="0.3">
      <c r="M19456" s="162"/>
      <c r="N19456" s="152"/>
      <c r="P19456" s="138"/>
    </row>
    <row r="19457" spans="13:16" x14ac:dyDescent="0.3">
      <c r="M19457" s="162"/>
      <c r="N19457" s="152"/>
      <c r="P19457" s="138"/>
    </row>
    <row r="19458" spans="13:16" x14ac:dyDescent="0.3">
      <c r="M19458" s="162"/>
      <c r="N19458" s="152"/>
      <c r="P19458" s="138"/>
    </row>
    <row r="19459" spans="13:16" x14ac:dyDescent="0.3">
      <c r="M19459" s="162"/>
      <c r="N19459" s="152"/>
      <c r="P19459" s="138"/>
    </row>
    <row r="19460" spans="13:16" x14ac:dyDescent="0.3">
      <c r="M19460" s="162"/>
      <c r="N19460" s="152"/>
      <c r="P19460" s="138"/>
    </row>
    <row r="19461" spans="13:16" x14ac:dyDescent="0.3">
      <c r="M19461" s="162"/>
      <c r="N19461" s="152"/>
      <c r="P19461" s="138"/>
    </row>
    <row r="19462" spans="13:16" x14ac:dyDescent="0.3">
      <c r="M19462" s="162"/>
      <c r="N19462" s="152"/>
      <c r="P19462" s="138"/>
    </row>
    <row r="19463" spans="13:16" x14ac:dyDescent="0.3">
      <c r="M19463" s="162"/>
      <c r="N19463" s="152"/>
      <c r="P19463" s="138"/>
    </row>
    <row r="19464" spans="13:16" x14ac:dyDescent="0.3">
      <c r="M19464" s="162"/>
      <c r="N19464" s="152"/>
      <c r="P19464" s="138"/>
    </row>
    <row r="19465" spans="13:16" x14ac:dyDescent="0.3">
      <c r="M19465" s="162"/>
      <c r="N19465" s="152"/>
      <c r="P19465" s="138"/>
    </row>
    <row r="19466" spans="13:16" x14ac:dyDescent="0.3">
      <c r="M19466" s="162"/>
      <c r="N19466" s="152"/>
      <c r="P19466" s="138"/>
    </row>
    <row r="19467" spans="13:16" x14ac:dyDescent="0.3">
      <c r="M19467" s="162"/>
      <c r="N19467" s="152"/>
      <c r="P19467" s="138"/>
    </row>
    <row r="19468" spans="13:16" x14ac:dyDescent="0.3">
      <c r="M19468" s="162"/>
      <c r="N19468" s="152"/>
      <c r="P19468" s="138"/>
    </row>
    <row r="19469" spans="13:16" x14ac:dyDescent="0.3">
      <c r="M19469" s="162"/>
      <c r="N19469" s="152"/>
      <c r="P19469" s="138"/>
    </row>
    <row r="19470" spans="13:16" x14ac:dyDescent="0.3">
      <c r="M19470" s="162"/>
      <c r="N19470" s="152"/>
      <c r="P19470" s="138"/>
    </row>
    <row r="19471" spans="13:16" x14ac:dyDescent="0.3">
      <c r="M19471" s="162"/>
      <c r="N19471" s="152"/>
      <c r="P19471" s="138"/>
    </row>
    <row r="19472" spans="13:16" x14ac:dyDescent="0.3">
      <c r="M19472" s="162"/>
      <c r="N19472" s="152"/>
      <c r="P19472" s="138"/>
    </row>
    <row r="19473" spans="13:16" x14ac:dyDescent="0.3">
      <c r="M19473" s="162"/>
      <c r="N19473" s="152"/>
      <c r="P19473" s="138"/>
    </row>
    <row r="19474" spans="13:16" x14ac:dyDescent="0.3">
      <c r="M19474" s="162"/>
      <c r="N19474" s="152"/>
      <c r="P19474" s="138"/>
    </row>
    <row r="19475" spans="13:16" x14ac:dyDescent="0.3">
      <c r="M19475" s="162"/>
      <c r="N19475" s="152"/>
      <c r="P19475" s="138"/>
    </row>
    <row r="19476" spans="13:16" x14ac:dyDescent="0.3">
      <c r="M19476" s="162"/>
      <c r="N19476" s="152"/>
      <c r="P19476" s="138"/>
    </row>
    <row r="19477" spans="13:16" x14ac:dyDescent="0.3">
      <c r="M19477" s="162"/>
      <c r="N19477" s="152"/>
      <c r="P19477" s="138"/>
    </row>
    <row r="19478" spans="13:16" x14ac:dyDescent="0.3">
      <c r="M19478" s="162"/>
      <c r="N19478" s="152"/>
      <c r="P19478" s="138"/>
    </row>
    <row r="19479" spans="13:16" x14ac:dyDescent="0.3">
      <c r="M19479" s="162"/>
      <c r="N19479" s="152"/>
      <c r="P19479" s="138"/>
    </row>
    <row r="19480" spans="13:16" x14ac:dyDescent="0.3">
      <c r="M19480" s="162"/>
      <c r="N19480" s="152"/>
      <c r="P19480" s="138"/>
    </row>
    <row r="19481" spans="13:16" x14ac:dyDescent="0.3">
      <c r="M19481" s="162"/>
      <c r="N19481" s="152"/>
      <c r="P19481" s="138"/>
    </row>
    <row r="19482" spans="13:16" x14ac:dyDescent="0.3">
      <c r="M19482" s="162"/>
      <c r="N19482" s="152"/>
      <c r="P19482" s="138"/>
    </row>
    <row r="19483" spans="13:16" x14ac:dyDescent="0.3">
      <c r="M19483" s="162"/>
      <c r="N19483" s="152"/>
      <c r="P19483" s="138"/>
    </row>
    <row r="19484" spans="13:16" x14ac:dyDescent="0.3">
      <c r="M19484" s="162"/>
      <c r="N19484" s="152"/>
      <c r="P19484" s="138"/>
    </row>
    <row r="19485" spans="13:16" x14ac:dyDescent="0.3">
      <c r="M19485" s="162"/>
      <c r="N19485" s="152"/>
      <c r="P19485" s="138"/>
    </row>
    <row r="19486" spans="13:16" x14ac:dyDescent="0.3">
      <c r="M19486" s="162"/>
      <c r="N19486" s="152"/>
      <c r="P19486" s="138"/>
    </row>
    <row r="19487" spans="13:16" x14ac:dyDescent="0.3">
      <c r="M19487" s="162"/>
      <c r="N19487" s="152"/>
      <c r="P19487" s="138"/>
    </row>
    <row r="19488" spans="13:16" x14ac:dyDescent="0.3">
      <c r="M19488" s="162"/>
      <c r="N19488" s="152"/>
      <c r="P19488" s="138"/>
    </row>
    <row r="19489" spans="13:16" x14ac:dyDescent="0.3">
      <c r="M19489" s="162"/>
      <c r="N19489" s="152"/>
      <c r="P19489" s="138"/>
    </row>
    <row r="19490" spans="13:16" x14ac:dyDescent="0.3">
      <c r="M19490" s="162"/>
      <c r="N19490" s="152"/>
      <c r="P19490" s="138"/>
    </row>
    <row r="19491" spans="13:16" x14ac:dyDescent="0.3">
      <c r="M19491" s="162"/>
      <c r="N19491" s="152"/>
      <c r="P19491" s="138"/>
    </row>
    <row r="19492" spans="13:16" x14ac:dyDescent="0.3">
      <c r="M19492" s="162"/>
      <c r="N19492" s="152"/>
      <c r="P19492" s="138"/>
    </row>
    <row r="19493" spans="13:16" x14ac:dyDescent="0.3">
      <c r="M19493" s="162"/>
      <c r="N19493" s="152"/>
      <c r="P19493" s="138"/>
    </row>
    <row r="19494" spans="13:16" x14ac:dyDescent="0.3">
      <c r="M19494" s="162"/>
      <c r="N19494" s="152"/>
      <c r="P19494" s="138"/>
    </row>
    <row r="19495" spans="13:16" x14ac:dyDescent="0.3">
      <c r="M19495" s="162"/>
      <c r="N19495" s="152"/>
      <c r="P19495" s="138"/>
    </row>
    <row r="19496" spans="13:16" x14ac:dyDescent="0.3">
      <c r="M19496" s="162"/>
      <c r="N19496" s="152"/>
      <c r="P19496" s="138"/>
    </row>
    <row r="19497" spans="13:16" x14ac:dyDescent="0.3">
      <c r="M19497" s="162"/>
      <c r="N19497" s="152"/>
      <c r="P19497" s="138"/>
    </row>
    <row r="19498" spans="13:16" x14ac:dyDescent="0.3">
      <c r="M19498" s="162"/>
      <c r="N19498" s="152"/>
      <c r="P19498" s="138"/>
    </row>
    <row r="19499" spans="13:16" x14ac:dyDescent="0.3">
      <c r="M19499" s="162"/>
      <c r="N19499" s="152"/>
      <c r="P19499" s="138"/>
    </row>
    <row r="19500" spans="13:16" x14ac:dyDescent="0.3">
      <c r="M19500" s="162"/>
      <c r="N19500" s="152"/>
      <c r="P19500" s="138"/>
    </row>
    <row r="19501" spans="13:16" x14ac:dyDescent="0.3">
      <c r="M19501" s="162"/>
      <c r="N19501" s="152"/>
      <c r="P19501" s="138"/>
    </row>
    <row r="19502" spans="13:16" x14ac:dyDescent="0.3">
      <c r="M19502" s="162"/>
      <c r="N19502" s="152"/>
      <c r="P19502" s="138"/>
    </row>
    <row r="19503" spans="13:16" x14ac:dyDescent="0.3">
      <c r="M19503" s="162"/>
      <c r="N19503" s="152"/>
      <c r="P19503" s="138"/>
    </row>
    <row r="19504" spans="13:16" x14ac:dyDescent="0.3">
      <c r="M19504" s="162"/>
      <c r="N19504" s="152"/>
      <c r="P19504" s="138"/>
    </row>
    <row r="19505" spans="13:16" x14ac:dyDescent="0.3">
      <c r="M19505" s="162"/>
      <c r="N19505" s="152"/>
      <c r="P19505" s="138"/>
    </row>
    <row r="19506" spans="13:16" x14ac:dyDescent="0.3">
      <c r="M19506" s="162"/>
      <c r="N19506" s="152"/>
      <c r="P19506" s="138"/>
    </row>
    <row r="19507" spans="13:16" x14ac:dyDescent="0.3">
      <c r="M19507" s="162"/>
      <c r="N19507" s="152"/>
      <c r="P19507" s="138"/>
    </row>
    <row r="19508" spans="13:16" x14ac:dyDescent="0.3">
      <c r="M19508" s="162"/>
      <c r="N19508" s="152"/>
      <c r="P19508" s="138"/>
    </row>
    <row r="19509" spans="13:16" x14ac:dyDescent="0.3">
      <c r="M19509" s="162"/>
      <c r="N19509" s="152"/>
      <c r="P19509" s="138"/>
    </row>
    <row r="19510" spans="13:16" x14ac:dyDescent="0.3">
      <c r="M19510" s="162"/>
      <c r="N19510" s="152"/>
      <c r="P19510" s="138"/>
    </row>
    <row r="19511" spans="13:16" x14ac:dyDescent="0.3">
      <c r="M19511" s="162"/>
      <c r="N19511" s="152"/>
      <c r="P19511" s="138"/>
    </row>
    <row r="19512" spans="13:16" x14ac:dyDescent="0.3">
      <c r="M19512" s="162"/>
      <c r="N19512" s="152"/>
      <c r="P19512" s="138"/>
    </row>
    <row r="19513" spans="13:16" x14ac:dyDescent="0.3">
      <c r="M19513" s="162"/>
      <c r="N19513" s="152"/>
      <c r="P19513" s="138"/>
    </row>
    <row r="19514" spans="13:16" x14ac:dyDescent="0.3">
      <c r="M19514" s="162"/>
      <c r="N19514" s="152"/>
      <c r="P19514" s="138"/>
    </row>
    <row r="19515" spans="13:16" x14ac:dyDescent="0.3">
      <c r="M19515" s="162"/>
      <c r="N19515" s="152"/>
      <c r="P19515" s="138"/>
    </row>
    <row r="19516" spans="13:16" x14ac:dyDescent="0.3">
      <c r="M19516" s="162"/>
      <c r="N19516" s="152"/>
      <c r="P19516" s="138"/>
    </row>
    <row r="19517" spans="13:16" x14ac:dyDescent="0.3">
      <c r="M19517" s="162"/>
      <c r="N19517" s="152"/>
      <c r="P19517" s="138"/>
    </row>
    <row r="19518" spans="13:16" x14ac:dyDescent="0.3">
      <c r="M19518" s="162"/>
      <c r="N19518" s="152"/>
      <c r="P19518" s="138"/>
    </row>
    <row r="19519" spans="13:16" x14ac:dyDescent="0.3">
      <c r="M19519" s="162"/>
      <c r="N19519" s="152"/>
      <c r="P19519" s="138"/>
    </row>
    <row r="19520" spans="13:16" x14ac:dyDescent="0.3">
      <c r="M19520" s="162"/>
      <c r="N19520" s="152"/>
      <c r="P19520" s="138"/>
    </row>
    <row r="19521" spans="13:16" x14ac:dyDescent="0.3">
      <c r="M19521" s="162"/>
      <c r="N19521" s="152"/>
      <c r="P19521" s="138"/>
    </row>
    <row r="19522" spans="13:16" x14ac:dyDescent="0.3">
      <c r="M19522" s="162"/>
      <c r="N19522" s="152"/>
      <c r="P19522" s="138"/>
    </row>
    <row r="19523" spans="13:16" x14ac:dyDescent="0.3">
      <c r="M19523" s="162"/>
      <c r="N19523" s="152"/>
      <c r="P19523" s="138"/>
    </row>
    <row r="19524" spans="13:16" x14ac:dyDescent="0.3">
      <c r="M19524" s="162"/>
      <c r="N19524" s="152"/>
      <c r="P19524" s="138"/>
    </row>
    <row r="19525" spans="13:16" x14ac:dyDescent="0.3">
      <c r="M19525" s="162"/>
      <c r="N19525" s="152"/>
      <c r="P19525" s="138"/>
    </row>
    <row r="19526" spans="13:16" x14ac:dyDescent="0.3">
      <c r="M19526" s="162"/>
      <c r="N19526" s="152"/>
      <c r="P19526" s="138"/>
    </row>
    <row r="19527" spans="13:16" x14ac:dyDescent="0.3">
      <c r="M19527" s="162"/>
      <c r="N19527" s="152"/>
      <c r="P19527" s="138"/>
    </row>
    <row r="19528" spans="13:16" x14ac:dyDescent="0.3">
      <c r="M19528" s="162"/>
      <c r="N19528" s="152"/>
      <c r="P19528" s="138"/>
    </row>
    <row r="19529" spans="13:16" x14ac:dyDescent="0.3">
      <c r="M19529" s="162"/>
      <c r="N19529" s="152"/>
      <c r="P19529" s="138"/>
    </row>
    <row r="19530" spans="13:16" x14ac:dyDescent="0.3">
      <c r="M19530" s="162"/>
      <c r="N19530" s="152"/>
      <c r="P19530" s="138"/>
    </row>
    <row r="19531" spans="13:16" x14ac:dyDescent="0.3">
      <c r="M19531" s="162"/>
      <c r="N19531" s="152"/>
      <c r="P19531" s="138"/>
    </row>
    <row r="19532" spans="13:16" x14ac:dyDescent="0.3">
      <c r="M19532" s="162"/>
      <c r="N19532" s="152"/>
      <c r="P19532" s="138"/>
    </row>
    <row r="19533" spans="13:16" x14ac:dyDescent="0.3">
      <c r="M19533" s="162"/>
      <c r="N19533" s="152"/>
      <c r="P19533" s="138"/>
    </row>
    <row r="19534" spans="13:16" x14ac:dyDescent="0.3">
      <c r="M19534" s="162"/>
      <c r="N19534" s="152"/>
      <c r="P19534" s="138"/>
    </row>
    <row r="19535" spans="13:16" x14ac:dyDescent="0.3">
      <c r="M19535" s="162"/>
      <c r="N19535" s="152"/>
      <c r="P19535" s="138"/>
    </row>
    <row r="19536" spans="13:16" x14ac:dyDescent="0.3">
      <c r="M19536" s="162"/>
      <c r="N19536" s="152"/>
      <c r="P19536" s="138"/>
    </row>
    <row r="19537" spans="13:16" x14ac:dyDescent="0.3">
      <c r="M19537" s="162"/>
      <c r="N19537" s="152"/>
      <c r="P19537" s="138"/>
    </row>
    <row r="19538" spans="13:16" x14ac:dyDescent="0.3">
      <c r="M19538" s="162"/>
      <c r="N19538" s="152"/>
      <c r="P19538" s="138"/>
    </row>
    <row r="19539" spans="13:16" x14ac:dyDescent="0.3">
      <c r="M19539" s="162"/>
      <c r="N19539" s="152"/>
      <c r="P19539" s="138"/>
    </row>
    <row r="19540" spans="13:16" x14ac:dyDescent="0.3">
      <c r="M19540" s="162"/>
      <c r="N19540" s="152"/>
      <c r="P19540" s="138"/>
    </row>
    <row r="19541" spans="13:16" x14ac:dyDescent="0.3">
      <c r="M19541" s="162"/>
      <c r="N19541" s="152"/>
      <c r="P19541" s="138"/>
    </row>
    <row r="19542" spans="13:16" x14ac:dyDescent="0.3">
      <c r="M19542" s="162"/>
      <c r="N19542" s="152"/>
      <c r="P19542" s="138"/>
    </row>
    <row r="19543" spans="13:16" x14ac:dyDescent="0.3">
      <c r="M19543" s="162"/>
      <c r="N19543" s="152"/>
      <c r="P19543" s="138"/>
    </row>
    <row r="19544" spans="13:16" x14ac:dyDescent="0.3">
      <c r="M19544" s="162"/>
      <c r="N19544" s="152"/>
      <c r="P19544" s="138"/>
    </row>
    <row r="19545" spans="13:16" x14ac:dyDescent="0.3">
      <c r="M19545" s="162"/>
      <c r="N19545" s="152"/>
      <c r="P19545" s="138"/>
    </row>
    <row r="19546" spans="13:16" x14ac:dyDescent="0.3">
      <c r="M19546" s="162"/>
      <c r="N19546" s="152"/>
      <c r="P19546" s="138"/>
    </row>
    <row r="19547" spans="13:16" x14ac:dyDescent="0.3">
      <c r="M19547" s="162"/>
      <c r="N19547" s="152"/>
      <c r="P19547" s="138"/>
    </row>
    <row r="19548" spans="13:16" x14ac:dyDescent="0.3">
      <c r="M19548" s="162"/>
      <c r="N19548" s="152"/>
      <c r="P19548" s="138"/>
    </row>
    <row r="19549" spans="13:16" x14ac:dyDescent="0.3">
      <c r="M19549" s="162"/>
      <c r="N19549" s="152"/>
      <c r="P19549" s="138"/>
    </row>
    <row r="19550" spans="13:16" x14ac:dyDescent="0.3">
      <c r="M19550" s="162"/>
      <c r="N19550" s="152"/>
      <c r="P19550" s="138"/>
    </row>
    <row r="19551" spans="13:16" x14ac:dyDescent="0.3">
      <c r="M19551" s="162"/>
      <c r="N19551" s="152"/>
      <c r="P19551" s="138"/>
    </row>
    <row r="19552" spans="13:16" x14ac:dyDescent="0.3">
      <c r="M19552" s="162"/>
      <c r="N19552" s="152"/>
      <c r="P19552" s="138"/>
    </row>
    <row r="19553" spans="13:16" x14ac:dyDescent="0.3">
      <c r="M19553" s="162"/>
      <c r="N19553" s="152"/>
      <c r="P19553" s="138"/>
    </row>
    <row r="19554" spans="13:16" x14ac:dyDescent="0.3">
      <c r="M19554" s="162"/>
      <c r="N19554" s="152"/>
      <c r="P19554" s="138"/>
    </row>
    <row r="19555" spans="13:16" x14ac:dyDescent="0.3">
      <c r="M19555" s="162"/>
      <c r="N19555" s="152"/>
      <c r="P19555" s="138"/>
    </row>
    <row r="19556" spans="13:16" x14ac:dyDescent="0.3">
      <c r="M19556" s="162"/>
      <c r="N19556" s="152"/>
      <c r="P19556" s="138"/>
    </row>
    <row r="19557" spans="13:16" x14ac:dyDescent="0.3">
      <c r="M19557" s="162"/>
      <c r="N19557" s="152"/>
      <c r="P19557" s="138"/>
    </row>
    <row r="19558" spans="13:16" x14ac:dyDescent="0.3">
      <c r="M19558" s="162"/>
      <c r="N19558" s="152"/>
      <c r="P19558" s="138"/>
    </row>
    <row r="19559" spans="13:16" x14ac:dyDescent="0.3">
      <c r="M19559" s="162"/>
      <c r="N19559" s="152"/>
      <c r="P19559" s="138"/>
    </row>
    <row r="19560" spans="13:16" x14ac:dyDescent="0.3">
      <c r="M19560" s="162"/>
      <c r="N19560" s="152"/>
      <c r="P19560" s="138"/>
    </row>
    <row r="19561" spans="13:16" x14ac:dyDescent="0.3">
      <c r="M19561" s="162"/>
      <c r="N19561" s="152"/>
      <c r="P19561" s="138"/>
    </row>
    <row r="19562" spans="13:16" x14ac:dyDescent="0.3">
      <c r="M19562" s="162"/>
      <c r="N19562" s="152"/>
      <c r="P19562" s="138"/>
    </row>
    <row r="19563" spans="13:16" x14ac:dyDescent="0.3">
      <c r="M19563" s="162"/>
      <c r="N19563" s="152"/>
      <c r="P19563" s="138"/>
    </row>
    <row r="19564" spans="13:16" x14ac:dyDescent="0.3">
      <c r="M19564" s="162"/>
      <c r="N19564" s="152"/>
      <c r="P19564" s="138"/>
    </row>
    <row r="19565" spans="13:16" x14ac:dyDescent="0.3">
      <c r="M19565" s="162"/>
      <c r="N19565" s="152"/>
      <c r="P19565" s="138"/>
    </row>
    <row r="19566" spans="13:16" x14ac:dyDescent="0.3">
      <c r="M19566" s="162"/>
      <c r="N19566" s="152"/>
      <c r="P19566" s="138"/>
    </row>
    <row r="19567" spans="13:16" x14ac:dyDescent="0.3">
      <c r="M19567" s="162"/>
      <c r="N19567" s="152"/>
      <c r="P19567" s="138"/>
    </row>
    <row r="19568" spans="13:16" x14ac:dyDescent="0.3">
      <c r="M19568" s="162"/>
      <c r="N19568" s="152"/>
      <c r="P19568" s="138"/>
    </row>
    <row r="19569" spans="13:16" x14ac:dyDescent="0.3">
      <c r="M19569" s="162"/>
      <c r="N19569" s="152"/>
      <c r="P19569" s="138"/>
    </row>
    <row r="19570" spans="13:16" x14ac:dyDescent="0.3">
      <c r="M19570" s="162"/>
      <c r="N19570" s="152"/>
      <c r="P19570" s="138"/>
    </row>
    <row r="19571" spans="13:16" x14ac:dyDescent="0.3">
      <c r="M19571" s="162"/>
      <c r="N19571" s="152"/>
      <c r="P19571" s="138"/>
    </row>
    <row r="19572" spans="13:16" x14ac:dyDescent="0.3">
      <c r="M19572" s="162"/>
      <c r="N19572" s="152"/>
      <c r="P19572" s="138"/>
    </row>
    <row r="19573" spans="13:16" x14ac:dyDescent="0.3">
      <c r="M19573" s="162"/>
      <c r="N19573" s="152"/>
      <c r="P19573" s="138"/>
    </row>
    <row r="19574" spans="13:16" x14ac:dyDescent="0.3">
      <c r="M19574" s="162"/>
      <c r="N19574" s="152"/>
      <c r="P19574" s="138"/>
    </row>
    <row r="19575" spans="13:16" x14ac:dyDescent="0.3">
      <c r="M19575" s="162"/>
      <c r="N19575" s="152"/>
      <c r="P19575" s="138"/>
    </row>
    <row r="19576" spans="13:16" x14ac:dyDescent="0.3">
      <c r="M19576" s="162"/>
      <c r="N19576" s="152"/>
      <c r="P19576" s="138"/>
    </row>
    <row r="19577" spans="13:16" x14ac:dyDescent="0.3">
      <c r="M19577" s="162"/>
      <c r="N19577" s="152"/>
      <c r="P19577" s="138"/>
    </row>
    <row r="19578" spans="13:16" x14ac:dyDescent="0.3">
      <c r="M19578" s="162"/>
      <c r="N19578" s="152"/>
      <c r="P19578" s="138"/>
    </row>
    <row r="19579" spans="13:16" x14ac:dyDescent="0.3">
      <c r="M19579" s="162"/>
      <c r="N19579" s="152"/>
      <c r="P19579" s="138"/>
    </row>
    <row r="19580" spans="13:16" x14ac:dyDescent="0.3">
      <c r="M19580" s="162"/>
      <c r="N19580" s="152"/>
      <c r="P19580" s="138"/>
    </row>
    <row r="19581" spans="13:16" x14ac:dyDescent="0.3">
      <c r="M19581" s="162"/>
      <c r="N19581" s="152"/>
      <c r="P19581" s="138"/>
    </row>
    <row r="19582" spans="13:16" x14ac:dyDescent="0.3">
      <c r="M19582" s="162"/>
      <c r="N19582" s="152"/>
      <c r="P19582" s="138"/>
    </row>
    <row r="19583" spans="13:16" x14ac:dyDescent="0.3">
      <c r="M19583" s="162"/>
      <c r="N19583" s="152"/>
      <c r="P19583" s="138"/>
    </row>
    <row r="19584" spans="13:16" x14ac:dyDescent="0.3">
      <c r="M19584" s="162"/>
      <c r="N19584" s="152"/>
      <c r="P19584" s="138"/>
    </row>
    <row r="19585" spans="13:16" x14ac:dyDescent="0.3">
      <c r="M19585" s="162"/>
      <c r="N19585" s="152"/>
      <c r="P19585" s="138"/>
    </row>
    <row r="19586" spans="13:16" x14ac:dyDescent="0.3">
      <c r="M19586" s="162"/>
      <c r="N19586" s="152"/>
      <c r="P19586" s="138"/>
    </row>
    <row r="19587" spans="13:16" x14ac:dyDescent="0.3">
      <c r="M19587" s="162"/>
      <c r="N19587" s="152"/>
      <c r="P19587" s="138"/>
    </row>
    <row r="19588" spans="13:16" x14ac:dyDescent="0.3">
      <c r="M19588" s="162"/>
      <c r="N19588" s="152"/>
      <c r="P19588" s="138"/>
    </row>
    <row r="19589" spans="13:16" x14ac:dyDescent="0.3">
      <c r="M19589" s="162"/>
      <c r="N19589" s="152"/>
      <c r="P19589" s="138"/>
    </row>
    <row r="19590" spans="13:16" x14ac:dyDescent="0.3">
      <c r="M19590" s="162"/>
      <c r="N19590" s="152"/>
      <c r="P19590" s="138"/>
    </row>
    <row r="19591" spans="13:16" x14ac:dyDescent="0.3">
      <c r="M19591" s="162"/>
      <c r="N19591" s="152"/>
      <c r="P19591" s="138"/>
    </row>
    <row r="19592" spans="13:16" x14ac:dyDescent="0.3">
      <c r="M19592" s="162"/>
      <c r="N19592" s="152"/>
      <c r="P19592" s="138"/>
    </row>
    <row r="19593" spans="13:16" x14ac:dyDescent="0.3">
      <c r="M19593" s="162"/>
      <c r="N19593" s="152"/>
      <c r="P19593" s="138"/>
    </row>
    <row r="19594" spans="13:16" x14ac:dyDescent="0.3">
      <c r="M19594" s="162"/>
      <c r="N19594" s="152"/>
      <c r="P19594" s="138"/>
    </row>
    <row r="19595" spans="13:16" x14ac:dyDescent="0.3">
      <c r="M19595" s="162"/>
      <c r="N19595" s="152"/>
      <c r="P19595" s="138"/>
    </row>
    <row r="19596" spans="13:16" x14ac:dyDescent="0.3">
      <c r="M19596" s="162"/>
      <c r="N19596" s="152"/>
      <c r="P19596" s="138"/>
    </row>
    <row r="19597" spans="13:16" x14ac:dyDescent="0.3">
      <c r="M19597" s="162"/>
      <c r="N19597" s="152"/>
      <c r="P19597" s="138"/>
    </row>
    <row r="19598" spans="13:16" x14ac:dyDescent="0.3">
      <c r="M19598" s="162"/>
      <c r="N19598" s="152"/>
      <c r="P19598" s="138"/>
    </row>
    <row r="19599" spans="13:16" x14ac:dyDescent="0.3">
      <c r="M19599" s="162"/>
      <c r="N19599" s="152"/>
      <c r="P19599" s="138"/>
    </row>
    <row r="19600" spans="13:16" x14ac:dyDescent="0.3">
      <c r="M19600" s="162"/>
      <c r="N19600" s="152"/>
      <c r="P19600" s="138"/>
    </row>
    <row r="19601" spans="13:16" x14ac:dyDescent="0.3">
      <c r="M19601" s="162"/>
      <c r="N19601" s="152"/>
      <c r="P19601" s="138"/>
    </row>
    <row r="19602" spans="13:16" x14ac:dyDescent="0.3">
      <c r="M19602" s="162"/>
      <c r="N19602" s="152"/>
      <c r="P19602" s="138"/>
    </row>
    <row r="19603" spans="13:16" x14ac:dyDescent="0.3">
      <c r="M19603" s="162"/>
      <c r="N19603" s="152"/>
      <c r="P19603" s="138"/>
    </row>
    <row r="19604" spans="13:16" x14ac:dyDescent="0.3">
      <c r="M19604" s="162"/>
      <c r="N19604" s="152"/>
      <c r="P19604" s="138"/>
    </row>
    <row r="19605" spans="13:16" x14ac:dyDescent="0.3">
      <c r="M19605" s="162"/>
      <c r="N19605" s="152"/>
      <c r="P19605" s="138"/>
    </row>
    <row r="19606" spans="13:16" x14ac:dyDescent="0.3">
      <c r="M19606" s="162"/>
      <c r="N19606" s="152"/>
      <c r="P19606" s="138"/>
    </row>
    <row r="19607" spans="13:16" x14ac:dyDescent="0.3">
      <c r="M19607" s="162"/>
      <c r="N19607" s="152"/>
      <c r="P19607" s="138"/>
    </row>
    <row r="19608" spans="13:16" x14ac:dyDescent="0.3">
      <c r="M19608" s="162"/>
      <c r="N19608" s="152"/>
      <c r="P19608" s="138"/>
    </row>
    <row r="19609" spans="13:16" x14ac:dyDescent="0.3">
      <c r="M19609" s="162"/>
      <c r="N19609" s="152"/>
      <c r="P19609" s="138"/>
    </row>
    <row r="19610" spans="13:16" x14ac:dyDescent="0.3">
      <c r="M19610" s="162"/>
      <c r="N19610" s="152"/>
      <c r="P19610" s="138"/>
    </row>
    <row r="19611" spans="13:16" x14ac:dyDescent="0.3">
      <c r="M19611" s="162"/>
      <c r="N19611" s="152"/>
      <c r="P19611" s="138"/>
    </row>
    <row r="19612" spans="13:16" x14ac:dyDescent="0.3">
      <c r="M19612" s="162"/>
      <c r="N19612" s="152"/>
      <c r="P19612" s="138"/>
    </row>
    <row r="19613" spans="13:16" x14ac:dyDescent="0.3">
      <c r="M19613" s="162"/>
      <c r="N19613" s="152"/>
      <c r="P19613" s="138"/>
    </row>
    <row r="19614" spans="13:16" x14ac:dyDescent="0.3">
      <c r="M19614" s="162"/>
      <c r="N19614" s="152"/>
      <c r="P19614" s="138"/>
    </row>
    <row r="19615" spans="13:16" x14ac:dyDescent="0.3">
      <c r="M19615" s="162"/>
      <c r="N19615" s="152"/>
      <c r="P19615" s="138"/>
    </row>
    <row r="19616" spans="13:16" x14ac:dyDescent="0.3">
      <c r="M19616" s="162"/>
      <c r="N19616" s="152"/>
      <c r="P19616" s="138"/>
    </row>
    <row r="19617" spans="13:16" x14ac:dyDescent="0.3">
      <c r="M19617" s="162"/>
      <c r="N19617" s="152"/>
      <c r="P19617" s="138"/>
    </row>
    <row r="19618" spans="13:16" x14ac:dyDescent="0.3">
      <c r="M19618" s="162"/>
      <c r="N19618" s="152"/>
      <c r="P19618" s="138"/>
    </row>
    <row r="19619" spans="13:16" x14ac:dyDescent="0.3">
      <c r="M19619" s="162"/>
      <c r="N19619" s="152"/>
      <c r="P19619" s="138"/>
    </row>
    <row r="19620" spans="13:16" x14ac:dyDescent="0.3">
      <c r="M19620" s="162"/>
      <c r="N19620" s="152"/>
      <c r="P19620" s="138"/>
    </row>
    <row r="19621" spans="13:16" x14ac:dyDescent="0.3">
      <c r="M19621" s="162"/>
      <c r="N19621" s="152"/>
      <c r="P19621" s="138"/>
    </row>
    <row r="19622" spans="13:16" x14ac:dyDescent="0.3">
      <c r="M19622" s="162"/>
      <c r="N19622" s="152"/>
      <c r="P19622" s="138"/>
    </row>
    <row r="19623" spans="13:16" x14ac:dyDescent="0.3">
      <c r="M19623" s="162"/>
      <c r="N19623" s="152"/>
      <c r="P19623" s="138"/>
    </row>
    <row r="19624" spans="13:16" x14ac:dyDescent="0.3">
      <c r="M19624" s="162"/>
      <c r="N19624" s="152"/>
      <c r="P19624" s="138"/>
    </row>
    <row r="19625" spans="13:16" x14ac:dyDescent="0.3">
      <c r="M19625" s="162"/>
      <c r="N19625" s="152"/>
      <c r="P19625" s="138"/>
    </row>
    <row r="19626" spans="13:16" x14ac:dyDescent="0.3">
      <c r="M19626" s="162"/>
      <c r="N19626" s="152"/>
      <c r="P19626" s="138"/>
    </row>
    <row r="19627" spans="13:16" x14ac:dyDescent="0.3">
      <c r="M19627" s="162"/>
      <c r="N19627" s="152"/>
      <c r="P19627" s="138"/>
    </row>
    <row r="19628" spans="13:16" x14ac:dyDescent="0.3">
      <c r="M19628" s="162"/>
      <c r="N19628" s="152"/>
      <c r="P19628" s="138"/>
    </row>
    <row r="19629" spans="13:16" x14ac:dyDescent="0.3">
      <c r="M19629" s="162"/>
      <c r="N19629" s="152"/>
      <c r="P19629" s="138"/>
    </row>
    <row r="19630" spans="13:16" x14ac:dyDescent="0.3">
      <c r="M19630" s="162"/>
      <c r="N19630" s="152"/>
      <c r="P19630" s="138"/>
    </row>
    <row r="19631" spans="13:16" x14ac:dyDescent="0.3">
      <c r="M19631" s="162"/>
      <c r="N19631" s="152"/>
      <c r="P19631" s="138"/>
    </row>
    <row r="19632" spans="13:16" x14ac:dyDescent="0.3">
      <c r="M19632" s="162"/>
      <c r="N19632" s="152"/>
      <c r="P19632" s="138"/>
    </row>
    <row r="19633" spans="13:16" x14ac:dyDescent="0.3">
      <c r="M19633" s="162"/>
      <c r="N19633" s="152"/>
      <c r="P19633" s="138"/>
    </row>
    <row r="19634" spans="13:16" x14ac:dyDescent="0.3">
      <c r="M19634" s="162"/>
      <c r="N19634" s="152"/>
      <c r="P19634" s="138"/>
    </row>
    <row r="19635" spans="13:16" x14ac:dyDescent="0.3">
      <c r="M19635" s="162"/>
      <c r="N19635" s="152"/>
      <c r="P19635" s="138"/>
    </row>
    <row r="19636" spans="13:16" x14ac:dyDescent="0.3">
      <c r="M19636" s="162"/>
      <c r="N19636" s="152"/>
      <c r="P19636" s="138"/>
    </row>
    <row r="19637" spans="13:16" x14ac:dyDescent="0.3">
      <c r="M19637" s="162"/>
      <c r="N19637" s="152"/>
      <c r="P19637" s="138"/>
    </row>
    <row r="19638" spans="13:16" x14ac:dyDescent="0.3">
      <c r="M19638" s="162"/>
      <c r="N19638" s="152"/>
      <c r="P19638" s="138"/>
    </row>
    <row r="19639" spans="13:16" x14ac:dyDescent="0.3">
      <c r="M19639" s="162"/>
      <c r="N19639" s="152"/>
      <c r="P19639" s="138"/>
    </row>
    <row r="19640" spans="13:16" x14ac:dyDescent="0.3">
      <c r="M19640" s="162"/>
      <c r="N19640" s="152"/>
      <c r="P19640" s="138"/>
    </row>
    <row r="19641" spans="13:16" x14ac:dyDescent="0.3">
      <c r="M19641" s="162"/>
      <c r="N19641" s="152"/>
      <c r="P19641" s="138"/>
    </row>
    <row r="19642" spans="13:16" x14ac:dyDescent="0.3">
      <c r="M19642" s="162"/>
      <c r="N19642" s="152"/>
      <c r="P19642" s="138"/>
    </row>
    <row r="19643" spans="13:16" x14ac:dyDescent="0.3">
      <c r="M19643" s="162"/>
      <c r="N19643" s="152"/>
      <c r="P19643" s="138"/>
    </row>
    <row r="19644" spans="13:16" x14ac:dyDescent="0.3">
      <c r="M19644" s="162"/>
      <c r="N19644" s="152"/>
      <c r="P19644" s="138"/>
    </row>
    <row r="19645" spans="13:16" x14ac:dyDescent="0.3">
      <c r="M19645" s="162"/>
      <c r="N19645" s="152"/>
      <c r="P19645" s="138"/>
    </row>
    <row r="19646" spans="13:16" x14ac:dyDescent="0.3">
      <c r="M19646" s="162"/>
      <c r="N19646" s="152"/>
      <c r="P19646" s="138"/>
    </row>
    <row r="19647" spans="13:16" x14ac:dyDescent="0.3">
      <c r="M19647" s="162"/>
      <c r="N19647" s="152"/>
      <c r="P19647" s="138"/>
    </row>
    <row r="19648" spans="13:16" x14ac:dyDescent="0.3">
      <c r="M19648" s="162"/>
      <c r="N19648" s="152"/>
      <c r="P19648" s="138"/>
    </row>
    <row r="19649" spans="13:16" x14ac:dyDescent="0.3">
      <c r="M19649" s="162"/>
      <c r="N19649" s="152"/>
      <c r="P19649" s="138"/>
    </row>
    <row r="19650" spans="13:16" x14ac:dyDescent="0.3">
      <c r="M19650" s="162"/>
      <c r="N19650" s="152"/>
      <c r="P19650" s="138"/>
    </row>
    <row r="19651" spans="13:16" x14ac:dyDescent="0.3">
      <c r="M19651" s="162"/>
      <c r="N19651" s="152"/>
      <c r="P19651" s="138"/>
    </row>
    <row r="19652" spans="13:16" x14ac:dyDescent="0.3">
      <c r="M19652" s="162"/>
      <c r="N19652" s="152"/>
      <c r="P19652" s="138"/>
    </row>
    <row r="19653" spans="13:16" x14ac:dyDescent="0.3">
      <c r="M19653" s="162"/>
      <c r="N19653" s="152"/>
      <c r="P19653" s="138"/>
    </row>
    <row r="19654" spans="13:16" x14ac:dyDescent="0.3">
      <c r="M19654" s="162"/>
      <c r="N19654" s="152"/>
      <c r="P19654" s="138"/>
    </row>
    <row r="19655" spans="13:16" x14ac:dyDescent="0.3">
      <c r="M19655" s="162"/>
      <c r="N19655" s="152"/>
      <c r="P19655" s="138"/>
    </row>
    <row r="19656" spans="13:16" x14ac:dyDescent="0.3">
      <c r="M19656" s="162"/>
      <c r="N19656" s="152"/>
      <c r="P19656" s="138"/>
    </row>
    <row r="19657" spans="13:16" x14ac:dyDescent="0.3">
      <c r="M19657" s="162"/>
      <c r="N19657" s="152"/>
      <c r="P19657" s="138"/>
    </row>
    <row r="19658" spans="13:16" x14ac:dyDescent="0.3">
      <c r="M19658" s="162"/>
      <c r="N19658" s="152"/>
      <c r="P19658" s="138"/>
    </row>
    <row r="19659" spans="13:16" x14ac:dyDescent="0.3">
      <c r="M19659" s="162"/>
      <c r="N19659" s="152"/>
      <c r="P19659" s="138"/>
    </row>
    <row r="19660" spans="13:16" x14ac:dyDescent="0.3">
      <c r="M19660" s="162"/>
      <c r="N19660" s="152"/>
      <c r="P19660" s="138"/>
    </row>
    <row r="19661" spans="13:16" x14ac:dyDescent="0.3">
      <c r="M19661" s="162"/>
      <c r="N19661" s="152"/>
      <c r="P19661" s="138"/>
    </row>
    <row r="19662" spans="13:16" x14ac:dyDescent="0.3">
      <c r="M19662" s="162"/>
      <c r="N19662" s="152"/>
      <c r="P19662" s="138"/>
    </row>
    <row r="19663" spans="13:16" x14ac:dyDescent="0.3">
      <c r="M19663" s="162"/>
      <c r="N19663" s="152"/>
      <c r="P19663" s="138"/>
    </row>
    <row r="19664" spans="13:16" x14ac:dyDescent="0.3">
      <c r="M19664" s="162"/>
      <c r="N19664" s="152"/>
      <c r="P19664" s="138"/>
    </row>
    <row r="19665" spans="13:16" x14ac:dyDescent="0.3">
      <c r="M19665" s="162"/>
      <c r="N19665" s="152"/>
      <c r="P19665" s="138"/>
    </row>
    <row r="19666" spans="13:16" x14ac:dyDescent="0.3">
      <c r="M19666" s="162"/>
      <c r="N19666" s="152"/>
      <c r="P19666" s="138"/>
    </row>
    <row r="19667" spans="13:16" x14ac:dyDescent="0.3">
      <c r="M19667" s="162"/>
      <c r="N19667" s="152"/>
      <c r="P19667" s="138"/>
    </row>
    <row r="19668" spans="13:16" x14ac:dyDescent="0.3">
      <c r="M19668" s="162"/>
      <c r="N19668" s="152"/>
      <c r="P19668" s="138"/>
    </row>
    <row r="19669" spans="13:16" x14ac:dyDescent="0.3">
      <c r="M19669" s="162"/>
      <c r="N19669" s="152"/>
      <c r="P19669" s="138"/>
    </row>
    <row r="19670" spans="13:16" x14ac:dyDescent="0.3">
      <c r="M19670" s="162"/>
      <c r="N19670" s="152"/>
      <c r="P19670" s="138"/>
    </row>
    <row r="19671" spans="13:16" x14ac:dyDescent="0.3">
      <c r="M19671" s="162"/>
      <c r="N19671" s="152"/>
      <c r="P19671" s="138"/>
    </row>
    <row r="19672" spans="13:16" x14ac:dyDescent="0.3">
      <c r="M19672" s="162"/>
      <c r="N19672" s="152"/>
      <c r="P19672" s="138"/>
    </row>
    <row r="19673" spans="13:16" x14ac:dyDescent="0.3">
      <c r="M19673" s="162"/>
      <c r="N19673" s="152"/>
      <c r="P19673" s="138"/>
    </row>
    <row r="19674" spans="13:16" x14ac:dyDescent="0.3">
      <c r="M19674" s="162"/>
      <c r="N19674" s="152"/>
      <c r="P19674" s="138"/>
    </row>
    <row r="19675" spans="13:16" x14ac:dyDescent="0.3">
      <c r="M19675" s="162"/>
      <c r="N19675" s="152"/>
      <c r="P19675" s="138"/>
    </row>
    <row r="19676" spans="13:16" x14ac:dyDescent="0.3">
      <c r="M19676" s="162"/>
      <c r="N19676" s="152"/>
      <c r="P19676" s="138"/>
    </row>
    <row r="19677" spans="13:16" x14ac:dyDescent="0.3">
      <c r="M19677" s="162"/>
      <c r="N19677" s="152"/>
      <c r="P19677" s="138"/>
    </row>
    <row r="19678" spans="13:16" x14ac:dyDescent="0.3">
      <c r="M19678" s="162"/>
      <c r="N19678" s="152"/>
      <c r="P19678" s="138"/>
    </row>
    <row r="19679" spans="13:16" x14ac:dyDescent="0.3">
      <c r="M19679" s="162"/>
      <c r="N19679" s="152"/>
      <c r="P19679" s="138"/>
    </row>
    <row r="19680" spans="13:16" x14ac:dyDescent="0.3">
      <c r="M19680" s="162"/>
      <c r="N19680" s="152"/>
      <c r="P19680" s="138"/>
    </row>
    <row r="19681" spans="13:16" x14ac:dyDescent="0.3">
      <c r="M19681" s="162"/>
      <c r="N19681" s="152"/>
      <c r="P19681" s="138"/>
    </row>
    <row r="19682" spans="13:16" x14ac:dyDescent="0.3">
      <c r="M19682" s="162"/>
      <c r="N19682" s="152"/>
      <c r="P19682" s="138"/>
    </row>
    <row r="19683" spans="13:16" x14ac:dyDescent="0.3">
      <c r="M19683" s="162"/>
      <c r="N19683" s="152"/>
      <c r="P19683" s="138"/>
    </row>
    <row r="19684" spans="13:16" x14ac:dyDescent="0.3">
      <c r="M19684" s="162"/>
      <c r="N19684" s="152"/>
      <c r="P19684" s="138"/>
    </row>
    <row r="19685" spans="13:16" x14ac:dyDescent="0.3">
      <c r="M19685" s="162"/>
      <c r="N19685" s="152"/>
      <c r="P19685" s="138"/>
    </row>
    <row r="19686" spans="13:16" x14ac:dyDescent="0.3">
      <c r="M19686" s="162"/>
      <c r="N19686" s="152"/>
      <c r="P19686" s="138"/>
    </row>
    <row r="19687" spans="13:16" x14ac:dyDescent="0.3">
      <c r="M19687" s="162"/>
      <c r="N19687" s="152"/>
      <c r="P19687" s="138"/>
    </row>
    <row r="19688" spans="13:16" x14ac:dyDescent="0.3">
      <c r="M19688" s="162"/>
      <c r="N19688" s="152"/>
      <c r="P19688" s="138"/>
    </row>
    <row r="19689" spans="13:16" x14ac:dyDescent="0.3">
      <c r="M19689" s="162"/>
      <c r="N19689" s="152"/>
      <c r="P19689" s="138"/>
    </row>
    <row r="19690" spans="13:16" x14ac:dyDescent="0.3">
      <c r="M19690" s="162"/>
      <c r="N19690" s="152"/>
      <c r="P19690" s="138"/>
    </row>
    <row r="19691" spans="13:16" x14ac:dyDescent="0.3">
      <c r="M19691" s="162"/>
      <c r="N19691" s="152"/>
      <c r="P19691" s="138"/>
    </row>
    <row r="19692" spans="13:16" x14ac:dyDescent="0.3">
      <c r="M19692" s="162"/>
      <c r="N19692" s="152"/>
      <c r="P19692" s="138"/>
    </row>
    <row r="19693" spans="13:16" x14ac:dyDescent="0.3">
      <c r="M19693" s="162"/>
      <c r="N19693" s="152"/>
      <c r="P19693" s="138"/>
    </row>
    <row r="19694" spans="13:16" x14ac:dyDescent="0.3">
      <c r="M19694" s="162"/>
      <c r="N19694" s="152"/>
      <c r="P19694" s="138"/>
    </row>
    <row r="19695" spans="13:16" x14ac:dyDescent="0.3">
      <c r="M19695" s="162"/>
      <c r="N19695" s="152"/>
      <c r="P19695" s="138"/>
    </row>
    <row r="19696" spans="13:16" x14ac:dyDescent="0.3">
      <c r="M19696" s="162"/>
      <c r="N19696" s="152"/>
      <c r="P19696" s="138"/>
    </row>
    <row r="19697" spans="13:16" x14ac:dyDescent="0.3">
      <c r="M19697" s="162"/>
      <c r="N19697" s="152"/>
      <c r="P19697" s="138"/>
    </row>
    <row r="19698" spans="13:16" x14ac:dyDescent="0.3">
      <c r="M19698" s="162"/>
      <c r="N19698" s="152"/>
      <c r="P19698" s="138"/>
    </row>
    <row r="19699" spans="13:16" x14ac:dyDescent="0.3">
      <c r="M19699" s="162"/>
      <c r="N19699" s="152"/>
      <c r="P19699" s="138"/>
    </row>
    <row r="19700" spans="13:16" x14ac:dyDescent="0.3">
      <c r="M19700" s="162"/>
      <c r="N19700" s="152"/>
      <c r="P19700" s="138"/>
    </row>
    <row r="19701" spans="13:16" x14ac:dyDescent="0.3">
      <c r="M19701" s="162"/>
      <c r="N19701" s="152"/>
      <c r="P19701" s="138"/>
    </row>
    <row r="19702" spans="13:16" x14ac:dyDescent="0.3">
      <c r="M19702" s="162"/>
      <c r="N19702" s="152"/>
      <c r="P19702" s="138"/>
    </row>
    <row r="19703" spans="13:16" x14ac:dyDescent="0.3">
      <c r="M19703" s="162"/>
      <c r="N19703" s="152"/>
      <c r="P19703" s="138"/>
    </row>
    <row r="19704" spans="13:16" x14ac:dyDescent="0.3">
      <c r="M19704" s="162"/>
      <c r="N19704" s="152"/>
      <c r="P19704" s="138"/>
    </row>
    <row r="19705" spans="13:16" x14ac:dyDescent="0.3">
      <c r="M19705" s="162"/>
      <c r="N19705" s="152"/>
      <c r="P19705" s="138"/>
    </row>
    <row r="19706" spans="13:16" x14ac:dyDescent="0.3">
      <c r="M19706" s="162"/>
      <c r="N19706" s="152"/>
      <c r="P19706" s="138"/>
    </row>
    <row r="19707" spans="13:16" x14ac:dyDescent="0.3">
      <c r="M19707" s="162"/>
      <c r="N19707" s="152"/>
      <c r="P19707" s="138"/>
    </row>
    <row r="19708" spans="13:16" x14ac:dyDescent="0.3">
      <c r="M19708" s="162"/>
      <c r="N19708" s="152"/>
      <c r="P19708" s="138"/>
    </row>
    <row r="19709" spans="13:16" x14ac:dyDescent="0.3">
      <c r="M19709" s="162"/>
      <c r="N19709" s="152"/>
      <c r="P19709" s="138"/>
    </row>
    <row r="19710" spans="13:16" x14ac:dyDescent="0.3">
      <c r="M19710" s="162"/>
      <c r="N19710" s="152"/>
      <c r="P19710" s="138"/>
    </row>
    <row r="19711" spans="13:16" x14ac:dyDescent="0.3">
      <c r="M19711" s="162"/>
      <c r="N19711" s="152"/>
      <c r="P19711" s="138"/>
    </row>
    <row r="19712" spans="13:16" x14ac:dyDescent="0.3">
      <c r="M19712" s="162"/>
      <c r="N19712" s="152"/>
      <c r="P19712" s="138"/>
    </row>
    <row r="19713" spans="13:16" x14ac:dyDescent="0.3">
      <c r="M19713" s="162"/>
      <c r="N19713" s="152"/>
      <c r="P19713" s="138"/>
    </row>
    <row r="19714" spans="13:16" x14ac:dyDescent="0.3">
      <c r="M19714" s="162"/>
      <c r="N19714" s="152"/>
      <c r="P19714" s="138"/>
    </row>
    <row r="19715" spans="13:16" x14ac:dyDescent="0.3">
      <c r="M19715" s="162"/>
      <c r="N19715" s="152"/>
      <c r="P19715" s="138"/>
    </row>
    <row r="19716" spans="13:16" x14ac:dyDescent="0.3">
      <c r="M19716" s="162"/>
      <c r="N19716" s="152"/>
      <c r="P19716" s="138"/>
    </row>
    <row r="19717" spans="13:16" x14ac:dyDescent="0.3">
      <c r="M19717" s="162"/>
      <c r="N19717" s="152"/>
      <c r="P19717" s="138"/>
    </row>
    <row r="19718" spans="13:16" x14ac:dyDescent="0.3">
      <c r="M19718" s="162"/>
      <c r="N19718" s="152"/>
      <c r="P19718" s="138"/>
    </row>
    <row r="19719" spans="13:16" x14ac:dyDescent="0.3">
      <c r="M19719" s="162"/>
      <c r="N19719" s="152"/>
      <c r="P19719" s="138"/>
    </row>
    <row r="19720" spans="13:16" x14ac:dyDescent="0.3">
      <c r="M19720" s="162"/>
      <c r="N19720" s="152"/>
      <c r="P19720" s="138"/>
    </row>
    <row r="19721" spans="13:16" x14ac:dyDescent="0.3">
      <c r="M19721" s="162"/>
      <c r="N19721" s="152"/>
      <c r="P19721" s="138"/>
    </row>
    <row r="19722" spans="13:16" x14ac:dyDescent="0.3">
      <c r="M19722" s="162"/>
      <c r="N19722" s="152"/>
      <c r="P19722" s="138"/>
    </row>
    <row r="19723" spans="13:16" x14ac:dyDescent="0.3">
      <c r="M19723" s="162"/>
      <c r="N19723" s="152"/>
      <c r="P19723" s="138"/>
    </row>
    <row r="19724" spans="13:16" x14ac:dyDescent="0.3">
      <c r="M19724" s="162"/>
      <c r="N19724" s="152"/>
      <c r="P19724" s="138"/>
    </row>
    <row r="19725" spans="13:16" x14ac:dyDescent="0.3">
      <c r="M19725" s="162"/>
      <c r="N19725" s="152"/>
      <c r="P19725" s="138"/>
    </row>
    <row r="19726" spans="13:16" x14ac:dyDescent="0.3">
      <c r="M19726" s="162"/>
      <c r="N19726" s="152"/>
      <c r="P19726" s="138"/>
    </row>
    <row r="19727" spans="13:16" x14ac:dyDescent="0.3">
      <c r="M19727" s="162"/>
      <c r="N19727" s="152"/>
      <c r="P19727" s="138"/>
    </row>
    <row r="19728" spans="13:16" x14ac:dyDescent="0.3">
      <c r="M19728" s="162"/>
      <c r="N19728" s="152"/>
      <c r="P19728" s="138"/>
    </row>
    <row r="19729" spans="13:16" x14ac:dyDescent="0.3">
      <c r="M19729" s="162"/>
      <c r="N19729" s="152"/>
      <c r="P19729" s="138"/>
    </row>
    <row r="19730" spans="13:16" x14ac:dyDescent="0.3">
      <c r="M19730" s="162"/>
      <c r="N19730" s="152"/>
      <c r="P19730" s="138"/>
    </row>
    <row r="19731" spans="13:16" x14ac:dyDescent="0.3">
      <c r="M19731" s="162"/>
      <c r="N19731" s="152"/>
      <c r="P19731" s="138"/>
    </row>
    <row r="19732" spans="13:16" x14ac:dyDescent="0.3">
      <c r="M19732" s="162"/>
      <c r="N19732" s="152"/>
      <c r="P19732" s="138"/>
    </row>
    <row r="19733" spans="13:16" x14ac:dyDescent="0.3">
      <c r="M19733" s="162"/>
      <c r="N19733" s="152"/>
      <c r="P19733" s="138"/>
    </row>
    <row r="19734" spans="13:16" x14ac:dyDescent="0.3">
      <c r="M19734" s="162"/>
      <c r="N19734" s="152"/>
      <c r="P19734" s="138"/>
    </row>
    <row r="19735" spans="13:16" x14ac:dyDescent="0.3">
      <c r="M19735" s="162"/>
      <c r="N19735" s="152"/>
      <c r="P19735" s="138"/>
    </row>
    <row r="19736" spans="13:16" x14ac:dyDescent="0.3">
      <c r="M19736" s="162"/>
      <c r="N19736" s="152"/>
      <c r="P19736" s="138"/>
    </row>
    <row r="19737" spans="13:16" x14ac:dyDescent="0.3">
      <c r="M19737" s="162"/>
      <c r="N19737" s="152"/>
      <c r="P19737" s="138"/>
    </row>
    <row r="19738" spans="13:16" x14ac:dyDescent="0.3">
      <c r="M19738" s="162"/>
      <c r="N19738" s="152"/>
      <c r="P19738" s="138"/>
    </row>
    <row r="19739" spans="13:16" x14ac:dyDescent="0.3">
      <c r="M19739" s="162"/>
      <c r="N19739" s="152"/>
      <c r="P19739" s="138"/>
    </row>
    <row r="19740" spans="13:16" x14ac:dyDescent="0.3">
      <c r="M19740" s="162"/>
      <c r="N19740" s="152"/>
      <c r="P19740" s="138"/>
    </row>
    <row r="19741" spans="13:16" x14ac:dyDescent="0.3">
      <c r="M19741" s="162"/>
      <c r="N19741" s="152"/>
      <c r="P19741" s="138"/>
    </row>
    <row r="19742" spans="13:16" x14ac:dyDescent="0.3">
      <c r="M19742" s="162"/>
      <c r="N19742" s="152"/>
      <c r="P19742" s="138"/>
    </row>
    <row r="19743" spans="13:16" x14ac:dyDescent="0.3">
      <c r="M19743" s="162"/>
      <c r="N19743" s="152"/>
      <c r="P19743" s="138"/>
    </row>
    <row r="19744" spans="13:16" x14ac:dyDescent="0.3">
      <c r="M19744" s="162"/>
      <c r="N19744" s="152"/>
      <c r="P19744" s="138"/>
    </row>
    <row r="19745" spans="13:16" x14ac:dyDescent="0.3">
      <c r="M19745" s="162"/>
      <c r="N19745" s="152"/>
      <c r="P19745" s="138"/>
    </row>
    <row r="19746" spans="13:16" x14ac:dyDescent="0.3">
      <c r="M19746" s="162"/>
      <c r="N19746" s="152"/>
      <c r="P19746" s="138"/>
    </row>
    <row r="19747" spans="13:16" x14ac:dyDescent="0.3">
      <c r="M19747" s="162"/>
      <c r="N19747" s="152"/>
      <c r="P19747" s="138"/>
    </row>
    <row r="19748" spans="13:16" x14ac:dyDescent="0.3">
      <c r="M19748" s="162"/>
      <c r="N19748" s="152"/>
      <c r="P19748" s="138"/>
    </row>
    <row r="19749" spans="13:16" x14ac:dyDescent="0.3">
      <c r="M19749" s="162"/>
      <c r="N19749" s="152"/>
      <c r="P19749" s="138"/>
    </row>
    <row r="19750" spans="13:16" x14ac:dyDescent="0.3">
      <c r="M19750" s="162"/>
      <c r="N19750" s="152"/>
      <c r="P19750" s="138"/>
    </row>
    <row r="19751" spans="13:16" x14ac:dyDescent="0.3">
      <c r="M19751" s="162"/>
      <c r="N19751" s="152"/>
      <c r="P19751" s="138"/>
    </row>
    <row r="19752" spans="13:16" x14ac:dyDescent="0.3">
      <c r="M19752" s="162"/>
      <c r="N19752" s="152"/>
      <c r="P19752" s="138"/>
    </row>
    <row r="19753" spans="13:16" x14ac:dyDescent="0.3">
      <c r="M19753" s="162"/>
      <c r="N19753" s="152"/>
      <c r="P19753" s="138"/>
    </row>
    <row r="19754" spans="13:16" x14ac:dyDescent="0.3">
      <c r="M19754" s="162"/>
      <c r="N19754" s="152"/>
      <c r="P19754" s="138"/>
    </row>
    <row r="19755" spans="13:16" x14ac:dyDescent="0.3">
      <c r="M19755" s="162"/>
      <c r="N19755" s="152"/>
      <c r="P19755" s="138"/>
    </row>
    <row r="19756" spans="13:16" x14ac:dyDescent="0.3">
      <c r="M19756" s="162"/>
      <c r="N19756" s="152"/>
      <c r="P19756" s="138"/>
    </row>
    <row r="19757" spans="13:16" x14ac:dyDescent="0.3">
      <c r="M19757" s="162"/>
      <c r="N19757" s="152"/>
      <c r="P19757" s="138"/>
    </row>
    <row r="19758" spans="13:16" x14ac:dyDescent="0.3">
      <c r="M19758" s="162"/>
      <c r="N19758" s="152"/>
      <c r="P19758" s="138"/>
    </row>
    <row r="19759" spans="13:16" x14ac:dyDescent="0.3">
      <c r="M19759" s="162"/>
      <c r="N19759" s="152"/>
      <c r="P19759" s="138"/>
    </row>
    <row r="19760" spans="13:16" x14ac:dyDescent="0.3">
      <c r="M19760" s="162"/>
      <c r="N19760" s="152"/>
      <c r="P19760" s="138"/>
    </row>
    <row r="19761" spans="13:16" x14ac:dyDescent="0.3">
      <c r="M19761" s="162"/>
      <c r="N19761" s="152"/>
      <c r="P19761" s="138"/>
    </row>
    <row r="19762" spans="13:16" x14ac:dyDescent="0.3">
      <c r="M19762" s="162"/>
      <c r="N19762" s="152"/>
      <c r="P19762" s="138"/>
    </row>
    <row r="19763" spans="13:16" x14ac:dyDescent="0.3">
      <c r="M19763" s="162"/>
      <c r="N19763" s="152"/>
      <c r="P19763" s="138"/>
    </row>
    <row r="19764" spans="13:16" x14ac:dyDescent="0.3">
      <c r="M19764" s="162"/>
      <c r="N19764" s="152"/>
      <c r="P19764" s="138"/>
    </row>
    <row r="19765" spans="13:16" x14ac:dyDescent="0.3">
      <c r="M19765" s="162"/>
      <c r="N19765" s="152"/>
      <c r="P19765" s="138"/>
    </row>
    <row r="19766" spans="13:16" x14ac:dyDescent="0.3">
      <c r="M19766" s="162"/>
      <c r="N19766" s="152"/>
      <c r="P19766" s="138"/>
    </row>
    <row r="19767" spans="13:16" x14ac:dyDescent="0.3">
      <c r="M19767" s="162"/>
      <c r="N19767" s="152"/>
      <c r="P19767" s="138"/>
    </row>
    <row r="19768" spans="13:16" x14ac:dyDescent="0.3">
      <c r="M19768" s="162"/>
      <c r="N19768" s="152"/>
      <c r="P19768" s="138"/>
    </row>
    <row r="19769" spans="13:16" x14ac:dyDescent="0.3">
      <c r="M19769" s="162"/>
      <c r="N19769" s="152"/>
      <c r="P19769" s="138"/>
    </row>
    <row r="19770" spans="13:16" x14ac:dyDescent="0.3">
      <c r="M19770" s="162"/>
      <c r="N19770" s="152"/>
      <c r="P19770" s="138"/>
    </row>
    <row r="19771" spans="13:16" x14ac:dyDescent="0.3">
      <c r="M19771" s="162"/>
      <c r="N19771" s="152"/>
      <c r="P19771" s="138"/>
    </row>
    <row r="19772" spans="13:16" x14ac:dyDescent="0.3">
      <c r="M19772" s="162"/>
      <c r="N19772" s="152"/>
      <c r="P19772" s="138"/>
    </row>
    <row r="19773" spans="13:16" x14ac:dyDescent="0.3">
      <c r="M19773" s="162"/>
      <c r="N19773" s="152"/>
      <c r="P19773" s="138"/>
    </row>
    <row r="19774" spans="13:16" x14ac:dyDescent="0.3">
      <c r="M19774" s="162"/>
      <c r="N19774" s="152"/>
      <c r="P19774" s="138"/>
    </row>
    <row r="19775" spans="13:16" x14ac:dyDescent="0.3">
      <c r="M19775" s="162"/>
      <c r="N19775" s="152"/>
      <c r="P19775" s="138"/>
    </row>
    <row r="19776" spans="13:16" x14ac:dyDescent="0.3">
      <c r="M19776" s="162"/>
      <c r="N19776" s="152"/>
      <c r="P19776" s="138"/>
    </row>
    <row r="19777" spans="13:16" x14ac:dyDescent="0.3">
      <c r="M19777" s="162"/>
      <c r="N19777" s="152"/>
      <c r="P19777" s="138"/>
    </row>
    <row r="19778" spans="13:16" x14ac:dyDescent="0.3">
      <c r="M19778" s="162"/>
      <c r="N19778" s="152"/>
      <c r="P19778" s="138"/>
    </row>
    <row r="19779" spans="13:16" x14ac:dyDescent="0.3">
      <c r="M19779" s="162"/>
      <c r="N19779" s="152"/>
      <c r="P19779" s="138"/>
    </row>
    <row r="19780" spans="13:16" x14ac:dyDescent="0.3">
      <c r="M19780" s="162"/>
      <c r="N19780" s="152"/>
      <c r="P19780" s="138"/>
    </row>
    <row r="19781" spans="13:16" x14ac:dyDescent="0.3">
      <c r="M19781" s="162"/>
      <c r="N19781" s="152"/>
      <c r="P19781" s="138"/>
    </row>
    <row r="19782" spans="13:16" x14ac:dyDescent="0.3">
      <c r="M19782" s="162"/>
      <c r="N19782" s="152"/>
      <c r="P19782" s="138"/>
    </row>
    <row r="19783" spans="13:16" x14ac:dyDescent="0.3">
      <c r="M19783" s="162"/>
      <c r="N19783" s="152"/>
      <c r="P19783" s="138"/>
    </row>
    <row r="19784" spans="13:16" x14ac:dyDescent="0.3">
      <c r="M19784" s="162"/>
      <c r="N19784" s="152"/>
      <c r="P19784" s="138"/>
    </row>
    <row r="19785" spans="13:16" x14ac:dyDescent="0.3">
      <c r="M19785" s="162"/>
      <c r="N19785" s="152"/>
      <c r="P19785" s="138"/>
    </row>
    <row r="19786" spans="13:16" x14ac:dyDescent="0.3">
      <c r="M19786" s="162"/>
      <c r="N19786" s="152"/>
      <c r="P19786" s="138"/>
    </row>
    <row r="19787" spans="13:16" x14ac:dyDescent="0.3">
      <c r="M19787" s="162"/>
      <c r="N19787" s="152"/>
      <c r="P19787" s="138"/>
    </row>
    <row r="19788" spans="13:16" x14ac:dyDescent="0.3">
      <c r="M19788" s="162"/>
      <c r="N19788" s="152"/>
      <c r="P19788" s="138"/>
    </row>
    <row r="19789" spans="13:16" x14ac:dyDescent="0.3">
      <c r="M19789" s="162"/>
      <c r="N19789" s="152"/>
      <c r="P19789" s="138"/>
    </row>
    <row r="19790" spans="13:16" x14ac:dyDescent="0.3">
      <c r="M19790" s="162"/>
      <c r="N19790" s="152"/>
      <c r="P19790" s="138"/>
    </row>
    <row r="19791" spans="13:16" x14ac:dyDescent="0.3">
      <c r="M19791" s="162"/>
      <c r="N19791" s="152"/>
      <c r="P19791" s="138"/>
    </row>
    <row r="19792" spans="13:16" x14ac:dyDescent="0.3">
      <c r="M19792" s="162"/>
      <c r="N19792" s="152"/>
      <c r="P19792" s="138"/>
    </row>
    <row r="19793" spans="13:16" x14ac:dyDescent="0.3">
      <c r="M19793" s="162"/>
      <c r="N19793" s="152"/>
      <c r="P19793" s="138"/>
    </row>
    <row r="19794" spans="13:16" x14ac:dyDescent="0.3">
      <c r="M19794" s="162"/>
      <c r="N19794" s="152"/>
      <c r="P19794" s="138"/>
    </row>
    <row r="19795" spans="13:16" x14ac:dyDescent="0.3">
      <c r="M19795" s="162"/>
      <c r="N19795" s="152"/>
      <c r="P19795" s="138"/>
    </row>
    <row r="19796" spans="13:16" x14ac:dyDescent="0.3">
      <c r="M19796" s="162"/>
      <c r="N19796" s="152"/>
      <c r="P19796" s="138"/>
    </row>
    <row r="19797" spans="13:16" x14ac:dyDescent="0.3">
      <c r="M19797" s="162"/>
      <c r="N19797" s="152"/>
      <c r="P19797" s="138"/>
    </row>
    <row r="19798" spans="13:16" x14ac:dyDescent="0.3">
      <c r="M19798" s="162"/>
      <c r="N19798" s="152"/>
      <c r="P19798" s="138"/>
    </row>
    <row r="19799" spans="13:16" x14ac:dyDescent="0.3">
      <c r="M19799" s="162"/>
      <c r="N19799" s="152"/>
      <c r="P19799" s="138"/>
    </row>
    <row r="19800" spans="13:16" x14ac:dyDescent="0.3">
      <c r="M19800" s="162"/>
      <c r="N19800" s="152"/>
      <c r="P19800" s="138"/>
    </row>
    <row r="19801" spans="13:16" x14ac:dyDescent="0.3">
      <c r="M19801" s="162"/>
      <c r="N19801" s="152"/>
      <c r="P19801" s="138"/>
    </row>
    <row r="19802" spans="13:16" x14ac:dyDescent="0.3">
      <c r="M19802" s="162"/>
      <c r="N19802" s="152"/>
      <c r="P19802" s="138"/>
    </row>
    <row r="19803" spans="13:16" x14ac:dyDescent="0.3">
      <c r="M19803" s="162"/>
      <c r="N19803" s="152"/>
      <c r="P19803" s="138"/>
    </row>
    <row r="19804" spans="13:16" x14ac:dyDescent="0.3">
      <c r="M19804" s="162"/>
      <c r="N19804" s="152"/>
      <c r="P19804" s="138"/>
    </row>
    <row r="19805" spans="13:16" x14ac:dyDescent="0.3">
      <c r="M19805" s="162"/>
      <c r="N19805" s="152"/>
      <c r="P19805" s="138"/>
    </row>
    <row r="19806" spans="13:16" x14ac:dyDescent="0.3">
      <c r="M19806" s="162"/>
      <c r="N19806" s="152"/>
      <c r="P19806" s="138"/>
    </row>
    <row r="19807" spans="13:16" x14ac:dyDescent="0.3">
      <c r="M19807" s="162"/>
      <c r="N19807" s="152"/>
      <c r="P19807" s="138"/>
    </row>
    <row r="19808" spans="13:16" x14ac:dyDescent="0.3">
      <c r="M19808" s="162"/>
      <c r="N19808" s="152"/>
      <c r="P19808" s="138"/>
    </row>
    <row r="19809" spans="13:16" x14ac:dyDescent="0.3">
      <c r="M19809" s="162"/>
      <c r="N19809" s="152"/>
      <c r="P19809" s="138"/>
    </row>
    <row r="19810" spans="13:16" x14ac:dyDescent="0.3">
      <c r="M19810" s="162"/>
      <c r="N19810" s="152"/>
      <c r="P19810" s="138"/>
    </row>
    <row r="19811" spans="13:16" x14ac:dyDescent="0.3">
      <c r="M19811" s="162"/>
      <c r="N19811" s="152"/>
      <c r="P19811" s="138"/>
    </row>
    <row r="19812" spans="13:16" x14ac:dyDescent="0.3">
      <c r="M19812" s="162"/>
      <c r="N19812" s="152"/>
      <c r="P19812" s="138"/>
    </row>
    <row r="19813" spans="13:16" x14ac:dyDescent="0.3">
      <c r="M19813" s="162"/>
      <c r="N19813" s="152"/>
      <c r="P19813" s="138"/>
    </row>
    <row r="19814" spans="13:16" x14ac:dyDescent="0.3">
      <c r="M19814" s="162"/>
      <c r="N19814" s="152"/>
      <c r="P19814" s="138"/>
    </row>
    <row r="19815" spans="13:16" x14ac:dyDescent="0.3">
      <c r="M19815" s="162"/>
      <c r="N19815" s="152"/>
      <c r="P19815" s="138"/>
    </row>
    <row r="19816" spans="13:16" x14ac:dyDescent="0.3">
      <c r="M19816" s="162"/>
      <c r="N19816" s="152"/>
      <c r="P19816" s="138"/>
    </row>
    <row r="19817" spans="13:16" x14ac:dyDescent="0.3">
      <c r="M19817" s="162"/>
      <c r="N19817" s="152"/>
      <c r="P19817" s="138"/>
    </row>
    <row r="19818" spans="13:16" x14ac:dyDescent="0.3">
      <c r="M19818" s="162"/>
      <c r="N19818" s="152"/>
      <c r="P19818" s="138"/>
    </row>
    <row r="19819" spans="13:16" x14ac:dyDescent="0.3">
      <c r="M19819" s="162"/>
      <c r="N19819" s="152"/>
      <c r="P19819" s="138"/>
    </row>
    <row r="19820" spans="13:16" x14ac:dyDescent="0.3">
      <c r="M19820" s="162"/>
      <c r="N19820" s="152"/>
      <c r="P19820" s="138"/>
    </row>
    <row r="19821" spans="13:16" x14ac:dyDescent="0.3">
      <c r="M19821" s="162"/>
      <c r="N19821" s="152"/>
      <c r="P19821" s="138"/>
    </row>
    <row r="19822" spans="13:16" x14ac:dyDescent="0.3">
      <c r="M19822" s="162"/>
      <c r="N19822" s="152"/>
      <c r="P19822" s="138"/>
    </row>
    <row r="19823" spans="13:16" x14ac:dyDescent="0.3">
      <c r="M19823" s="162"/>
      <c r="N19823" s="152"/>
      <c r="P19823" s="138"/>
    </row>
    <row r="19824" spans="13:16" x14ac:dyDescent="0.3">
      <c r="M19824" s="162"/>
      <c r="N19824" s="152"/>
      <c r="P19824" s="138"/>
    </row>
    <row r="19825" spans="13:16" x14ac:dyDescent="0.3">
      <c r="M19825" s="162"/>
      <c r="N19825" s="152"/>
      <c r="P19825" s="138"/>
    </row>
    <row r="19826" spans="13:16" x14ac:dyDescent="0.3">
      <c r="M19826" s="162"/>
      <c r="N19826" s="152"/>
      <c r="P19826" s="138"/>
    </row>
    <row r="19827" spans="13:16" x14ac:dyDescent="0.3">
      <c r="M19827" s="162"/>
      <c r="N19827" s="152"/>
      <c r="P19827" s="138"/>
    </row>
    <row r="19828" spans="13:16" x14ac:dyDescent="0.3">
      <c r="M19828" s="162"/>
      <c r="N19828" s="152"/>
      <c r="P19828" s="138"/>
    </row>
    <row r="19829" spans="13:16" x14ac:dyDescent="0.3">
      <c r="M19829" s="162"/>
      <c r="N19829" s="152"/>
      <c r="P19829" s="138"/>
    </row>
    <row r="19830" spans="13:16" x14ac:dyDescent="0.3">
      <c r="M19830" s="162"/>
      <c r="N19830" s="152"/>
      <c r="P19830" s="138"/>
    </row>
    <row r="19831" spans="13:16" x14ac:dyDescent="0.3">
      <c r="M19831" s="162"/>
      <c r="N19831" s="152"/>
      <c r="P19831" s="138"/>
    </row>
    <row r="19832" spans="13:16" x14ac:dyDescent="0.3">
      <c r="M19832" s="162"/>
      <c r="N19832" s="152"/>
      <c r="P19832" s="138"/>
    </row>
    <row r="19833" spans="13:16" x14ac:dyDescent="0.3">
      <c r="M19833" s="162"/>
      <c r="N19833" s="152"/>
      <c r="P19833" s="138"/>
    </row>
    <row r="19834" spans="13:16" x14ac:dyDescent="0.3">
      <c r="M19834" s="162"/>
      <c r="N19834" s="152"/>
      <c r="P19834" s="138"/>
    </row>
    <row r="19835" spans="13:16" x14ac:dyDescent="0.3">
      <c r="M19835" s="162"/>
      <c r="N19835" s="152"/>
      <c r="P19835" s="138"/>
    </row>
    <row r="19836" spans="13:16" x14ac:dyDescent="0.3">
      <c r="M19836" s="162"/>
      <c r="N19836" s="152"/>
      <c r="P19836" s="138"/>
    </row>
    <row r="19837" spans="13:16" x14ac:dyDescent="0.3">
      <c r="M19837" s="162"/>
      <c r="N19837" s="152"/>
      <c r="P19837" s="138"/>
    </row>
    <row r="19838" spans="13:16" x14ac:dyDescent="0.3">
      <c r="M19838" s="162"/>
      <c r="N19838" s="152"/>
      <c r="P19838" s="138"/>
    </row>
    <row r="19839" spans="13:16" x14ac:dyDescent="0.3">
      <c r="M19839" s="162"/>
      <c r="N19839" s="152"/>
      <c r="P19839" s="138"/>
    </row>
    <row r="19840" spans="13:16" x14ac:dyDescent="0.3">
      <c r="M19840" s="162"/>
      <c r="N19840" s="152"/>
      <c r="P19840" s="138"/>
    </row>
    <row r="19841" spans="13:16" x14ac:dyDescent="0.3">
      <c r="M19841" s="162"/>
      <c r="N19841" s="152"/>
      <c r="P19841" s="138"/>
    </row>
    <row r="19842" spans="13:16" x14ac:dyDescent="0.3">
      <c r="M19842" s="162"/>
      <c r="N19842" s="152"/>
      <c r="P19842" s="138"/>
    </row>
    <row r="19843" spans="13:16" x14ac:dyDescent="0.3">
      <c r="M19843" s="162"/>
      <c r="N19843" s="152"/>
      <c r="P19843" s="138"/>
    </row>
    <row r="19844" spans="13:16" x14ac:dyDescent="0.3">
      <c r="M19844" s="162"/>
      <c r="N19844" s="152"/>
      <c r="P19844" s="138"/>
    </row>
    <row r="19845" spans="13:16" x14ac:dyDescent="0.3">
      <c r="M19845" s="162"/>
      <c r="N19845" s="152"/>
      <c r="P19845" s="138"/>
    </row>
    <row r="19846" spans="13:16" x14ac:dyDescent="0.3">
      <c r="M19846" s="162"/>
      <c r="N19846" s="152"/>
      <c r="P19846" s="138"/>
    </row>
    <row r="19847" spans="13:16" x14ac:dyDescent="0.3">
      <c r="M19847" s="162"/>
      <c r="N19847" s="152"/>
      <c r="P19847" s="138"/>
    </row>
    <row r="19848" spans="13:16" x14ac:dyDescent="0.3">
      <c r="M19848" s="162"/>
      <c r="N19848" s="152"/>
      <c r="P19848" s="138"/>
    </row>
    <row r="19849" spans="13:16" x14ac:dyDescent="0.3">
      <c r="M19849" s="162"/>
      <c r="N19849" s="152"/>
      <c r="P19849" s="138"/>
    </row>
    <row r="19850" spans="13:16" x14ac:dyDescent="0.3">
      <c r="M19850" s="162"/>
      <c r="N19850" s="152"/>
      <c r="P19850" s="138"/>
    </row>
    <row r="19851" spans="13:16" x14ac:dyDescent="0.3">
      <c r="M19851" s="162"/>
      <c r="N19851" s="152"/>
      <c r="P19851" s="138"/>
    </row>
    <row r="19852" spans="13:16" x14ac:dyDescent="0.3">
      <c r="M19852" s="162"/>
      <c r="N19852" s="152"/>
      <c r="P19852" s="138"/>
    </row>
    <row r="19853" spans="13:16" x14ac:dyDescent="0.3">
      <c r="M19853" s="162"/>
      <c r="N19853" s="152"/>
      <c r="P19853" s="138"/>
    </row>
    <row r="19854" spans="13:16" x14ac:dyDescent="0.3">
      <c r="M19854" s="162"/>
      <c r="N19854" s="152"/>
      <c r="P19854" s="138"/>
    </row>
    <row r="19855" spans="13:16" x14ac:dyDescent="0.3">
      <c r="M19855" s="162"/>
      <c r="N19855" s="152"/>
      <c r="P19855" s="138"/>
    </row>
    <row r="19856" spans="13:16" x14ac:dyDescent="0.3">
      <c r="M19856" s="162"/>
      <c r="N19856" s="152"/>
      <c r="P19856" s="138"/>
    </row>
    <row r="19857" spans="13:16" x14ac:dyDescent="0.3">
      <c r="M19857" s="162"/>
      <c r="N19857" s="152"/>
      <c r="P19857" s="138"/>
    </row>
    <row r="19858" spans="13:16" x14ac:dyDescent="0.3">
      <c r="M19858" s="162"/>
      <c r="N19858" s="152"/>
      <c r="P19858" s="138"/>
    </row>
    <row r="19859" spans="13:16" x14ac:dyDescent="0.3">
      <c r="M19859" s="162"/>
      <c r="N19859" s="152"/>
      <c r="P19859" s="138"/>
    </row>
    <row r="19860" spans="13:16" x14ac:dyDescent="0.3">
      <c r="M19860" s="162"/>
      <c r="N19860" s="152"/>
      <c r="P19860" s="138"/>
    </row>
    <row r="19861" spans="13:16" x14ac:dyDescent="0.3">
      <c r="M19861" s="162"/>
      <c r="N19861" s="152"/>
      <c r="P19861" s="138"/>
    </row>
    <row r="19862" spans="13:16" x14ac:dyDescent="0.3">
      <c r="M19862" s="162"/>
      <c r="N19862" s="152"/>
      <c r="P19862" s="138"/>
    </row>
    <row r="19863" spans="13:16" x14ac:dyDescent="0.3">
      <c r="M19863" s="162"/>
      <c r="N19863" s="152"/>
      <c r="P19863" s="138"/>
    </row>
    <row r="19864" spans="13:16" x14ac:dyDescent="0.3">
      <c r="M19864" s="162"/>
      <c r="N19864" s="152"/>
      <c r="P19864" s="138"/>
    </row>
    <row r="19865" spans="13:16" x14ac:dyDescent="0.3">
      <c r="M19865" s="162"/>
      <c r="N19865" s="152"/>
      <c r="P19865" s="138"/>
    </row>
    <row r="19866" spans="13:16" x14ac:dyDescent="0.3">
      <c r="M19866" s="162"/>
      <c r="N19866" s="152"/>
      <c r="P19866" s="138"/>
    </row>
    <row r="19867" spans="13:16" x14ac:dyDescent="0.3">
      <c r="M19867" s="162"/>
      <c r="N19867" s="152"/>
      <c r="P19867" s="138"/>
    </row>
    <row r="19868" spans="13:16" x14ac:dyDescent="0.3">
      <c r="M19868" s="162"/>
      <c r="N19868" s="152"/>
      <c r="P19868" s="138"/>
    </row>
    <row r="19869" spans="13:16" x14ac:dyDescent="0.3">
      <c r="M19869" s="162"/>
      <c r="N19869" s="152"/>
      <c r="P19869" s="138"/>
    </row>
    <row r="19870" spans="13:16" x14ac:dyDescent="0.3">
      <c r="M19870" s="162"/>
      <c r="N19870" s="152"/>
      <c r="P19870" s="138"/>
    </row>
    <row r="19871" spans="13:16" x14ac:dyDescent="0.3">
      <c r="M19871" s="162"/>
      <c r="N19871" s="152"/>
      <c r="P19871" s="138"/>
    </row>
    <row r="19872" spans="13:16" x14ac:dyDescent="0.3">
      <c r="M19872" s="162"/>
      <c r="N19872" s="152"/>
      <c r="P19872" s="138"/>
    </row>
    <row r="19873" spans="13:16" x14ac:dyDescent="0.3">
      <c r="M19873" s="162"/>
      <c r="N19873" s="152"/>
      <c r="P19873" s="138"/>
    </row>
    <row r="19874" spans="13:16" x14ac:dyDescent="0.3">
      <c r="M19874" s="162"/>
      <c r="N19874" s="152"/>
      <c r="P19874" s="138"/>
    </row>
    <row r="19875" spans="13:16" x14ac:dyDescent="0.3">
      <c r="M19875" s="162"/>
      <c r="N19875" s="152"/>
      <c r="P19875" s="138"/>
    </row>
    <row r="19876" spans="13:16" x14ac:dyDescent="0.3">
      <c r="M19876" s="162"/>
      <c r="N19876" s="152"/>
      <c r="P19876" s="138"/>
    </row>
    <row r="19877" spans="13:16" x14ac:dyDescent="0.3">
      <c r="M19877" s="162"/>
      <c r="N19877" s="152"/>
      <c r="P19877" s="138"/>
    </row>
    <row r="19878" spans="13:16" x14ac:dyDescent="0.3">
      <c r="M19878" s="162"/>
      <c r="N19878" s="152"/>
      <c r="P19878" s="138"/>
    </row>
    <row r="19879" spans="13:16" x14ac:dyDescent="0.3">
      <c r="M19879" s="162"/>
      <c r="N19879" s="152"/>
      <c r="P19879" s="138"/>
    </row>
    <row r="19880" spans="13:16" x14ac:dyDescent="0.3">
      <c r="M19880" s="162"/>
      <c r="N19880" s="152"/>
      <c r="P19880" s="138"/>
    </row>
    <row r="19881" spans="13:16" x14ac:dyDescent="0.3">
      <c r="M19881" s="162"/>
      <c r="N19881" s="152"/>
      <c r="P19881" s="138"/>
    </row>
    <row r="19882" spans="13:16" x14ac:dyDescent="0.3">
      <c r="M19882" s="162"/>
      <c r="N19882" s="152"/>
      <c r="P19882" s="138"/>
    </row>
    <row r="19883" spans="13:16" x14ac:dyDescent="0.3">
      <c r="M19883" s="162"/>
      <c r="N19883" s="152"/>
      <c r="P19883" s="138"/>
    </row>
    <row r="19884" spans="13:16" x14ac:dyDescent="0.3">
      <c r="M19884" s="162"/>
      <c r="N19884" s="152"/>
      <c r="P19884" s="138"/>
    </row>
    <row r="19885" spans="13:16" x14ac:dyDescent="0.3">
      <c r="M19885" s="162"/>
      <c r="N19885" s="152"/>
      <c r="P19885" s="138"/>
    </row>
    <row r="19886" spans="13:16" x14ac:dyDescent="0.3">
      <c r="M19886" s="162"/>
      <c r="N19886" s="152"/>
      <c r="P19886" s="138"/>
    </row>
    <row r="19887" spans="13:16" x14ac:dyDescent="0.3">
      <c r="M19887" s="162"/>
      <c r="N19887" s="152"/>
      <c r="P19887" s="138"/>
    </row>
    <row r="19888" spans="13:16" x14ac:dyDescent="0.3">
      <c r="M19888" s="162"/>
      <c r="N19888" s="152"/>
      <c r="P19888" s="138"/>
    </row>
    <row r="19889" spans="13:16" x14ac:dyDescent="0.3">
      <c r="M19889" s="162"/>
      <c r="N19889" s="152"/>
      <c r="P19889" s="138"/>
    </row>
    <row r="19890" spans="13:16" x14ac:dyDescent="0.3">
      <c r="M19890" s="162"/>
      <c r="N19890" s="152"/>
      <c r="P19890" s="138"/>
    </row>
    <row r="19891" spans="13:16" x14ac:dyDescent="0.3">
      <c r="M19891" s="162"/>
      <c r="N19891" s="152"/>
      <c r="P19891" s="138"/>
    </row>
    <row r="19892" spans="13:16" x14ac:dyDescent="0.3">
      <c r="M19892" s="162"/>
      <c r="N19892" s="152"/>
      <c r="P19892" s="138"/>
    </row>
    <row r="19893" spans="13:16" x14ac:dyDescent="0.3">
      <c r="M19893" s="162"/>
      <c r="N19893" s="152"/>
      <c r="P19893" s="138"/>
    </row>
    <row r="19894" spans="13:16" x14ac:dyDescent="0.3">
      <c r="M19894" s="162"/>
      <c r="N19894" s="152"/>
      <c r="P19894" s="138"/>
    </row>
    <row r="19895" spans="13:16" x14ac:dyDescent="0.3">
      <c r="M19895" s="162"/>
      <c r="N19895" s="152"/>
      <c r="P19895" s="138"/>
    </row>
    <row r="19896" spans="13:16" x14ac:dyDescent="0.3">
      <c r="M19896" s="162"/>
      <c r="N19896" s="152"/>
      <c r="P19896" s="138"/>
    </row>
    <row r="19897" spans="13:16" x14ac:dyDescent="0.3">
      <c r="M19897" s="162"/>
      <c r="N19897" s="152"/>
      <c r="P19897" s="138"/>
    </row>
    <row r="19898" spans="13:16" x14ac:dyDescent="0.3">
      <c r="M19898" s="162"/>
      <c r="N19898" s="152"/>
      <c r="P19898" s="138"/>
    </row>
    <row r="19899" spans="13:16" x14ac:dyDescent="0.3">
      <c r="M19899" s="162"/>
      <c r="N19899" s="152"/>
      <c r="P19899" s="138"/>
    </row>
    <row r="19900" spans="13:16" x14ac:dyDescent="0.3">
      <c r="M19900" s="162"/>
      <c r="N19900" s="152"/>
      <c r="P19900" s="138"/>
    </row>
    <row r="19901" spans="13:16" x14ac:dyDescent="0.3">
      <c r="M19901" s="162"/>
      <c r="N19901" s="152"/>
      <c r="P19901" s="138"/>
    </row>
    <row r="19902" spans="13:16" x14ac:dyDescent="0.3">
      <c r="M19902" s="162"/>
      <c r="N19902" s="152"/>
      <c r="P19902" s="138"/>
    </row>
    <row r="19903" spans="13:16" x14ac:dyDescent="0.3">
      <c r="M19903" s="162"/>
      <c r="N19903" s="152"/>
      <c r="P19903" s="138"/>
    </row>
    <row r="19904" spans="13:16" x14ac:dyDescent="0.3">
      <c r="M19904" s="162"/>
      <c r="N19904" s="152"/>
      <c r="P19904" s="138"/>
    </row>
    <row r="19905" spans="13:16" x14ac:dyDescent="0.3">
      <c r="M19905" s="162"/>
      <c r="N19905" s="152"/>
      <c r="P19905" s="138"/>
    </row>
    <row r="19906" spans="13:16" x14ac:dyDescent="0.3">
      <c r="M19906" s="162"/>
      <c r="N19906" s="152"/>
      <c r="P19906" s="138"/>
    </row>
    <row r="19907" spans="13:16" x14ac:dyDescent="0.3">
      <c r="M19907" s="162"/>
      <c r="N19907" s="152"/>
      <c r="P19907" s="138"/>
    </row>
    <row r="19908" spans="13:16" x14ac:dyDescent="0.3">
      <c r="M19908" s="162"/>
      <c r="N19908" s="152"/>
      <c r="P19908" s="138"/>
    </row>
    <row r="19909" spans="13:16" x14ac:dyDescent="0.3">
      <c r="M19909" s="162"/>
      <c r="N19909" s="152"/>
      <c r="P19909" s="138"/>
    </row>
    <row r="19910" spans="13:16" x14ac:dyDescent="0.3">
      <c r="M19910" s="162"/>
      <c r="N19910" s="152"/>
      <c r="P19910" s="138"/>
    </row>
    <row r="19911" spans="13:16" x14ac:dyDescent="0.3">
      <c r="M19911" s="162"/>
      <c r="N19911" s="152"/>
      <c r="P19911" s="138"/>
    </row>
    <row r="19912" spans="13:16" x14ac:dyDescent="0.3">
      <c r="M19912" s="162"/>
      <c r="N19912" s="152"/>
      <c r="P19912" s="138"/>
    </row>
    <row r="19913" spans="13:16" x14ac:dyDescent="0.3">
      <c r="M19913" s="162"/>
      <c r="N19913" s="152"/>
      <c r="P19913" s="138"/>
    </row>
    <row r="19914" spans="13:16" x14ac:dyDescent="0.3">
      <c r="M19914" s="162"/>
      <c r="N19914" s="152"/>
      <c r="P19914" s="138"/>
    </row>
    <row r="19915" spans="13:16" x14ac:dyDescent="0.3">
      <c r="M19915" s="162"/>
      <c r="N19915" s="152"/>
      <c r="P19915" s="138"/>
    </row>
    <row r="19916" spans="13:16" x14ac:dyDescent="0.3">
      <c r="M19916" s="162"/>
      <c r="N19916" s="152"/>
      <c r="P19916" s="138"/>
    </row>
    <row r="19917" spans="13:16" x14ac:dyDescent="0.3">
      <c r="M19917" s="162"/>
      <c r="N19917" s="152"/>
      <c r="P19917" s="138"/>
    </row>
    <row r="19918" spans="13:16" x14ac:dyDescent="0.3">
      <c r="M19918" s="162"/>
      <c r="N19918" s="152"/>
      <c r="P19918" s="138"/>
    </row>
    <row r="19919" spans="13:16" x14ac:dyDescent="0.3">
      <c r="M19919" s="162"/>
      <c r="N19919" s="152"/>
      <c r="P19919" s="138"/>
    </row>
    <row r="19920" spans="13:16" x14ac:dyDescent="0.3">
      <c r="M19920" s="162"/>
      <c r="N19920" s="152"/>
      <c r="P19920" s="138"/>
    </row>
    <row r="19921" spans="13:16" x14ac:dyDescent="0.3">
      <c r="M19921" s="162"/>
      <c r="N19921" s="152"/>
      <c r="P19921" s="138"/>
    </row>
    <row r="19922" spans="13:16" x14ac:dyDescent="0.3">
      <c r="M19922" s="162"/>
      <c r="N19922" s="152"/>
      <c r="P19922" s="138"/>
    </row>
    <row r="19923" spans="13:16" x14ac:dyDescent="0.3">
      <c r="M19923" s="162"/>
      <c r="N19923" s="152"/>
      <c r="P19923" s="138"/>
    </row>
    <row r="19924" spans="13:16" x14ac:dyDescent="0.3">
      <c r="M19924" s="162"/>
      <c r="N19924" s="152"/>
      <c r="P19924" s="138"/>
    </row>
    <row r="19925" spans="13:16" x14ac:dyDescent="0.3">
      <c r="M19925" s="162"/>
      <c r="N19925" s="152"/>
      <c r="P19925" s="138"/>
    </row>
    <row r="19926" spans="13:16" x14ac:dyDescent="0.3">
      <c r="M19926" s="162"/>
      <c r="N19926" s="152"/>
      <c r="P19926" s="138"/>
    </row>
    <row r="19927" spans="13:16" x14ac:dyDescent="0.3">
      <c r="M19927" s="162"/>
      <c r="N19927" s="152"/>
      <c r="P19927" s="138"/>
    </row>
    <row r="19928" spans="13:16" x14ac:dyDescent="0.3">
      <c r="M19928" s="162"/>
      <c r="N19928" s="152"/>
      <c r="P19928" s="138"/>
    </row>
    <row r="19929" spans="13:16" x14ac:dyDescent="0.3">
      <c r="M19929" s="162"/>
      <c r="N19929" s="152"/>
      <c r="P19929" s="138"/>
    </row>
    <row r="19930" spans="13:16" x14ac:dyDescent="0.3">
      <c r="M19930" s="162"/>
      <c r="N19930" s="152"/>
      <c r="P19930" s="138"/>
    </row>
    <row r="19931" spans="13:16" x14ac:dyDescent="0.3">
      <c r="M19931" s="162"/>
      <c r="N19931" s="152"/>
      <c r="P19931" s="138"/>
    </row>
    <row r="19932" spans="13:16" x14ac:dyDescent="0.3">
      <c r="M19932" s="162"/>
      <c r="N19932" s="152"/>
      <c r="P19932" s="138"/>
    </row>
    <row r="19933" spans="13:16" x14ac:dyDescent="0.3">
      <c r="M19933" s="162"/>
      <c r="N19933" s="152"/>
      <c r="P19933" s="138"/>
    </row>
    <row r="19934" spans="13:16" x14ac:dyDescent="0.3">
      <c r="M19934" s="162"/>
      <c r="N19934" s="152"/>
      <c r="P19934" s="138"/>
    </row>
    <row r="19935" spans="13:16" x14ac:dyDescent="0.3">
      <c r="M19935" s="162"/>
      <c r="N19935" s="152"/>
      <c r="P19935" s="138"/>
    </row>
    <row r="19936" spans="13:16" x14ac:dyDescent="0.3">
      <c r="M19936" s="162"/>
      <c r="N19936" s="152"/>
      <c r="P19936" s="138"/>
    </row>
    <row r="19937" spans="13:16" x14ac:dyDescent="0.3">
      <c r="M19937" s="162"/>
      <c r="N19937" s="152"/>
      <c r="P19937" s="138"/>
    </row>
    <row r="19938" spans="13:16" x14ac:dyDescent="0.3">
      <c r="M19938" s="162"/>
      <c r="N19938" s="152"/>
      <c r="P19938" s="138"/>
    </row>
    <row r="19939" spans="13:16" x14ac:dyDescent="0.3">
      <c r="M19939" s="162"/>
      <c r="N19939" s="152"/>
      <c r="P19939" s="138"/>
    </row>
    <row r="19940" spans="13:16" x14ac:dyDescent="0.3">
      <c r="M19940" s="162"/>
      <c r="N19940" s="152"/>
      <c r="P19940" s="138"/>
    </row>
    <row r="19941" spans="13:16" x14ac:dyDescent="0.3">
      <c r="M19941" s="162"/>
      <c r="N19941" s="152"/>
      <c r="P19941" s="138"/>
    </row>
    <row r="19942" spans="13:16" x14ac:dyDescent="0.3">
      <c r="M19942" s="162"/>
      <c r="N19942" s="152"/>
      <c r="P19942" s="138"/>
    </row>
    <row r="19943" spans="13:16" x14ac:dyDescent="0.3">
      <c r="M19943" s="162"/>
      <c r="N19943" s="152"/>
      <c r="P19943" s="138"/>
    </row>
    <row r="19944" spans="13:16" x14ac:dyDescent="0.3">
      <c r="M19944" s="162"/>
      <c r="N19944" s="152"/>
      <c r="P19944" s="138"/>
    </row>
    <row r="19945" spans="13:16" x14ac:dyDescent="0.3">
      <c r="M19945" s="162"/>
      <c r="N19945" s="152"/>
      <c r="P19945" s="138"/>
    </row>
    <row r="19946" spans="13:16" x14ac:dyDescent="0.3">
      <c r="M19946" s="162"/>
      <c r="N19946" s="152"/>
      <c r="P19946" s="138"/>
    </row>
    <row r="19947" spans="13:16" x14ac:dyDescent="0.3">
      <c r="M19947" s="162"/>
      <c r="N19947" s="152"/>
      <c r="P19947" s="138"/>
    </row>
    <row r="19948" spans="13:16" x14ac:dyDescent="0.3">
      <c r="M19948" s="162"/>
      <c r="N19948" s="152"/>
      <c r="P19948" s="138"/>
    </row>
    <row r="19949" spans="13:16" x14ac:dyDescent="0.3">
      <c r="M19949" s="162"/>
      <c r="N19949" s="152"/>
      <c r="P19949" s="138"/>
    </row>
    <row r="19950" spans="13:16" x14ac:dyDescent="0.3">
      <c r="M19950" s="162"/>
      <c r="N19950" s="152"/>
      <c r="P19950" s="138"/>
    </row>
    <row r="19951" spans="13:16" x14ac:dyDescent="0.3">
      <c r="M19951" s="162"/>
      <c r="N19951" s="152"/>
      <c r="P19951" s="138"/>
    </row>
    <row r="19952" spans="13:16" x14ac:dyDescent="0.3">
      <c r="M19952" s="162"/>
      <c r="N19952" s="152"/>
      <c r="P19952" s="138"/>
    </row>
    <row r="19953" spans="13:16" x14ac:dyDescent="0.3">
      <c r="M19953" s="162"/>
      <c r="N19953" s="152"/>
      <c r="P19953" s="138"/>
    </row>
    <row r="19954" spans="13:16" x14ac:dyDescent="0.3">
      <c r="M19954" s="162"/>
      <c r="N19954" s="152"/>
      <c r="P19954" s="138"/>
    </row>
    <row r="19955" spans="13:16" x14ac:dyDescent="0.3">
      <c r="M19955" s="162"/>
      <c r="N19955" s="152"/>
      <c r="P19955" s="138"/>
    </row>
    <row r="19956" spans="13:16" x14ac:dyDescent="0.3">
      <c r="M19956" s="162"/>
      <c r="N19956" s="152"/>
      <c r="P19956" s="138"/>
    </row>
    <row r="19957" spans="13:16" x14ac:dyDescent="0.3">
      <c r="M19957" s="162"/>
      <c r="N19957" s="152"/>
      <c r="P19957" s="138"/>
    </row>
    <row r="19958" spans="13:16" x14ac:dyDescent="0.3">
      <c r="M19958" s="162"/>
      <c r="N19958" s="152"/>
      <c r="P19958" s="138"/>
    </row>
    <row r="19959" spans="13:16" x14ac:dyDescent="0.3">
      <c r="M19959" s="162"/>
      <c r="N19959" s="152"/>
      <c r="P19959" s="138"/>
    </row>
    <row r="19960" spans="13:16" x14ac:dyDescent="0.3">
      <c r="M19960" s="162"/>
      <c r="N19960" s="152"/>
      <c r="P19960" s="138"/>
    </row>
    <row r="19961" spans="13:16" x14ac:dyDescent="0.3">
      <c r="M19961" s="162"/>
      <c r="N19961" s="152"/>
      <c r="P19961" s="138"/>
    </row>
    <row r="19962" spans="13:16" x14ac:dyDescent="0.3">
      <c r="M19962" s="162"/>
      <c r="N19962" s="152"/>
      <c r="P19962" s="138"/>
    </row>
    <row r="19963" spans="13:16" x14ac:dyDescent="0.3">
      <c r="M19963" s="162"/>
      <c r="N19963" s="152"/>
      <c r="P19963" s="138"/>
    </row>
    <row r="19964" spans="13:16" x14ac:dyDescent="0.3">
      <c r="M19964" s="162"/>
      <c r="N19964" s="152"/>
      <c r="P19964" s="138"/>
    </row>
    <row r="19965" spans="13:16" x14ac:dyDescent="0.3">
      <c r="M19965" s="162"/>
      <c r="N19965" s="152"/>
      <c r="P19965" s="138"/>
    </row>
    <row r="19966" spans="13:16" x14ac:dyDescent="0.3">
      <c r="M19966" s="162"/>
      <c r="N19966" s="152"/>
      <c r="P19966" s="138"/>
    </row>
    <row r="19967" spans="13:16" x14ac:dyDescent="0.3">
      <c r="M19967" s="162"/>
      <c r="N19967" s="152"/>
      <c r="P19967" s="138"/>
    </row>
    <row r="19968" spans="13:16" x14ac:dyDescent="0.3">
      <c r="M19968" s="162"/>
      <c r="N19968" s="152"/>
      <c r="P19968" s="138"/>
    </row>
    <row r="19969" spans="13:16" x14ac:dyDescent="0.3">
      <c r="M19969" s="162"/>
      <c r="N19969" s="152"/>
      <c r="P19969" s="138"/>
    </row>
    <row r="19970" spans="13:16" x14ac:dyDescent="0.3">
      <c r="M19970" s="162"/>
      <c r="N19970" s="152"/>
      <c r="P19970" s="138"/>
    </row>
    <row r="19971" spans="13:16" x14ac:dyDescent="0.3">
      <c r="M19971" s="162"/>
      <c r="N19971" s="152"/>
      <c r="P19971" s="138"/>
    </row>
    <row r="19972" spans="13:16" x14ac:dyDescent="0.3">
      <c r="M19972" s="162"/>
      <c r="N19972" s="152"/>
      <c r="P19972" s="138"/>
    </row>
    <row r="19973" spans="13:16" x14ac:dyDescent="0.3">
      <c r="M19973" s="162"/>
      <c r="N19973" s="152"/>
      <c r="P19973" s="138"/>
    </row>
    <row r="19974" spans="13:16" x14ac:dyDescent="0.3">
      <c r="M19974" s="162"/>
      <c r="N19974" s="152"/>
      <c r="P19974" s="138"/>
    </row>
    <row r="19975" spans="13:16" x14ac:dyDescent="0.3">
      <c r="M19975" s="162"/>
      <c r="N19975" s="152"/>
      <c r="P19975" s="138"/>
    </row>
    <row r="19976" spans="13:16" x14ac:dyDescent="0.3">
      <c r="M19976" s="162"/>
      <c r="N19976" s="152"/>
      <c r="P19976" s="138"/>
    </row>
    <row r="19977" spans="13:16" x14ac:dyDescent="0.3">
      <c r="M19977" s="162"/>
      <c r="N19977" s="152"/>
      <c r="P19977" s="138"/>
    </row>
    <row r="19978" spans="13:16" x14ac:dyDescent="0.3">
      <c r="M19978" s="162"/>
      <c r="N19978" s="152"/>
      <c r="P19978" s="138"/>
    </row>
    <row r="19979" spans="13:16" x14ac:dyDescent="0.3">
      <c r="M19979" s="162"/>
      <c r="N19979" s="152"/>
      <c r="P19979" s="138"/>
    </row>
    <row r="19980" spans="13:16" x14ac:dyDescent="0.3">
      <c r="M19980" s="162"/>
      <c r="N19980" s="152"/>
      <c r="P19980" s="138"/>
    </row>
    <row r="19981" spans="13:16" x14ac:dyDescent="0.3">
      <c r="M19981" s="162"/>
      <c r="N19981" s="152"/>
      <c r="P19981" s="138"/>
    </row>
    <row r="19982" spans="13:16" x14ac:dyDescent="0.3">
      <c r="M19982" s="162"/>
      <c r="N19982" s="152"/>
      <c r="P19982" s="138"/>
    </row>
    <row r="19983" spans="13:16" x14ac:dyDescent="0.3">
      <c r="M19983" s="162"/>
      <c r="N19983" s="152"/>
      <c r="P19983" s="138"/>
    </row>
    <row r="19984" spans="13:16" x14ac:dyDescent="0.3">
      <c r="M19984" s="162"/>
      <c r="N19984" s="152"/>
      <c r="P19984" s="138"/>
    </row>
    <row r="19985" spans="13:16" x14ac:dyDescent="0.3">
      <c r="M19985" s="162"/>
      <c r="N19985" s="152"/>
      <c r="P19985" s="138"/>
    </row>
    <row r="19986" spans="13:16" x14ac:dyDescent="0.3">
      <c r="M19986" s="162"/>
      <c r="N19986" s="152"/>
      <c r="P19986" s="138"/>
    </row>
    <row r="19987" spans="13:16" x14ac:dyDescent="0.3">
      <c r="M19987" s="162"/>
      <c r="N19987" s="152"/>
      <c r="P19987" s="138"/>
    </row>
    <row r="19988" spans="13:16" x14ac:dyDescent="0.3">
      <c r="M19988" s="162"/>
      <c r="N19988" s="152"/>
      <c r="P19988" s="138"/>
    </row>
    <row r="19989" spans="13:16" x14ac:dyDescent="0.3">
      <c r="M19989" s="162"/>
      <c r="N19989" s="152"/>
      <c r="P19989" s="138"/>
    </row>
    <row r="19990" spans="13:16" x14ac:dyDescent="0.3">
      <c r="M19990" s="162"/>
      <c r="N19990" s="152"/>
      <c r="P19990" s="138"/>
    </row>
    <row r="19991" spans="13:16" x14ac:dyDescent="0.3">
      <c r="M19991" s="162"/>
      <c r="N19991" s="152"/>
      <c r="P19991" s="138"/>
    </row>
    <row r="19992" spans="13:16" x14ac:dyDescent="0.3">
      <c r="M19992" s="162"/>
      <c r="N19992" s="152"/>
      <c r="P19992" s="138"/>
    </row>
    <row r="19993" spans="13:16" x14ac:dyDescent="0.3">
      <c r="M19993" s="162"/>
      <c r="N19993" s="152"/>
      <c r="P19993" s="138"/>
    </row>
    <row r="19994" spans="13:16" x14ac:dyDescent="0.3">
      <c r="M19994" s="162"/>
      <c r="N19994" s="152"/>
      <c r="P19994" s="138"/>
    </row>
    <row r="19995" spans="13:16" x14ac:dyDescent="0.3">
      <c r="M19995" s="162"/>
      <c r="N19995" s="152"/>
      <c r="P19995" s="138"/>
    </row>
    <row r="19996" spans="13:16" x14ac:dyDescent="0.3">
      <c r="M19996" s="162"/>
      <c r="N19996" s="152"/>
      <c r="P19996" s="138"/>
    </row>
    <row r="19997" spans="13:16" x14ac:dyDescent="0.3">
      <c r="M19997" s="162"/>
      <c r="N19997" s="152"/>
      <c r="P19997" s="138"/>
    </row>
    <row r="19998" spans="13:16" x14ac:dyDescent="0.3">
      <c r="M19998" s="162"/>
      <c r="N19998" s="152"/>
      <c r="P19998" s="138"/>
    </row>
    <row r="19999" spans="13:16" x14ac:dyDescent="0.3">
      <c r="M19999" s="162"/>
      <c r="N19999" s="152"/>
      <c r="P19999" s="138"/>
    </row>
    <row r="20000" spans="13:16" x14ac:dyDescent="0.3">
      <c r="M20000" s="162"/>
      <c r="N20000" s="152"/>
      <c r="P20000" s="138"/>
    </row>
    <row r="20001" spans="13:16" x14ac:dyDescent="0.3">
      <c r="M20001" s="162"/>
      <c r="N20001" s="152"/>
      <c r="P20001" s="138"/>
    </row>
    <row r="20002" spans="13:16" x14ac:dyDescent="0.3">
      <c r="M20002" s="162"/>
      <c r="N20002" s="152"/>
      <c r="P20002" s="138"/>
    </row>
    <row r="20003" spans="13:16" x14ac:dyDescent="0.3">
      <c r="M20003" s="162"/>
      <c r="N20003" s="152"/>
      <c r="P20003" s="138"/>
    </row>
    <row r="20004" spans="13:16" x14ac:dyDescent="0.3">
      <c r="M20004" s="162"/>
      <c r="N20004" s="152"/>
      <c r="P20004" s="138"/>
    </row>
    <row r="20005" spans="13:16" x14ac:dyDescent="0.3">
      <c r="M20005" s="162"/>
      <c r="N20005" s="152"/>
      <c r="P20005" s="138"/>
    </row>
    <row r="20006" spans="13:16" x14ac:dyDescent="0.3">
      <c r="M20006" s="162"/>
      <c r="N20006" s="152"/>
      <c r="P20006" s="138"/>
    </row>
    <row r="20007" spans="13:16" x14ac:dyDescent="0.3">
      <c r="M20007" s="162"/>
      <c r="N20007" s="152"/>
      <c r="P20007" s="138"/>
    </row>
    <row r="20008" spans="13:16" x14ac:dyDescent="0.3">
      <c r="M20008" s="162"/>
      <c r="N20008" s="152"/>
      <c r="P20008" s="138"/>
    </row>
    <row r="20009" spans="13:16" x14ac:dyDescent="0.3">
      <c r="M20009" s="162"/>
      <c r="N20009" s="152"/>
      <c r="P20009" s="138"/>
    </row>
    <row r="20010" spans="13:16" x14ac:dyDescent="0.3">
      <c r="M20010" s="162"/>
      <c r="N20010" s="152"/>
      <c r="P20010" s="138"/>
    </row>
    <row r="20011" spans="13:16" x14ac:dyDescent="0.3">
      <c r="M20011" s="162"/>
      <c r="N20011" s="152"/>
      <c r="P20011" s="138"/>
    </row>
    <row r="20012" spans="13:16" x14ac:dyDescent="0.3">
      <c r="M20012" s="162"/>
      <c r="N20012" s="152"/>
      <c r="P20012" s="138"/>
    </row>
    <row r="20013" spans="13:16" x14ac:dyDescent="0.3">
      <c r="M20013" s="162"/>
      <c r="N20013" s="152"/>
      <c r="P20013" s="138"/>
    </row>
    <row r="20014" spans="13:16" x14ac:dyDescent="0.3">
      <c r="M20014" s="162"/>
      <c r="N20014" s="152"/>
      <c r="P20014" s="138"/>
    </row>
    <row r="20015" spans="13:16" x14ac:dyDescent="0.3">
      <c r="M20015" s="162"/>
      <c r="N20015" s="152"/>
      <c r="P20015" s="138"/>
    </row>
    <row r="20016" spans="13:16" x14ac:dyDescent="0.3">
      <c r="M20016" s="162"/>
      <c r="N20016" s="152"/>
      <c r="P20016" s="138"/>
    </row>
    <row r="20017" spans="13:16" x14ac:dyDescent="0.3">
      <c r="M20017" s="162"/>
      <c r="N20017" s="152"/>
      <c r="P20017" s="138"/>
    </row>
    <row r="20018" spans="13:16" x14ac:dyDescent="0.3">
      <c r="M20018" s="162"/>
      <c r="N20018" s="152"/>
      <c r="P20018" s="138"/>
    </row>
    <row r="20019" spans="13:16" x14ac:dyDescent="0.3">
      <c r="M20019" s="162"/>
      <c r="N20019" s="152"/>
      <c r="P20019" s="138"/>
    </row>
    <row r="20020" spans="13:16" x14ac:dyDescent="0.3">
      <c r="M20020" s="162"/>
      <c r="N20020" s="152"/>
      <c r="P20020" s="138"/>
    </row>
    <row r="20021" spans="13:16" x14ac:dyDescent="0.3">
      <c r="M20021" s="162"/>
      <c r="N20021" s="152"/>
      <c r="P20021" s="138"/>
    </row>
    <row r="20022" spans="13:16" x14ac:dyDescent="0.3">
      <c r="M20022" s="162"/>
      <c r="N20022" s="152"/>
      <c r="P20022" s="138"/>
    </row>
    <row r="20023" spans="13:16" x14ac:dyDescent="0.3">
      <c r="M20023" s="162"/>
      <c r="N20023" s="152"/>
      <c r="P20023" s="138"/>
    </row>
    <row r="20024" spans="13:16" x14ac:dyDescent="0.3">
      <c r="M20024" s="162"/>
      <c r="N20024" s="152"/>
      <c r="P20024" s="138"/>
    </row>
    <row r="20025" spans="13:16" x14ac:dyDescent="0.3">
      <c r="M20025" s="162"/>
      <c r="N20025" s="152"/>
      <c r="P20025" s="138"/>
    </row>
    <row r="20026" spans="13:16" x14ac:dyDescent="0.3">
      <c r="M20026" s="162"/>
      <c r="N20026" s="152"/>
      <c r="P20026" s="138"/>
    </row>
    <row r="20027" spans="13:16" x14ac:dyDescent="0.3">
      <c r="M20027" s="162"/>
      <c r="N20027" s="152"/>
      <c r="P20027" s="138"/>
    </row>
    <row r="20028" spans="13:16" x14ac:dyDescent="0.3">
      <c r="M20028" s="162"/>
      <c r="N20028" s="152"/>
      <c r="P20028" s="138"/>
    </row>
    <row r="20029" spans="13:16" x14ac:dyDescent="0.3">
      <c r="M20029" s="162"/>
      <c r="N20029" s="152"/>
      <c r="P20029" s="138"/>
    </row>
    <row r="20030" spans="13:16" x14ac:dyDescent="0.3">
      <c r="M20030" s="162"/>
      <c r="N20030" s="152"/>
      <c r="P20030" s="138"/>
    </row>
    <row r="20031" spans="13:16" x14ac:dyDescent="0.3">
      <c r="M20031" s="162"/>
      <c r="N20031" s="152"/>
      <c r="P20031" s="138"/>
    </row>
    <row r="20032" spans="13:16" x14ac:dyDescent="0.3">
      <c r="M20032" s="162"/>
      <c r="N20032" s="152"/>
      <c r="P20032" s="138"/>
    </row>
    <row r="20033" spans="13:16" x14ac:dyDescent="0.3">
      <c r="M20033" s="162"/>
      <c r="N20033" s="152"/>
      <c r="P20033" s="138"/>
    </row>
    <row r="20034" spans="13:16" x14ac:dyDescent="0.3">
      <c r="M20034" s="162"/>
      <c r="N20034" s="152"/>
      <c r="P20034" s="138"/>
    </row>
    <row r="20035" spans="13:16" x14ac:dyDescent="0.3">
      <c r="M20035" s="162"/>
      <c r="N20035" s="152"/>
      <c r="P20035" s="138"/>
    </row>
    <row r="20036" spans="13:16" x14ac:dyDescent="0.3">
      <c r="M20036" s="162"/>
      <c r="N20036" s="152"/>
      <c r="P20036" s="138"/>
    </row>
    <row r="20037" spans="13:16" x14ac:dyDescent="0.3">
      <c r="M20037" s="162"/>
      <c r="N20037" s="152"/>
      <c r="P20037" s="138"/>
    </row>
    <row r="20038" spans="13:16" x14ac:dyDescent="0.3">
      <c r="M20038" s="162"/>
      <c r="N20038" s="152"/>
      <c r="P20038" s="138"/>
    </row>
    <row r="20039" spans="13:16" x14ac:dyDescent="0.3">
      <c r="M20039" s="162"/>
      <c r="N20039" s="152"/>
      <c r="P20039" s="138"/>
    </row>
    <row r="20040" spans="13:16" x14ac:dyDescent="0.3">
      <c r="M20040" s="162"/>
      <c r="N20040" s="152"/>
      <c r="P20040" s="138"/>
    </row>
    <row r="20041" spans="13:16" x14ac:dyDescent="0.3">
      <c r="M20041" s="162"/>
      <c r="N20041" s="152"/>
      <c r="P20041" s="138"/>
    </row>
    <row r="20042" spans="13:16" x14ac:dyDescent="0.3">
      <c r="M20042" s="162"/>
      <c r="N20042" s="152"/>
      <c r="P20042" s="138"/>
    </row>
    <row r="20043" spans="13:16" x14ac:dyDescent="0.3">
      <c r="M20043" s="162"/>
      <c r="N20043" s="152"/>
      <c r="P20043" s="138"/>
    </row>
    <row r="20044" spans="13:16" x14ac:dyDescent="0.3">
      <c r="M20044" s="162"/>
      <c r="N20044" s="152"/>
      <c r="P20044" s="138"/>
    </row>
    <row r="20045" spans="13:16" x14ac:dyDescent="0.3">
      <c r="M20045" s="162"/>
      <c r="N20045" s="152"/>
      <c r="P20045" s="138"/>
    </row>
    <row r="20046" spans="13:16" x14ac:dyDescent="0.3">
      <c r="M20046" s="162"/>
      <c r="N20046" s="152"/>
      <c r="P20046" s="138"/>
    </row>
    <row r="20047" spans="13:16" x14ac:dyDescent="0.3">
      <c r="M20047" s="162"/>
      <c r="N20047" s="152"/>
      <c r="P20047" s="138"/>
    </row>
    <row r="20048" spans="13:16" x14ac:dyDescent="0.3">
      <c r="M20048" s="162"/>
      <c r="N20048" s="152"/>
      <c r="P20048" s="138"/>
    </row>
    <row r="20049" spans="13:16" x14ac:dyDescent="0.3">
      <c r="M20049" s="162"/>
      <c r="N20049" s="152"/>
      <c r="P20049" s="138"/>
    </row>
    <row r="20050" spans="13:16" x14ac:dyDescent="0.3">
      <c r="M20050" s="162"/>
      <c r="N20050" s="152"/>
      <c r="P20050" s="138"/>
    </row>
    <row r="20051" spans="13:16" x14ac:dyDescent="0.3">
      <c r="M20051" s="162"/>
      <c r="N20051" s="152"/>
      <c r="P20051" s="138"/>
    </row>
    <row r="20052" spans="13:16" x14ac:dyDescent="0.3">
      <c r="M20052" s="162"/>
      <c r="N20052" s="152"/>
      <c r="P20052" s="138"/>
    </row>
    <row r="20053" spans="13:16" x14ac:dyDescent="0.3">
      <c r="M20053" s="162"/>
      <c r="N20053" s="152"/>
      <c r="P20053" s="138"/>
    </row>
    <row r="20054" spans="13:16" x14ac:dyDescent="0.3">
      <c r="M20054" s="162"/>
      <c r="N20054" s="152"/>
      <c r="P20054" s="138"/>
    </row>
    <row r="20055" spans="13:16" x14ac:dyDescent="0.3">
      <c r="M20055" s="162"/>
      <c r="N20055" s="152"/>
      <c r="P20055" s="138"/>
    </row>
    <row r="20056" spans="13:16" x14ac:dyDescent="0.3">
      <c r="M20056" s="162"/>
      <c r="N20056" s="152"/>
      <c r="P20056" s="138"/>
    </row>
    <row r="20057" spans="13:16" x14ac:dyDescent="0.3">
      <c r="M20057" s="162"/>
      <c r="N20057" s="152"/>
      <c r="P20057" s="138"/>
    </row>
    <row r="20058" spans="13:16" x14ac:dyDescent="0.3">
      <c r="M20058" s="162"/>
      <c r="N20058" s="152"/>
      <c r="P20058" s="138"/>
    </row>
    <row r="20059" spans="13:16" x14ac:dyDescent="0.3">
      <c r="M20059" s="162"/>
      <c r="N20059" s="152"/>
      <c r="P20059" s="138"/>
    </row>
    <row r="20060" spans="13:16" x14ac:dyDescent="0.3">
      <c r="M20060" s="162"/>
      <c r="N20060" s="152"/>
      <c r="P20060" s="138"/>
    </row>
    <row r="20061" spans="13:16" x14ac:dyDescent="0.3">
      <c r="M20061" s="162"/>
      <c r="N20061" s="152"/>
      <c r="P20061" s="138"/>
    </row>
    <row r="20062" spans="13:16" x14ac:dyDescent="0.3">
      <c r="M20062" s="162"/>
      <c r="N20062" s="152"/>
      <c r="P20062" s="138"/>
    </row>
    <row r="20063" spans="13:16" x14ac:dyDescent="0.3">
      <c r="M20063" s="162"/>
      <c r="N20063" s="152"/>
      <c r="P20063" s="138"/>
    </row>
    <row r="20064" spans="13:16" x14ac:dyDescent="0.3">
      <c r="M20064" s="162"/>
      <c r="N20064" s="152"/>
      <c r="P20064" s="138"/>
    </row>
    <row r="20065" spans="13:16" x14ac:dyDescent="0.3">
      <c r="M20065" s="162"/>
      <c r="N20065" s="152"/>
      <c r="P20065" s="138"/>
    </row>
    <row r="20066" spans="13:16" x14ac:dyDescent="0.3">
      <c r="M20066" s="162"/>
      <c r="N20066" s="152"/>
      <c r="P20066" s="138"/>
    </row>
    <row r="20067" spans="13:16" x14ac:dyDescent="0.3">
      <c r="M20067" s="162"/>
      <c r="N20067" s="152"/>
      <c r="P20067" s="138"/>
    </row>
    <row r="20068" spans="13:16" x14ac:dyDescent="0.3">
      <c r="M20068" s="162"/>
      <c r="N20068" s="152"/>
      <c r="P20068" s="138"/>
    </row>
    <row r="20069" spans="13:16" x14ac:dyDescent="0.3">
      <c r="M20069" s="162"/>
      <c r="N20069" s="152"/>
      <c r="P20069" s="138"/>
    </row>
    <row r="20070" spans="13:16" x14ac:dyDescent="0.3">
      <c r="M20070" s="162"/>
      <c r="N20070" s="152"/>
      <c r="P20070" s="138"/>
    </row>
    <row r="20071" spans="13:16" x14ac:dyDescent="0.3">
      <c r="M20071" s="162"/>
      <c r="N20071" s="152"/>
      <c r="P20071" s="138"/>
    </row>
    <row r="20072" spans="13:16" x14ac:dyDescent="0.3">
      <c r="M20072" s="162"/>
      <c r="N20072" s="152"/>
      <c r="P20072" s="138"/>
    </row>
    <row r="20073" spans="13:16" x14ac:dyDescent="0.3">
      <c r="M20073" s="162"/>
      <c r="N20073" s="152"/>
      <c r="P20073" s="138"/>
    </row>
    <row r="20074" spans="13:16" x14ac:dyDescent="0.3">
      <c r="M20074" s="162"/>
      <c r="N20074" s="152"/>
      <c r="P20074" s="138"/>
    </row>
    <row r="20075" spans="13:16" x14ac:dyDescent="0.3">
      <c r="M20075" s="162"/>
      <c r="N20075" s="152"/>
      <c r="P20075" s="138"/>
    </row>
    <row r="20076" spans="13:16" x14ac:dyDescent="0.3">
      <c r="M20076" s="162"/>
      <c r="N20076" s="152"/>
      <c r="P20076" s="138"/>
    </row>
    <row r="20077" spans="13:16" x14ac:dyDescent="0.3">
      <c r="M20077" s="162"/>
      <c r="N20077" s="152"/>
      <c r="P20077" s="138"/>
    </row>
    <row r="20078" spans="13:16" x14ac:dyDescent="0.3">
      <c r="M20078" s="162"/>
      <c r="N20078" s="152"/>
      <c r="P20078" s="138"/>
    </row>
    <row r="20079" spans="13:16" x14ac:dyDescent="0.3">
      <c r="M20079" s="162"/>
      <c r="N20079" s="152"/>
      <c r="P20079" s="138"/>
    </row>
    <row r="20080" spans="13:16" x14ac:dyDescent="0.3">
      <c r="M20080" s="162"/>
      <c r="N20080" s="152"/>
      <c r="P20080" s="138"/>
    </row>
    <row r="20081" spans="13:16" x14ac:dyDescent="0.3">
      <c r="M20081" s="162"/>
      <c r="N20081" s="152"/>
      <c r="P20081" s="138"/>
    </row>
    <row r="20082" spans="13:16" x14ac:dyDescent="0.3">
      <c r="M20082" s="162"/>
      <c r="N20082" s="152"/>
      <c r="P20082" s="138"/>
    </row>
    <row r="20083" spans="13:16" x14ac:dyDescent="0.3">
      <c r="M20083" s="162"/>
      <c r="N20083" s="152"/>
      <c r="P20083" s="138"/>
    </row>
    <row r="20084" spans="13:16" x14ac:dyDescent="0.3">
      <c r="M20084" s="162"/>
      <c r="N20084" s="152"/>
      <c r="P20084" s="138"/>
    </row>
    <row r="20085" spans="13:16" x14ac:dyDescent="0.3">
      <c r="M20085" s="162"/>
      <c r="N20085" s="152"/>
      <c r="P20085" s="138"/>
    </row>
    <row r="20086" spans="13:16" x14ac:dyDescent="0.3">
      <c r="M20086" s="162"/>
      <c r="N20086" s="152"/>
      <c r="P20086" s="138"/>
    </row>
    <row r="20087" spans="13:16" x14ac:dyDescent="0.3">
      <c r="M20087" s="162"/>
      <c r="N20087" s="152"/>
      <c r="P20087" s="138"/>
    </row>
    <row r="20088" spans="13:16" x14ac:dyDescent="0.3">
      <c r="M20088" s="162"/>
      <c r="N20088" s="152"/>
      <c r="P20088" s="138"/>
    </row>
    <row r="20089" spans="13:16" x14ac:dyDescent="0.3">
      <c r="M20089" s="162"/>
      <c r="N20089" s="152"/>
      <c r="P20089" s="138"/>
    </row>
    <row r="20090" spans="13:16" x14ac:dyDescent="0.3">
      <c r="M20090" s="162"/>
      <c r="N20090" s="152"/>
      <c r="P20090" s="138"/>
    </row>
    <row r="20091" spans="13:16" x14ac:dyDescent="0.3">
      <c r="M20091" s="162"/>
      <c r="N20091" s="152"/>
      <c r="P20091" s="138"/>
    </row>
    <row r="20092" spans="13:16" x14ac:dyDescent="0.3">
      <c r="M20092" s="162"/>
      <c r="N20092" s="152"/>
      <c r="P20092" s="138"/>
    </row>
    <row r="20093" spans="13:16" x14ac:dyDescent="0.3">
      <c r="M20093" s="162"/>
      <c r="N20093" s="152"/>
      <c r="P20093" s="138"/>
    </row>
    <row r="20094" spans="13:16" x14ac:dyDescent="0.3">
      <c r="M20094" s="162"/>
      <c r="N20094" s="152"/>
      <c r="P20094" s="138"/>
    </row>
    <row r="20095" spans="13:16" x14ac:dyDescent="0.3">
      <c r="M20095" s="162"/>
      <c r="N20095" s="152"/>
      <c r="P20095" s="138"/>
    </row>
    <row r="20096" spans="13:16" x14ac:dyDescent="0.3">
      <c r="M20096" s="162"/>
      <c r="N20096" s="152"/>
      <c r="P20096" s="138"/>
    </row>
    <row r="20097" spans="13:16" x14ac:dyDescent="0.3">
      <c r="M20097" s="162"/>
      <c r="N20097" s="152"/>
      <c r="P20097" s="138"/>
    </row>
    <row r="20098" spans="13:16" x14ac:dyDescent="0.3">
      <c r="M20098" s="162"/>
      <c r="N20098" s="152"/>
      <c r="P20098" s="138"/>
    </row>
    <row r="20099" spans="13:16" x14ac:dyDescent="0.3">
      <c r="M20099" s="162"/>
      <c r="N20099" s="152"/>
      <c r="P20099" s="138"/>
    </row>
    <row r="20100" spans="13:16" x14ac:dyDescent="0.3">
      <c r="M20100" s="162"/>
      <c r="N20100" s="152"/>
      <c r="P20100" s="138"/>
    </row>
    <row r="20101" spans="13:16" x14ac:dyDescent="0.3">
      <c r="M20101" s="162"/>
      <c r="N20101" s="152"/>
      <c r="P20101" s="138"/>
    </row>
    <row r="20102" spans="13:16" x14ac:dyDescent="0.3">
      <c r="M20102" s="162"/>
      <c r="N20102" s="152"/>
      <c r="P20102" s="138"/>
    </row>
    <row r="20103" spans="13:16" x14ac:dyDescent="0.3">
      <c r="M20103" s="162"/>
      <c r="N20103" s="152"/>
      <c r="P20103" s="138"/>
    </row>
    <row r="20104" spans="13:16" x14ac:dyDescent="0.3">
      <c r="M20104" s="162"/>
      <c r="N20104" s="152"/>
      <c r="P20104" s="138"/>
    </row>
    <row r="20105" spans="13:16" x14ac:dyDescent="0.3">
      <c r="M20105" s="162"/>
      <c r="N20105" s="152"/>
      <c r="P20105" s="138"/>
    </row>
    <row r="20106" spans="13:16" x14ac:dyDescent="0.3">
      <c r="M20106" s="162"/>
      <c r="N20106" s="152"/>
      <c r="P20106" s="138"/>
    </row>
    <row r="20107" spans="13:16" x14ac:dyDescent="0.3">
      <c r="M20107" s="162"/>
      <c r="N20107" s="152"/>
      <c r="P20107" s="138"/>
    </row>
    <row r="20108" spans="13:16" x14ac:dyDescent="0.3">
      <c r="M20108" s="162"/>
      <c r="N20108" s="152"/>
      <c r="P20108" s="138"/>
    </row>
    <row r="20109" spans="13:16" x14ac:dyDescent="0.3">
      <c r="M20109" s="162"/>
      <c r="N20109" s="152"/>
      <c r="P20109" s="138"/>
    </row>
    <row r="20110" spans="13:16" x14ac:dyDescent="0.3">
      <c r="M20110" s="162"/>
      <c r="N20110" s="152"/>
      <c r="P20110" s="138"/>
    </row>
    <row r="20111" spans="13:16" x14ac:dyDescent="0.3">
      <c r="M20111" s="162"/>
      <c r="N20111" s="152"/>
      <c r="P20111" s="138"/>
    </row>
    <row r="20112" spans="13:16" x14ac:dyDescent="0.3">
      <c r="M20112" s="162"/>
      <c r="N20112" s="152"/>
      <c r="P20112" s="138"/>
    </row>
    <row r="20113" spans="13:16" x14ac:dyDescent="0.3">
      <c r="M20113" s="162"/>
      <c r="N20113" s="152"/>
      <c r="P20113" s="138"/>
    </row>
    <row r="20114" spans="13:16" x14ac:dyDescent="0.3">
      <c r="M20114" s="162"/>
      <c r="N20114" s="152"/>
      <c r="P20114" s="138"/>
    </row>
    <row r="20115" spans="13:16" x14ac:dyDescent="0.3">
      <c r="M20115" s="162"/>
      <c r="N20115" s="152"/>
      <c r="P20115" s="138"/>
    </row>
    <row r="20116" spans="13:16" x14ac:dyDescent="0.3">
      <c r="M20116" s="162"/>
      <c r="N20116" s="152"/>
      <c r="P20116" s="138"/>
    </row>
    <row r="20117" spans="13:16" x14ac:dyDescent="0.3">
      <c r="M20117" s="162"/>
      <c r="N20117" s="152"/>
      <c r="P20117" s="138"/>
    </row>
    <row r="20118" spans="13:16" x14ac:dyDescent="0.3">
      <c r="M20118" s="162"/>
      <c r="N20118" s="152"/>
      <c r="P20118" s="138"/>
    </row>
    <row r="20119" spans="13:16" x14ac:dyDescent="0.3">
      <c r="M20119" s="162"/>
      <c r="N20119" s="152"/>
      <c r="P20119" s="138"/>
    </row>
    <row r="20120" spans="13:16" x14ac:dyDescent="0.3">
      <c r="M20120" s="162"/>
      <c r="N20120" s="152"/>
      <c r="P20120" s="138"/>
    </row>
    <row r="20121" spans="13:16" x14ac:dyDescent="0.3">
      <c r="M20121" s="162"/>
      <c r="N20121" s="152"/>
      <c r="P20121" s="138"/>
    </row>
    <row r="20122" spans="13:16" x14ac:dyDescent="0.3">
      <c r="M20122" s="162"/>
      <c r="N20122" s="152"/>
      <c r="P20122" s="138"/>
    </row>
    <row r="20123" spans="13:16" x14ac:dyDescent="0.3">
      <c r="M20123" s="162"/>
      <c r="N20123" s="152"/>
      <c r="P20123" s="138"/>
    </row>
    <row r="20124" spans="13:16" x14ac:dyDescent="0.3">
      <c r="M20124" s="162"/>
      <c r="N20124" s="152"/>
      <c r="P20124" s="138"/>
    </row>
    <row r="20125" spans="13:16" x14ac:dyDescent="0.3">
      <c r="M20125" s="162"/>
      <c r="N20125" s="152"/>
      <c r="P20125" s="138"/>
    </row>
    <row r="20126" spans="13:16" x14ac:dyDescent="0.3">
      <c r="M20126" s="162"/>
      <c r="N20126" s="152"/>
      <c r="P20126" s="138"/>
    </row>
    <row r="20127" spans="13:16" x14ac:dyDescent="0.3">
      <c r="M20127" s="162"/>
      <c r="N20127" s="152"/>
      <c r="P20127" s="138"/>
    </row>
    <row r="20128" spans="13:16" x14ac:dyDescent="0.3">
      <c r="M20128" s="162"/>
      <c r="N20128" s="152"/>
      <c r="P20128" s="138"/>
    </row>
    <row r="20129" spans="13:16" x14ac:dyDescent="0.3">
      <c r="M20129" s="162"/>
      <c r="N20129" s="152"/>
      <c r="P20129" s="138"/>
    </row>
    <row r="20130" spans="13:16" x14ac:dyDescent="0.3">
      <c r="M20130" s="162"/>
      <c r="N20130" s="152"/>
      <c r="P20130" s="138"/>
    </row>
    <row r="20131" spans="13:16" x14ac:dyDescent="0.3">
      <c r="M20131" s="162"/>
      <c r="N20131" s="152"/>
      <c r="P20131" s="138"/>
    </row>
    <row r="20132" spans="13:16" x14ac:dyDescent="0.3">
      <c r="M20132" s="162"/>
      <c r="N20132" s="152"/>
      <c r="P20132" s="138"/>
    </row>
    <row r="20133" spans="13:16" x14ac:dyDescent="0.3">
      <c r="M20133" s="162"/>
      <c r="N20133" s="152"/>
      <c r="P20133" s="138"/>
    </row>
    <row r="20134" spans="13:16" x14ac:dyDescent="0.3">
      <c r="M20134" s="162"/>
      <c r="N20134" s="152"/>
      <c r="P20134" s="138"/>
    </row>
    <row r="20135" spans="13:16" x14ac:dyDescent="0.3">
      <c r="M20135" s="162"/>
      <c r="N20135" s="152"/>
      <c r="P20135" s="138"/>
    </row>
    <row r="20136" spans="13:16" x14ac:dyDescent="0.3">
      <c r="M20136" s="162"/>
      <c r="N20136" s="152"/>
      <c r="P20136" s="138"/>
    </row>
    <row r="20137" spans="13:16" x14ac:dyDescent="0.3">
      <c r="M20137" s="162"/>
      <c r="N20137" s="152"/>
      <c r="P20137" s="138"/>
    </row>
    <row r="20138" spans="13:16" x14ac:dyDescent="0.3">
      <c r="M20138" s="162"/>
      <c r="N20138" s="152"/>
      <c r="P20138" s="138"/>
    </row>
    <row r="20139" spans="13:16" x14ac:dyDescent="0.3">
      <c r="M20139" s="162"/>
      <c r="N20139" s="152"/>
      <c r="P20139" s="138"/>
    </row>
    <row r="20140" spans="13:16" x14ac:dyDescent="0.3">
      <c r="M20140" s="162"/>
      <c r="N20140" s="152"/>
      <c r="P20140" s="138"/>
    </row>
    <row r="20141" spans="13:16" x14ac:dyDescent="0.3">
      <c r="M20141" s="162"/>
      <c r="N20141" s="152"/>
      <c r="P20141" s="138"/>
    </row>
    <row r="20142" spans="13:16" x14ac:dyDescent="0.3">
      <c r="M20142" s="162"/>
      <c r="N20142" s="152"/>
      <c r="P20142" s="138"/>
    </row>
    <row r="20143" spans="13:16" x14ac:dyDescent="0.3">
      <c r="M20143" s="162"/>
      <c r="N20143" s="152"/>
      <c r="P20143" s="138"/>
    </row>
    <row r="20144" spans="13:16" x14ac:dyDescent="0.3">
      <c r="M20144" s="162"/>
      <c r="N20144" s="152"/>
      <c r="P20144" s="138"/>
    </row>
    <row r="20145" spans="13:16" x14ac:dyDescent="0.3">
      <c r="M20145" s="162"/>
      <c r="N20145" s="152"/>
      <c r="P20145" s="138"/>
    </row>
    <row r="20146" spans="13:16" x14ac:dyDescent="0.3">
      <c r="M20146" s="162"/>
      <c r="N20146" s="152"/>
      <c r="P20146" s="138"/>
    </row>
    <row r="20147" spans="13:16" x14ac:dyDescent="0.3">
      <c r="M20147" s="162"/>
      <c r="N20147" s="152"/>
      <c r="P20147" s="138"/>
    </row>
    <row r="20148" spans="13:16" x14ac:dyDescent="0.3">
      <c r="M20148" s="162"/>
      <c r="N20148" s="152"/>
      <c r="P20148" s="138"/>
    </row>
    <row r="20149" spans="13:16" x14ac:dyDescent="0.3">
      <c r="M20149" s="162"/>
      <c r="N20149" s="152"/>
      <c r="P20149" s="138"/>
    </row>
    <row r="20150" spans="13:16" x14ac:dyDescent="0.3">
      <c r="M20150" s="162"/>
      <c r="N20150" s="152"/>
      <c r="P20150" s="138"/>
    </row>
    <row r="20151" spans="13:16" x14ac:dyDescent="0.3">
      <c r="M20151" s="162"/>
      <c r="N20151" s="152"/>
      <c r="P20151" s="138"/>
    </row>
    <row r="20152" spans="13:16" x14ac:dyDescent="0.3">
      <c r="M20152" s="162"/>
      <c r="N20152" s="152"/>
      <c r="P20152" s="138"/>
    </row>
    <row r="20153" spans="13:16" x14ac:dyDescent="0.3">
      <c r="M20153" s="162"/>
      <c r="N20153" s="152"/>
      <c r="P20153" s="138"/>
    </row>
    <row r="20154" spans="13:16" x14ac:dyDescent="0.3">
      <c r="M20154" s="162"/>
      <c r="N20154" s="152"/>
      <c r="P20154" s="138"/>
    </row>
    <row r="20155" spans="13:16" x14ac:dyDescent="0.3">
      <c r="M20155" s="162"/>
      <c r="N20155" s="152"/>
      <c r="P20155" s="138"/>
    </row>
    <row r="20156" spans="13:16" x14ac:dyDescent="0.3">
      <c r="M20156" s="162"/>
      <c r="N20156" s="152"/>
      <c r="P20156" s="138"/>
    </row>
    <row r="20157" spans="13:16" x14ac:dyDescent="0.3">
      <c r="M20157" s="162"/>
      <c r="N20157" s="152"/>
      <c r="P20157" s="138"/>
    </row>
    <row r="20158" spans="13:16" x14ac:dyDescent="0.3">
      <c r="M20158" s="162"/>
      <c r="N20158" s="152"/>
      <c r="P20158" s="138"/>
    </row>
    <row r="20159" spans="13:16" x14ac:dyDescent="0.3">
      <c r="M20159" s="162"/>
      <c r="N20159" s="152"/>
      <c r="P20159" s="138"/>
    </row>
    <row r="20160" spans="13:16" x14ac:dyDescent="0.3">
      <c r="M20160" s="162"/>
      <c r="N20160" s="152"/>
      <c r="P20160" s="138"/>
    </row>
    <row r="20161" spans="13:16" x14ac:dyDescent="0.3">
      <c r="M20161" s="162"/>
      <c r="N20161" s="152"/>
      <c r="P20161" s="138"/>
    </row>
    <row r="20162" spans="13:16" x14ac:dyDescent="0.3">
      <c r="M20162" s="162"/>
      <c r="N20162" s="152"/>
      <c r="P20162" s="138"/>
    </row>
    <row r="20163" spans="13:16" x14ac:dyDescent="0.3">
      <c r="M20163" s="162"/>
      <c r="N20163" s="152"/>
      <c r="P20163" s="138"/>
    </row>
    <row r="20164" spans="13:16" x14ac:dyDescent="0.3">
      <c r="M20164" s="162"/>
      <c r="N20164" s="152"/>
      <c r="P20164" s="138"/>
    </row>
    <row r="20165" spans="13:16" x14ac:dyDescent="0.3">
      <c r="M20165" s="162"/>
      <c r="N20165" s="152"/>
      <c r="P20165" s="138"/>
    </row>
    <row r="20166" spans="13:16" x14ac:dyDescent="0.3">
      <c r="M20166" s="162"/>
      <c r="N20166" s="152"/>
      <c r="P20166" s="138"/>
    </row>
    <row r="20167" spans="13:16" x14ac:dyDescent="0.3">
      <c r="M20167" s="162"/>
      <c r="N20167" s="152"/>
      <c r="P20167" s="138"/>
    </row>
    <row r="20168" spans="13:16" x14ac:dyDescent="0.3">
      <c r="M20168" s="162"/>
      <c r="N20168" s="152"/>
      <c r="P20168" s="138"/>
    </row>
    <row r="20169" spans="13:16" x14ac:dyDescent="0.3">
      <c r="M20169" s="162"/>
      <c r="N20169" s="152"/>
      <c r="P20169" s="138"/>
    </row>
    <row r="20170" spans="13:16" x14ac:dyDescent="0.3">
      <c r="M20170" s="162"/>
      <c r="N20170" s="152"/>
      <c r="P20170" s="138"/>
    </row>
    <row r="20171" spans="13:16" x14ac:dyDescent="0.3">
      <c r="M20171" s="162"/>
      <c r="N20171" s="152"/>
      <c r="P20171" s="138"/>
    </row>
    <row r="20172" spans="13:16" x14ac:dyDescent="0.3">
      <c r="M20172" s="162"/>
      <c r="N20172" s="152"/>
      <c r="P20172" s="138"/>
    </row>
    <row r="20173" spans="13:16" x14ac:dyDescent="0.3">
      <c r="M20173" s="162"/>
      <c r="N20173" s="152"/>
      <c r="P20173" s="138"/>
    </row>
    <row r="20174" spans="13:16" x14ac:dyDescent="0.3">
      <c r="M20174" s="162"/>
      <c r="N20174" s="152"/>
      <c r="P20174" s="138"/>
    </row>
    <row r="20175" spans="13:16" x14ac:dyDescent="0.3">
      <c r="M20175" s="162"/>
      <c r="N20175" s="152"/>
      <c r="P20175" s="138"/>
    </row>
    <row r="20176" spans="13:16" x14ac:dyDescent="0.3">
      <c r="M20176" s="162"/>
      <c r="N20176" s="152"/>
      <c r="P20176" s="138"/>
    </row>
    <row r="20177" spans="13:16" x14ac:dyDescent="0.3">
      <c r="M20177" s="162"/>
      <c r="N20177" s="152"/>
      <c r="P20177" s="138"/>
    </row>
    <row r="20178" spans="13:16" x14ac:dyDescent="0.3">
      <c r="M20178" s="162"/>
      <c r="N20178" s="152"/>
      <c r="P20178" s="138"/>
    </row>
    <row r="20179" spans="13:16" x14ac:dyDescent="0.3">
      <c r="M20179" s="162"/>
      <c r="N20179" s="152"/>
      <c r="P20179" s="138"/>
    </row>
    <row r="20180" spans="13:16" x14ac:dyDescent="0.3">
      <c r="M20180" s="162"/>
      <c r="N20180" s="152"/>
      <c r="P20180" s="138"/>
    </row>
    <row r="20181" spans="13:16" x14ac:dyDescent="0.3">
      <c r="M20181" s="162"/>
      <c r="N20181" s="152"/>
      <c r="P20181" s="138"/>
    </row>
    <row r="20182" spans="13:16" x14ac:dyDescent="0.3">
      <c r="M20182" s="162"/>
      <c r="N20182" s="152"/>
      <c r="P20182" s="138"/>
    </row>
    <row r="20183" spans="13:16" x14ac:dyDescent="0.3">
      <c r="M20183" s="162"/>
      <c r="N20183" s="152"/>
      <c r="P20183" s="138"/>
    </row>
    <row r="20184" spans="13:16" x14ac:dyDescent="0.3">
      <c r="M20184" s="162"/>
      <c r="N20184" s="152"/>
      <c r="P20184" s="138"/>
    </row>
    <row r="20185" spans="13:16" x14ac:dyDescent="0.3">
      <c r="M20185" s="162"/>
      <c r="N20185" s="152"/>
      <c r="P20185" s="138"/>
    </row>
    <row r="20186" spans="13:16" x14ac:dyDescent="0.3">
      <c r="M20186" s="162"/>
      <c r="N20186" s="152"/>
      <c r="P20186" s="138"/>
    </row>
    <row r="20187" spans="13:16" x14ac:dyDescent="0.3">
      <c r="M20187" s="162"/>
      <c r="N20187" s="152"/>
      <c r="P20187" s="138"/>
    </row>
    <row r="20188" spans="13:16" x14ac:dyDescent="0.3">
      <c r="M20188" s="162"/>
      <c r="N20188" s="152"/>
      <c r="P20188" s="138"/>
    </row>
    <row r="20189" spans="13:16" x14ac:dyDescent="0.3">
      <c r="M20189" s="162"/>
      <c r="N20189" s="152"/>
      <c r="P20189" s="138"/>
    </row>
    <row r="20190" spans="13:16" x14ac:dyDescent="0.3">
      <c r="M20190" s="162"/>
      <c r="N20190" s="152"/>
      <c r="P20190" s="138"/>
    </row>
    <row r="20191" spans="13:16" x14ac:dyDescent="0.3">
      <c r="M20191" s="162"/>
      <c r="N20191" s="152"/>
      <c r="P20191" s="138"/>
    </row>
    <row r="20192" spans="13:16" x14ac:dyDescent="0.3">
      <c r="M20192" s="162"/>
      <c r="N20192" s="152"/>
      <c r="P20192" s="138"/>
    </row>
    <row r="20193" spans="13:16" x14ac:dyDescent="0.3">
      <c r="M20193" s="162"/>
      <c r="N20193" s="152"/>
      <c r="P20193" s="138"/>
    </row>
    <row r="20194" spans="13:16" x14ac:dyDescent="0.3">
      <c r="M20194" s="162"/>
      <c r="N20194" s="152"/>
      <c r="P20194" s="138"/>
    </row>
    <row r="20195" spans="13:16" x14ac:dyDescent="0.3">
      <c r="M20195" s="162"/>
      <c r="N20195" s="152"/>
      <c r="P20195" s="138"/>
    </row>
    <row r="20196" spans="13:16" x14ac:dyDescent="0.3">
      <c r="M20196" s="162"/>
      <c r="N20196" s="152"/>
      <c r="P20196" s="138"/>
    </row>
    <row r="20197" spans="13:16" x14ac:dyDescent="0.3">
      <c r="M20197" s="162"/>
      <c r="N20197" s="152"/>
      <c r="P20197" s="138"/>
    </row>
    <row r="20198" spans="13:16" x14ac:dyDescent="0.3">
      <c r="M20198" s="162"/>
      <c r="N20198" s="152"/>
      <c r="P20198" s="138"/>
    </row>
    <row r="20199" spans="13:16" x14ac:dyDescent="0.3">
      <c r="M20199" s="162"/>
      <c r="N20199" s="152"/>
      <c r="P20199" s="138"/>
    </row>
    <row r="20200" spans="13:16" x14ac:dyDescent="0.3">
      <c r="M20200" s="162"/>
      <c r="N20200" s="152"/>
      <c r="P20200" s="138"/>
    </row>
    <row r="20201" spans="13:16" x14ac:dyDescent="0.3">
      <c r="M20201" s="162"/>
      <c r="N20201" s="152"/>
      <c r="P20201" s="138"/>
    </row>
    <row r="20202" spans="13:16" x14ac:dyDescent="0.3">
      <c r="M20202" s="162"/>
      <c r="N20202" s="152"/>
      <c r="P20202" s="138"/>
    </row>
    <row r="20203" spans="13:16" x14ac:dyDescent="0.3">
      <c r="M20203" s="162"/>
      <c r="N20203" s="152"/>
      <c r="P20203" s="138"/>
    </row>
    <row r="20204" spans="13:16" x14ac:dyDescent="0.3">
      <c r="M20204" s="162"/>
      <c r="N20204" s="152"/>
      <c r="P20204" s="138"/>
    </row>
    <row r="20205" spans="13:16" x14ac:dyDescent="0.3">
      <c r="M20205" s="162"/>
      <c r="N20205" s="152"/>
      <c r="P20205" s="138"/>
    </row>
    <row r="20206" spans="13:16" x14ac:dyDescent="0.3">
      <c r="M20206" s="162"/>
      <c r="N20206" s="152"/>
      <c r="P20206" s="138"/>
    </row>
    <row r="20207" spans="13:16" x14ac:dyDescent="0.3">
      <c r="M20207" s="162"/>
      <c r="N20207" s="152"/>
      <c r="P20207" s="138"/>
    </row>
    <row r="20208" spans="13:16" x14ac:dyDescent="0.3">
      <c r="M20208" s="162"/>
      <c r="N20208" s="152"/>
      <c r="P20208" s="138"/>
    </row>
    <row r="20209" spans="13:16" x14ac:dyDescent="0.3">
      <c r="M20209" s="162"/>
      <c r="N20209" s="152"/>
      <c r="P20209" s="138"/>
    </row>
    <row r="20210" spans="13:16" x14ac:dyDescent="0.3">
      <c r="M20210" s="162"/>
      <c r="N20210" s="152"/>
      <c r="P20210" s="138"/>
    </row>
    <row r="20211" spans="13:16" x14ac:dyDescent="0.3">
      <c r="M20211" s="162"/>
      <c r="N20211" s="152"/>
      <c r="P20211" s="138"/>
    </row>
    <row r="20212" spans="13:16" x14ac:dyDescent="0.3">
      <c r="M20212" s="162"/>
      <c r="N20212" s="152"/>
      <c r="P20212" s="138"/>
    </row>
    <row r="20213" spans="13:16" x14ac:dyDescent="0.3">
      <c r="M20213" s="162"/>
      <c r="N20213" s="152"/>
      <c r="P20213" s="138"/>
    </row>
    <row r="20214" spans="13:16" x14ac:dyDescent="0.3">
      <c r="M20214" s="162"/>
      <c r="N20214" s="152"/>
      <c r="P20214" s="138"/>
    </row>
    <row r="20215" spans="13:16" x14ac:dyDescent="0.3">
      <c r="M20215" s="162"/>
      <c r="N20215" s="152"/>
      <c r="P20215" s="138"/>
    </row>
    <row r="20216" spans="13:16" x14ac:dyDescent="0.3">
      <c r="M20216" s="162"/>
      <c r="N20216" s="152"/>
      <c r="P20216" s="138"/>
    </row>
    <row r="20217" spans="13:16" x14ac:dyDescent="0.3">
      <c r="M20217" s="162"/>
      <c r="N20217" s="152"/>
      <c r="P20217" s="138"/>
    </row>
    <row r="20218" spans="13:16" x14ac:dyDescent="0.3">
      <c r="M20218" s="162"/>
      <c r="N20218" s="152"/>
      <c r="P20218" s="138"/>
    </row>
    <row r="20219" spans="13:16" x14ac:dyDescent="0.3">
      <c r="M20219" s="162"/>
      <c r="N20219" s="152"/>
      <c r="P20219" s="138"/>
    </row>
    <row r="20220" spans="13:16" x14ac:dyDescent="0.3">
      <c r="M20220" s="162"/>
      <c r="N20220" s="152"/>
      <c r="P20220" s="138"/>
    </row>
    <row r="20221" spans="13:16" x14ac:dyDescent="0.3">
      <c r="M20221" s="162"/>
      <c r="N20221" s="152"/>
      <c r="P20221" s="138"/>
    </row>
    <row r="20222" spans="13:16" x14ac:dyDescent="0.3">
      <c r="M20222" s="162"/>
      <c r="N20222" s="152"/>
      <c r="P20222" s="138"/>
    </row>
    <row r="20223" spans="13:16" x14ac:dyDescent="0.3">
      <c r="M20223" s="162"/>
      <c r="N20223" s="152"/>
      <c r="P20223" s="138"/>
    </row>
    <row r="20224" spans="13:16" x14ac:dyDescent="0.3">
      <c r="M20224" s="162"/>
      <c r="N20224" s="152"/>
      <c r="P20224" s="138"/>
    </row>
    <row r="20225" spans="13:16" x14ac:dyDescent="0.3">
      <c r="M20225" s="162"/>
      <c r="N20225" s="152"/>
      <c r="P20225" s="138"/>
    </row>
    <row r="20226" spans="13:16" x14ac:dyDescent="0.3">
      <c r="M20226" s="162"/>
      <c r="N20226" s="152"/>
      <c r="P20226" s="138"/>
    </row>
    <row r="20227" spans="13:16" x14ac:dyDescent="0.3">
      <c r="M20227" s="162"/>
      <c r="N20227" s="152"/>
      <c r="P20227" s="138"/>
    </row>
    <row r="20228" spans="13:16" x14ac:dyDescent="0.3">
      <c r="M20228" s="162"/>
      <c r="N20228" s="152"/>
      <c r="P20228" s="138"/>
    </row>
    <row r="20229" spans="13:16" x14ac:dyDescent="0.3">
      <c r="M20229" s="162"/>
      <c r="N20229" s="152"/>
      <c r="P20229" s="138"/>
    </row>
    <row r="20230" spans="13:16" x14ac:dyDescent="0.3">
      <c r="M20230" s="162"/>
      <c r="N20230" s="152"/>
      <c r="P20230" s="138"/>
    </row>
    <row r="20231" spans="13:16" x14ac:dyDescent="0.3">
      <c r="M20231" s="162"/>
      <c r="N20231" s="152"/>
      <c r="P20231" s="138"/>
    </row>
    <row r="20232" spans="13:16" x14ac:dyDescent="0.3">
      <c r="M20232" s="162"/>
      <c r="N20232" s="152"/>
      <c r="P20232" s="138"/>
    </row>
    <row r="20233" spans="13:16" x14ac:dyDescent="0.3">
      <c r="M20233" s="162"/>
      <c r="N20233" s="152"/>
      <c r="P20233" s="138"/>
    </row>
    <row r="20234" spans="13:16" x14ac:dyDescent="0.3">
      <c r="M20234" s="162"/>
      <c r="N20234" s="152"/>
      <c r="P20234" s="138"/>
    </row>
    <row r="20235" spans="13:16" x14ac:dyDescent="0.3">
      <c r="M20235" s="162"/>
      <c r="N20235" s="152"/>
      <c r="P20235" s="138"/>
    </row>
    <row r="20236" spans="13:16" x14ac:dyDescent="0.3">
      <c r="M20236" s="162"/>
      <c r="N20236" s="152"/>
      <c r="P20236" s="138"/>
    </row>
    <row r="20237" spans="13:16" x14ac:dyDescent="0.3">
      <c r="M20237" s="162"/>
      <c r="N20237" s="152"/>
      <c r="P20237" s="138"/>
    </row>
    <row r="20238" spans="13:16" x14ac:dyDescent="0.3">
      <c r="M20238" s="162"/>
      <c r="N20238" s="152"/>
      <c r="P20238" s="138"/>
    </row>
    <row r="20239" spans="13:16" x14ac:dyDescent="0.3">
      <c r="M20239" s="162"/>
      <c r="N20239" s="152"/>
      <c r="P20239" s="138"/>
    </row>
    <row r="20240" spans="13:16" x14ac:dyDescent="0.3">
      <c r="M20240" s="162"/>
      <c r="N20240" s="152"/>
      <c r="P20240" s="138"/>
    </row>
    <row r="20241" spans="13:16" x14ac:dyDescent="0.3">
      <c r="M20241" s="162"/>
      <c r="N20241" s="152"/>
      <c r="P20241" s="138"/>
    </row>
    <row r="20242" spans="13:16" x14ac:dyDescent="0.3">
      <c r="M20242" s="162"/>
      <c r="N20242" s="152"/>
      <c r="P20242" s="138"/>
    </row>
    <row r="20243" spans="13:16" x14ac:dyDescent="0.3">
      <c r="M20243" s="162"/>
      <c r="N20243" s="152"/>
      <c r="P20243" s="138"/>
    </row>
    <row r="20244" spans="13:16" x14ac:dyDescent="0.3">
      <c r="M20244" s="162"/>
      <c r="N20244" s="152"/>
      <c r="P20244" s="138"/>
    </row>
    <row r="20245" spans="13:16" x14ac:dyDescent="0.3">
      <c r="M20245" s="162"/>
      <c r="N20245" s="152"/>
      <c r="P20245" s="138"/>
    </row>
    <row r="20246" spans="13:16" x14ac:dyDescent="0.3">
      <c r="M20246" s="162"/>
      <c r="N20246" s="152"/>
      <c r="P20246" s="138"/>
    </row>
    <row r="20247" spans="13:16" x14ac:dyDescent="0.3">
      <c r="M20247" s="162"/>
      <c r="N20247" s="152"/>
      <c r="P20247" s="138"/>
    </row>
    <row r="20248" spans="13:16" x14ac:dyDescent="0.3">
      <c r="M20248" s="162"/>
      <c r="N20248" s="152"/>
      <c r="P20248" s="138"/>
    </row>
    <row r="20249" spans="13:16" x14ac:dyDescent="0.3">
      <c r="M20249" s="162"/>
      <c r="N20249" s="152"/>
      <c r="P20249" s="138"/>
    </row>
    <row r="20250" spans="13:16" x14ac:dyDescent="0.3">
      <c r="M20250" s="162"/>
      <c r="N20250" s="152"/>
      <c r="P20250" s="138"/>
    </row>
    <row r="20251" spans="13:16" x14ac:dyDescent="0.3">
      <c r="M20251" s="162"/>
      <c r="N20251" s="152"/>
      <c r="P20251" s="138"/>
    </row>
    <row r="20252" spans="13:16" x14ac:dyDescent="0.3">
      <c r="M20252" s="162"/>
      <c r="N20252" s="152"/>
      <c r="P20252" s="138"/>
    </row>
    <row r="20253" spans="13:16" x14ac:dyDescent="0.3">
      <c r="M20253" s="162"/>
      <c r="N20253" s="152"/>
      <c r="P20253" s="138"/>
    </row>
    <row r="20254" spans="13:16" x14ac:dyDescent="0.3">
      <c r="M20254" s="162"/>
      <c r="N20254" s="152"/>
      <c r="P20254" s="138"/>
    </row>
    <row r="20255" spans="13:16" x14ac:dyDescent="0.3">
      <c r="M20255" s="162"/>
      <c r="N20255" s="152"/>
      <c r="P20255" s="138"/>
    </row>
    <row r="20256" spans="13:16" x14ac:dyDescent="0.3">
      <c r="M20256" s="162"/>
      <c r="N20256" s="152"/>
      <c r="P20256" s="138"/>
    </row>
    <row r="20257" spans="13:16" x14ac:dyDescent="0.3">
      <c r="M20257" s="162"/>
      <c r="N20257" s="152"/>
      <c r="P20257" s="138"/>
    </row>
    <row r="20258" spans="13:16" x14ac:dyDescent="0.3">
      <c r="M20258" s="162"/>
      <c r="N20258" s="152"/>
      <c r="P20258" s="138"/>
    </row>
    <row r="20259" spans="13:16" x14ac:dyDescent="0.3">
      <c r="M20259" s="162"/>
      <c r="N20259" s="152"/>
      <c r="P20259" s="138"/>
    </row>
    <row r="20260" spans="13:16" x14ac:dyDescent="0.3">
      <c r="M20260" s="162"/>
      <c r="N20260" s="152"/>
      <c r="P20260" s="138"/>
    </row>
    <row r="20261" spans="13:16" x14ac:dyDescent="0.3">
      <c r="M20261" s="162"/>
      <c r="N20261" s="152"/>
      <c r="P20261" s="138"/>
    </row>
    <row r="20262" spans="13:16" x14ac:dyDescent="0.3">
      <c r="M20262" s="162"/>
      <c r="N20262" s="152"/>
      <c r="P20262" s="138"/>
    </row>
    <row r="20263" spans="13:16" x14ac:dyDescent="0.3">
      <c r="M20263" s="162"/>
      <c r="N20263" s="152"/>
      <c r="P20263" s="138"/>
    </row>
    <row r="20264" spans="13:16" x14ac:dyDescent="0.3">
      <c r="M20264" s="162"/>
      <c r="N20264" s="152"/>
      <c r="P20264" s="138"/>
    </row>
    <row r="20265" spans="13:16" x14ac:dyDescent="0.3">
      <c r="M20265" s="162"/>
      <c r="N20265" s="152"/>
      <c r="P20265" s="138"/>
    </row>
    <row r="20266" spans="13:16" x14ac:dyDescent="0.3">
      <c r="M20266" s="162"/>
      <c r="N20266" s="152"/>
      <c r="P20266" s="138"/>
    </row>
    <row r="20267" spans="13:16" x14ac:dyDescent="0.3">
      <c r="M20267" s="162"/>
      <c r="N20267" s="152"/>
      <c r="P20267" s="138"/>
    </row>
    <row r="20268" spans="13:16" x14ac:dyDescent="0.3">
      <c r="M20268" s="162"/>
      <c r="N20268" s="152"/>
      <c r="P20268" s="138"/>
    </row>
    <row r="20269" spans="13:16" x14ac:dyDescent="0.3">
      <c r="M20269" s="162"/>
      <c r="N20269" s="152"/>
      <c r="P20269" s="138"/>
    </row>
    <row r="20270" spans="13:16" x14ac:dyDescent="0.3">
      <c r="M20270" s="162"/>
      <c r="N20270" s="152"/>
      <c r="P20270" s="138"/>
    </row>
    <row r="20271" spans="13:16" x14ac:dyDescent="0.3">
      <c r="M20271" s="162"/>
      <c r="N20271" s="152"/>
      <c r="P20271" s="138"/>
    </row>
    <row r="20272" spans="13:16" x14ac:dyDescent="0.3">
      <c r="M20272" s="162"/>
      <c r="N20272" s="152"/>
      <c r="P20272" s="138"/>
    </row>
    <row r="20273" spans="13:16" x14ac:dyDescent="0.3">
      <c r="M20273" s="162"/>
      <c r="N20273" s="152"/>
      <c r="P20273" s="138"/>
    </row>
    <row r="20274" spans="13:16" x14ac:dyDescent="0.3">
      <c r="M20274" s="162"/>
      <c r="N20274" s="152"/>
      <c r="P20274" s="138"/>
    </row>
    <row r="20275" spans="13:16" x14ac:dyDescent="0.3">
      <c r="M20275" s="162"/>
      <c r="N20275" s="152"/>
      <c r="P20275" s="138"/>
    </row>
    <row r="20276" spans="13:16" x14ac:dyDescent="0.3">
      <c r="M20276" s="162"/>
      <c r="N20276" s="152"/>
      <c r="P20276" s="138"/>
    </row>
    <row r="20277" spans="13:16" x14ac:dyDescent="0.3">
      <c r="M20277" s="162"/>
      <c r="N20277" s="152"/>
      <c r="P20277" s="138"/>
    </row>
    <row r="20278" spans="13:16" x14ac:dyDescent="0.3">
      <c r="M20278" s="162"/>
      <c r="N20278" s="152"/>
      <c r="P20278" s="138"/>
    </row>
    <row r="20279" spans="13:16" x14ac:dyDescent="0.3">
      <c r="M20279" s="162"/>
      <c r="N20279" s="152"/>
      <c r="P20279" s="138"/>
    </row>
    <row r="20280" spans="13:16" x14ac:dyDescent="0.3">
      <c r="M20280" s="162"/>
      <c r="N20280" s="152"/>
      <c r="P20280" s="138"/>
    </row>
    <row r="20281" spans="13:16" x14ac:dyDescent="0.3">
      <c r="M20281" s="162"/>
      <c r="N20281" s="152"/>
      <c r="P20281" s="138"/>
    </row>
    <row r="20282" spans="13:16" x14ac:dyDescent="0.3">
      <c r="M20282" s="162"/>
      <c r="N20282" s="152"/>
      <c r="P20282" s="138"/>
    </row>
    <row r="20283" spans="13:16" x14ac:dyDescent="0.3">
      <c r="M20283" s="162"/>
      <c r="N20283" s="152"/>
      <c r="P20283" s="138"/>
    </row>
    <row r="20284" spans="13:16" x14ac:dyDescent="0.3">
      <c r="M20284" s="162"/>
      <c r="N20284" s="152"/>
      <c r="P20284" s="138"/>
    </row>
    <row r="20285" spans="13:16" x14ac:dyDescent="0.3">
      <c r="M20285" s="162"/>
      <c r="N20285" s="152"/>
      <c r="P20285" s="138"/>
    </row>
    <row r="20286" spans="13:16" x14ac:dyDescent="0.3">
      <c r="M20286" s="162"/>
      <c r="N20286" s="152"/>
      <c r="P20286" s="138"/>
    </row>
    <row r="20287" spans="13:16" x14ac:dyDescent="0.3">
      <c r="M20287" s="162"/>
      <c r="N20287" s="152"/>
      <c r="P20287" s="138"/>
    </row>
    <row r="20288" spans="13:16" x14ac:dyDescent="0.3">
      <c r="M20288" s="162"/>
      <c r="N20288" s="152"/>
      <c r="P20288" s="138"/>
    </row>
    <row r="20289" spans="13:16" x14ac:dyDescent="0.3">
      <c r="M20289" s="162"/>
      <c r="N20289" s="152"/>
      <c r="P20289" s="138"/>
    </row>
    <row r="20290" spans="13:16" x14ac:dyDescent="0.3">
      <c r="M20290" s="162"/>
      <c r="N20290" s="152"/>
      <c r="P20290" s="138"/>
    </row>
    <row r="20291" spans="13:16" x14ac:dyDescent="0.3">
      <c r="M20291" s="162"/>
      <c r="N20291" s="152"/>
      <c r="P20291" s="138"/>
    </row>
    <row r="20292" spans="13:16" x14ac:dyDescent="0.3">
      <c r="M20292" s="162"/>
      <c r="N20292" s="152"/>
      <c r="P20292" s="138"/>
    </row>
    <row r="20293" spans="13:16" x14ac:dyDescent="0.3">
      <c r="M20293" s="162"/>
      <c r="N20293" s="152"/>
      <c r="P20293" s="138"/>
    </row>
    <row r="20294" spans="13:16" x14ac:dyDescent="0.3">
      <c r="M20294" s="162"/>
      <c r="N20294" s="152"/>
      <c r="P20294" s="138"/>
    </row>
    <row r="20295" spans="13:16" x14ac:dyDescent="0.3">
      <c r="M20295" s="162"/>
      <c r="N20295" s="152"/>
      <c r="P20295" s="138"/>
    </row>
    <row r="20296" spans="13:16" x14ac:dyDescent="0.3">
      <c r="M20296" s="162"/>
      <c r="N20296" s="152"/>
      <c r="P20296" s="138"/>
    </row>
    <row r="20297" spans="13:16" x14ac:dyDescent="0.3">
      <c r="M20297" s="162"/>
      <c r="N20297" s="152"/>
      <c r="P20297" s="138"/>
    </row>
    <row r="20298" spans="13:16" x14ac:dyDescent="0.3">
      <c r="M20298" s="162"/>
      <c r="N20298" s="152"/>
      <c r="P20298" s="138"/>
    </row>
    <row r="20299" spans="13:16" x14ac:dyDescent="0.3">
      <c r="M20299" s="162"/>
      <c r="N20299" s="152"/>
      <c r="P20299" s="138"/>
    </row>
    <row r="20300" spans="13:16" x14ac:dyDescent="0.3">
      <c r="M20300" s="162"/>
      <c r="N20300" s="152"/>
      <c r="P20300" s="138"/>
    </row>
    <row r="20301" spans="13:16" x14ac:dyDescent="0.3">
      <c r="M20301" s="162"/>
      <c r="N20301" s="152"/>
      <c r="P20301" s="138"/>
    </row>
    <row r="20302" spans="13:16" x14ac:dyDescent="0.3">
      <c r="M20302" s="162"/>
      <c r="N20302" s="152"/>
      <c r="P20302" s="138"/>
    </row>
    <row r="20303" spans="13:16" x14ac:dyDescent="0.3">
      <c r="M20303" s="162"/>
      <c r="N20303" s="152"/>
      <c r="P20303" s="138"/>
    </row>
    <row r="20304" spans="13:16" x14ac:dyDescent="0.3">
      <c r="M20304" s="162"/>
      <c r="N20304" s="152"/>
      <c r="P20304" s="138"/>
    </row>
    <row r="20305" spans="13:16" x14ac:dyDescent="0.3">
      <c r="M20305" s="162"/>
      <c r="N20305" s="152"/>
      <c r="P20305" s="138"/>
    </row>
    <row r="20306" spans="13:16" x14ac:dyDescent="0.3">
      <c r="M20306" s="162"/>
      <c r="N20306" s="152"/>
      <c r="P20306" s="138"/>
    </row>
    <row r="20307" spans="13:16" x14ac:dyDescent="0.3">
      <c r="M20307" s="162"/>
      <c r="N20307" s="152"/>
      <c r="P20307" s="138"/>
    </row>
    <row r="20308" spans="13:16" x14ac:dyDescent="0.3">
      <c r="M20308" s="162"/>
      <c r="N20308" s="152"/>
      <c r="P20308" s="138"/>
    </row>
    <row r="20309" spans="13:16" x14ac:dyDescent="0.3">
      <c r="M20309" s="162"/>
      <c r="N20309" s="152"/>
      <c r="P20309" s="138"/>
    </row>
    <row r="20310" spans="13:16" x14ac:dyDescent="0.3">
      <c r="M20310" s="162"/>
      <c r="N20310" s="152"/>
      <c r="P20310" s="138"/>
    </row>
    <row r="20311" spans="13:16" x14ac:dyDescent="0.3">
      <c r="M20311" s="162"/>
      <c r="N20311" s="152"/>
      <c r="P20311" s="138"/>
    </row>
    <row r="20312" spans="13:16" x14ac:dyDescent="0.3">
      <c r="M20312" s="162"/>
      <c r="N20312" s="152"/>
      <c r="P20312" s="138"/>
    </row>
    <row r="20313" spans="13:16" x14ac:dyDescent="0.3">
      <c r="M20313" s="162"/>
      <c r="N20313" s="152"/>
      <c r="P20313" s="138"/>
    </row>
    <row r="20314" spans="13:16" x14ac:dyDescent="0.3">
      <c r="M20314" s="162"/>
      <c r="N20314" s="152"/>
      <c r="P20314" s="138"/>
    </row>
    <row r="20315" spans="13:16" x14ac:dyDescent="0.3">
      <c r="M20315" s="162"/>
      <c r="N20315" s="152"/>
      <c r="P20315" s="138"/>
    </row>
    <row r="20316" spans="13:16" x14ac:dyDescent="0.3">
      <c r="M20316" s="162"/>
      <c r="N20316" s="152"/>
      <c r="P20316" s="138"/>
    </row>
    <row r="20317" spans="13:16" x14ac:dyDescent="0.3">
      <c r="M20317" s="162"/>
      <c r="N20317" s="152"/>
      <c r="P20317" s="138"/>
    </row>
    <row r="20318" spans="13:16" x14ac:dyDescent="0.3">
      <c r="M20318" s="162"/>
      <c r="N20318" s="152"/>
      <c r="P20318" s="138"/>
    </row>
    <row r="20319" spans="13:16" x14ac:dyDescent="0.3">
      <c r="M20319" s="162"/>
      <c r="N20319" s="152"/>
      <c r="P20319" s="138"/>
    </row>
    <row r="20320" spans="13:16" x14ac:dyDescent="0.3">
      <c r="M20320" s="162"/>
      <c r="N20320" s="152"/>
      <c r="P20320" s="138"/>
    </row>
    <row r="20321" spans="13:16" x14ac:dyDescent="0.3">
      <c r="M20321" s="162"/>
      <c r="N20321" s="152"/>
      <c r="P20321" s="138"/>
    </row>
    <row r="20322" spans="13:16" x14ac:dyDescent="0.3">
      <c r="M20322" s="162"/>
      <c r="N20322" s="152"/>
      <c r="P20322" s="138"/>
    </row>
    <row r="20323" spans="13:16" x14ac:dyDescent="0.3">
      <c r="M20323" s="162"/>
      <c r="N20323" s="152"/>
      <c r="P20323" s="138"/>
    </row>
    <row r="20324" spans="13:16" x14ac:dyDescent="0.3">
      <c r="M20324" s="162"/>
      <c r="N20324" s="152"/>
      <c r="P20324" s="138"/>
    </row>
    <row r="20325" spans="13:16" x14ac:dyDescent="0.3">
      <c r="M20325" s="162"/>
      <c r="N20325" s="152"/>
      <c r="P20325" s="138"/>
    </row>
    <row r="20326" spans="13:16" x14ac:dyDescent="0.3">
      <c r="M20326" s="162"/>
      <c r="N20326" s="152"/>
      <c r="P20326" s="138"/>
    </row>
    <row r="20327" spans="13:16" x14ac:dyDescent="0.3">
      <c r="M20327" s="162"/>
      <c r="N20327" s="152"/>
      <c r="P20327" s="138"/>
    </row>
    <row r="20328" spans="13:16" x14ac:dyDescent="0.3">
      <c r="M20328" s="162"/>
      <c r="N20328" s="152"/>
      <c r="P20328" s="138"/>
    </row>
    <row r="20329" spans="13:16" x14ac:dyDescent="0.3">
      <c r="M20329" s="162"/>
      <c r="N20329" s="152"/>
      <c r="P20329" s="138"/>
    </row>
    <row r="20330" spans="13:16" x14ac:dyDescent="0.3">
      <c r="M20330" s="162"/>
      <c r="N20330" s="152"/>
      <c r="P20330" s="138"/>
    </row>
    <row r="20331" spans="13:16" x14ac:dyDescent="0.3">
      <c r="M20331" s="162"/>
      <c r="N20331" s="152"/>
      <c r="P20331" s="138"/>
    </row>
    <row r="20332" spans="13:16" x14ac:dyDescent="0.3">
      <c r="M20332" s="162"/>
      <c r="N20332" s="152"/>
      <c r="P20332" s="138"/>
    </row>
    <row r="20333" spans="13:16" x14ac:dyDescent="0.3">
      <c r="M20333" s="162"/>
      <c r="N20333" s="152"/>
      <c r="P20333" s="138"/>
    </row>
    <row r="20334" spans="13:16" x14ac:dyDescent="0.3">
      <c r="M20334" s="162"/>
      <c r="N20334" s="152"/>
      <c r="P20334" s="138"/>
    </row>
    <row r="20335" spans="13:16" x14ac:dyDescent="0.3">
      <c r="M20335" s="162"/>
      <c r="N20335" s="152"/>
      <c r="P20335" s="138"/>
    </row>
    <row r="20336" spans="13:16" x14ac:dyDescent="0.3">
      <c r="M20336" s="162"/>
      <c r="N20336" s="152"/>
      <c r="P20336" s="138"/>
    </row>
    <row r="20337" spans="13:16" x14ac:dyDescent="0.3">
      <c r="M20337" s="162"/>
      <c r="N20337" s="152"/>
      <c r="P20337" s="138"/>
    </row>
    <row r="20338" spans="13:16" x14ac:dyDescent="0.3">
      <c r="M20338" s="162"/>
      <c r="N20338" s="152"/>
      <c r="P20338" s="138"/>
    </row>
    <row r="20339" spans="13:16" x14ac:dyDescent="0.3">
      <c r="M20339" s="162"/>
      <c r="N20339" s="152"/>
      <c r="P20339" s="138"/>
    </row>
    <row r="20340" spans="13:16" x14ac:dyDescent="0.3">
      <c r="M20340" s="162"/>
      <c r="N20340" s="152"/>
      <c r="P20340" s="138"/>
    </row>
    <row r="20341" spans="13:16" x14ac:dyDescent="0.3">
      <c r="M20341" s="162"/>
      <c r="N20341" s="152"/>
      <c r="P20341" s="138"/>
    </row>
    <row r="20342" spans="13:16" x14ac:dyDescent="0.3">
      <c r="M20342" s="162"/>
      <c r="N20342" s="152"/>
      <c r="P20342" s="138"/>
    </row>
    <row r="20343" spans="13:16" x14ac:dyDescent="0.3">
      <c r="M20343" s="162"/>
      <c r="N20343" s="152"/>
      <c r="P20343" s="138"/>
    </row>
    <row r="20344" spans="13:16" x14ac:dyDescent="0.3">
      <c r="M20344" s="162"/>
      <c r="N20344" s="152"/>
      <c r="P20344" s="138"/>
    </row>
    <row r="20345" spans="13:16" x14ac:dyDescent="0.3">
      <c r="M20345" s="162"/>
      <c r="N20345" s="152"/>
      <c r="P20345" s="138"/>
    </row>
    <row r="20346" spans="13:16" x14ac:dyDescent="0.3">
      <c r="M20346" s="162"/>
      <c r="N20346" s="152"/>
      <c r="P20346" s="138"/>
    </row>
    <row r="20347" spans="13:16" x14ac:dyDescent="0.3">
      <c r="M20347" s="162"/>
      <c r="N20347" s="152"/>
      <c r="P20347" s="138"/>
    </row>
    <row r="20348" spans="13:16" x14ac:dyDescent="0.3">
      <c r="M20348" s="162"/>
      <c r="N20348" s="152"/>
      <c r="P20348" s="138"/>
    </row>
    <row r="20349" spans="13:16" x14ac:dyDescent="0.3">
      <c r="M20349" s="162"/>
      <c r="N20349" s="152"/>
      <c r="P20349" s="138"/>
    </row>
    <row r="20350" spans="13:16" x14ac:dyDescent="0.3">
      <c r="M20350" s="162"/>
      <c r="N20350" s="152"/>
      <c r="P20350" s="138"/>
    </row>
    <row r="20351" spans="13:16" x14ac:dyDescent="0.3">
      <c r="M20351" s="162"/>
      <c r="N20351" s="152"/>
      <c r="P20351" s="138"/>
    </row>
    <row r="20352" spans="13:16" x14ac:dyDescent="0.3">
      <c r="M20352" s="162"/>
      <c r="N20352" s="152"/>
      <c r="P20352" s="138"/>
    </row>
    <row r="20353" spans="13:16" x14ac:dyDescent="0.3">
      <c r="M20353" s="162"/>
      <c r="N20353" s="152"/>
      <c r="P20353" s="138"/>
    </row>
    <row r="20354" spans="13:16" x14ac:dyDescent="0.3">
      <c r="M20354" s="162"/>
      <c r="N20354" s="152"/>
      <c r="P20354" s="138"/>
    </row>
    <row r="20355" spans="13:16" x14ac:dyDescent="0.3">
      <c r="M20355" s="162"/>
      <c r="N20355" s="152"/>
      <c r="P20355" s="138"/>
    </row>
    <row r="20356" spans="13:16" x14ac:dyDescent="0.3">
      <c r="M20356" s="162"/>
      <c r="N20356" s="152"/>
      <c r="P20356" s="138"/>
    </row>
    <row r="20357" spans="13:16" x14ac:dyDescent="0.3">
      <c r="M20357" s="162"/>
      <c r="N20357" s="152"/>
      <c r="P20357" s="138"/>
    </row>
    <row r="20358" spans="13:16" x14ac:dyDescent="0.3">
      <c r="M20358" s="162"/>
      <c r="N20358" s="152"/>
      <c r="P20358" s="138"/>
    </row>
    <row r="20359" spans="13:16" x14ac:dyDescent="0.3">
      <c r="M20359" s="162"/>
      <c r="N20359" s="152"/>
      <c r="P20359" s="138"/>
    </row>
    <row r="20360" spans="13:16" x14ac:dyDescent="0.3">
      <c r="M20360" s="162"/>
      <c r="N20360" s="152"/>
      <c r="P20360" s="138"/>
    </row>
    <row r="20361" spans="13:16" x14ac:dyDescent="0.3">
      <c r="M20361" s="162"/>
      <c r="N20361" s="152"/>
      <c r="P20361" s="138"/>
    </row>
    <row r="20362" spans="13:16" x14ac:dyDescent="0.3">
      <c r="M20362" s="162"/>
      <c r="N20362" s="152"/>
      <c r="P20362" s="138"/>
    </row>
    <row r="20363" spans="13:16" x14ac:dyDescent="0.3">
      <c r="M20363" s="162"/>
      <c r="N20363" s="152"/>
      <c r="P20363" s="138"/>
    </row>
    <row r="20364" spans="13:16" x14ac:dyDescent="0.3">
      <c r="M20364" s="162"/>
      <c r="N20364" s="152"/>
      <c r="P20364" s="138"/>
    </row>
    <row r="20365" spans="13:16" x14ac:dyDescent="0.3">
      <c r="M20365" s="162"/>
      <c r="N20365" s="152"/>
      <c r="P20365" s="138"/>
    </row>
    <row r="20366" spans="13:16" x14ac:dyDescent="0.3">
      <c r="M20366" s="162"/>
      <c r="N20366" s="152"/>
      <c r="P20366" s="138"/>
    </row>
    <row r="20367" spans="13:16" x14ac:dyDescent="0.3">
      <c r="M20367" s="162"/>
      <c r="N20367" s="152"/>
      <c r="P20367" s="138"/>
    </row>
    <row r="20368" spans="13:16" x14ac:dyDescent="0.3">
      <c r="M20368" s="162"/>
      <c r="N20368" s="152"/>
      <c r="P20368" s="138"/>
    </row>
    <row r="20369" spans="13:16" x14ac:dyDescent="0.3">
      <c r="M20369" s="162"/>
      <c r="N20369" s="152"/>
      <c r="P20369" s="138"/>
    </row>
    <row r="20370" spans="13:16" x14ac:dyDescent="0.3">
      <c r="M20370" s="162"/>
      <c r="N20370" s="152"/>
      <c r="P20370" s="138"/>
    </row>
    <row r="20371" spans="13:16" x14ac:dyDescent="0.3">
      <c r="M20371" s="162"/>
      <c r="N20371" s="152"/>
      <c r="P20371" s="138"/>
    </row>
    <row r="20372" spans="13:16" x14ac:dyDescent="0.3">
      <c r="M20372" s="162"/>
      <c r="N20372" s="152"/>
      <c r="P20372" s="138"/>
    </row>
    <row r="20373" spans="13:16" x14ac:dyDescent="0.3">
      <c r="M20373" s="162"/>
      <c r="N20373" s="152"/>
      <c r="P20373" s="138"/>
    </row>
    <row r="20374" spans="13:16" x14ac:dyDescent="0.3">
      <c r="M20374" s="162"/>
      <c r="N20374" s="152"/>
      <c r="P20374" s="138"/>
    </row>
    <row r="20375" spans="13:16" x14ac:dyDescent="0.3">
      <c r="M20375" s="162"/>
      <c r="N20375" s="152"/>
      <c r="P20375" s="138"/>
    </row>
    <row r="20376" spans="13:16" x14ac:dyDescent="0.3">
      <c r="M20376" s="162"/>
      <c r="N20376" s="152"/>
      <c r="P20376" s="138"/>
    </row>
    <row r="20377" spans="13:16" x14ac:dyDescent="0.3">
      <c r="M20377" s="162"/>
      <c r="N20377" s="152"/>
      <c r="P20377" s="138"/>
    </row>
    <row r="20378" spans="13:16" x14ac:dyDescent="0.3">
      <c r="M20378" s="162"/>
      <c r="N20378" s="152"/>
      <c r="P20378" s="138"/>
    </row>
    <row r="20379" spans="13:16" x14ac:dyDescent="0.3">
      <c r="M20379" s="162"/>
      <c r="N20379" s="152"/>
      <c r="P20379" s="138"/>
    </row>
    <row r="20380" spans="13:16" x14ac:dyDescent="0.3">
      <c r="M20380" s="162"/>
      <c r="N20380" s="152"/>
      <c r="P20380" s="138"/>
    </row>
    <row r="20381" spans="13:16" x14ac:dyDescent="0.3">
      <c r="M20381" s="162"/>
      <c r="N20381" s="152"/>
      <c r="P20381" s="138"/>
    </row>
    <row r="20382" spans="13:16" x14ac:dyDescent="0.3">
      <c r="M20382" s="162"/>
      <c r="N20382" s="152"/>
      <c r="P20382" s="138"/>
    </row>
    <row r="20383" spans="13:16" x14ac:dyDescent="0.3">
      <c r="M20383" s="162"/>
      <c r="N20383" s="152"/>
      <c r="P20383" s="138"/>
    </row>
    <row r="20384" spans="13:16" x14ac:dyDescent="0.3">
      <c r="M20384" s="162"/>
      <c r="N20384" s="152"/>
      <c r="P20384" s="138"/>
    </row>
    <row r="20385" spans="13:16" x14ac:dyDescent="0.3">
      <c r="M20385" s="162"/>
      <c r="N20385" s="152"/>
      <c r="P20385" s="138"/>
    </row>
    <row r="20386" spans="13:16" x14ac:dyDescent="0.3">
      <c r="M20386" s="162"/>
      <c r="N20386" s="152"/>
      <c r="P20386" s="138"/>
    </row>
    <row r="20387" spans="13:16" x14ac:dyDescent="0.3">
      <c r="M20387" s="162"/>
      <c r="N20387" s="152"/>
      <c r="P20387" s="138"/>
    </row>
    <row r="20388" spans="13:16" x14ac:dyDescent="0.3">
      <c r="M20388" s="162"/>
      <c r="N20388" s="152"/>
      <c r="P20388" s="138"/>
    </row>
    <row r="20389" spans="13:16" x14ac:dyDescent="0.3">
      <c r="M20389" s="162"/>
      <c r="N20389" s="152"/>
      <c r="P20389" s="138"/>
    </row>
    <row r="20390" spans="13:16" x14ac:dyDescent="0.3">
      <c r="M20390" s="162"/>
      <c r="N20390" s="152"/>
      <c r="P20390" s="138"/>
    </row>
    <row r="20391" spans="13:16" x14ac:dyDescent="0.3">
      <c r="M20391" s="162"/>
      <c r="N20391" s="152"/>
      <c r="P20391" s="138"/>
    </row>
    <row r="20392" spans="13:16" x14ac:dyDescent="0.3">
      <c r="M20392" s="162"/>
      <c r="N20392" s="152"/>
      <c r="P20392" s="138"/>
    </row>
    <row r="20393" spans="13:16" x14ac:dyDescent="0.3">
      <c r="M20393" s="162"/>
      <c r="N20393" s="152"/>
      <c r="P20393" s="138"/>
    </row>
    <row r="20394" spans="13:16" x14ac:dyDescent="0.3">
      <c r="M20394" s="162"/>
      <c r="N20394" s="152"/>
      <c r="P20394" s="138"/>
    </row>
    <row r="20395" spans="13:16" x14ac:dyDescent="0.3">
      <c r="M20395" s="162"/>
      <c r="N20395" s="152"/>
      <c r="P20395" s="138"/>
    </row>
    <row r="20396" spans="13:16" x14ac:dyDescent="0.3">
      <c r="M20396" s="162"/>
      <c r="N20396" s="152"/>
      <c r="P20396" s="138"/>
    </row>
    <row r="20397" spans="13:16" x14ac:dyDescent="0.3">
      <c r="M20397" s="162"/>
      <c r="N20397" s="152"/>
      <c r="P20397" s="138"/>
    </row>
    <row r="20398" spans="13:16" x14ac:dyDescent="0.3">
      <c r="M20398" s="162"/>
      <c r="N20398" s="152"/>
      <c r="P20398" s="138"/>
    </row>
    <row r="20399" spans="13:16" x14ac:dyDescent="0.3">
      <c r="M20399" s="162"/>
      <c r="N20399" s="152"/>
      <c r="P20399" s="138"/>
    </row>
    <row r="20400" spans="13:16" x14ac:dyDescent="0.3">
      <c r="M20400" s="162"/>
      <c r="N20400" s="152"/>
      <c r="P20400" s="138"/>
    </row>
    <row r="20401" spans="13:16" x14ac:dyDescent="0.3">
      <c r="M20401" s="162"/>
      <c r="N20401" s="152"/>
      <c r="P20401" s="138"/>
    </row>
    <row r="20402" spans="13:16" x14ac:dyDescent="0.3">
      <c r="M20402" s="162"/>
      <c r="N20402" s="152"/>
      <c r="P20402" s="138"/>
    </row>
    <row r="20403" spans="13:16" x14ac:dyDescent="0.3">
      <c r="M20403" s="162"/>
      <c r="N20403" s="152"/>
      <c r="P20403" s="138"/>
    </row>
    <row r="20404" spans="13:16" x14ac:dyDescent="0.3">
      <c r="M20404" s="162"/>
      <c r="N20404" s="152"/>
      <c r="P20404" s="138"/>
    </row>
    <row r="20405" spans="13:16" x14ac:dyDescent="0.3">
      <c r="M20405" s="162"/>
      <c r="N20405" s="152"/>
      <c r="P20405" s="138"/>
    </row>
    <row r="20406" spans="13:16" x14ac:dyDescent="0.3">
      <c r="M20406" s="162"/>
      <c r="N20406" s="152"/>
      <c r="P20406" s="138"/>
    </row>
    <row r="20407" spans="13:16" x14ac:dyDescent="0.3">
      <c r="M20407" s="162"/>
      <c r="N20407" s="152"/>
      <c r="P20407" s="138"/>
    </row>
    <row r="20408" spans="13:16" x14ac:dyDescent="0.3">
      <c r="M20408" s="162"/>
      <c r="N20408" s="152"/>
      <c r="P20408" s="138"/>
    </row>
    <row r="20409" spans="13:16" x14ac:dyDescent="0.3">
      <c r="M20409" s="162"/>
      <c r="N20409" s="152"/>
      <c r="P20409" s="138"/>
    </row>
    <row r="20410" spans="13:16" x14ac:dyDescent="0.3">
      <c r="M20410" s="162"/>
      <c r="N20410" s="152"/>
      <c r="P20410" s="138"/>
    </row>
    <row r="20411" spans="13:16" x14ac:dyDescent="0.3">
      <c r="M20411" s="162"/>
      <c r="N20411" s="152"/>
      <c r="P20411" s="138"/>
    </row>
    <row r="20412" spans="13:16" x14ac:dyDescent="0.3">
      <c r="M20412" s="162"/>
      <c r="N20412" s="152"/>
      <c r="P20412" s="138"/>
    </row>
    <row r="20413" spans="13:16" x14ac:dyDescent="0.3">
      <c r="M20413" s="162"/>
      <c r="N20413" s="152"/>
      <c r="P20413" s="138"/>
    </row>
    <row r="20414" spans="13:16" x14ac:dyDescent="0.3">
      <c r="M20414" s="162"/>
      <c r="N20414" s="152"/>
      <c r="P20414" s="138"/>
    </row>
    <row r="20415" spans="13:16" x14ac:dyDescent="0.3">
      <c r="M20415" s="162"/>
      <c r="N20415" s="152"/>
      <c r="P20415" s="138"/>
    </row>
    <row r="20416" spans="13:16" x14ac:dyDescent="0.3">
      <c r="M20416" s="162"/>
      <c r="N20416" s="152"/>
      <c r="P20416" s="138"/>
    </row>
    <row r="20417" spans="13:16" x14ac:dyDescent="0.3">
      <c r="M20417" s="162"/>
      <c r="N20417" s="152"/>
      <c r="P20417" s="138"/>
    </row>
    <row r="20418" spans="13:16" x14ac:dyDescent="0.3">
      <c r="M20418" s="162"/>
      <c r="N20418" s="152"/>
      <c r="P20418" s="138"/>
    </row>
    <row r="20419" spans="13:16" x14ac:dyDescent="0.3">
      <c r="M20419" s="162"/>
      <c r="N20419" s="152"/>
      <c r="P20419" s="138"/>
    </row>
    <row r="20420" spans="13:16" x14ac:dyDescent="0.3">
      <c r="M20420" s="162"/>
      <c r="N20420" s="152"/>
      <c r="P20420" s="138"/>
    </row>
    <row r="20421" spans="13:16" x14ac:dyDescent="0.3">
      <c r="M20421" s="162"/>
      <c r="N20421" s="152"/>
      <c r="P20421" s="138"/>
    </row>
    <row r="20422" spans="13:16" x14ac:dyDescent="0.3">
      <c r="M20422" s="162"/>
      <c r="N20422" s="152"/>
      <c r="P20422" s="138"/>
    </row>
    <row r="20423" spans="13:16" x14ac:dyDescent="0.3">
      <c r="M20423" s="162"/>
      <c r="N20423" s="152"/>
      <c r="P20423" s="138"/>
    </row>
    <row r="20424" spans="13:16" x14ac:dyDescent="0.3">
      <c r="M20424" s="162"/>
      <c r="N20424" s="152"/>
      <c r="P20424" s="138"/>
    </row>
    <row r="20425" spans="13:16" x14ac:dyDescent="0.3">
      <c r="M20425" s="162"/>
      <c r="N20425" s="152"/>
      <c r="P20425" s="138"/>
    </row>
    <row r="20426" spans="13:16" x14ac:dyDescent="0.3">
      <c r="M20426" s="162"/>
      <c r="N20426" s="152"/>
      <c r="P20426" s="138"/>
    </row>
    <row r="20427" spans="13:16" x14ac:dyDescent="0.3">
      <c r="M20427" s="162"/>
      <c r="N20427" s="152"/>
      <c r="P20427" s="138"/>
    </row>
    <row r="20428" spans="13:16" x14ac:dyDescent="0.3">
      <c r="M20428" s="162"/>
      <c r="N20428" s="152"/>
      <c r="P20428" s="138"/>
    </row>
    <row r="20429" spans="13:16" x14ac:dyDescent="0.3">
      <c r="M20429" s="162"/>
      <c r="N20429" s="152"/>
      <c r="P20429" s="138"/>
    </row>
    <row r="20430" spans="13:16" x14ac:dyDescent="0.3">
      <c r="M20430" s="162"/>
      <c r="N20430" s="152"/>
      <c r="P20430" s="138"/>
    </row>
    <row r="20431" spans="13:16" x14ac:dyDescent="0.3">
      <c r="M20431" s="162"/>
      <c r="N20431" s="152"/>
      <c r="P20431" s="138"/>
    </row>
    <row r="20432" spans="13:16" x14ac:dyDescent="0.3">
      <c r="M20432" s="162"/>
      <c r="N20432" s="152"/>
      <c r="P20432" s="138"/>
    </row>
    <row r="20433" spans="13:16" x14ac:dyDescent="0.3">
      <c r="M20433" s="162"/>
      <c r="N20433" s="152"/>
      <c r="P20433" s="138"/>
    </row>
    <row r="20434" spans="13:16" x14ac:dyDescent="0.3">
      <c r="M20434" s="162"/>
      <c r="N20434" s="152"/>
      <c r="P20434" s="138"/>
    </row>
    <row r="20435" spans="13:16" x14ac:dyDescent="0.3">
      <c r="M20435" s="162"/>
      <c r="N20435" s="152"/>
      <c r="P20435" s="138"/>
    </row>
    <row r="20436" spans="13:16" x14ac:dyDescent="0.3">
      <c r="M20436" s="162"/>
      <c r="N20436" s="152"/>
      <c r="P20436" s="138"/>
    </row>
    <row r="20437" spans="13:16" x14ac:dyDescent="0.3">
      <c r="M20437" s="162"/>
      <c r="N20437" s="152"/>
      <c r="P20437" s="138"/>
    </row>
    <row r="20438" spans="13:16" x14ac:dyDescent="0.3">
      <c r="M20438" s="162"/>
      <c r="N20438" s="152"/>
      <c r="P20438" s="138"/>
    </row>
    <row r="20439" spans="13:16" x14ac:dyDescent="0.3">
      <c r="M20439" s="162"/>
      <c r="N20439" s="152"/>
      <c r="P20439" s="138"/>
    </row>
    <row r="20440" spans="13:16" x14ac:dyDescent="0.3">
      <c r="M20440" s="162"/>
      <c r="N20440" s="152"/>
      <c r="P20440" s="138"/>
    </row>
    <row r="20441" spans="13:16" x14ac:dyDescent="0.3">
      <c r="M20441" s="162"/>
      <c r="N20441" s="152"/>
      <c r="P20441" s="138"/>
    </row>
    <row r="20442" spans="13:16" x14ac:dyDescent="0.3">
      <c r="M20442" s="162"/>
      <c r="N20442" s="152"/>
      <c r="P20442" s="138"/>
    </row>
    <row r="20443" spans="13:16" x14ac:dyDescent="0.3">
      <c r="M20443" s="162"/>
      <c r="N20443" s="152"/>
      <c r="P20443" s="138"/>
    </row>
    <row r="20444" spans="13:16" x14ac:dyDescent="0.3">
      <c r="M20444" s="162"/>
      <c r="N20444" s="152"/>
      <c r="P20444" s="138"/>
    </row>
    <row r="20445" spans="13:16" x14ac:dyDescent="0.3">
      <c r="M20445" s="162"/>
      <c r="N20445" s="152"/>
      <c r="P20445" s="138"/>
    </row>
    <row r="20446" spans="13:16" x14ac:dyDescent="0.3">
      <c r="M20446" s="162"/>
      <c r="N20446" s="152"/>
      <c r="P20446" s="138"/>
    </row>
    <row r="20447" spans="13:16" x14ac:dyDescent="0.3">
      <c r="M20447" s="162"/>
      <c r="N20447" s="152"/>
      <c r="P20447" s="138"/>
    </row>
    <row r="20448" spans="13:16" x14ac:dyDescent="0.3">
      <c r="M20448" s="162"/>
      <c r="N20448" s="152"/>
      <c r="P20448" s="138"/>
    </row>
    <row r="20449" spans="13:16" x14ac:dyDescent="0.3">
      <c r="M20449" s="162"/>
      <c r="N20449" s="152"/>
      <c r="P20449" s="138"/>
    </row>
    <row r="20450" spans="13:16" x14ac:dyDescent="0.3">
      <c r="M20450" s="162"/>
      <c r="N20450" s="152"/>
      <c r="P20450" s="138"/>
    </row>
    <row r="20451" spans="13:16" x14ac:dyDescent="0.3">
      <c r="M20451" s="162"/>
      <c r="N20451" s="152"/>
      <c r="P20451" s="138"/>
    </row>
    <row r="20452" spans="13:16" x14ac:dyDescent="0.3">
      <c r="M20452" s="162"/>
      <c r="N20452" s="152"/>
      <c r="P20452" s="138"/>
    </row>
    <row r="20453" spans="13:16" x14ac:dyDescent="0.3">
      <c r="M20453" s="162"/>
      <c r="N20453" s="152"/>
      <c r="P20453" s="138"/>
    </row>
    <row r="20454" spans="13:16" x14ac:dyDescent="0.3">
      <c r="M20454" s="162"/>
      <c r="N20454" s="152"/>
      <c r="P20454" s="138"/>
    </row>
    <row r="20455" spans="13:16" x14ac:dyDescent="0.3">
      <c r="M20455" s="162"/>
      <c r="N20455" s="152"/>
      <c r="P20455" s="138"/>
    </row>
    <row r="20456" spans="13:16" x14ac:dyDescent="0.3">
      <c r="M20456" s="162"/>
      <c r="N20456" s="152"/>
      <c r="P20456" s="138"/>
    </row>
    <row r="20457" spans="13:16" x14ac:dyDescent="0.3">
      <c r="M20457" s="162"/>
      <c r="N20457" s="152"/>
      <c r="P20457" s="138"/>
    </row>
    <row r="20458" spans="13:16" x14ac:dyDescent="0.3">
      <c r="M20458" s="162"/>
      <c r="N20458" s="152"/>
      <c r="P20458" s="138"/>
    </row>
    <row r="20459" spans="13:16" x14ac:dyDescent="0.3">
      <c r="M20459" s="162"/>
      <c r="N20459" s="152"/>
      <c r="P20459" s="138"/>
    </row>
    <row r="20460" spans="13:16" x14ac:dyDescent="0.3">
      <c r="M20460" s="162"/>
      <c r="N20460" s="152"/>
      <c r="P20460" s="138"/>
    </row>
    <row r="20461" spans="13:16" x14ac:dyDescent="0.3">
      <c r="M20461" s="162"/>
      <c r="N20461" s="152"/>
      <c r="P20461" s="138"/>
    </row>
    <row r="20462" spans="13:16" x14ac:dyDescent="0.3">
      <c r="M20462" s="162"/>
      <c r="N20462" s="152"/>
      <c r="P20462" s="138"/>
    </row>
    <row r="20463" spans="13:16" x14ac:dyDescent="0.3">
      <c r="M20463" s="162"/>
      <c r="N20463" s="152"/>
      <c r="P20463" s="138"/>
    </row>
    <row r="20464" spans="13:16" x14ac:dyDescent="0.3">
      <c r="M20464" s="162"/>
      <c r="N20464" s="152"/>
      <c r="P20464" s="138"/>
    </row>
    <row r="20465" spans="13:16" x14ac:dyDescent="0.3">
      <c r="M20465" s="162"/>
      <c r="N20465" s="152"/>
      <c r="P20465" s="138"/>
    </row>
    <row r="20466" spans="13:16" x14ac:dyDescent="0.3">
      <c r="M20466" s="162"/>
      <c r="N20466" s="152"/>
      <c r="P20466" s="138"/>
    </row>
    <row r="20467" spans="13:16" x14ac:dyDescent="0.3">
      <c r="M20467" s="162"/>
      <c r="N20467" s="152"/>
      <c r="P20467" s="138"/>
    </row>
    <row r="20468" spans="13:16" x14ac:dyDescent="0.3">
      <c r="M20468" s="162"/>
      <c r="N20468" s="152"/>
      <c r="P20468" s="138"/>
    </row>
    <row r="20469" spans="13:16" x14ac:dyDescent="0.3">
      <c r="M20469" s="162"/>
      <c r="N20469" s="152"/>
      <c r="P20469" s="138"/>
    </row>
    <row r="20470" spans="13:16" x14ac:dyDescent="0.3">
      <c r="M20470" s="162"/>
      <c r="N20470" s="152"/>
      <c r="P20470" s="138"/>
    </row>
    <row r="20471" spans="13:16" x14ac:dyDescent="0.3">
      <c r="M20471" s="162"/>
      <c r="N20471" s="152"/>
      <c r="P20471" s="138"/>
    </row>
    <row r="20472" spans="13:16" x14ac:dyDescent="0.3">
      <c r="M20472" s="162"/>
      <c r="N20472" s="152"/>
      <c r="P20472" s="138"/>
    </row>
    <row r="20473" spans="13:16" x14ac:dyDescent="0.3">
      <c r="M20473" s="162"/>
      <c r="N20473" s="152"/>
      <c r="P20473" s="138"/>
    </row>
    <row r="20474" spans="13:16" x14ac:dyDescent="0.3">
      <c r="M20474" s="162"/>
      <c r="N20474" s="152"/>
      <c r="P20474" s="138"/>
    </row>
    <row r="20475" spans="13:16" x14ac:dyDescent="0.3">
      <c r="M20475" s="162"/>
      <c r="N20475" s="152"/>
      <c r="P20475" s="138"/>
    </row>
    <row r="20476" spans="13:16" x14ac:dyDescent="0.3">
      <c r="M20476" s="162"/>
      <c r="N20476" s="152"/>
      <c r="P20476" s="138"/>
    </row>
    <row r="20477" spans="13:16" x14ac:dyDescent="0.3">
      <c r="M20477" s="162"/>
      <c r="N20477" s="152"/>
      <c r="P20477" s="138"/>
    </row>
    <row r="20478" spans="13:16" x14ac:dyDescent="0.3">
      <c r="M20478" s="162"/>
      <c r="N20478" s="152"/>
      <c r="P20478" s="138"/>
    </row>
    <row r="20479" spans="13:16" x14ac:dyDescent="0.3">
      <c r="M20479" s="162"/>
      <c r="N20479" s="152"/>
      <c r="P20479" s="138"/>
    </row>
    <row r="20480" spans="13:16" x14ac:dyDescent="0.3">
      <c r="M20480" s="162"/>
      <c r="N20480" s="152"/>
      <c r="P20480" s="138"/>
    </row>
    <row r="20481" spans="13:16" x14ac:dyDescent="0.3">
      <c r="M20481" s="162"/>
      <c r="N20481" s="152"/>
      <c r="P20481" s="138"/>
    </row>
    <row r="20482" spans="13:16" x14ac:dyDescent="0.3">
      <c r="M20482" s="162"/>
      <c r="N20482" s="152"/>
      <c r="P20482" s="138"/>
    </row>
    <row r="20483" spans="13:16" x14ac:dyDescent="0.3">
      <c r="M20483" s="162"/>
      <c r="N20483" s="152"/>
      <c r="P20483" s="138"/>
    </row>
    <row r="20484" spans="13:16" x14ac:dyDescent="0.3">
      <c r="M20484" s="162"/>
      <c r="N20484" s="152"/>
      <c r="P20484" s="138"/>
    </row>
    <row r="20485" spans="13:16" x14ac:dyDescent="0.3">
      <c r="M20485" s="162"/>
      <c r="N20485" s="152"/>
      <c r="P20485" s="138"/>
    </row>
    <row r="20486" spans="13:16" x14ac:dyDescent="0.3">
      <c r="M20486" s="162"/>
      <c r="N20486" s="152"/>
      <c r="P20486" s="138"/>
    </row>
    <row r="20487" spans="13:16" x14ac:dyDescent="0.3">
      <c r="M20487" s="162"/>
      <c r="N20487" s="152"/>
      <c r="P20487" s="138"/>
    </row>
    <row r="20488" spans="13:16" x14ac:dyDescent="0.3">
      <c r="M20488" s="162"/>
      <c r="N20488" s="152"/>
      <c r="P20488" s="138"/>
    </row>
    <row r="20489" spans="13:16" x14ac:dyDescent="0.3">
      <c r="M20489" s="162"/>
      <c r="N20489" s="152"/>
      <c r="P20489" s="138"/>
    </row>
    <row r="20490" spans="13:16" x14ac:dyDescent="0.3">
      <c r="M20490" s="162"/>
      <c r="N20490" s="152"/>
      <c r="P20490" s="138"/>
    </row>
    <row r="20491" spans="13:16" x14ac:dyDescent="0.3">
      <c r="M20491" s="162"/>
      <c r="N20491" s="152"/>
      <c r="P20491" s="138"/>
    </row>
    <row r="20492" spans="13:16" x14ac:dyDescent="0.3">
      <c r="M20492" s="162"/>
      <c r="N20492" s="152"/>
      <c r="P20492" s="138"/>
    </row>
    <row r="20493" spans="13:16" x14ac:dyDescent="0.3">
      <c r="M20493" s="162"/>
      <c r="N20493" s="152"/>
      <c r="P20493" s="138"/>
    </row>
    <row r="20494" spans="13:16" x14ac:dyDescent="0.3">
      <c r="M20494" s="162"/>
      <c r="N20494" s="152"/>
      <c r="P20494" s="138"/>
    </row>
    <row r="20495" spans="13:16" x14ac:dyDescent="0.3">
      <c r="M20495" s="162"/>
      <c r="N20495" s="152"/>
      <c r="P20495" s="138"/>
    </row>
    <row r="20496" spans="13:16" x14ac:dyDescent="0.3">
      <c r="M20496" s="162"/>
      <c r="N20496" s="152"/>
      <c r="P20496" s="138"/>
    </row>
    <row r="20497" spans="13:16" x14ac:dyDescent="0.3">
      <c r="M20497" s="162"/>
      <c r="N20497" s="152"/>
      <c r="P20497" s="138"/>
    </row>
    <row r="20498" spans="13:16" x14ac:dyDescent="0.3">
      <c r="M20498" s="162"/>
      <c r="N20498" s="152"/>
      <c r="P20498" s="138"/>
    </row>
    <row r="20499" spans="13:16" x14ac:dyDescent="0.3">
      <c r="M20499" s="162"/>
      <c r="N20499" s="152"/>
      <c r="P20499" s="138"/>
    </row>
    <row r="20500" spans="13:16" x14ac:dyDescent="0.3">
      <c r="M20500" s="162"/>
      <c r="N20500" s="152"/>
      <c r="P20500" s="138"/>
    </row>
    <row r="20501" spans="13:16" x14ac:dyDescent="0.3">
      <c r="M20501" s="162"/>
      <c r="N20501" s="152"/>
      <c r="P20501" s="138"/>
    </row>
    <row r="20502" spans="13:16" x14ac:dyDescent="0.3">
      <c r="M20502" s="162"/>
      <c r="N20502" s="152"/>
      <c r="P20502" s="138"/>
    </row>
    <row r="20503" spans="13:16" x14ac:dyDescent="0.3">
      <c r="M20503" s="162"/>
      <c r="N20503" s="152"/>
      <c r="P20503" s="138"/>
    </row>
    <row r="20504" spans="13:16" x14ac:dyDescent="0.3">
      <c r="M20504" s="162"/>
      <c r="N20504" s="152"/>
      <c r="P20504" s="138"/>
    </row>
    <row r="20505" spans="13:16" x14ac:dyDescent="0.3">
      <c r="M20505" s="162"/>
      <c r="N20505" s="152"/>
      <c r="P20505" s="138"/>
    </row>
    <row r="20506" spans="13:16" x14ac:dyDescent="0.3">
      <c r="M20506" s="162"/>
      <c r="N20506" s="152"/>
      <c r="P20506" s="138"/>
    </row>
    <row r="20507" spans="13:16" x14ac:dyDescent="0.3">
      <c r="M20507" s="162"/>
      <c r="N20507" s="152"/>
      <c r="P20507" s="138"/>
    </row>
    <row r="20508" spans="13:16" x14ac:dyDescent="0.3">
      <c r="M20508" s="162"/>
      <c r="N20508" s="152"/>
      <c r="P20508" s="138"/>
    </row>
    <row r="20509" spans="13:16" x14ac:dyDescent="0.3">
      <c r="M20509" s="162"/>
      <c r="N20509" s="152"/>
      <c r="P20509" s="138"/>
    </row>
    <row r="20510" spans="13:16" x14ac:dyDescent="0.3">
      <c r="M20510" s="162"/>
      <c r="N20510" s="152"/>
      <c r="P20510" s="138"/>
    </row>
    <row r="20511" spans="13:16" x14ac:dyDescent="0.3">
      <c r="M20511" s="162"/>
      <c r="N20511" s="152"/>
      <c r="P20511" s="138"/>
    </row>
    <row r="20512" spans="13:16" x14ac:dyDescent="0.3">
      <c r="M20512" s="162"/>
      <c r="N20512" s="152"/>
      <c r="P20512" s="138"/>
    </row>
    <row r="20513" spans="13:16" x14ac:dyDescent="0.3">
      <c r="M20513" s="162"/>
      <c r="N20513" s="152"/>
      <c r="P20513" s="138"/>
    </row>
    <row r="20514" spans="13:16" x14ac:dyDescent="0.3">
      <c r="M20514" s="162"/>
      <c r="N20514" s="152"/>
      <c r="P20514" s="138"/>
    </row>
    <row r="20515" spans="13:16" x14ac:dyDescent="0.3">
      <c r="M20515" s="162"/>
      <c r="N20515" s="152"/>
      <c r="P20515" s="138"/>
    </row>
    <row r="20516" spans="13:16" x14ac:dyDescent="0.3">
      <c r="M20516" s="162"/>
      <c r="N20516" s="152"/>
      <c r="P20516" s="138"/>
    </row>
    <row r="20517" spans="13:16" x14ac:dyDescent="0.3">
      <c r="M20517" s="162"/>
      <c r="N20517" s="152"/>
      <c r="P20517" s="138"/>
    </row>
    <row r="20518" spans="13:16" x14ac:dyDescent="0.3">
      <c r="M20518" s="162"/>
      <c r="N20518" s="152"/>
      <c r="P20518" s="138"/>
    </row>
    <row r="20519" spans="13:16" x14ac:dyDescent="0.3">
      <c r="M20519" s="162"/>
      <c r="N20519" s="152"/>
      <c r="P20519" s="138"/>
    </row>
    <row r="20520" spans="13:16" x14ac:dyDescent="0.3">
      <c r="M20520" s="162"/>
      <c r="N20520" s="152"/>
      <c r="P20520" s="138"/>
    </row>
    <row r="20521" spans="13:16" x14ac:dyDescent="0.3">
      <c r="M20521" s="162"/>
      <c r="N20521" s="152"/>
      <c r="P20521" s="138"/>
    </row>
    <row r="20522" spans="13:16" x14ac:dyDescent="0.3">
      <c r="M20522" s="162"/>
      <c r="N20522" s="152"/>
      <c r="P20522" s="138"/>
    </row>
    <row r="20523" spans="13:16" x14ac:dyDescent="0.3">
      <c r="M20523" s="162"/>
      <c r="N20523" s="152"/>
      <c r="P20523" s="138"/>
    </row>
    <row r="20524" spans="13:16" x14ac:dyDescent="0.3">
      <c r="M20524" s="162"/>
      <c r="N20524" s="152"/>
      <c r="P20524" s="138"/>
    </row>
    <row r="20525" spans="13:16" x14ac:dyDescent="0.3">
      <c r="M20525" s="162"/>
      <c r="N20525" s="152"/>
      <c r="P20525" s="138"/>
    </row>
    <row r="20526" spans="13:16" x14ac:dyDescent="0.3">
      <c r="M20526" s="162"/>
      <c r="N20526" s="152"/>
      <c r="P20526" s="138"/>
    </row>
    <row r="20527" spans="13:16" x14ac:dyDescent="0.3">
      <c r="M20527" s="162"/>
      <c r="N20527" s="152"/>
      <c r="P20527" s="138"/>
    </row>
    <row r="20528" spans="13:16" x14ac:dyDescent="0.3">
      <c r="M20528" s="162"/>
      <c r="N20528" s="152"/>
      <c r="P20528" s="138"/>
    </row>
    <row r="20529" spans="13:16" x14ac:dyDescent="0.3">
      <c r="M20529" s="162"/>
      <c r="N20529" s="152"/>
      <c r="P20529" s="138"/>
    </row>
    <row r="20530" spans="13:16" x14ac:dyDescent="0.3">
      <c r="M20530" s="162"/>
      <c r="N20530" s="152"/>
      <c r="P20530" s="138"/>
    </row>
    <row r="20531" spans="13:16" x14ac:dyDescent="0.3">
      <c r="M20531" s="162"/>
      <c r="N20531" s="152"/>
      <c r="P20531" s="138"/>
    </row>
    <row r="20532" spans="13:16" x14ac:dyDescent="0.3">
      <c r="M20532" s="162"/>
      <c r="N20532" s="152"/>
      <c r="P20532" s="138"/>
    </row>
    <row r="20533" spans="13:16" x14ac:dyDescent="0.3">
      <c r="M20533" s="162"/>
      <c r="N20533" s="152"/>
      <c r="P20533" s="138"/>
    </row>
    <row r="20534" spans="13:16" x14ac:dyDescent="0.3">
      <c r="M20534" s="162"/>
      <c r="N20534" s="152"/>
      <c r="P20534" s="138"/>
    </row>
    <row r="20535" spans="13:16" x14ac:dyDescent="0.3">
      <c r="M20535" s="162"/>
      <c r="N20535" s="152"/>
      <c r="P20535" s="138"/>
    </row>
    <row r="20536" spans="13:16" x14ac:dyDescent="0.3">
      <c r="M20536" s="162"/>
      <c r="N20536" s="152"/>
      <c r="P20536" s="138"/>
    </row>
    <row r="20537" spans="13:16" x14ac:dyDescent="0.3">
      <c r="M20537" s="162"/>
      <c r="N20537" s="152"/>
      <c r="P20537" s="138"/>
    </row>
    <row r="20538" spans="13:16" x14ac:dyDescent="0.3">
      <c r="M20538" s="162"/>
      <c r="N20538" s="152"/>
      <c r="P20538" s="138"/>
    </row>
    <row r="20539" spans="13:16" x14ac:dyDescent="0.3">
      <c r="M20539" s="162"/>
      <c r="N20539" s="152"/>
      <c r="P20539" s="138"/>
    </row>
    <row r="20540" spans="13:16" x14ac:dyDescent="0.3">
      <c r="M20540" s="162"/>
      <c r="N20540" s="152"/>
      <c r="P20540" s="138"/>
    </row>
    <row r="20541" spans="13:16" x14ac:dyDescent="0.3">
      <c r="M20541" s="162"/>
      <c r="N20541" s="152"/>
      <c r="P20541" s="138"/>
    </row>
    <row r="20542" spans="13:16" x14ac:dyDescent="0.3">
      <c r="M20542" s="162"/>
      <c r="N20542" s="152"/>
      <c r="P20542" s="138"/>
    </row>
    <row r="20543" spans="13:16" x14ac:dyDescent="0.3">
      <c r="M20543" s="162"/>
      <c r="N20543" s="152"/>
      <c r="P20543" s="138"/>
    </row>
    <row r="20544" spans="13:16" x14ac:dyDescent="0.3">
      <c r="M20544" s="162"/>
      <c r="N20544" s="152"/>
      <c r="P20544" s="138"/>
    </row>
    <row r="20545" spans="13:16" x14ac:dyDescent="0.3">
      <c r="M20545" s="162"/>
      <c r="N20545" s="152"/>
      <c r="P20545" s="138"/>
    </row>
    <row r="20546" spans="13:16" x14ac:dyDescent="0.3">
      <c r="M20546" s="162"/>
      <c r="N20546" s="152"/>
      <c r="P20546" s="138"/>
    </row>
    <row r="20547" spans="13:16" x14ac:dyDescent="0.3">
      <c r="M20547" s="162"/>
      <c r="N20547" s="152"/>
      <c r="P20547" s="138"/>
    </row>
    <row r="20548" spans="13:16" x14ac:dyDescent="0.3">
      <c r="M20548" s="162"/>
      <c r="N20548" s="152"/>
      <c r="P20548" s="138"/>
    </row>
    <row r="20549" spans="13:16" x14ac:dyDescent="0.3">
      <c r="M20549" s="162"/>
      <c r="N20549" s="152"/>
      <c r="P20549" s="138"/>
    </row>
    <row r="20550" spans="13:16" x14ac:dyDescent="0.3">
      <c r="M20550" s="162"/>
      <c r="N20550" s="152"/>
      <c r="P20550" s="138"/>
    </row>
    <row r="20551" spans="13:16" x14ac:dyDescent="0.3">
      <c r="M20551" s="162"/>
      <c r="N20551" s="152"/>
      <c r="P20551" s="138"/>
    </row>
    <row r="20552" spans="13:16" x14ac:dyDescent="0.3">
      <c r="M20552" s="162"/>
      <c r="N20552" s="152"/>
      <c r="P20552" s="138"/>
    </row>
    <row r="20553" spans="13:16" x14ac:dyDescent="0.3">
      <c r="M20553" s="162"/>
      <c r="N20553" s="152"/>
      <c r="P20553" s="138"/>
    </row>
    <row r="20554" spans="13:16" x14ac:dyDescent="0.3">
      <c r="M20554" s="162"/>
      <c r="N20554" s="152"/>
      <c r="P20554" s="138"/>
    </row>
    <row r="20555" spans="13:16" x14ac:dyDescent="0.3">
      <c r="M20555" s="162"/>
      <c r="N20555" s="152"/>
      <c r="P20555" s="138"/>
    </row>
    <row r="20556" spans="13:16" x14ac:dyDescent="0.3">
      <c r="M20556" s="162"/>
      <c r="N20556" s="152"/>
      <c r="P20556" s="138"/>
    </row>
    <row r="20557" spans="13:16" x14ac:dyDescent="0.3">
      <c r="M20557" s="162"/>
      <c r="N20557" s="152"/>
      <c r="P20557" s="138"/>
    </row>
    <row r="20558" spans="13:16" x14ac:dyDescent="0.3">
      <c r="M20558" s="162"/>
      <c r="N20558" s="152"/>
      <c r="P20558" s="138"/>
    </row>
    <row r="20559" spans="13:16" x14ac:dyDescent="0.3">
      <c r="M20559" s="162"/>
      <c r="N20559" s="152"/>
      <c r="P20559" s="138"/>
    </row>
    <row r="20560" spans="13:16" x14ac:dyDescent="0.3">
      <c r="M20560" s="162"/>
      <c r="N20560" s="152"/>
      <c r="P20560" s="138"/>
    </row>
    <row r="20561" spans="13:16" x14ac:dyDescent="0.3">
      <c r="M20561" s="162"/>
      <c r="N20561" s="152"/>
      <c r="P20561" s="138"/>
    </row>
    <row r="20562" spans="13:16" x14ac:dyDescent="0.3">
      <c r="M20562" s="162"/>
      <c r="N20562" s="152"/>
      <c r="P20562" s="138"/>
    </row>
    <row r="20563" spans="13:16" x14ac:dyDescent="0.3">
      <c r="M20563" s="162"/>
      <c r="N20563" s="152"/>
      <c r="P20563" s="138"/>
    </row>
    <row r="20564" spans="13:16" x14ac:dyDescent="0.3">
      <c r="M20564" s="162"/>
      <c r="N20564" s="152"/>
      <c r="P20564" s="138"/>
    </row>
    <row r="20565" spans="13:16" x14ac:dyDescent="0.3">
      <c r="M20565" s="162"/>
      <c r="N20565" s="152"/>
      <c r="P20565" s="138"/>
    </row>
    <row r="20566" spans="13:16" x14ac:dyDescent="0.3">
      <c r="M20566" s="162"/>
      <c r="N20566" s="152"/>
      <c r="P20566" s="138"/>
    </row>
    <row r="20567" spans="13:16" x14ac:dyDescent="0.3">
      <c r="M20567" s="162"/>
      <c r="N20567" s="152"/>
      <c r="P20567" s="138"/>
    </row>
    <row r="20568" spans="13:16" x14ac:dyDescent="0.3">
      <c r="M20568" s="162"/>
      <c r="N20568" s="152"/>
      <c r="P20568" s="138"/>
    </row>
    <row r="20569" spans="13:16" x14ac:dyDescent="0.3">
      <c r="M20569" s="162"/>
      <c r="N20569" s="152"/>
      <c r="P20569" s="138"/>
    </row>
    <row r="20570" spans="13:16" x14ac:dyDescent="0.3">
      <c r="M20570" s="162"/>
      <c r="N20570" s="152"/>
      <c r="P20570" s="138"/>
    </row>
    <row r="20571" spans="13:16" x14ac:dyDescent="0.3">
      <c r="M20571" s="162"/>
      <c r="N20571" s="152"/>
      <c r="P20571" s="138"/>
    </row>
    <row r="20572" spans="13:16" x14ac:dyDescent="0.3">
      <c r="M20572" s="162"/>
      <c r="N20572" s="152"/>
      <c r="P20572" s="138"/>
    </row>
    <row r="20573" spans="13:16" x14ac:dyDescent="0.3">
      <c r="M20573" s="162"/>
      <c r="N20573" s="152"/>
      <c r="P20573" s="138"/>
    </row>
    <row r="20574" spans="13:16" x14ac:dyDescent="0.3">
      <c r="M20574" s="162"/>
      <c r="N20574" s="152"/>
      <c r="P20574" s="138"/>
    </row>
    <row r="20575" spans="13:16" x14ac:dyDescent="0.3">
      <c r="M20575" s="162"/>
      <c r="N20575" s="152"/>
      <c r="P20575" s="138"/>
    </row>
    <row r="20576" spans="13:16" x14ac:dyDescent="0.3">
      <c r="M20576" s="162"/>
      <c r="N20576" s="152"/>
      <c r="P20576" s="138"/>
    </row>
    <row r="20577" spans="13:16" x14ac:dyDescent="0.3">
      <c r="M20577" s="162"/>
      <c r="N20577" s="152"/>
      <c r="P20577" s="138"/>
    </row>
    <row r="20578" spans="13:16" x14ac:dyDescent="0.3">
      <c r="M20578" s="162"/>
      <c r="N20578" s="152"/>
      <c r="P20578" s="138"/>
    </row>
    <row r="20579" spans="13:16" x14ac:dyDescent="0.3">
      <c r="M20579" s="162"/>
      <c r="N20579" s="152"/>
      <c r="P20579" s="138"/>
    </row>
    <row r="20580" spans="13:16" x14ac:dyDescent="0.3">
      <c r="M20580" s="162"/>
      <c r="N20580" s="152"/>
      <c r="P20580" s="138"/>
    </row>
    <row r="20581" spans="13:16" x14ac:dyDescent="0.3">
      <c r="M20581" s="162"/>
      <c r="N20581" s="152"/>
      <c r="P20581" s="138"/>
    </row>
    <row r="20582" spans="13:16" x14ac:dyDescent="0.3">
      <c r="M20582" s="162"/>
      <c r="N20582" s="152"/>
      <c r="P20582" s="138"/>
    </row>
    <row r="20583" spans="13:16" x14ac:dyDescent="0.3">
      <c r="M20583" s="162"/>
      <c r="N20583" s="152"/>
      <c r="P20583" s="138"/>
    </row>
    <row r="20584" spans="13:16" x14ac:dyDescent="0.3">
      <c r="M20584" s="162"/>
      <c r="N20584" s="152"/>
      <c r="P20584" s="138"/>
    </row>
    <row r="20585" spans="13:16" x14ac:dyDescent="0.3">
      <c r="M20585" s="162"/>
      <c r="N20585" s="152"/>
      <c r="P20585" s="138"/>
    </row>
    <row r="20586" spans="13:16" x14ac:dyDescent="0.3">
      <c r="M20586" s="162"/>
      <c r="N20586" s="152"/>
      <c r="P20586" s="138"/>
    </row>
    <row r="20587" spans="13:16" x14ac:dyDescent="0.3">
      <c r="M20587" s="162"/>
      <c r="N20587" s="152"/>
      <c r="P20587" s="138"/>
    </row>
    <row r="20588" spans="13:16" x14ac:dyDescent="0.3">
      <c r="M20588" s="162"/>
      <c r="N20588" s="152"/>
      <c r="P20588" s="138"/>
    </row>
    <row r="20589" spans="13:16" x14ac:dyDescent="0.3">
      <c r="M20589" s="162"/>
      <c r="N20589" s="152"/>
      <c r="P20589" s="138"/>
    </row>
    <row r="20590" spans="13:16" x14ac:dyDescent="0.3">
      <c r="M20590" s="162"/>
      <c r="N20590" s="152"/>
      <c r="P20590" s="138"/>
    </row>
    <row r="20591" spans="13:16" x14ac:dyDescent="0.3">
      <c r="M20591" s="162"/>
      <c r="N20591" s="152"/>
      <c r="P20591" s="138"/>
    </row>
    <row r="20592" spans="13:16" x14ac:dyDescent="0.3">
      <c r="M20592" s="162"/>
      <c r="N20592" s="152"/>
      <c r="P20592" s="138"/>
    </row>
    <row r="20593" spans="13:16" x14ac:dyDescent="0.3">
      <c r="M20593" s="162"/>
      <c r="N20593" s="152"/>
      <c r="P20593" s="138"/>
    </row>
    <row r="20594" spans="13:16" x14ac:dyDescent="0.3">
      <c r="M20594" s="162"/>
      <c r="N20594" s="152"/>
      <c r="P20594" s="138"/>
    </row>
    <row r="20595" spans="13:16" x14ac:dyDescent="0.3">
      <c r="M20595" s="162"/>
      <c r="N20595" s="152"/>
      <c r="P20595" s="138"/>
    </row>
    <row r="20596" spans="13:16" x14ac:dyDescent="0.3">
      <c r="M20596" s="162"/>
      <c r="N20596" s="152"/>
      <c r="P20596" s="138"/>
    </row>
    <row r="20597" spans="13:16" x14ac:dyDescent="0.3">
      <c r="M20597" s="162"/>
      <c r="N20597" s="152"/>
      <c r="P20597" s="138"/>
    </row>
    <row r="20598" spans="13:16" x14ac:dyDescent="0.3">
      <c r="M20598" s="162"/>
      <c r="N20598" s="152"/>
      <c r="P20598" s="138"/>
    </row>
    <row r="20599" spans="13:16" x14ac:dyDescent="0.3">
      <c r="M20599" s="162"/>
      <c r="N20599" s="152"/>
      <c r="P20599" s="138"/>
    </row>
    <row r="20600" spans="13:16" x14ac:dyDescent="0.3">
      <c r="M20600" s="162"/>
      <c r="N20600" s="152"/>
      <c r="P20600" s="138"/>
    </row>
    <row r="20601" spans="13:16" x14ac:dyDescent="0.3">
      <c r="M20601" s="162"/>
      <c r="N20601" s="152"/>
      <c r="P20601" s="138"/>
    </row>
    <row r="20602" spans="13:16" x14ac:dyDescent="0.3">
      <c r="M20602" s="162"/>
      <c r="N20602" s="152"/>
      <c r="P20602" s="138"/>
    </row>
    <row r="20603" spans="13:16" x14ac:dyDescent="0.3">
      <c r="M20603" s="162"/>
      <c r="N20603" s="152"/>
      <c r="P20603" s="138"/>
    </row>
    <row r="20604" spans="13:16" x14ac:dyDescent="0.3">
      <c r="M20604" s="162"/>
      <c r="N20604" s="152"/>
      <c r="P20604" s="138"/>
    </row>
    <row r="20605" spans="13:16" x14ac:dyDescent="0.3">
      <c r="M20605" s="162"/>
      <c r="N20605" s="152"/>
      <c r="P20605" s="138"/>
    </row>
    <row r="20606" spans="13:16" x14ac:dyDescent="0.3">
      <c r="M20606" s="162"/>
      <c r="N20606" s="152"/>
      <c r="P20606" s="138"/>
    </row>
    <row r="20607" spans="13:16" x14ac:dyDescent="0.3">
      <c r="M20607" s="162"/>
      <c r="N20607" s="152"/>
      <c r="P20607" s="138"/>
    </row>
    <row r="20608" spans="13:16" x14ac:dyDescent="0.3">
      <c r="M20608" s="162"/>
      <c r="N20608" s="152"/>
      <c r="P20608" s="138"/>
    </row>
    <row r="20609" spans="13:16" x14ac:dyDescent="0.3">
      <c r="M20609" s="162"/>
      <c r="N20609" s="152"/>
      <c r="P20609" s="138"/>
    </row>
    <row r="20610" spans="13:16" x14ac:dyDescent="0.3">
      <c r="M20610" s="162"/>
      <c r="N20610" s="152"/>
      <c r="P20610" s="138"/>
    </row>
    <row r="20611" spans="13:16" x14ac:dyDescent="0.3">
      <c r="M20611" s="162"/>
      <c r="N20611" s="152"/>
      <c r="P20611" s="138"/>
    </row>
    <row r="20612" spans="13:16" x14ac:dyDescent="0.3">
      <c r="M20612" s="162"/>
      <c r="N20612" s="152"/>
      <c r="P20612" s="138"/>
    </row>
    <row r="20613" spans="13:16" x14ac:dyDescent="0.3">
      <c r="M20613" s="162"/>
      <c r="N20613" s="152"/>
      <c r="P20613" s="138"/>
    </row>
    <row r="20614" spans="13:16" x14ac:dyDescent="0.3">
      <c r="M20614" s="162"/>
      <c r="N20614" s="152"/>
      <c r="P20614" s="138"/>
    </row>
    <row r="20615" spans="13:16" x14ac:dyDescent="0.3">
      <c r="M20615" s="162"/>
      <c r="N20615" s="152"/>
      <c r="P20615" s="138"/>
    </row>
    <row r="20616" spans="13:16" x14ac:dyDescent="0.3">
      <c r="M20616" s="162"/>
      <c r="N20616" s="152"/>
      <c r="P20616" s="138"/>
    </row>
    <row r="20617" spans="13:16" x14ac:dyDescent="0.3">
      <c r="M20617" s="162"/>
      <c r="N20617" s="152"/>
      <c r="P20617" s="138"/>
    </row>
    <row r="20618" spans="13:16" x14ac:dyDescent="0.3">
      <c r="M20618" s="162"/>
      <c r="N20618" s="152"/>
      <c r="P20618" s="138"/>
    </row>
    <row r="20619" spans="13:16" x14ac:dyDescent="0.3">
      <c r="M20619" s="162"/>
      <c r="N20619" s="152"/>
      <c r="P20619" s="138"/>
    </row>
    <row r="20620" spans="13:16" x14ac:dyDescent="0.3">
      <c r="M20620" s="162"/>
      <c r="N20620" s="152"/>
      <c r="P20620" s="138"/>
    </row>
    <row r="20621" spans="13:16" x14ac:dyDescent="0.3">
      <c r="M20621" s="162"/>
      <c r="N20621" s="152"/>
      <c r="P20621" s="138"/>
    </row>
    <row r="20622" spans="13:16" x14ac:dyDescent="0.3">
      <c r="M20622" s="162"/>
      <c r="N20622" s="152"/>
      <c r="P20622" s="138"/>
    </row>
    <row r="20623" spans="13:16" x14ac:dyDescent="0.3">
      <c r="M20623" s="162"/>
      <c r="N20623" s="152"/>
      <c r="P20623" s="138"/>
    </row>
    <row r="20624" spans="13:16" x14ac:dyDescent="0.3">
      <c r="M20624" s="162"/>
      <c r="N20624" s="152"/>
      <c r="P20624" s="138"/>
    </row>
    <row r="20625" spans="13:16" x14ac:dyDescent="0.3">
      <c r="M20625" s="162"/>
      <c r="N20625" s="152"/>
      <c r="P20625" s="138"/>
    </row>
    <row r="20626" spans="13:16" x14ac:dyDescent="0.3">
      <c r="M20626" s="162"/>
      <c r="N20626" s="152"/>
      <c r="P20626" s="138"/>
    </row>
    <row r="20627" spans="13:16" x14ac:dyDescent="0.3">
      <c r="M20627" s="162"/>
      <c r="N20627" s="152"/>
      <c r="P20627" s="138"/>
    </row>
    <row r="20628" spans="13:16" x14ac:dyDescent="0.3">
      <c r="M20628" s="162"/>
      <c r="N20628" s="152"/>
      <c r="P20628" s="138"/>
    </row>
    <row r="20629" spans="13:16" x14ac:dyDescent="0.3">
      <c r="M20629" s="162"/>
      <c r="N20629" s="152"/>
      <c r="P20629" s="138"/>
    </row>
    <row r="20630" spans="13:16" x14ac:dyDescent="0.3">
      <c r="M20630" s="162"/>
      <c r="N20630" s="152"/>
      <c r="P20630" s="138"/>
    </row>
    <row r="20631" spans="13:16" x14ac:dyDescent="0.3">
      <c r="M20631" s="162"/>
      <c r="N20631" s="152"/>
      <c r="P20631" s="138"/>
    </row>
    <row r="20632" spans="13:16" x14ac:dyDescent="0.3">
      <c r="M20632" s="162"/>
      <c r="N20632" s="152"/>
      <c r="P20632" s="138"/>
    </row>
    <row r="20633" spans="13:16" x14ac:dyDescent="0.3">
      <c r="M20633" s="162"/>
      <c r="N20633" s="152"/>
      <c r="P20633" s="138"/>
    </row>
    <row r="20634" spans="13:16" x14ac:dyDescent="0.3">
      <c r="M20634" s="162"/>
      <c r="N20634" s="152"/>
      <c r="P20634" s="138"/>
    </row>
    <row r="20635" spans="13:16" x14ac:dyDescent="0.3">
      <c r="M20635" s="162"/>
      <c r="N20635" s="152"/>
      <c r="P20635" s="138"/>
    </row>
    <row r="20636" spans="13:16" x14ac:dyDescent="0.3">
      <c r="M20636" s="162"/>
      <c r="N20636" s="152"/>
      <c r="P20636" s="138"/>
    </row>
    <row r="20637" spans="13:16" x14ac:dyDescent="0.3">
      <c r="M20637" s="162"/>
      <c r="N20637" s="152"/>
      <c r="P20637" s="138"/>
    </row>
    <row r="20638" spans="13:16" x14ac:dyDescent="0.3">
      <c r="M20638" s="162"/>
      <c r="N20638" s="152"/>
      <c r="P20638" s="138"/>
    </row>
    <row r="20639" spans="13:16" x14ac:dyDescent="0.3">
      <c r="M20639" s="162"/>
      <c r="N20639" s="152"/>
      <c r="P20639" s="138"/>
    </row>
    <row r="20640" spans="13:16" x14ac:dyDescent="0.3">
      <c r="M20640" s="162"/>
      <c r="N20640" s="152"/>
      <c r="P20640" s="138"/>
    </row>
    <row r="20641" spans="13:16" x14ac:dyDescent="0.3">
      <c r="M20641" s="162"/>
      <c r="N20641" s="152"/>
      <c r="P20641" s="138"/>
    </row>
    <row r="20642" spans="13:16" x14ac:dyDescent="0.3">
      <c r="M20642" s="162"/>
      <c r="N20642" s="152"/>
      <c r="P20642" s="138"/>
    </row>
    <row r="20643" spans="13:16" x14ac:dyDescent="0.3">
      <c r="M20643" s="162"/>
      <c r="N20643" s="152"/>
      <c r="P20643" s="138"/>
    </row>
    <row r="20644" spans="13:16" x14ac:dyDescent="0.3">
      <c r="M20644" s="162"/>
      <c r="N20644" s="152"/>
      <c r="P20644" s="138"/>
    </row>
    <row r="20645" spans="13:16" x14ac:dyDescent="0.3">
      <c r="M20645" s="162"/>
      <c r="N20645" s="152"/>
      <c r="P20645" s="138"/>
    </row>
    <row r="20646" spans="13:16" x14ac:dyDescent="0.3">
      <c r="M20646" s="162"/>
      <c r="N20646" s="152"/>
      <c r="P20646" s="138"/>
    </row>
    <row r="20647" spans="13:16" x14ac:dyDescent="0.3">
      <c r="M20647" s="162"/>
      <c r="N20647" s="152"/>
      <c r="P20647" s="138"/>
    </row>
    <row r="20648" spans="13:16" x14ac:dyDescent="0.3">
      <c r="M20648" s="162"/>
      <c r="N20648" s="152"/>
      <c r="P20648" s="138"/>
    </row>
    <row r="20649" spans="13:16" x14ac:dyDescent="0.3">
      <c r="M20649" s="162"/>
      <c r="N20649" s="152"/>
      <c r="P20649" s="138"/>
    </row>
    <row r="20650" spans="13:16" x14ac:dyDescent="0.3">
      <c r="M20650" s="162"/>
      <c r="N20650" s="152"/>
      <c r="P20650" s="138"/>
    </row>
    <row r="20651" spans="13:16" x14ac:dyDescent="0.3">
      <c r="M20651" s="162"/>
      <c r="N20651" s="152"/>
      <c r="P20651" s="138"/>
    </row>
    <row r="20652" spans="13:16" x14ac:dyDescent="0.3">
      <c r="M20652" s="162"/>
      <c r="N20652" s="152"/>
      <c r="P20652" s="138"/>
    </row>
    <row r="20653" spans="13:16" x14ac:dyDescent="0.3">
      <c r="M20653" s="162"/>
      <c r="N20653" s="152"/>
      <c r="P20653" s="138"/>
    </row>
    <row r="20654" spans="13:16" x14ac:dyDescent="0.3">
      <c r="M20654" s="162"/>
      <c r="N20654" s="152"/>
      <c r="P20654" s="138"/>
    </row>
    <row r="20655" spans="13:16" x14ac:dyDescent="0.3">
      <c r="M20655" s="162"/>
      <c r="N20655" s="152"/>
      <c r="P20655" s="138"/>
    </row>
    <row r="20656" spans="13:16" x14ac:dyDescent="0.3">
      <c r="M20656" s="162"/>
      <c r="N20656" s="152"/>
      <c r="P20656" s="138"/>
    </row>
    <row r="20657" spans="13:16" x14ac:dyDescent="0.3">
      <c r="M20657" s="162"/>
      <c r="N20657" s="152"/>
      <c r="P20657" s="138"/>
    </row>
    <row r="20658" spans="13:16" x14ac:dyDescent="0.3">
      <c r="M20658" s="162"/>
      <c r="N20658" s="152"/>
      <c r="P20658" s="138"/>
    </row>
    <row r="20659" spans="13:16" x14ac:dyDescent="0.3">
      <c r="M20659" s="162"/>
      <c r="N20659" s="152"/>
      <c r="P20659" s="138"/>
    </row>
    <row r="20660" spans="13:16" x14ac:dyDescent="0.3">
      <c r="M20660" s="162"/>
      <c r="N20660" s="152"/>
      <c r="P20660" s="138"/>
    </row>
    <row r="20661" spans="13:16" x14ac:dyDescent="0.3">
      <c r="M20661" s="162"/>
      <c r="N20661" s="152"/>
      <c r="P20661" s="138"/>
    </row>
    <row r="20662" spans="13:16" x14ac:dyDescent="0.3">
      <c r="M20662" s="162"/>
      <c r="N20662" s="152"/>
      <c r="P20662" s="138"/>
    </row>
    <row r="20663" spans="13:16" x14ac:dyDescent="0.3">
      <c r="M20663" s="162"/>
      <c r="N20663" s="152"/>
      <c r="P20663" s="138"/>
    </row>
    <row r="20664" spans="13:16" x14ac:dyDescent="0.3">
      <c r="M20664" s="162"/>
      <c r="N20664" s="152"/>
      <c r="P20664" s="138"/>
    </row>
    <row r="20665" spans="13:16" x14ac:dyDescent="0.3">
      <c r="M20665" s="162"/>
      <c r="N20665" s="152"/>
      <c r="P20665" s="138"/>
    </row>
    <row r="20666" spans="13:16" x14ac:dyDescent="0.3">
      <c r="M20666" s="162"/>
      <c r="N20666" s="152"/>
      <c r="P20666" s="138"/>
    </row>
    <row r="20667" spans="13:16" x14ac:dyDescent="0.3">
      <c r="M20667" s="162"/>
      <c r="N20667" s="152"/>
      <c r="P20667" s="138"/>
    </row>
    <row r="20668" spans="13:16" x14ac:dyDescent="0.3">
      <c r="M20668" s="162"/>
      <c r="N20668" s="152"/>
      <c r="P20668" s="138"/>
    </row>
    <row r="20669" spans="13:16" x14ac:dyDescent="0.3">
      <c r="M20669" s="162"/>
      <c r="N20669" s="152"/>
      <c r="P20669" s="138"/>
    </row>
    <row r="20670" spans="13:16" x14ac:dyDescent="0.3">
      <c r="M20670" s="162"/>
      <c r="N20670" s="152"/>
      <c r="P20670" s="138"/>
    </row>
    <row r="20671" spans="13:16" x14ac:dyDescent="0.3">
      <c r="M20671" s="162"/>
      <c r="N20671" s="152"/>
      <c r="P20671" s="138"/>
    </row>
    <row r="20672" spans="13:16" x14ac:dyDescent="0.3">
      <c r="M20672" s="162"/>
      <c r="N20672" s="152"/>
      <c r="P20672" s="138"/>
    </row>
    <row r="20673" spans="13:16" x14ac:dyDescent="0.3">
      <c r="M20673" s="162"/>
      <c r="N20673" s="152"/>
      <c r="P20673" s="138"/>
    </row>
    <row r="20674" spans="13:16" x14ac:dyDescent="0.3">
      <c r="M20674" s="162"/>
      <c r="N20674" s="152"/>
      <c r="P20674" s="138"/>
    </row>
    <row r="20675" spans="13:16" x14ac:dyDescent="0.3">
      <c r="M20675" s="162"/>
      <c r="N20675" s="152"/>
      <c r="P20675" s="138"/>
    </row>
    <row r="20676" spans="13:16" x14ac:dyDescent="0.3">
      <c r="M20676" s="162"/>
      <c r="N20676" s="152"/>
      <c r="P20676" s="138"/>
    </row>
    <row r="20677" spans="13:16" x14ac:dyDescent="0.3">
      <c r="M20677" s="162"/>
      <c r="N20677" s="152"/>
      <c r="P20677" s="138"/>
    </row>
    <row r="20678" spans="13:16" x14ac:dyDescent="0.3">
      <c r="M20678" s="162"/>
      <c r="N20678" s="152"/>
      <c r="P20678" s="138"/>
    </row>
    <row r="20679" spans="13:16" x14ac:dyDescent="0.3">
      <c r="M20679" s="162"/>
      <c r="N20679" s="152"/>
      <c r="P20679" s="138"/>
    </row>
    <row r="20680" spans="13:16" x14ac:dyDescent="0.3">
      <c r="M20680" s="162"/>
      <c r="N20680" s="152"/>
      <c r="P20680" s="138"/>
    </row>
    <row r="20681" spans="13:16" x14ac:dyDescent="0.3">
      <c r="M20681" s="162"/>
      <c r="N20681" s="152"/>
      <c r="P20681" s="138"/>
    </row>
    <row r="20682" spans="13:16" x14ac:dyDescent="0.3">
      <c r="M20682" s="162"/>
      <c r="N20682" s="152"/>
      <c r="P20682" s="138"/>
    </row>
    <row r="20683" spans="13:16" x14ac:dyDescent="0.3">
      <c r="M20683" s="162"/>
      <c r="N20683" s="152"/>
      <c r="P20683" s="138"/>
    </row>
    <row r="20684" spans="13:16" x14ac:dyDescent="0.3">
      <c r="M20684" s="162"/>
      <c r="N20684" s="152"/>
      <c r="P20684" s="138"/>
    </row>
    <row r="20685" spans="13:16" x14ac:dyDescent="0.3">
      <c r="M20685" s="162"/>
      <c r="N20685" s="152"/>
      <c r="P20685" s="138"/>
    </row>
    <row r="20686" spans="13:16" x14ac:dyDescent="0.3">
      <c r="M20686" s="162"/>
      <c r="N20686" s="152"/>
      <c r="P20686" s="138"/>
    </row>
    <row r="20687" spans="13:16" x14ac:dyDescent="0.3">
      <c r="M20687" s="162"/>
      <c r="N20687" s="152"/>
      <c r="P20687" s="138"/>
    </row>
    <row r="20688" spans="13:16" x14ac:dyDescent="0.3">
      <c r="M20688" s="162"/>
      <c r="N20688" s="152"/>
      <c r="P20688" s="138"/>
    </row>
    <row r="20689" spans="13:16" x14ac:dyDescent="0.3">
      <c r="M20689" s="162"/>
      <c r="N20689" s="152"/>
      <c r="P20689" s="138"/>
    </row>
    <row r="20690" spans="13:16" x14ac:dyDescent="0.3">
      <c r="M20690" s="162"/>
      <c r="N20690" s="152"/>
      <c r="P20690" s="138"/>
    </row>
    <row r="20691" spans="13:16" x14ac:dyDescent="0.3">
      <c r="M20691" s="162"/>
      <c r="N20691" s="152"/>
      <c r="P20691" s="138"/>
    </row>
    <row r="20692" spans="13:16" x14ac:dyDescent="0.3">
      <c r="M20692" s="162"/>
      <c r="N20692" s="152"/>
      <c r="P20692" s="138"/>
    </row>
    <row r="20693" spans="13:16" x14ac:dyDescent="0.3">
      <c r="M20693" s="162"/>
      <c r="N20693" s="152"/>
      <c r="P20693" s="138"/>
    </row>
    <row r="20694" spans="13:16" x14ac:dyDescent="0.3">
      <c r="M20694" s="162"/>
      <c r="N20694" s="152"/>
      <c r="P20694" s="138"/>
    </row>
    <row r="20695" spans="13:16" x14ac:dyDescent="0.3">
      <c r="M20695" s="162"/>
      <c r="N20695" s="152"/>
      <c r="P20695" s="138"/>
    </row>
    <row r="20696" spans="13:16" x14ac:dyDescent="0.3">
      <c r="M20696" s="162"/>
      <c r="N20696" s="152"/>
      <c r="P20696" s="138"/>
    </row>
    <row r="20697" spans="13:16" x14ac:dyDescent="0.3">
      <c r="M20697" s="162"/>
      <c r="N20697" s="152"/>
      <c r="P20697" s="138"/>
    </row>
    <row r="20698" spans="13:16" x14ac:dyDescent="0.3">
      <c r="M20698" s="162"/>
      <c r="N20698" s="152"/>
      <c r="P20698" s="138"/>
    </row>
    <row r="20699" spans="13:16" x14ac:dyDescent="0.3">
      <c r="M20699" s="162"/>
      <c r="N20699" s="152"/>
      <c r="P20699" s="138"/>
    </row>
    <row r="20700" spans="13:16" x14ac:dyDescent="0.3">
      <c r="M20700" s="162"/>
      <c r="N20700" s="152"/>
      <c r="P20700" s="138"/>
    </row>
    <row r="20701" spans="13:16" x14ac:dyDescent="0.3">
      <c r="M20701" s="162"/>
      <c r="N20701" s="152"/>
      <c r="P20701" s="138"/>
    </row>
    <row r="20702" spans="13:16" x14ac:dyDescent="0.3">
      <c r="M20702" s="162"/>
      <c r="N20702" s="152"/>
      <c r="P20702" s="138"/>
    </row>
    <row r="20703" spans="13:16" x14ac:dyDescent="0.3">
      <c r="M20703" s="162"/>
      <c r="N20703" s="152"/>
      <c r="P20703" s="138"/>
    </row>
    <row r="20704" spans="13:16" x14ac:dyDescent="0.3">
      <c r="M20704" s="162"/>
      <c r="N20704" s="152"/>
      <c r="P20704" s="138"/>
    </row>
    <row r="20705" spans="13:16" x14ac:dyDescent="0.3">
      <c r="M20705" s="162"/>
      <c r="N20705" s="152"/>
      <c r="P20705" s="138"/>
    </row>
    <row r="20706" spans="13:16" x14ac:dyDescent="0.3">
      <c r="M20706" s="162"/>
      <c r="N20706" s="152"/>
      <c r="P20706" s="138"/>
    </row>
    <row r="20707" spans="13:16" x14ac:dyDescent="0.3">
      <c r="M20707" s="162"/>
      <c r="N20707" s="152"/>
      <c r="P20707" s="138"/>
    </row>
    <row r="20708" spans="13:16" x14ac:dyDescent="0.3">
      <c r="M20708" s="162"/>
      <c r="N20708" s="152"/>
      <c r="P20708" s="138"/>
    </row>
    <row r="20709" spans="13:16" x14ac:dyDescent="0.3">
      <c r="M20709" s="162"/>
      <c r="N20709" s="152"/>
      <c r="P20709" s="138"/>
    </row>
    <row r="20710" spans="13:16" x14ac:dyDescent="0.3">
      <c r="M20710" s="162"/>
      <c r="N20710" s="152"/>
      <c r="P20710" s="138"/>
    </row>
    <row r="20711" spans="13:16" x14ac:dyDescent="0.3">
      <c r="M20711" s="162"/>
      <c r="N20711" s="152"/>
      <c r="P20711" s="138"/>
    </row>
    <row r="20712" spans="13:16" x14ac:dyDescent="0.3">
      <c r="M20712" s="162"/>
      <c r="N20712" s="152"/>
      <c r="P20712" s="138"/>
    </row>
    <row r="20713" spans="13:16" x14ac:dyDescent="0.3">
      <c r="M20713" s="162"/>
      <c r="N20713" s="152"/>
      <c r="P20713" s="138"/>
    </row>
    <row r="20714" spans="13:16" x14ac:dyDescent="0.3">
      <c r="M20714" s="162"/>
      <c r="N20714" s="152"/>
      <c r="P20714" s="138"/>
    </row>
    <row r="20715" spans="13:16" x14ac:dyDescent="0.3">
      <c r="M20715" s="162"/>
      <c r="N20715" s="152"/>
      <c r="P20715" s="138"/>
    </row>
    <row r="20716" spans="13:16" x14ac:dyDescent="0.3">
      <c r="M20716" s="162"/>
      <c r="N20716" s="152"/>
      <c r="P20716" s="138"/>
    </row>
    <row r="20717" spans="13:16" x14ac:dyDescent="0.3">
      <c r="M20717" s="162"/>
      <c r="N20717" s="152"/>
      <c r="P20717" s="138"/>
    </row>
    <row r="20718" spans="13:16" x14ac:dyDescent="0.3">
      <c r="M20718" s="162"/>
      <c r="N20718" s="152"/>
      <c r="P20718" s="138"/>
    </row>
    <row r="20719" spans="13:16" x14ac:dyDescent="0.3">
      <c r="M20719" s="162"/>
      <c r="N20719" s="152"/>
      <c r="P20719" s="138"/>
    </row>
    <row r="20720" spans="13:16" x14ac:dyDescent="0.3">
      <c r="M20720" s="162"/>
      <c r="N20720" s="152"/>
      <c r="P20720" s="138"/>
    </row>
    <row r="20721" spans="13:16" x14ac:dyDescent="0.3">
      <c r="M20721" s="162"/>
      <c r="N20721" s="152"/>
      <c r="P20721" s="138"/>
    </row>
    <row r="20722" spans="13:16" x14ac:dyDescent="0.3">
      <c r="M20722" s="162"/>
      <c r="N20722" s="152"/>
      <c r="P20722" s="138"/>
    </row>
    <row r="20723" spans="13:16" x14ac:dyDescent="0.3">
      <c r="M20723" s="162"/>
      <c r="N20723" s="152"/>
      <c r="P20723" s="138"/>
    </row>
    <row r="20724" spans="13:16" x14ac:dyDescent="0.3">
      <c r="M20724" s="162"/>
      <c r="N20724" s="152"/>
      <c r="P20724" s="138"/>
    </row>
    <row r="20725" spans="13:16" x14ac:dyDescent="0.3">
      <c r="M20725" s="162"/>
      <c r="N20725" s="152"/>
      <c r="P20725" s="138"/>
    </row>
    <row r="20726" spans="13:16" x14ac:dyDescent="0.3">
      <c r="M20726" s="162"/>
      <c r="N20726" s="152"/>
      <c r="P20726" s="138"/>
    </row>
    <row r="20727" spans="13:16" x14ac:dyDescent="0.3">
      <c r="M20727" s="162"/>
      <c r="N20727" s="152"/>
      <c r="P20727" s="138"/>
    </row>
    <row r="20728" spans="13:16" x14ac:dyDescent="0.3">
      <c r="M20728" s="162"/>
      <c r="N20728" s="152"/>
      <c r="P20728" s="138"/>
    </row>
    <row r="20729" spans="13:16" x14ac:dyDescent="0.3">
      <c r="M20729" s="162"/>
      <c r="N20729" s="152"/>
      <c r="P20729" s="138"/>
    </row>
    <row r="20730" spans="13:16" x14ac:dyDescent="0.3">
      <c r="M20730" s="162"/>
      <c r="N20730" s="152"/>
      <c r="P20730" s="138"/>
    </row>
    <row r="20731" spans="13:16" x14ac:dyDescent="0.3">
      <c r="M20731" s="162"/>
      <c r="N20731" s="152"/>
      <c r="P20731" s="138"/>
    </row>
    <row r="20732" spans="13:16" x14ac:dyDescent="0.3">
      <c r="M20732" s="162"/>
      <c r="N20732" s="152"/>
      <c r="P20732" s="138"/>
    </row>
    <row r="20733" spans="13:16" x14ac:dyDescent="0.3">
      <c r="M20733" s="162"/>
      <c r="N20733" s="152"/>
      <c r="P20733" s="138"/>
    </row>
    <row r="20734" spans="13:16" x14ac:dyDescent="0.3">
      <c r="M20734" s="162"/>
      <c r="N20734" s="152"/>
      <c r="P20734" s="138"/>
    </row>
    <row r="20735" spans="13:16" x14ac:dyDescent="0.3">
      <c r="M20735" s="162"/>
      <c r="N20735" s="152"/>
      <c r="P20735" s="138"/>
    </row>
    <row r="20736" spans="13:16" x14ac:dyDescent="0.3">
      <c r="M20736" s="162"/>
      <c r="N20736" s="152"/>
      <c r="P20736" s="138"/>
    </row>
    <row r="20737" spans="13:16" x14ac:dyDescent="0.3">
      <c r="M20737" s="162"/>
      <c r="N20737" s="152"/>
      <c r="P20737" s="138"/>
    </row>
    <row r="20738" spans="13:16" x14ac:dyDescent="0.3">
      <c r="M20738" s="162"/>
      <c r="N20738" s="152"/>
      <c r="P20738" s="138"/>
    </row>
    <row r="20739" spans="13:16" x14ac:dyDescent="0.3">
      <c r="M20739" s="162"/>
      <c r="N20739" s="152"/>
      <c r="P20739" s="138"/>
    </row>
    <row r="20740" spans="13:16" x14ac:dyDescent="0.3">
      <c r="M20740" s="162"/>
      <c r="N20740" s="152"/>
      <c r="P20740" s="138"/>
    </row>
    <row r="20741" spans="13:16" x14ac:dyDescent="0.3">
      <c r="M20741" s="162"/>
      <c r="N20741" s="152"/>
      <c r="P20741" s="138"/>
    </row>
    <row r="20742" spans="13:16" x14ac:dyDescent="0.3">
      <c r="M20742" s="162"/>
      <c r="N20742" s="152"/>
      <c r="P20742" s="138"/>
    </row>
    <row r="20743" spans="13:16" x14ac:dyDescent="0.3">
      <c r="M20743" s="162"/>
      <c r="N20743" s="152"/>
      <c r="P20743" s="138"/>
    </row>
    <row r="20744" spans="13:16" x14ac:dyDescent="0.3">
      <c r="M20744" s="162"/>
      <c r="N20744" s="152"/>
      <c r="P20744" s="138"/>
    </row>
    <row r="20745" spans="13:16" x14ac:dyDescent="0.3">
      <c r="M20745" s="162"/>
      <c r="N20745" s="152"/>
      <c r="P20745" s="138"/>
    </row>
    <row r="20746" spans="13:16" x14ac:dyDescent="0.3">
      <c r="M20746" s="162"/>
      <c r="N20746" s="152"/>
      <c r="P20746" s="138"/>
    </row>
    <row r="20747" spans="13:16" x14ac:dyDescent="0.3">
      <c r="M20747" s="162"/>
      <c r="N20747" s="152"/>
      <c r="P20747" s="138"/>
    </row>
    <row r="20748" spans="13:16" x14ac:dyDescent="0.3">
      <c r="M20748" s="162"/>
      <c r="N20748" s="152"/>
      <c r="P20748" s="138"/>
    </row>
    <row r="20749" spans="13:16" x14ac:dyDescent="0.3">
      <c r="M20749" s="162"/>
      <c r="N20749" s="152"/>
      <c r="P20749" s="138"/>
    </row>
    <row r="20750" spans="13:16" x14ac:dyDescent="0.3">
      <c r="M20750" s="162"/>
      <c r="N20750" s="152"/>
      <c r="P20750" s="138"/>
    </row>
    <row r="20751" spans="13:16" x14ac:dyDescent="0.3">
      <c r="M20751" s="162"/>
      <c r="N20751" s="152"/>
      <c r="P20751" s="138"/>
    </row>
    <row r="20752" spans="13:16" x14ac:dyDescent="0.3">
      <c r="M20752" s="162"/>
      <c r="N20752" s="152"/>
      <c r="P20752" s="138"/>
    </row>
    <row r="20753" spans="13:16" x14ac:dyDescent="0.3">
      <c r="M20753" s="162"/>
      <c r="N20753" s="152"/>
      <c r="P20753" s="138"/>
    </row>
    <row r="20754" spans="13:16" x14ac:dyDescent="0.3">
      <c r="M20754" s="162"/>
      <c r="N20754" s="152"/>
      <c r="P20754" s="138"/>
    </row>
    <row r="20755" spans="13:16" x14ac:dyDescent="0.3">
      <c r="M20755" s="162"/>
      <c r="N20755" s="152"/>
      <c r="P20755" s="138"/>
    </row>
    <row r="20756" spans="13:16" x14ac:dyDescent="0.3">
      <c r="M20756" s="162"/>
      <c r="N20756" s="152"/>
      <c r="P20756" s="138"/>
    </row>
    <row r="20757" spans="13:16" x14ac:dyDescent="0.3">
      <c r="M20757" s="162"/>
      <c r="N20757" s="152"/>
      <c r="P20757" s="138"/>
    </row>
    <row r="20758" spans="13:16" x14ac:dyDescent="0.3">
      <c r="M20758" s="162"/>
      <c r="N20758" s="152"/>
      <c r="P20758" s="138"/>
    </row>
    <row r="20759" spans="13:16" x14ac:dyDescent="0.3">
      <c r="M20759" s="162"/>
      <c r="N20759" s="152"/>
      <c r="P20759" s="138"/>
    </row>
    <row r="20760" spans="13:16" x14ac:dyDescent="0.3">
      <c r="M20760" s="162"/>
      <c r="N20760" s="152"/>
      <c r="P20760" s="138"/>
    </row>
    <row r="20761" spans="13:16" x14ac:dyDescent="0.3">
      <c r="M20761" s="162"/>
      <c r="N20761" s="152"/>
      <c r="P20761" s="138"/>
    </row>
    <row r="20762" spans="13:16" x14ac:dyDescent="0.3">
      <c r="M20762" s="162"/>
      <c r="N20762" s="152"/>
      <c r="P20762" s="138"/>
    </row>
    <row r="20763" spans="13:16" x14ac:dyDescent="0.3">
      <c r="M20763" s="162"/>
      <c r="N20763" s="152"/>
      <c r="P20763" s="138"/>
    </row>
    <row r="20764" spans="13:16" x14ac:dyDescent="0.3">
      <c r="M20764" s="162"/>
      <c r="N20764" s="152"/>
      <c r="P20764" s="138"/>
    </row>
    <row r="20765" spans="13:16" x14ac:dyDescent="0.3">
      <c r="M20765" s="162"/>
      <c r="N20765" s="152"/>
      <c r="P20765" s="138"/>
    </row>
    <row r="20766" spans="13:16" x14ac:dyDescent="0.3">
      <c r="M20766" s="162"/>
      <c r="N20766" s="152"/>
      <c r="P20766" s="138"/>
    </row>
    <row r="20767" spans="13:16" x14ac:dyDescent="0.3">
      <c r="M20767" s="162"/>
      <c r="N20767" s="152"/>
      <c r="P20767" s="138"/>
    </row>
    <row r="20768" spans="13:16" x14ac:dyDescent="0.3">
      <c r="M20768" s="162"/>
      <c r="N20768" s="152"/>
      <c r="P20768" s="138"/>
    </row>
    <row r="20769" spans="13:16" x14ac:dyDescent="0.3">
      <c r="M20769" s="162"/>
      <c r="N20769" s="152"/>
      <c r="P20769" s="138"/>
    </row>
    <row r="20770" spans="13:16" x14ac:dyDescent="0.3">
      <c r="M20770" s="162"/>
      <c r="N20770" s="152"/>
      <c r="P20770" s="138"/>
    </row>
    <row r="20771" spans="13:16" x14ac:dyDescent="0.3">
      <c r="M20771" s="162"/>
      <c r="N20771" s="152"/>
      <c r="P20771" s="138"/>
    </row>
    <row r="20772" spans="13:16" x14ac:dyDescent="0.3">
      <c r="M20772" s="162"/>
      <c r="N20772" s="152"/>
      <c r="P20772" s="138"/>
    </row>
    <row r="20773" spans="13:16" x14ac:dyDescent="0.3">
      <c r="M20773" s="162"/>
      <c r="N20773" s="152"/>
      <c r="P20773" s="138"/>
    </row>
    <row r="20774" spans="13:16" x14ac:dyDescent="0.3">
      <c r="M20774" s="162"/>
      <c r="N20774" s="152"/>
      <c r="P20774" s="138"/>
    </row>
    <row r="20775" spans="13:16" x14ac:dyDescent="0.3">
      <c r="M20775" s="162"/>
      <c r="N20775" s="152"/>
      <c r="P20775" s="138"/>
    </row>
    <row r="20776" spans="13:16" x14ac:dyDescent="0.3">
      <c r="M20776" s="162"/>
      <c r="N20776" s="152"/>
      <c r="P20776" s="138"/>
    </row>
    <row r="20777" spans="13:16" x14ac:dyDescent="0.3">
      <c r="M20777" s="162"/>
      <c r="N20777" s="152"/>
      <c r="P20777" s="138"/>
    </row>
    <row r="20778" spans="13:16" x14ac:dyDescent="0.3">
      <c r="M20778" s="162"/>
      <c r="N20778" s="152"/>
      <c r="P20778" s="138"/>
    </row>
    <row r="20779" spans="13:16" x14ac:dyDescent="0.3">
      <c r="M20779" s="162"/>
      <c r="N20779" s="152"/>
      <c r="P20779" s="138"/>
    </row>
    <row r="20780" spans="13:16" x14ac:dyDescent="0.3">
      <c r="M20780" s="162"/>
      <c r="N20780" s="152"/>
      <c r="P20780" s="138"/>
    </row>
    <row r="20781" spans="13:16" x14ac:dyDescent="0.3">
      <c r="M20781" s="162"/>
      <c r="N20781" s="152"/>
      <c r="P20781" s="138"/>
    </row>
    <row r="20782" spans="13:16" x14ac:dyDescent="0.3">
      <c r="M20782" s="162"/>
      <c r="N20782" s="152"/>
      <c r="P20782" s="138"/>
    </row>
    <row r="20783" spans="13:16" x14ac:dyDescent="0.3">
      <c r="M20783" s="162"/>
      <c r="N20783" s="152"/>
      <c r="P20783" s="138"/>
    </row>
    <row r="20784" spans="13:16" x14ac:dyDescent="0.3">
      <c r="M20784" s="162"/>
      <c r="N20784" s="152"/>
      <c r="P20784" s="138"/>
    </row>
    <row r="20785" spans="13:16" x14ac:dyDescent="0.3">
      <c r="M20785" s="162"/>
      <c r="N20785" s="152"/>
      <c r="P20785" s="138"/>
    </row>
    <row r="20786" spans="13:16" x14ac:dyDescent="0.3">
      <c r="M20786" s="162"/>
      <c r="N20786" s="152"/>
      <c r="P20786" s="138"/>
    </row>
    <row r="20787" spans="13:16" x14ac:dyDescent="0.3">
      <c r="M20787" s="162"/>
      <c r="N20787" s="152"/>
      <c r="P20787" s="138"/>
    </row>
    <row r="20788" spans="13:16" x14ac:dyDescent="0.3">
      <c r="M20788" s="162"/>
      <c r="N20788" s="152"/>
      <c r="P20788" s="138"/>
    </row>
    <row r="20789" spans="13:16" x14ac:dyDescent="0.3">
      <c r="M20789" s="162"/>
      <c r="N20789" s="152"/>
      <c r="P20789" s="138"/>
    </row>
    <row r="20790" spans="13:16" x14ac:dyDescent="0.3">
      <c r="M20790" s="162"/>
      <c r="N20790" s="152"/>
      <c r="P20790" s="138"/>
    </row>
    <row r="20791" spans="13:16" x14ac:dyDescent="0.3">
      <c r="M20791" s="162"/>
      <c r="N20791" s="152"/>
      <c r="P20791" s="138"/>
    </row>
    <row r="20792" spans="13:16" x14ac:dyDescent="0.3">
      <c r="M20792" s="162"/>
      <c r="N20792" s="152"/>
      <c r="P20792" s="138"/>
    </row>
    <row r="20793" spans="13:16" x14ac:dyDescent="0.3">
      <c r="M20793" s="162"/>
      <c r="N20793" s="152"/>
      <c r="P20793" s="138"/>
    </row>
    <row r="20794" spans="13:16" x14ac:dyDescent="0.3">
      <c r="M20794" s="162"/>
      <c r="N20794" s="152"/>
      <c r="P20794" s="138"/>
    </row>
    <row r="20795" spans="13:16" x14ac:dyDescent="0.3">
      <c r="M20795" s="162"/>
      <c r="N20795" s="152"/>
      <c r="P20795" s="138"/>
    </row>
    <row r="20796" spans="13:16" x14ac:dyDescent="0.3">
      <c r="M20796" s="162"/>
      <c r="N20796" s="152"/>
      <c r="P20796" s="138"/>
    </row>
    <row r="20797" spans="13:16" x14ac:dyDescent="0.3">
      <c r="M20797" s="162"/>
      <c r="N20797" s="152"/>
      <c r="P20797" s="138"/>
    </row>
    <row r="20798" spans="13:16" x14ac:dyDescent="0.3">
      <c r="M20798" s="162"/>
      <c r="N20798" s="152"/>
      <c r="P20798" s="138"/>
    </row>
    <row r="20799" spans="13:16" x14ac:dyDescent="0.3">
      <c r="M20799" s="162"/>
      <c r="N20799" s="152"/>
      <c r="P20799" s="138"/>
    </row>
    <row r="20800" spans="13:16" x14ac:dyDescent="0.3">
      <c r="M20800" s="162"/>
      <c r="N20800" s="152"/>
      <c r="P20800" s="138"/>
    </row>
    <row r="20801" spans="13:16" x14ac:dyDescent="0.3">
      <c r="M20801" s="162"/>
      <c r="N20801" s="152"/>
      <c r="P20801" s="138"/>
    </row>
    <row r="20802" spans="13:16" x14ac:dyDescent="0.3">
      <c r="M20802" s="162"/>
      <c r="N20802" s="152"/>
      <c r="P20802" s="138"/>
    </row>
    <row r="20803" spans="13:16" x14ac:dyDescent="0.3">
      <c r="M20803" s="162"/>
      <c r="N20803" s="152"/>
      <c r="P20803" s="138"/>
    </row>
    <row r="20804" spans="13:16" x14ac:dyDescent="0.3">
      <c r="M20804" s="162"/>
      <c r="N20804" s="152"/>
      <c r="P20804" s="138"/>
    </row>
    <row r="20805" spans="13:16" x14ac:dyDescent="0.3">
      <c r="M20805" s="162"/>
      <c r="N20805" s="152"/>
      <c r="P20805" s="138"/>
    </row>
    <row r="20806" spans="13:16" x14ac:dyDescent="0.3">
      <c r="M20806" s="162"/>
      <c r="N20806" s="152"/>
      <c r="P20806" s="138"/>
    </row>
    <row r="20807" spans="13:16" x14ac:dyDescent="0.3">
      <c r="M20807" s="162"/>
      <c r="N20807" s="152"/>
      <c r="P20807" s="138"/>
    </row>
    <row r="20808" spans="13:16" x14ac:dyDescent="0.3">
      <c r="M20808" s="162"/>
      <c r="N20808" s="152"/>
      <c r="P20808" s="138"/>
    </row>
    <row r="20809" spans="13:16" x14ac:dyDescent="0.3">
      <c r="M20809" s="162"/>
      <c r="N20809" s="152"/>
      <c r="P20809" s="138"/>
    </row>
    <row r="20810" spans="13:16" x14ac:dyDescent="0.3">
      <c r="M20810" s="162"/>
      <c r="N20810" s="152"/>
      <c r="P20810" s="138"/>
    </row>
    <row r="20811" spans="13:16" x14ac:dyDescent="0.3">
      <c r="M20811" s="162"/>
      <c r="N20811" s="152"/>
      <c r="P20811" s="138"/>
    </row>
    <row r="20812" spans="13:16" x14ac:dyDescent="0.3">
      <c r="M20812" s="162"/>
      <c r="N20812" s="152"/>
      <c r="P20812" s="138"/>
    </row>
    <row r="20813" spans="13:16" x14ac:dyDescent="0.3">
      <c r="M20813" s="162"/>
      <c r="N20813" s="152"/>
      <c r="P20813" s="138"/>
    </row>
    <row r="20814" spans="13:16" x14ac:dyDescent="0.3">
      <c r="M20814" s="162"/>
      <c r="N20814" s="152"/>
      <c r="P20814" s="138"/>
    </row>
    <row r="20815" spans="13:16" x14ac:dyDescent="0.3">
      <c r="M20815" s="162"/>
      <c r="N20815" s="152"/>
      <c r="P20815" s="138"/>
    </row>
    <row r="20816" spans="13:16" x14ac:dyDescent="0.3">
      <c r="M20816" s="162"/>
      <c r="N20816" s="152"/>
      <c r="P20816" s="138"/>
    </row>
    <row r="20817" spans="13:16" x14ac:dyDescent="0.3">
      <c r="M20817" s="162"/>
      <c r="N20817" s="152"/>
      <c r="P20817" s="138"/>
    </row>
    <row r="20818" spans="13:16" x14ac:dyDescent="0.3">
      <c r="M20818" s="162"/>
      <c r="N20818" s="152"/>
      <c r="P20818" s="138"/>
    </row>
    <row r="20819" spans="13:16" x14ac:dyDescent="0.3">
      <c r="M20819" s="162"/>
      <c r="N20819" s="152"/>
      <c r="P20819" s="138"/>
    </row>
    <row r="20820" spans="13:16" x14ac:dyDescent="0.3">
      <c r="M20820" s="162"/>
      <c r="N20820" s="152"/>
      <c r="P20820" s="138"/>
    </row>
    <row r="20821" spans="13:16" x14ac:dyDescent="0.3">
      <c r="M20821" s="162"/>
      <c r="N20821" s="152"/>
      <c r="P20821" s="138"/>
    </row>
    <row r="20822" spans="13:16" x14ac:dyDescent="0.3">
      <c r="M20822" s="162"/>
      <c r="N20822" s="152"/>
      <c r="P20822" s="138"/>
    </row>
    <row r="20823" spans="13:16" x14ac:dyDescent="0.3">
      <c r="M20823" s="162"/>
      <c r="N20823" s="152"/>
      <c r="P20823" s="138"/>
    </row>
    <row r="20824" spans="13:16" x14ac:dyDescent="0.3">
      <c r="M20824" s="162"/>
      <c r="N20824" s="152"/>
      <c r="P20824" s="138"/>
    </row>
    <row r="20825" spans="13:16" x14ac:dyDescent="0.3">
      <c r="M20825" s="162"/>
      <c r="N20825" s="152"/>
      <c r="P20825" s="138"/>
    </row>
    <row r="20826" spans="13:16" x14ac:dyDescent="0.3">
      <c r="M20826" s="162"/>
      <c r="N20826" s="152"/>
      <c r="P20826" s="138"/>
    </row>
    <row r="20827" spans="13:16" x14ac:dyDescent="0.3">
      <c r="M20827" s="162"/>
      <c r="N20827" s="152"/>
      <c r="P20827" s="138"/>
    </row>
    <row r="20828" spans="13:16" x14ac:dyDescent="0.3">
      <c r="M20828" s="162"/>
      <c r="N20828" s="152"/>
      <c r="P20828" s="138"/>
    </row>
    <row r="20829" spans="13:16" x14ac:dyDescent="0.3">
      <c r="M20829" s="162"/>
      <c r="N20829" s="152"/>
      <c r="P20829" s="138"/>
    </row>
    <row r="20830" spans="13:16" x14ac:dyDescent="0.3">
      <c r="M20830" s="162"/>
      <c r="N20830" s="152"/>
      <c r="P20830" s="138"/>
    </row>
    <row r="20831" spans="13:16" x14ac:dyDescent="0.3">
      <c r="M20831" s="162"/>
      <c r="N20831" s="152"/>
      <c r="P20831" s="138"/>
    </row>
    <row r="20832" spans="13:16" x14ac:dyDescent="0.3">
      <c r="M20832" s="162"/>
      <c r="N20832" s="152"/>
      <c r="P20832" s="138"/>
    </row>
    <row r="20833" spans="13:16" x14ac:dyDescent="0.3">
      <c r="M20833" s="162"/>
      <c r="N20833" s="152"/>
      <c r="P20833" s="138"/>
    </row>
    <row r="20834" spans="13:16" x14ac:dyDescent="0.3">
      <c r="M20834" s="162"/>
      <c r="N20834" s="152"/>
      <c r="P20834" s="138"/>
    </row>
    <row r="20835" spans="13:16" x14ac:dyDescent="0.3">
      <c r="M20835" s="162"/>
      <c r="N20835" s="152"/>
      <c r="P20835" s="138"/>
    </row>
    <row r="20836" spans="13:16" x14ac:dyDescent="0.3">
      <c r="M20836" s="162"/>
      <c r="N20836" s="152"/>
      <c r="P20836" s="138"/>
    </row>
    <row r="20837" spans="13:16" x14ac:dyDescent="0.3">
      <c r="M20837" s="162"/>
      <c r="N20837" s="152"/>
      <c r="P20837" s="138"/>
    </row>
    <row r="20838" spans="13:16" x14ac:dyDescent="0.3">
      <c r="M20838" s="162"/>
      <c r="N20838" s="152"/>
      <c r="P20838" s="138"/>
    </row>
    <row r="20839" spans="13:16" x14ac:dyDescent="0.3">
      <c r="M20839" s="162"/>
      <c r="N20839" s="152"/>
      <c r="P20839" s="138"/>
    </row>
    <row r="20840" spans="13:16" x14ac:dyDescent="0.3">
      <c r="M20840" s="162"/>
      <c r="N20840" s="152"/>
      <c r="P20840" s="138"/>
    </row>
    <row r="20841" spans="13:16" x14ac:dyDescent="0.3">
      <c r="M20841" s="162"/>
      <c r="N20841" s="152"/>
      <c r="P20841" s="138"/>
    </row>
    <row r="20842" spans="13:16" x14ac:dyDescent="0.3">
      <c r="M20842" s="162"/>
      <c r="N20842" s="152"/>
      <c r="P20842" s="138"/>
    </row>
    <row r="20843" spans="13:16" x14ac:dyDescent="0.3">
      <c r="M20843" s="162"/>
      <c r="N20843" s="152"/>
      <c r="P20843" s="138"/>
    </row>
    <row r="20844" spans="13:16" x14ac:dyDescent="0.3">
      <c r="M20844" s="162"/>
      <c r="N20844" s="152"/>
      <c r="P20844" s="138"/>
    </row>
    <row r="20845" spans="13:16" x14ac:dyDescent="0.3">
      <c r="M20845" s="162"/>
      <c r="N20845" s="152"/>
      <c r="P20845" s="138"/>
    </row>
    <row r="20846" spans="13:16" x14ac:dyDescent="0.3">
      <c r="M20846" s="162"/>
      <c r="N20846" s="152"/>
      <c r="P20846" s="138"/>
    </row>
    <row r="20847" spans="13:16" x14ac:dyDescent="0.3">
      <c r="M20847" s="162"/>
      <c r="N20847" s="152"/>
      <c r="P20847" s="138"/>
    </row>
    <row r="20848" spans="13:16" x14ac:dyDescent="0.3">
      <c r="M20848" s="162"/>
      <c r="N20848" s="152"/>
      <c r="P20848" s="138"/>
    </row>
    <row r="20849" spans="13:16" x14ac:dyDescent="0.3">
      <c r="M20849" s="162"/>
      <c r="N20849" s="152"/>
      <c r="P20849" s="138"/>
    </row>
    <row r="20850" spans="13:16" x14ac:dyDescent="0.3">
      <c r="M20850" s="162"/>
      <c r="N20850" s="152"/>
      <c r="P20850" s="138"/>
    </row>
    <row r="20851" spans="13:16" x14ac:dyDescent="0.3">
      <c r="M20851" s="162"/>
      <c r="N20851" s="152"/>
      <c r="P20851" s="138"/>
    </row>
    <row r="20852" spans="13:16" x14ac:dyDescent="0.3">
      <c r="M20852" s="162"/>
      <c r="N20852" s="152"/>
      <c r="P20852" s="138"/>
    </row>
    <row r="20853" spans="13:16" x14ac:dyDescent="0.3">
      <c r="M20853" s="162"/>
      <c r="N20853" s="152"/>
      <c r="P20853" s="138"/>
    </row>
    <row r="20854" spans="13:16" x14ac:dyDescent="0.3">
      <c r="M20854" s="162"/>
      <c r="N20854" s="152"/>
      <c r="P20854" s="138"/>
    </row>
    <row r="20855" spans="13:16" x14ac:dyDescent="0.3">
      <c r="M20855" s="162"/>
      <c r="N20855" s="152"/>
      <c r="P20855" s="138"/>
    </row>
    <row r="20856" spans="13:16" x14ac:dyDescent="0.3">
      <c r="M20856" s="162"/>
      <c r="N20856" s="152"/>
      <c r="P20856" s="138"/>
    </row>
    <row r="20857" spans="13:16" x14ac:dyDescent="0.3">
      <c r="M20857" s="162"/>
      <c r="N20857" s="152"/>
      <c r="P20857" s="138"/>
    </row>
    <row r="20858" spans="13:16" x14ac:dyDescent="0.3">
      <c r="M20858" s="162"/>
      <c r="N20858" s="152"/>
      <c r="P20858" s="138"/>
    </row>
    <row r="20859" spans="13:16" x14ac:dyDescent="0.3">
      <c r="M20859" s="162"/>
      <c r="N20859" s="152"/>
      <c r="P20859" s="138"/>
    </row>
    <row r="20860" spans="13:16" x14ac:dyDescent="0.3">
      <c r="M20860" s="162"/>
      <c r="N20860" s="152"/>
      <c r="P20860" s="138"/>
    </row>
    <row r="20861" spans="13:16" x14ac:dyDescent="0.3">
      <c r="M20861" s="162"/>
      <c r="N20861" s="152"/>
      <c r="P20861" s="138"/>
    </row>
    <row r="20862" spans="13:16" x14ac:dyDescent="0.3">
      <c r="M20862" s="162"/>
      <c r="N20862" s="152"/>
      <c r="P20862" s="138"/>
    </row>
    <row r="20863" spans="13:16" x14ac:dyDescent="0.3">
      <c r="M20863" s="162"/>
      <c r="N20863" s="152"/>
      <c r="P20863" s="138"/>
    </row>
    <row r="20864" spans="13:16" x14ac:dyDescent="0.3">
      <c r="M20864" s="162"/>
      <c r="N20864" s="152"/>
      <c r="P20864" s="138"/>
    </row>
    <row r="20865" spans="13:16" x14ac:dyDescent="0.3">
      <c r="M20865" s="162"/>
      <c r="N20865" s="152"/>
      <c r="P20865" s="138"/>
    </row>
    <row r="20866" spans="13:16" x14ac:dyDescent="0.3">
      <c r="M20866" s="162"/>
      <c r="N20866" s="152"/>
      <c r="P20866" s="138"/>
    </row>
    <row r="20867" spans="13:16" x14ac:dyDescent="0.3">
      <c r="M20867" s="162"/>
      <c r="N20867" s="152"/>
      <c r="P20867" s="138"/>
    </row>
    <row r="20868" spans="13:16" x14ac:dyDescent="0.3">
      <c r="M20868" s="162"/>
      <c r="N20868" s="152"/>
      <c r="P20868" s="138"/>
    </row>
    <row r="20869" spans="13:16" x14ac:dyDescent="0.3">
      <c r="M20869" s="162"/>
      <c r="N20869" s="152"/>
      <c r="P20869" s="138"/>
    </row>
    <row r="20870" spans="13:16" x14ac:dyDescent="0.3">
      <c r="M20870" s="162"/>
      <c r="N20870" s="152"/>
      <c r="P20870" s="138"/>
    </row>
    <row r="20871" spans="13:16" x14ac:dyDescent="0.3">
      <c r="M20871" s="162"/>
      <c r="N20871" s="152"/>
      <c r="P20871" s="138"/>
    </row>
    <row r="20872" spans="13:16" x14ac:dyDescent="0.3">
      <c r="M20872" s="162"/>
      <c r="N20872" s="152"/>
      <c r="P20872" s="138"/>
    </row>
    <row r="20873" spans="13:16" x14ac:dyDescent="0.3">
      <c r="M20873" s="162"/>
      <c r="N20873" s="152"/>
      <c r="P20873" s="138"/>
    </row>
    <row r="20874" spans="13:16" x14ac:dyDescent="0.3">
      <c r="M20874" s="162"/>
      <c r="N20874" s="152"/>
      <c r="P20874" s="138"/>
    </row>
    <row r="20875" spans="13:16" x14ac:dyDescent="0.3">
      <c r="M20875" s="162"/>
      <c r="N20875" s="152"/>
      <c r="P20875" s="138"/>
    </row>
    <row r="20876" spans="13:16" x14ac:dyDescent="0.3">
      <c r="M20876" s="162"/>
      <c r="N20876" s="152"/>
      <c r="P20876" s="138"/>
    </row>
    <row r="20877" spans="13:16" x14ac:dyDescent="0.3">
      <c r="M20877" s="162"/>
      <c r="N20877" s="152"/>
      <c r="P20877" s="138"/>
    </row>
    <row r="20878" spans="13:16" x14ac:dyDescent="0.3">
      <c r="M20878" s="162"/>
      <c r="N20878" s="152"/>
      <c r="P20878" s="138"/>
    </row>
    <row r="20879" spans="13:16" x14ac:dyDescent="0.3">
      <c r="M20879" s="162"/>
      <c r="N20879" s="152"/>
      <c r="P20879" s="138"/>
    </row>
    <row r="20880" spans="13:16" x14ac:dyDescent="0.3">
      <c r="M20880" s="162"/>
      <c r="N20880" s="152"/>
      <c r="P20880" s="138"/>
    </row>
    <row r="20881" spans="13:16" x14ac:dyDescent="0.3">
      <c r="M20881" s="162"/>
      <c r="N20881" s="152"/>
      <c r="P20881" s="138"/>
    </row>
    <row r="20882" spans="13:16" x14ac:dyDescent="0.3">
      <c r="M20882" s="162"/>
      <c r="N20882" s="152"/>
      <c r="P20882" s="138"/>
    </row>
    <row r="20883" spans="13:16" x14ac:dyDescent="0.3">
      <c r="M20883" s="162"/>
      <c r="N20883" s="152"/>
      <c r="P20883" s="138"/>
    </row>
    <row r="20884" spans="13:16" x14ac:dyDescent="0.3">
      <c r="M20884" s="162"/>
      <c r="N20884" s="152"/>
      <c r="P20884" s="138"/>
    </row>
    <row r="20885" spans="13:16" x14ac:dyDescent="0.3">
      <c r="M20885" s="162"/>
      <c r="N20885" s="152"/>
      <c r="P20885" s="138"/>
    </row>
    <row r="20886" spans="13:16" x14ac:dyDescent="0.3">
      <c r="M20886" s="162"/>
      <c r="N20886" s="152"/>
      <c r="P20886" s="138"/>
    </row>
    <row r="20887" spans="13:16" x14ac:dyDescent="0.3">
      <c r="M20887" s="162"/>
      <c r="N20887" s="152"/>
      <c r="P20887" s="138"/>
    </row>
    <row r="20888" spans="13:16" x14ac:dyDescent="0.3">
      <c r="M20888" s="162"/>
      <c r="N20888" s="152"/>
      <c r="P20888" s="138"/>
    </row>
    <row r="20889" spans="13:16" x14ac:dyDescent="0.3">
      <c r="M20889" s="162"/>
      <c r="N20889" s="152"/>
      <c r="P20889" s="138"/>
    </row>
    <row r="20890" spans="13:16" x14ac:dyDescent="0.3">
      <c r="M20890" s="162"/>
      <c r="N20890" s="152"/>
      <c r="P20890" s="138"/>
    </row>
    <row r="20891" spans="13:16" x14ac:dyDescent="0.3">
      <c r="M20891" s="162"/>
      <c r="N20891" s="152"/>
      <c r="P20891" s="138"/>
    </row>
    <row r="20892" spans="13:16" x14ac:dyDescent="0.3">
      <c r="M20892" s="162"/>
      <c r="N20892" s="152"/>
      <c r="P20892" s="138"/>
    </row>
    <row r="20893" spans="13:16" x14ac:dyDescent="0.3">
      <c r="M20893" s="162"/>
      <c r="N20893" s="152"/>
      <c r="P20893" s="138"/>
    </row>
    <row r="20894" spans="13:16" x14ac:dyDescent="0.3">
      <c r="M20894" s="162"/>
      <c r="N20894" s="152"/>
      <c r="P20894" s="138"/>
    </row>
    <row r="20895" spans="13:16" x14ac:dyDescent="0.3">
      <c r="M20895" s="162"/>
      <c r="N20895" s="152"/>
      <c r="P20895" s="138"/>
    </row>
    <row r="20896" spans="13:16" x14ac:dyDescent="0.3">
      <c r="M20896" s="162"/>
      <c r="N20896" s="152"/>
      <c r="P20896" s="138"/>
    </row>
    <row r="20897" spans="13:16" x14ac:dyDescent="0.3">
      <c r="M20897" s="162"/>
      <c r="N20897" s="152"/>
      <c r="P20897" s="138"/>
    </row>
    <row r="20898" spans="13:16" x14ac:dyDescent="0.3">
      <c r="M20898" s="162"/>
      <c r="N20898" s="152"/>
      <c r="P20898" s="138"/>
    </row>
    <row r="20899" spans="13:16" x14ac:dyDescent="0.3">
      <c r="M20899" s="162"/>
      <c r="N20899" s="152"/>
      <c r="P20899" s="138"/>
    </row>
    <row r="20900" spans="13:16" x14ac:dyDescent="0.3">
      <c r="M20900" s="162"/>
      <c r="N20900" s="152"/>
      <c r="P20900" s="138"/>
    </row>
    <row r="20901" spans="13:16" x14ac:dyDescent="0.3">
      <c r="M20901" s="162"/>
      <c r="N20901" s="152"/>
      <c r="P20901" s="138"/>
    </row>
    <row r="20902" spans="13:16" x14ac:dyDescent="0.3">
      <c r="M20902" s="162"/>
      <c r="N20902" s="152"/>
      <c r="P20902" s="138"/>
    </row>
    <row r="20903" spans="13:16" x14ac:dyDescent="0.3">
      <c r="M20903" s="162"/>
      <c r="N20903" s="152"/>
      <c r="P20903" s="138"/>
    </row>
    <row r="20904" spans="13:16" x14ac:dyDescent="0.3">
      <c r="M20904" s="162"/>
      <c r="N20904" s="152"/>
      <c r="P20904" s="138"/>
    </row>
    <row r="20905" spans="13:16" x14ac:dyDescent="0.3">
      <c r="M20905" s="162"/>
      <c r="N20905" s="152"/>
      <c r="P20905" s="138"/>
    </row>
    <row r="20906" spans="13:16" x14ac:dyDescent="0.3">
      <c r="M20906" s="162"/>
      <c r="N20906" s="152"/>
      <c r="P20906" s="138"/>
    </row>
    <row r="20907" spans="13:16" x14ac:dyDescent="0.3">
      <c r="M20907" s="162"/>
      <c r="N20907" s="152"/>
      <c r="P20907" s="138"/>
    </row>
    <row r="20908" spans="13:16" x14ac:dyDescent="0.3">
      <c r="M20908" s="162"/>
      <c r="N20908" s="152"/>
      <c r="P20908" s="138"/>
    </row>
    <row r="20909" spans="13:16" x14ac:dyDescent="0.3">
      <c r="M20909" s="162"/>
      <c r="N20909" s="152"/>
      <c r="P20909" s="138"/>
    </row>
    <row r="20910" spans="13:16" x14ac:dyDescent="0.3">
      <c r="M20910" s="162"/>
      <c r="N20910" s="152"/>
      <c r="P20910" s="138"/>
    </row>
    <row r="20911" spans="13:16" x14ac:dyDescent="0.3">
      <c r="M20911" s="162"/>
      <c r="N20911" s="152"/>
      <c r="P20911" s="138"/>
    </row>
    <row r="20912" spans="13:16" x14ac:dyDescent="0.3">
      <c r="M20912" s="162"/>
      <c r="N20912" s="152"/>
      <c r="P20912" s="138"/>
    </row>
    <row r="20913" spans="13:16" x14ac:dyDescent="0.3">
      <c r="M20913" s="162"/>
      <c r="N20913" s="152"/>
      <c r="P20913" s="138"/>
    </row>
    <row r="20914" spans="13:16" x14ac:dyDescent="0.3">
      <c r="M20914" s="162"/>
      <c r="N20914" s="152"/>
      <c r="P20914" s="138"/>
    </row>
    <row r="20915" spans="13:16" x14ac:dyDescent="0.3">
      <c r="M20915" s="162"/>
      <c r="N20915" s="152"/>
      <c r="P20915" s="138"/>
    </row>
    <row r="20916" spans="13:16" x14ac:dyDescent="0.3">
      <c r="M20916" s="162"/>
      <c r="N20916" s="152"/>
      <c r="P20916" s="138"/>
    </row>
    <row r="20917" spans="13:16" x14ac:dyDescent="0.3">
      <c r="M20917" s="162"/>
      <c r="N20917" s="152"/>
      <c r="P20917" s="138"/>
    </row>
    <row r="20918" spans="13:16" x14ac:dyDescent="0.3">
      <c r="M20918" s="162"/>
      <c r="N20918" s="152"/>
      <c r="P20918" s="138"/>
    </row>
    <row r="20919" spans="13:16" x14ac:dyDescent="0.3">
      <c r="M20919" s="162"/>
      <c r="N20919" s="152"/>
      <c r="P20919" s="138"/>
    </row>
    <row r="20920" spans="13:16" x14ac:dyDescent="0.3">
      <c r="M20920" s="162"/>
      <c r="N20920" s="152"/>
      <c r="P20920" s="138"/>
    </row>
    <row r="20921" spans="13:16" x14ac:dyDescent="0.3">
      <c r="M20921" s="162"/>
      <c r="N20921" s="152"/>
      <c r="P20921" s="138"/>
    </row>
    <row r="20922" spans="13:16" x14ac:dyDescent="0.3">
      <c r="M20922" s="162"/>
      <c r="N20922" s="152"/>
      <c r="P20922" s="138"/>
    </row>
    <row r="20923" spans="13:16" x14ac:dyDescent="0.3">
      <c r="M20923" s="162"/>
      <c r="N20923" s="152"/>
      <c r="P20923" s="138"/>
    </row>
    <row r="20924" spans="13:16" x14ac:dyDescent="0.3">
      <c r="M20924" s="162"/>
      <c r="N20924" s="152"/>
      <c r="P20924" s="138"/>
    </row>
    <row r="20925" spans="13:16" x14ac:dyDescent="0.3">
      <c r="M20925" s="162"/>
      <c r="N20925" s="152"/>
      <c r="P20925" s="138"/>
    </row>
    <row r="20926" spans="13:16" x14ac:dyDescent="0.3">
      <c r="M20926" s="162"/>
      <c r="N20926" s="152"/>
      <c r="P20926" s="138"/>
    </row>
    <row r="20927" spans="13:16" x14ac:dyDescent="0.3">
      <c r="M20927" s="162"/>
      <c r="N20927" s="152"/>
      <c r="P20927" s="138"/>
    </row>
    <row r="20928" spans="13:16" x14ac:dyDescent="0.3">
      <c r="M20928" s="162"/>
      <c r="N20928" s="152"/>
      <c r="P20928" s="138"/>
    </row>
    <row r="20929" spans="13:16" x14ac:dyDescent="0.3">
      <c r="M20929" s="162"/>
      <c r="N20929" s="152"/>
      <c r="P20929" s="138"/>
    </row>
    <row r="20930" spans="13:16" x14ac:dyDescent="0.3">
      <c r="M20930" s="162"/>
      <c r="N20930" s="152"/>
      <c r="P20930" s="138"/>
    </row>
    <row r="20931" spans="13:16" x14ac:dyDescent="0.3">
      <c r="M20931" s="162"/>
      <c r="N20931" s="152"/>
      <c r="P20931" s="138"/>
    </row>
    <row r="20932" spans="13:16" x14ac:dyDescent="0.3">
      <c r="M20932" s="162"/>
      <c r="N20932" s="152"/>
      <c r="P20932" s="138"/>
    </row>
    <row r="20933" spans="13:16" x14ac:dyDescent="0.3">
      <c r="M20933" s="162"/>
      <c r="N20933" s="152"/>
      <c r="P20933" s="138"/>
    </row>
    <row r="20934" spans="13:16" x14ac:dyDescent="0.3">
      <c r="M20934" s="162"/>
      <c r="N20934" s="152"/>
      <c r="P20934" s="138"/>
    </row>
    <row r="20935" spans="13:16" x14ac:dyDescent="0.3">
      <c r="M20935" s="162"/>
      <c r="N20935" s="152"/>
      <c r="P20935" s="138"/>
    </row>
    <row r="20936" spans="13:16" x14ac:dyDescent="0.3">
      <c r="M20936" s="162"/>
      <c r="N20936" s="152"/>
      <c r="P20936" s="138"/>
    </row>
    <row r="20937" spans="13:16" x14ac:dyDescent="0.3">
      <c r="M20937" s="162"/>
      <c r="N20937" s="152"/>
      <c r="P20937" s="138"/>
    </row>
    <row r="20938" spans="13:16" x14ac:dyDescent="0.3">
      <c r="M20938" s="162"/>
      <c r="N20938" s="152"/>
      <c r="P20938" s="138"/>
    </row>
    <row r="20939" spans="13:16" x14ac:dyDescent="0.3">
      <c r="M20939" s="162"/>
      <c r="N20939" s="152"/>
      <c r="P20939" s="138"/>
    </row>
    <row r="20940" spans="13:16" x14ac:dyDescent="0.3">
      <c r="M20940" s="162"/>
      <c r="N20940" s="152"/>
      <c r="P20940" s="138"/>
    </row>
    <row r="20941" spans="13:16" x14ac:dyDescent="0.3">
      <c r="M20941" s="162"/>
      <c r="N20941" s="152"/>
      <c r="P20941" s="138"/>
    </row>
    <row r="20942" spans="13:16" x14ac:dyDescent="0.3">
      <c r="M20942" s="162"/>
      <c r="N20942" s="152"/>
      <c r="P20942" s="138"/>
    </row>
    <row r="20943" spans="13:16" x14ac:dyDescent="0.3">
      <c r="M20943" s="162"/>
      <c r="N20943" s="152"/>
      <c r="P20943" s="138"/>
    </row>
    <row r="20944" spans="13:16" x14ac:dyDescent="0.3">
      <c r="M20944" s="162"/>
      <c r="N20944" s="152"/>
      <c r="P20944" s="138"/>
    </row>
    <row r="20945" spans="13:16" x14ac:dyDescent="0.3">
      <c r="M20945" s="162"/>
      <c r="N20945" s="152"/>
      <c r="P20945" s="138"/>
    </row>
    <row r="20946" spans="13:16" x14ac:dyDescent="0.3">
      <c r="M20946" s="162"/>
      <c r="N20946" s="152"/>
      <c r="P20946" s="138"/>
    </row>
    <row r="20947" spans="13:16" x14ac:dyDescent="0.3">
      <c r="M20947" s="162"/>
      <c r="N20947" s="152"/>
      <c r="P20947" s="138"/>
    </row>
    <row r="20948" spans="13:16" x14ac:dyDescent="0.3">
      <c r="M20948" s="162"/>
      <c r="N20948" s="152"/>
      <c r="P20948" s="138"/>
    </row>
    <row r="20949" spans="13:16" x14ac:dyDescent="0.3">
      <c r="M20949" s="162"/>
      <c r="N20949" s="152"/>
      <c r="P20949" s="138"/>
    </row>
    <row r="20950" spans="13:16" x14ac:dyDescent="0.3">
      <c r="M20950" s="162"/>
      <c r="N20950" s="152"/>
      <c r="P20950" s="138"/>
    </row>
    <row r="20951" spans="13:16" x14ac:dyDescent="0.3">
      <c r="M20951" s="162"/>
      <c r="N20951" s="152"/>
      <c r="P20951" s="138"/>
    </row>
    <row r="20952" spans="13:16" x14ac:dyDescent="0.3">
      <c r="M20952" s="162"/>
      <c r="N20952" s="152"/>
      <c r="P20952" s="138"/>
    </row>
    <row r="20953" spans="13:16" x14ac:dyDescent="0.3">
      <c r="M20953" s="162"/>
      <c r="N20953" s="152"/>
      <c r="P20953" s="138"/>
    </row>
    <row r="20954" spans="13:16" x14ac:dyDescent="0.3">
      <c r="M20954" s="162"/>
      <c r="N20954" s="152"/>
      <c r="P20954" s="138"/>
    </row>
    <row r="20955" spans="13:16" x14ac:dyDescent="0.3">
      <c r="M20955" s="162"/>
      <c r="N20955" s="152"/>
      <c r="P20955" s="138"/>
    </row>
    <row r="20956" spans="13:16" x14ac:dyDescent="0.3">
      <c r="M20956" s="162"/>
      <c r="N20956" s="152"/>
      <c r="P20956" s="138"/>
    </row>
    <row r="20957" spans="13:16" x14ac:dyDescent="0.3">
      <c r="M20957" s="162"/>
      <c r="N20957" s="152"/>
      <c r="P20957" s="138"/>
    </row>
    <row r="20958" spans="13:16" x14ac:dyDescent="0.3">
      <c r="M20958" s="162"/>
      <c r="N20958" s="152"/>
      <c r="P20958" s="138"/>
    </row>
    <row r="20959" spans="13:16" x14ac:dyDescent="0.3">
      <c r="M20959" s="162"/>
      <c r="N20959" s="152"/>
      <c r="P20959" s="138"/>
    </row>
    <row r="20960" spans="13:16" x14ac:dyDescent="0.3">
      <c r="M20960" s="162"/>
      <c r="N20960" s="152"/>
      <c r="P20960" s="138"/>
    </row>
    <row r="20961" spans="13:16" x14ac:dyDescent="0.3">
      <c r="M20961" s="162"/>
      <c r="N20961" s="152"/>
      <c r="P20961" s="138"/>
    </row>
    <row r="20962" spans="13:16" x14ac:dyDescent="0.3">
      <c r="M20962" s="162"/>
      <c r="N20962" s="152"/>
      <c r="P20962" s="138"/>
    </row>
    <row r="20963" spans="13:16" x14ac:dyDescent="0.3">
      <c r="M20963" s="162"/>
      <c r="N20963" s="152"/>
      <c r="P20963" s="138"/>
    </row>
    <row r="20964" spans="13:16" x14ac:dyDescent="0.3">
      <c r="M20964" s="162"/>
      <c r="N20964" s="152"/>
      <c r="P20964" s="138"/>
    </row>
    <row r="20965" spans="13:16" x14ac:dyDescent="0.3">
      <c r="M20965" s="162"/>
      <c r="N20965" s="152"/>
      <c r="P20965" s="138"/>
    </row>
    <row r="20966" spans="13:16" x14ac:dyDescent="0.3">
      <c r="M20966" s="162"/>
      <c r="N20966" s="152"/>
      <c r="P20966" s="138"/>
    </row>
    <row r="20967" spans="13:16" x14ac:dyDescent="0.3">
      <c r="M20967" s="162"/>
      <c r="N20967" s="152"/>
      <c r="P20967" s="138"/>
    </row>
    <row r="20968" spans="13:16" x14ac:dyDescent="0.3">
      <c r="M20968" s="162"/>
      <c r="N20968" s="152"/>
      <c r="P20968" s="138"/>
    </row>
    <row r="20969" spans="13:16" x14ac:dyDescent="0.3">
      <c r="M20969" s="162"/>
      <c r="N20969" s="152"/>
      <c r="P20969" s="138"/>
    </row>
    <row r="20970" spans="13:16" x14ac:dyDescent="0.3">
      <c r="M20970" s="162"/>
      <c r="N20970" s="152"/>
      <c r="P20970" s="138"/>
    </row>
    <row r="20971" spans="13:16" x14ac:dyDescent="0.3">
      <c r="M20971" s="162"/>
      <c r="N20971" s="152"/>
      <c r="P20971" s="138"/>
    </row>
    <row r="20972" spans="13:16" x14ac:dyDescent="0.3">
      <c r="M20972" s="162"/>
      <c r="N20972" s="152"/>
      <c r="P20972" s="138"/>
    </row>
    <row r="20973" spans="13:16" x14ac:dyDescent="0.3">
      <c r="M20973" s="162"/>
      <c r="N20973" s="152"/>
      <c r="P20973" s="138"/>
    </row>
    <row r="20974" spans="13:16" x14ac:dyDescent="0.3">
      <c r="M20974" s="162"/>
      <c r="N20974" s="152"/>
      <c r="P20974" s="138"/>
    </row>
    <row r="20975" spans="13:16" x14ac:dyDescent="0.3">
      <c r="M20975" s="162"/>
      <c r="N20975" s="152"/>
      <c r="P20975" s="138"/>
    </row>
    <row r="20976" spans="13:16" x14ac:dyDescent="0.3">
      <c r="M20976" s="162"/>
      <c r="N20976" s="152"/>
      <c r="P20976" s="138"/>
    </row>
    <row r="20977" spans="13:16" x14ac:dyDescent="0.3">
      <c r="M20977" s="162"/>
      <c r="N20977" s="152"/>
      <c r="P20977" s="138"/>
    </row>
    <row r="20978" spans="13:16" x14ac:dyDescent="0.3">
      <c r="M20978" s="162"/>
      <c r="N20978" s="152"/>
      <c r="P20978" s="138"/>
    </row>
    <row r="20979" spans="13:16" x14ac:dyDescent="0.3">
      <c r="M20979" s="162"/>
      <c r="N20979" s="152"/>
      <c r="P20979" s="138"/>
    </row>
    <row r="20980" spans="13:16" x14ac:dyDescent="0.3">
      <c r="M20980" s="162"/>
      <c r="N20980" s="152"/>
      <c r="P20980" s="138"/>
    </row>
    <row r="20981" spans="13:16" x14ac:dyDescent="0.3">
      <c r="M20981" s="162"/>
      <c r="N20981" s="152"/>
      <c r="P20981" s="138"/>
    </row>
    <row r="20982" spans="13:16" x14ac:dyDescent="0.3">
      <c r="M20982" s="162"/>
      <c r="N20982" s="152"/>
      <c r="P20982" s="138"/>
    </row>
    <row r="20983" spans="13:16" x14ac:dyDescent="0.3">
      <c r="M20983" s="162"/>
      <c r="N20983" s="152"/>
      <c r="P20983" s="138"/>
    </row>
    <row r="20984" spans="13:16" x14ac:dyDescent="0.3">
      <c r="M20984" s="162"/>
      <c r="N20984" s="152"/>
      <c r="P20984" s="138"/>
    </row>
    <row r="20985" spans="13:16" x14ac:dyDescent="0.3">
      <c r="M20985" s="162"/>
      <c r="N20985" s="152"/>
      <c r="P20985" s="138"/>
    </row>
    <row r="20986" spans="13:16" x14ac:dyDescent="0.3">
      <c r="M20986" s="162"/>
      <c r="N20986" s="152"/>
      <c r="P20986" s="138"/>
    </row>
    <row r="20987" spans="13:16" x14ac:dyDescent="0.3">
      <c r="M20987" s="162"/>
      <c r="N20987" s="152"/>
      <c r="P20987" s="138"/>
    </row>
    <row r="20988" spans="13:16" x14ac:dyDescent="0.3">
      <c r="M20988" s="162"/>
      <c r="N20988" s="152"/>
      <c r="P20988" s="138"/>
    </row>
    <row r="20989" spans="13:16" x14ac:dyDescent="0.3">
      <c r="M20989" s="162"/>
      <c r="N20989" s="152"/>
      <c r="P20989" s="138"/>
    </row>
    <row r="20990" spans="13:16" x14ac:dyDescent="0.3">
      <c r="M20990" s="162"/>
      <c r="N20990" s="152"/>
      <c r="P20990" s="138"/>
    </row>
    <row r="20991" spans="13:16" x14ac:dyDescent="0.3">
      <c r="M20991" s="162"/>
      <c r="N20991" s="152"/>
      <c r="P20991" s="138"/>
    </row>
    <row r="20992" spans="13:16" x14ac:dyDescent="0.3">
      <c r="M20992" s="162"/>
      <c r="N20992" s="152"/>
      <c r="P20992" s="138"/>
    </row>
    <row r="20993" spans="13:16" x14ac:dyDescent="0.3">
      <c r="M20993" s="162"/>
      <c r="N20993" s="152"/>
      <c r="P20993" s="138"/>
    </row>
    <row r="20994" spans="13:16" x14ac:dyDescent="0.3">
      <c r="M20994" s="162"/>
      <c r="N20994" s="152"/>
      <c r="P20994" s="138"/>
    </row>
    <row r="20995" spans="13:16" x14ac:dyDescent="0.3">
      <c r="M20995" s="162"/>
      <c r="N20995" s="152"/>
      <c r="P20995" s="138"/>
    </row>
    <row r="20996" spans="13:16" x14ac:dyDescent="0.3">
      <c r="M20996" s="162"/>
      <c r="N20996" s="152"/>
      <c r="P20996" s="138"/>
    </row>
    <row r="20997" spans="13:16" x14ac:dyDescent="0.3">
      <c r="M20997" s="162"/>
      <c r="N20997" s="152"/>
      <c r="P20997" s="138"/>
    </row>
    <row r="20998" spans="13:16" x14ac:dyDescent="0.3">
      <c r="M20998" s="162"/>
      <c r="N20998" s="152"/>
      <c r="P20998" s="138"/>
    </row>
    <row r="20999" spans="13:16" x14ac:dyDescent="0.3">
      <c r="M20999" s="162"/>
      <c r="N20999" s="152"/>
      <c r="P20999" s="138"/>
    </row>
    <row r="21000" spans="13:16" x14ac:dyDescent="0.3">
      <c r="M21000" s="162"/>
      <c r="N21000" s="152"/>
      <c r="P21000" s="138"/>
    </row>
    <row r="21001" spans="13:16" x14ac:dyDescent="0.3">
      <c r="M21001" s="162"/>
      <c r="N21001" s="152"/>
      <c r="P21001" s="138"/>
    </row>
    <row r="21002" spans="13:16" x14ac:dyDescent="0.3">
      <c r="M21002" s="162"/>
      <c r="N21002" s="152"/>
      <c r="P21002" s="138"/>
    </row>
    <row r="21003" spans="13:16" x14ac:dyDescent="0.3">
      <c r="M21003" s="162"/>
      <c r="N21003" s="152"/>
      <c r="P21003" s="138"/>
    </row>
    <row r="21004" spans="13:16" x14ac:dyDescent="0.3">
      <c r="M21004" s="162"/>
      <c r="N21004" s="152"/>
      <c r="P21004" s="138"/>
    </row>
    <row r="21005" spans="13:16" x14ac:dyDescent="0.3">
      <c r="M21005" s="162"/>
      <c r="N21005" s="152"/>
      <c r="P21005" s="138"/>
    </row>
    <row r="21006" spans="13:16" x14ac:dyDescent="0.3">
      <c r="M21006" s="162"/>
      <c r="N21006" s="152"/>
      <c r="P21006" s="138"/>
    </row>
    <row r="21007" spans="13:16" x14ac:dyDescent="0.3">
      <c r="M21007" s="162"/>
      <c r="N21007" s="152"/>
      <c r="P21007" s="138"/>
    </row>
    <row r="21008" spans="13:16" x14ac:dyDescent="0.3">
      <c r="M21008" s="162"/>
      <c r="N21008" s="152"/>
      <c r="P21008" s="138"/>
    </row>
    <row r="21009" spans="13:16" x14ac:dyDescent="0.3">
      <c r="M21009" s="162"/>
      <c r="N21009" s="152"/>
      <c r="P21009" s="138"/>
    </row>
    <row r="21010" spans="13:16" x14ac:dyDescent="0.3">
      <c r="M21010" s="162"/>
      <c r="N21010" s="152"/>
      <c r="P21010" s="138"/>
    </row>
    <row r="21011" spans="13:16" x14ac:dyDescent="0.3">
      <c r="M21011" s="162"/>
      <c r="N21011" s="152"/>
      <c r="P21011" s="138"/>
    </row>
    <row r="21012" spans="13:16" x14ac:dyDescent="0.3">
      <c r="M21012" s="162"/>
      <c r="N21012" s="152"/>
      <c r="P21012" s="138"/>
    </row>
    <row r="21013" spans="13:16" x14ac:dyDescent="0.3">
      <c r="M21013" s="162"/>
      <c r="N21013" s="152"/>
      <c r="P21013" s="138"/>
    </row>
    <row r="21014" spans="13:16" x14ac:dyDescent="0.3">
      <c r="M21014" s="162"/>
      <c r="N21014" s="152"/>
      <c r="P21014" s="138"/>
    </row>
    <row r="21015" spans="13:16" x14ac:dyDescent="0.3">
      <c r="M21015" s="162"/>
      <c r="N21015" s="152"/>
      <c r="P21015" s="138"/>
    </row>
    <row r="21016" spans="13:16" x14ac:dyDescent="0.3">
      <c r="M21016" s="162"/>
      <c r="N21016" s="152"/>
      <c r="P21016" s="138"/>
    </row>
    <row r="21017" spans="13:16" x14ac:dyDescent="0.3">
      <c r="M21017" s="162"/>
      <c r="N21017" s="152"/>
      <c r="P21017" s="138"/>
    </row>
    <row r="21018" spans="13:16" x14ac:dyDescent="0.3">
      <c r="M21018" s="162"/>
      <c r="N21018" s="152"/>
      <c r="P21018" s="138"/>
    </row>
    <row r="21019" spans="13:16" x14ac:dyDescent="0.3">
      <c r="M21019" s="162"/>
      <c r="N21019" s="152"/>
      <c r="P21019" s="138"/>
    </row>
    <row r="21020" spans="13:16" x14ac:dyDescent="0.3">
      <c r="M21020" s="162"/>
      <c r="N21020" s="152"/>
      <c r="P21020" s="138"/>
    </row>
    <row r="21021" spans="13:16" x14ac:dyDescent="0.3">
      <c r="M21021" s="162"/>
      <c r="N21021" s="152"/>
      <c r="P21021" s="138"/>
    </row>
    <row r="21022" spans="13:16" x14ac:dyDescent="0.3">
      <c r="M21022" s="162"/>
      <c r="N21022" s="152"/>
      <c r="P21022" s="138"/>
    </row>
    <row r="21023" spans="13:16" x14ac:dyDescent="0.3">
      <c r="M21023" s="162"/>
      <c r="N21023" s="152"/>
      <c r="P21023" s="138"/>
    </row>
    <row r="21024" spans="13:16" x14ac:dyDescent="0.3">
      <c r="M21024" s="162"/>
      <c r="N21024" s="152"/>
      <c r="P21024" s="138"/>
    </row>
    <row r="21025" spans="13:16" x14ac:dyDescent="0.3">
      <c r="M21025" s="162"/>
      <c r="N21025" s="152"/>
      <c r="P21025" s="138"/>
    </row>
    <row r="21026" spans="13:16" x14ac:dyDescent="0.3">
      <c r="M21026" s="162"/>
      <c r="N21026" s="152"/>
      <c r="P21026" s="138"/>
    </row>
    <row r="21027" spans="13:16" x14ac:dyDescent="0.3">
      <c r="M21027" s="162"/>
      <c r="N21027" s="152"/>
      <c r="P21027" s="138"/>
    </row>
    <row r="21028" spans="13:16" x14ac:dyDescent="0.3">
      <c r="M21028" s="162"/>
      <c r="N21028" s="152"/>
      <c r="P21028" s="138"/>
    </row>
    <row r="21029" spans="13:16" x14ac:dyDescent="0.3">
      <c r="M21029" s="162"/>
      <c r="N21029" s="152"/>
      <c r="P21029" s="138"/>
    </row>
    <row r="21030" spans="13:16" x14ac:dyDescent="0.3">
      <c r="M21030" s="162"/>
      <c r="N21030" s="152"/>
      <c r="P21030" s="138"/>
    </row>
    <row r="21031" spans="13:16" x14ac:dyDescent="0.3">
      <c r="M21031" s="162"/>
      <c r="N21031" s="152"/>
      <c r="P21031" s="138"/>
    </row>
    <row r="21032" spans="13:16" x14ac:dyDescent="0.3">
      <c r="M21032" s="162"/>
      <c r="N21032" s="152"/>
      <c r="P21032" s="138"/>
    </row>
    <row r="21033" spans="13:16" x14ac:dyDescent="0.3">
      <c r="M21033" s="162"/>
      <c r="N21033" s="152"/>
      <c r="P21033" s="138"/>
    </row>
    <row r="21034" spans="13:16" x14ac:dyDescent="0.3">
      <c r="M21034" s="162"/>
      <c r="N21034" s="152"/>
      <c r="P21034" s="138"/>
    </row>
    <row r="21035" spans="13:16" x14ac:dyDescent="0.3">
      <c r="M21035" s="162"/>
      <c r="N21035" s="152"/>
      <c r="P21035" s="138"/>
    </row>
    <row r="21036" spans="13:16" x14ac:dyDescent="0.3">
      <c r="M21036" s="162"/>
      <c r="N21036" s="152"/>
      <c r="P21036" s="138"/>
    </row>
    <row r="21037" spans="13:16" x14ac:dyDescent="0.3">
      <c r="M21037" s="162"/>
      <c r="N21037" s="152"/>
      <c r="P21037" s="138"/>
    </row>
    <row r="21038" spans="13:16" x14ac:dyDescent="0.3">
      <c r="M21038" s="162"/>
      <c r="N21038" s="152"/>
      <c r="P21038" s="138"/>
    </row>
    <row r="21039" spans="13:16" x14ac:dyDescent="0.3">
      <c r="M21039" s="162"/>
      <c r="N21039" s="152"/>
      <c r="P21039" s="138"/>
    </row>
    <row r="21040" spans="13:16" x14ac:dyDescent="0.3">
      <c r="M21040" s="162"/>
      <c r="N21040" s="152"/>
      <c r="P21040" s="138"/>
    </row>
    <row r="21041" spans="13:16" x14ac:dyDescent="0.3">
      <c r="M21041" s="162"/>
      <c r="N21041" s="152"/>
      <c r="P21041" s="138"/>
    </row>
    <row r="21042" spans="13:16" x14ac:dyDescent="0.3">
      <c r="M21042" s="162"/>
      <c r="N21042" s="152"/>
      <c r="P21042" s="138"/>
    </row>
    <row r="21043" spans="13:16" x14ac:dyDescent="0.3">
      <c r="M21043" s="162"/>
      <c r="N21043" s="152"/>
      <c r="P21043" s="138"/>
    </row>
    <row r="21044" spans="13:16" x14ac:dyDescent="0.3">
      <c r="M21044" s="162"/>
      <c r="N21044" s="152"/>
      <c r="P21044" s="138"/>
    </row>
    <row r="21045" spans="13:16" x14ac:dyDescent="0.3">
      <c r="M21045" s="162"/>
      <c r="N21045" s="152"/>
      <c r="P21045" s="138"/>
    </row>
    <row r="21046" spans="13:16" x14ac:dyDescent="0.3">
      <c r="M21046" s="162"/>
      <c r="N21046" s="152"/>
      <c r="P21046" s="138"/>
    </row>
    <row r="21047" spans="13:16" x14ac:dyDescent="0.3">
      <c r="M21047" s="162"/>
      <c r="N21047" s="152"/>
      <c r="P21047" s="138"/>
    </row>
    <row r="21048" spans="13:16" x14ac:dyDescent="0.3">
      <c r="M21048" s="162"/>
      <c r="N21048" s="152"/>
      <c r="P21048" s="138"/>
    </row>
    <row r="21049" spans="13:16" x14ac:dyDescent="0.3">
      <c r="M21049" s="162"/>
      <c r="N21049" s="152"/>
      <c r="P21049" s="138"/>
    </row>
    <row r="21050" spans="13:16" x14ac:dyDescent="0.3">
      <c r="M21050" s="162"/>
      <c r="N21050" s="152"/>
      <c r="P21050" s="138"/>
    </row>
    <row r="21051" spans="13:16" x14ac:dyDescent="0.3">
      <c r="M21051" s="162"/>
      <c r="N21051" s="152"/>
      <c r="P21051" s="138"/>
    </row>
    <row r="21052" spans="13:16" x14ac:dyDescent="0.3">
      <c r="M21052" s="162"/>
      <c r="N21052" s="152"/>
      <c r="P21052" s="138"/>
    </row>
    <row r="21053" spans="13:16" x14ac:dyDescent="0.3">
      <c r="M21053" s="162"/>
      <c r="N21053" s="152"/>
      <c r="P21053" s="138"/>
    </row>
    <row r="21054" spans="13:16" x14ac:dyDescent="0.3">
      <c r="M21054" s="162"/>
      <c r="N21054" s="152"/>
      <c r="P21054" s="138"/>
    </row>
    <row r="21055" spans="13:16" x14ac:dyDescent="0.3">
      <c r="M21055" s="162"/>
      <c r="N21055" s="152"/>
      <c r="P21055" s="138"/>
    </row>
    <row r="21056" spans="13:16" x14ac:dyDescent="0.3">
      <c r="M21056" s="162"/>
      <c r="N21056" s="152"/>
      <c r="P21056" s="138"/>
    </row>
    <row r="21057" spans="13:16" x14ac:dyDescent="0.3">
      <c r="M21057" s="162"/>
      <c r="N21057" s="152"/>
      <c r="P21057" s="138"/>
    </row>
    <row r="21058" spans="13:16" x14ac:dyDescent="0.3">
      <c r="M21058" s="162"/>
      <c r="N21058" s="152"/>
      <c r="P21058" s="138"/>
    </row>
    <row r="21059" spans="13:16" x14ac:dyDescent="0.3">
      <c r="M21059" s="162"/>
      <c r="N21059" s="152"/>
      <c r="P21059" s="138"/>
    </row>
    <row r="21060" spans="13:16" x14ac:dyDescent="0.3">
      <c r="M21060" s="162"/>
      <c r="N21060" s="152"/>
      <c r="P21060" s="138"/>
    </row>
    <row r="21061" spans="13:16" x14ac:dyDescent="0.3">
      <c r="M21061" s="162"/>
      <c r="N21061" s="152"/>
      <c r="P21061" s="138"/>
    </row>
    <row r="21062" spans="13:16" x14ac:dyDescent="0.3">
      <c r="M21062" s="162"/>
      <c r="N21062" s="152"/>
      <c r="P21062" s="138"/>
    </row>
    <row r="21063" spans="13:16" x14ac:dyDescent="0.3">
      <c r="M21063" s="162"/>
      <c r="N21063" s="152"/>
      <c r="P21063" s="138"/>
    </row>
    <row r="21064" spans="13:16" x14ac:dyDescent="0.3">
      <c r="M21064" s="162"/>
      <c r="N21064" s="152"/>
      <c r="P21064" s="138"/>
    </row>
    <row r="21065" spans="13:16" x14ac:dyDescent="0.3">
      <c r="M21065" s="162"/>
      <c r="N21065" s="152"/>
      <c r="P21065" s="138"/>
    </row>
    <row r="21066" spans="13:16" x14ac:dyDescent="0.3">
      <c r="M21066" s="162"/>
      <c r="N21066" s="152"/>
      <c r="P21066" s="138"/>
    </row>
    <row r="21067" spans="13:16" x14ac:dyDescent="0.3">
      <c r="M21067" s="162"/>
      <c r="N21067" s="152"/>
      <c r="P21067" s="138"/>
    </row>
    <row r="21068" spans="13:16" x14ac:dyDescent="0.3">
      <c r="M21068" s="162"/>
      <c r="N21068" s="152"/>
      <c r="P21068" s="138"/>
    </row>
    <row r="21069" spans="13:16" x14ac:dyDescent="0.3">
      <c r="M21069" s="162"/>
      <c r="N21069" s="152"/>
      <c r="P21069" s="138"/>
    </row>
    <row r="21070" spans="13:16" x14ac:dyDescent="0.3">
      <c r="M21070" s="162"/>
      <c r="N21070" s="152"/>
      <c r="P21070" s="138"/>
    </row>
    <row r="21071" spans="13:16" x14ac:dyDescent="0.3">
      <c r="M21071" s="162"/>
      <c r="N21071" s="152"/>
      <c r="P21071" s="138"/>
    </row>
    <row r="21072" spans="13:16" x14ac:dyDescent="0.3">
      <c r="M21072" s="162"/>
      <c r="N21072" s="152"/>
      <c r="P21072" s="138"/>
    </row>
    <row r="21073" spans="13:16" x14ac:dyDescent="0.3">
      <c r="M21073" s="162"/>
      <c r="N21073" s="152"/>
      <c r="P21073" s="138"/>
    </row>
    <row r="21074" spans="13:16" x14ac:dyDescent="0.3">
      <c r="M21074" s="162"/>
      <c r="N21074" s="152"/>
      <c r="P21074" s="138"/>
    </row>
    <row r="21075" spans="13:16" x14ac:dyDescent="0.3">
      <c r="M21075" s="162"/>
      <c r="N21075" s="152"/>
      <c r="P21075" s="138"/>
    </row>
    <row r="21076" spans="13:16" x14ac:dyDescent="0.3">
      <c r="M21076" s="162"/>
      <c r="N21076" s="152"/>
      <c r="P21076" s="138"/>
    </row>
    <row r="21077" spans="13:16" x14ac:dyDescent="0.3">
      <c r="M21077" s="162"/>
      <c r="N21077" s="152"/>
      <c r="P21077" s="138"/>
    </row>
    <row r="21078" spans="13:16" x14ac:dyDescent="0.3">
      <c r="M21078" s="162"/>
      <c r="N21078" s="152"/>
      <c r="P21078" s="138"/>
    </row>
    <row r="21079" spans="13:16" x14ac:dyDescent="0.3">
      <c r="M21079" s="162"/>
      <c r="N21079" s="152"/>
      <c r="P21079" s="138"/>
    </row>
    <row r="21080" spans="13:16" x14ac:dyDescent="0.3">
      <c r="M21080" s="162"/>
      <c r="N21080" s="152"/>
      <c r="P21080" s="138"/>
    </row>
    <row r="21081" spans="13:16" x14ac:dyDescent="0.3">
      <c r="M21081" s="162"/>
      <c r="N21081" s="152"/>
      <c r="P21081" s="138"/>
    </row>
    <row r="21082" spans="13:16" x14ac:dyDescent="0.3">
      <c r="M21082" s="162"/>
      <c r="N21082" s="152"/>
      <c r="P21082" s="138"/>
    </row>
    <row r="21083" spans="13:16" x14ac:dyDescent="0.3">
      <c r="M21083" s="162"/>
      <c r="N21083" s="152"/>
      <c r="P21083" s="138"/>
    </row>
    <row r="21084" spans="13:16" x14ac:dyDescent="0.3">
      <c r="M21084" s="162"/>
      <c r="N21084" s="152"/>
      <c r="P21084" s="138"/>
    </row>
    <row r="21085" spans="13:16" x14ac:dyDescent="0.3">
      <c r="M21085" s="162"/>
      <c r="N21085" s="152"/>
      <c r="P21085" s="138"/>
    </row>
    <row r="21086" spans="13:16" x14ac:dyDescent="0.3">
      <c r="M21086" s="162"/>
      <c r="N21086" s="152"/>
      <c r="P21086" s="138"/>
    </row>
    <row r="21087" spans="13:16" x14ac:dyDescent="0.3">
      <c r="M21087" s="162"/>
      <c r="N21087" s="152"/>
      <c r="P21087" s="138"/>
    </row>
    <row r="21088" spans="13:16" x14ac:dyDescent="0.3">
      <c r="M21088" s="162"/>
      <c r="N21088" s="152"/>
      <c r="P21088" s="138"/>
    </row>
    <row r="21089" spans="13:16" x14ac:dyDescent="0.3">
      <c r="M21089" s="162"/>
      <c r="N21089" s="152"/>
      <c r="P21089" s="138"/>
    </row>
    <row r="21090" spans="13:16" x14ac:dyDescent="0.3">
      <c r="M21090" s="162"/>
      <c r="N21090" s="152"/>
      <c r="P21090" s="138"/>
    </row>
    <row r="21091" spans="13:16" x14ac:dyDescent="0.3">
      <c r="M21091" s="162"/>
      <c r="N21091" s="152"/>
      <c r="P21091" s="138"/>
    </row>
    <row r="21092" spans="13:16" x14ac:dyDescent="0.3">
      <c r="M21092" s="162"/>
      <c r="N21092" s="152"/>
      <c r="P21092" s="138"/>
    </row>
    <row r="21093" spans="13:16" x14ac:dyDescent="0.3">
      <c r="M21093" s="162"/>
      <c r="N21093" s="152"/>
      <c r="P21093" s="138"/>
    </row>
    <row r="21094" spans="13:16" x14ac:dyDescent="0.3">
      <c r="M21094" s="162"/>
      <c r="N21094" s="152"/>
      <c r="P21094" s="138"/>
    </row>
    <row r="21095" spans="13:16" x14ac:dyDescent="0.3">
      <c r="M21095" s="162"/>
      <c r="N21095" s="152"/>
      <c r="P21095" s="138"/>
    </row>
    <row r="21096" spans="13:16" x14ac:dyDescent="0.3">
      <c r="M21096" s="162"/>
      <c r="N21096" s="152"/>
      <c r="P21096" s="138"/>
    </row>
    <row r="21097" spans="13:16" x14ac:dyDescent="0.3">
      <c r="M21097" s="162"/>
      <c r="N21097" s="152"/>
      <c r="P21097" s="138"/>
    </row>
    <row r="21098" spans="13:16" x14ac:dyDescent="0.3">
      <c r="M21098" s="162"/>
      <c r="N21098" s="152"/>
      <c r="P21098" s="138"/>
    </row>
    <row r="21099" spans="13:16" x14ac:dyDescent="0.3">
      <c r="M21099" s="162"/>
      <c r="N21099" s="152"/>
      <c r="P21099" s="138"/>
    </row>
    <row r="21100" spans="13:16" x14ac:dyDescent="0.3">
      <c r="M21100" s="162"/>
      <c r="N21100" s="152"/>
      <c r="P21100" s="138"/>
    </row>
    <row r="21101" spans="13:16" x14ac:dyDescent="0.3">
      <c r="M21101" s="162"/>
      <c r="N21101" s="152"/>
      <c r="P21101" s="138"/>
    </row>
    <row r="21102" spans="13:16" x14ac:dyDescent="0.3">
      <c r="M21102" s="162"/>
      <c r="N21102" s="152"/>
      <c r="P21102" s="138"/>
    </row>
    <row r="21103" spans="13:16" x14ac:dyDescent="0.3">
      <c r="M21103" s="162"/>
      <c r="N21103" s="152"/>
      <c r="P21103" s="138"/>
    </row>
    <row r="21104" spans="13:16" x14ac:dyDescent="0.3">
      <c r="M21104" s="162"/>
      <c r="N21104" s="152"/>
      <c r="P21104" s="138"/>
    </row>
    <row r="21105" spans="13:16" x14ac:dyDescent="0.3">
      <c r="M21105" s="162"/>
      <c r="N21105" s="152"/>
      <c r="P21105" s="138"/>
    </row>
    <row r="21106" spans="13:16" x14ac:dyDescent="0.3">
      <c r="M21106" s="162"/>
      <c r="N21106" s="152"/>
      <c r="P21106" s="138"/>
    </row>
    <row r="21107" spans="13:16" x14ac:dyDescent="0.3">
      <c r="M21107" s="162"/>
      <c r="N21107" s="152"/>
      <c r="P21107" s="138"/>
    </row>
    <row r="21108" spans="13:16" x14ac:dyDescent="0.3">
      <c r="M21108" s="162"/>
      <c r="N21108" s="152"/>
      <c r="P21108" s="138"/>
    </row>
    <row r="21109" spans="13:16" x14ac:dyDescent="0.3">
      <c r="M21109" s="162"/>
      <c r="N21109" s="152"/>
      <c r="P21109" s="138"/>
    </row>
    <row r="21110" spans="13:16" x14ac:dyDescent="0.3">
      <c r="M21110" s="162"/>
      <c r="N21110" s="152"/>
      <c r="P21110" s="138"/>
    </row>
    <row r="21111" spans="13:16" x14ac:dyDescent="0.3">
      <c r="M21111" s="162"/>
      <c r="N21111" s="152"/>
      <c r="P21111" s="138"/>
    </row>
    <row r="21112" spans="13:16" x14ac:dyDescent="0.3">
      <c r="M21112" s="162"/>
      <c r="N21112" s="152"/>
      <c r="P21112" s="138"/>
    </row>
    <row r="21113" spans="13:16" x14ac:dyDescent="0.3">
      <c r="M21113" s="162"/>
      <c r="N21113" s="152"/>
      <c r="P21113" s="138"/>
    </row>
    <row r="21114" spans="13:16" x14ac:dyDescent="0.3">
      <c r="M21114" s="162"/>
      <c r="N21114" s="152"/>
      <c r="P21114" s="138"/>
    </row>
    <row r="21115" spans="13:16" x14ac:dyDescent="0.3">
      <c r="M21115" s="162"/>
      <c r="N21115" s="152"/>
      <c r="P21115" s="138"/>
    </row>
    <row r="21116" spans="13:16" x14ac:dyDescent="0.3">
      <c r="M21116" s="162"/>
      <c r="N21116" s="152"/>
      <c r="P21116" s="138"/>
    </row>
    <row r="21117" spans="13:16" x14ac:dyDescent="0.3">
      <c r="M21117" s="162"/>
      <c r="N21117" s="152"/>
      <c r="P21117" s="138"/>
    </row>
    <row r="21118" spans="13:16" x14ac:dyDescent="0.3">
      <c r="M21118" s="162"/>
      <c r="N21118" s="152"/>
      <c r="P21118" s="138"/>
    </row>
    <row r="21119" spans="13:16" x14ac:dyDescent="0.3">
      <c r="M21119" s="162"/>
      <c r="N21119" s="152"/>
      <c r="P21119" s="138"/>
    </row>
    <row r="21120" spans="13:16" x14ac:dyDescent="0.3">
      <c r="M21120" s="162"/>
      <c r="N21120" s="152"/>
      <c r="P21120" s="138"/>
    </row>
    <row r="21121" spans="13:16" x14ac:dyDescent="0.3">
      <c r="M21121" s="162"/>
      <c r="N21121" s="152"/>
      <c r="P21121" s="138"/>
    </row>
    <row r="21122" spans="13:16" x14ac:dyDescent="0.3">
      <c r="M21122" s="162"/>
      <c r="N21122" s="152"/>
      <c r="P21122" s="138"/>
    </row>
    <row r="21123" spans="13:16" x14ac:dyDescent="0.3">
      <c r="M21123" s="162"/>
      <c r="N21123" s="152"/>
      <c r="P21123" s="138"/>
    </row>
    <row r="21124" spans="13:16" x14ac:dyDescent="0.3">
      <c r="M21124" s="162"/>
      <c r="N21124" s="152"/>
      <c r="P21124" s="138"/>
    </row>
    <row r="21125" spans="13:16" x14ac:dyDescent="0.3">
      <c r="M21125" s="162"/>
      <c r="N21125" s="152"/>
      <c r="P21125" s="138"/>
    </row>
    <row r="21126" spans="13:16" x14ac:dyDescent="0.3">
      <c r="M21126" s="162"/>
      <c r="N21126" s="152"/>
      <c r="P21126" s="138"/>
    </row>
    <row r="21127" spans="13:16" x14ac:dyDescent="0.3">
      <c r="M21127" s="162"/>
      <c r="N21127" s="152"/>
      <c r="P21127" s="138"/>
    </row>
    <row r="21128" spans="13:16" x14ac:dyDescent="0.3">
      <c r="M21128" s="162"/>
      <c r="N21128" s="152"/>
      <c r="P21128" s="138"/>
    </row>
    <row r="21129" spans="13:16" x14ac:dyDescent="0.3">
      <c r="M21129" s="162"/>
      <c r="N21129" s="152"/>
      <c r="P21129" s="138"/>
    </row>
    <row r="21130" spans="13:16" x14ac:dyDescent="0.3">
      <c r="M21130" s="162"/>
      <c r="N21130" s="152"/>
      <c r="P21130" s="138"/>
    </row>
    <row r="21131" spans="13:16" x14ac:dyDescent="0.3">
      <c r="M21131" s="162"/>
      <c r="N21131" s="152"/>
      <c r="P21131" s="138"/>
    </row>
    <row r="21132" spans="13:16" x14ac:dyDescent="0.3">
      <c r="M21132" s="162"/>
      <c r="N21132" s="152"/>
      <c r="P21132" s="138"/>
    </row>
    <row r="21133" spans="13:16" x14ac:dyDescent="0.3">
      <c r="M21133" s="162"/>
      <c r="N21133" s="152"/>
      <c r="P21133" s="138"/>
    </row>
    <row r="21134" spans="13:16" x14ac:dyDescent="0.3">
      <c r="M21134" s="162"/>
      <c r="N21134" s="152"/>
      <c r="P21134" s="138"/>
    </row>
    <row r="21135" spans="13:16" x14ac:dyDescent="0.3">
      <c r="M21135" s="162"/>
      <c r="N21135" s="152"/>
      <c r="P21135" s="138"/>
    </row>
    <row r="21136" spans="13:16" x14ac:dyDescent="0.3">
      <c r="M21136" s="162"/>
      <c r="N21136" s="152"/>
      <c r="P21136" s="138"/>
    </row>
    <row r="21137" spans="13:16" x14ac:dyDescent="0.3">
      <c r="M21137" s="162"/>
      <c r="N21137" s="152"/>
      <c r="P21137" s="138"/>
    </row>
    <row r="21138" spans="13:16" x14ac:dyDescent="0.3">
      <c r="M21138" s="162"/>
      <c r="N21138" s="152"/>
      <c r="P21138" s="138"/>
    </row>
    <row r="21139" spans="13:16" x14ac:dyDescent="0.3">
      <c r="M21139" s="162"/>
      <c r="N21139" s="152"/>
      <c r="P21139" s="138"/>
    </row>
    <row r="21140" spans="13:16" x14ac:dyDescent="0.3">
      <c r="M21140" s="162"/>
      <c r="N21140" s="152"/>
      <c r="P21140" s="138"/>
    </row>
    <row r="21141" spans="13:16" x14ac:dyDescent="0.3">
      <c r="M21141" s="162"/>
      <c r="N21141" s="152"/>
      <c r="P21141" s="138"/>
    </row>
    <row r="21142" spans="13:16" x14ac:dyDescent="0.3">
      <c r="M21142" s="162"/>
      <c r="N21142" s="152"/>
      <c r="P21142" s="138"/>
    </row>
    <row r="21143" spans="13:16" x14ac:dyDescent="0.3">
      <c r="M21143" s="162"/>
      <c r="N21143" s="152"/>
      <c r="P21143" s="138"/>
    </row>
    <row r="21144" spans="13:16" x14ac:dyDescent="0.3">
      <c r="M21144" s="162"/>
      <c r="N21144" s="152"/>
      <c r="P21144" s="138"/>
    </row>
    <row r="21145" spans="13:16" x14ac:dyDescent="0.3">
      <c r="M21145" s="162"/>
      <c r="N21145" s="152"/>
      <c r="P21145" s="138"/>
    </row>
    <row r="21146" spans="13:16" x14ac:dyDescent="0.3">
      <c r="M21146" s="162"/>
      <c r="N21146" s="152"/>
      <c r="P21146" s="138"/>
    </row>
    <row r="21147" spans="13:16" x14ac:dyDescent="0.3">
      <c r="M21147" s="162"/>
      <c r="N21147" s="152"/>
      <c r="P21147" s="138"/>
    </row>
    <row r="21148" spans="13:16" x14ac:dyDescent="0.3">
      <c r="M21148" s="162"/>
      <c r="N21148" s="152"/>
      <c r="P21148" s="138"/>
    </row>
    <row r="21149" spans="13:16" x14ac:dyDescent="0.3">
      <c r="M21149" s="162"/>
      <c r="N21149" s="152"/>
      <c r="P21149" s="138"/>
    </row>
    <row r="21150" spans="13:16" x14ac:dyDescent="0.3">
      <c r="M21150" s="162"/>
      <c r="N21150" s="152"/>
      <c r="P21150" s="138"/>
    </row>
    <row r="21151" spans="13:16" x14ac:dyDescent="0.3">
      <c r="M21151" s="162"/>
      <c r="N21151" s="152"/>
      <c r="P21151" s="138"/>
    </row>
    <row r="21152" spans="13:16" x14ac:dyDescent="0.3">
      <c r="M21152" s="162"/>
      <c r="N21152" s="152"/>
      <c r="P21152" s="138"/>
    </row>
    <row r="21153" spans="13:16" x14ac:dyDescent="0.3">
      <c r="M21153" s="162"/>
      <c r="N21153" s="152"/>
      <c r="P21153" s="138"/>
    </row>
    <row r="21154" spans="13:16" x14ac:dyDescent="0.3">
      <c r="M21154" s="162"/>
      <c r="N21154" s="152"/>
      <c r="P21154" s="138"/>
    </row>
    <row r="21155" spans="13:16" x14ac:dyDescent="0.3">
      <c r="M21155" s="162"/>
      <c r="N21155" s="152"/>
      <c r="P21155" s="138"/>
    </row>
    <row r="21156" spans="13:16" x14ac:dyDescent="0.3">
      <c r="M21156" s="162"/>
      <c r="N21156" s="152"/>
      <c r="P21156" s="138"/>
    </row>
    <row r="21157" spans="13:16" x14ac:dyDescent="0.3">
      <c r="M21157" s="162"/>
      <c r="N21157" s="152"/>
      <c r="P21157" s="138"/>
    </row>
    <row r="21158" spans="13:16" x14ac:dyDescent="0.3">
      <c r="M21158" s="162"/>
      <c r="N21158" s="152"/>
      <c r="P21158" s="138"/>
    </row>
    <row r="21159" spans="13:16" x14ac:dyDescent="0.3">
      <c r="M21159" s="162"/>
      <c r="N21159" s="152"/>
      <c r="P21159" s="138"/>
    </row>
    <row r="21160" spans="13:16" x14ac:dyDescent="0.3">
      <c r="M21160" s="162"/>
      <c r="N21160" s="152"/>
      <c r="P21160" s="138"/>
    </row>
    <row r="21161" spans="13:16" x14ac:dyDescent="0.3">
      <c r="M21161" s="162"/>
      <c r="N21161" s="152"/>
      <c r="P21161" s="138"/>
    </row>
    <row r="21162" spans="13:16" x14ac:dyDescent="0.3">
      <c r="M21162" s="162"/>
      <c r="N21162" s="152"/>
      <c r="P21162" s="138"/>
    </row>
    <row r="21163" spans="13:16" x14ac:dyDescent="0.3">
      <c r="M21163" s="162"/>
      <c r="N21163" s="152"/>
      <c r="P21163" s="138"/>
    </row>
    <row r="21164" spans="13:16" x14ac:dyDescent="0.3">
      <c r="M21164" s="162"/>
      <c r="N21164" s="152"/>
      <c r="P21164" s="138"/>
    </row>
    <row r="21165" spans="13:16" x14ac:dyDescent="0.3">
      <c r="M21165" s="162"/>
      <c r="N21165" s="152"/>
      <c r="P21165" s="138"/>
    </row>
    <row r="21166" spans="13:16" x14ac:dyDescent="0.3">
      <c r="M21166" s="162"/>
      <c r="N21166" s="152"/>
      <c r="P21166" s="138"/>
    </row>
    <row r="21167" spans="13:16" x14ac:dyDescent="0.3">
      <c r="M21167" s="162"/>
      <c r="N21167" s="152"/>
      <c r="P21167" s="138"/>
    </row>
    <row r="21168" spans="13:16" x14ac:dyDescent="0.3">
      <c r="M21168" s="162"/>
      <c r="N21168" s="152"/>
      <c r="P21168" s="138"/>
    </row>
    <row r="21169" spans="13:16" x14ac:dyDescent="0.3">
      <c r="M21169" s="162"/>
      <c r="N21169" s="152"/>
      <c r="P21169" s="138"/>
    </row>
    <row r="21170" spans="13:16" x14ac:dyDescent="0.3">
      <c r="M21170" s="162"/>
      <c r="N21170" s="152"/>
      <c r="P21170" s="138"/>
    </row>
    <row r="21171" spans="13:16" x14ac:dyDescent="0.3">
      <c r="M21171" s="162"/>
      <c r="N21171" s="152"/>
      <c r="P21171" s="138"/>
    </row>
    <row r="21172" spans="13:16" x14ac:dyDescent="0.3">
      <c r="M21172" s="162"/>
      <c r="N21172" s="152"/>
      <c r="P21172" s="138"/>
    </row>
    <row r="21173" spans="13:16" x14ac:dyDescent="0.3">
      <c r="M21173" s="162"/>
      <c r="N21173" s="152"/>
      <c r="P21173" s="138"/>
    </row>
    <row r="21174" spans="13:16" x14ac:dyDescent="0.3">
      <c r="M21174" s="162"/>
      <c r="N21174" s="152"/>
      <c r="P21174" s="138"/>
    </row>
    <row r="21175" spans="13:16" x14ac:dyDescent="0.3">
      <c r="M21175" s="162"/>
      <c r="N21175" s="152"/>
      <c r="P21175" s="138"/>
    </row>
    <row r="21176" spans="13:16" x14ac:dyDescent="0.3">
      <c r="M21176" s="162"/>
      <c r="N21176" s="152"/>
      <c r="P21176" s="138"/>
    </row>
    <row r="21177" spans="13:16" x14ac:dyDescent="0.3">
      <c r="M21177" s="162"/>
      <c r="N21177" s="152"/>
      <c r="P21177" s="138"/>
    </row>
    <row r="21178" spans="13:16" x14ac:dyDescent="0.3">
      <c r="M21178" s="162"/>
      <c r="N21178" s="152"/>
      <c r="P21178" s="138"/>
    </row>
    <row r="21179" spans="13:16" x14ac:dyDescent="0.3">
      <c r="M21179" s="162"/>
      <c r="N21179" s="152"/>
      <c r="P21179" s="138"/>
    </row>
    <row r="21180" spans="13:16" x14ac:dyDescent="0.3">
      <c r="M21180" s="162"/>
      <c r="N21180" s="152"/>
      <c r="P21180" s="138"/>
    </row>
    <row r="21181" spans="13:16" x14ac:dyDescent="0.3">
      <c r="M21181" s="162"/>
      <c r="N21181" s="152"/>
      <c r="P21181" s="138"/>
    </row>
    <row r="21182" spans="13:16" x14ac:dyDescent="0.3">
      <c r="M21182" s="162"/>
      <c r="N21182" s="152"/>
      <c r="P21182" s="138"/>
    </row>
    <row r="21183" spans="13:16" x14ac:dyDescent="0.3">
      <c r="M21183" s="162"/>
      <c r="N21183" s="152"/>
      <c r="P21183" s="138"/>
    </row>
    <row r="21184" spans="13:16" x14ac:dyDescent="0.3">
      <c r="M21184" s="162"/>
      <c r="N21184" s="152"/>
      <c r="P21184" s="138"/>
    </row>
    <row r="21185" spans="13:16" x14ac:dyDescent="0.3">
      <c r="M21185" s="162"/>
      <c r="N21185" s="152"/>
      <c r="P21185" s="138"/>
    </row>
    <row r="21186" spans="13:16" x14ac:dyDescent="0.3">
      <c r="M21186" s="162"/>
      <c r="N21186" s="152"/>
      <c r="P21186" s="138"/>
    </row>
    <row r="21187" spans="13:16" x14ac:dyDescent="0.3">
      <c r="M21187" s="162"/>
      <c r="N21187" s="152"/>
      <c r="P21187" s="138"/>
    </row>
    <row r="21188" spans="13:16" x14ac:dyDescent="0.3">
      <c r="M21188" s="162"/>
      <c r="N21188" s="152"/>
      <c r="P21188" s="138"/>
    </row>
    <row r="21189" spans="13:16" x14ac:dyDescent="0.3">
      <c r="M21189" s="162"/>
      <c r="N21189" s="152"/>
      <c r="P21189" s="138"/>
    </row>
    <row r="21190" spans="13:16" x14ac:dyDescent="0.3">
      <c r="M21190" s="162"/>
      <c r="N21190" s="152"/>
      <c r="P21190" s="138"/>
    </row>
    <row r="21191" spans="13:16" x14ac:dyDescent="0.3">
      <c r="M21191" s="162"/>
      <c r="N21191" s="152"/>
      <c r="P21191" s="138"/>
    </row>
    <row r="21192" spans="13:16" x14ac:dyDescent="0.3">
      <c r="M21192" s="162"/>
      <c r="N21192" s="152"/>
      <c r="P21192" s="138"/>
    </row>
    <row r="21193" spans="13:16" x14ac:dyDescent="0.3">
      <c r="M21193" s="162"/>
      <c r="N21193" s="152"/>
      <c r="P21193" s="138"/>
    </row>
    <row r="21194" spans="13:16" x14ac:dyDescent="0.3">
      <c r="M21194" s="162"/>
      <c r="N21194" s="152"/>
      <c r="P21194" s="138"/>
    </row>
    <row r="21195" spans="13:16" x14ac:dyDescent="0.3">
      <c r="M21195" s="162"/>
      <c r="N21195" s="152"/>
      <c r="P21195" s="138"/>
    </row>
    <row r="21196" spans="13:16" x14ac:dyDescent="0.3">
      <c r="M21196" s="162"/>
      <c r="N21196" s="152"/>
      <c r="P21196" s="138"/>
    </row>
    <row r="21197" spans="13:16" x14ac:dyDescent="0.3">
      <c r="M21197" s="162"/>
      <c r="N21197" s="152"/>
      <c r="P21197" s="138"/>
    </row>
    <row r="21198" spans="13:16" x14ac:dyDescent="0.3">
      <c r="M21198" s="162"/>
      <c r="N21198" s="152"/>
      <c r="P21198" s="138"/>
    </row>
    <row r="21199" spans="13:16" x14ac:dyDescent="0.3">
      <c r="M21199" s="162"/>
      <c r="N21199" s="152"/>
      <c r="P21199" s="138"/>
    </row>
    <row r="21200" spans="13:16" x14ac:dyDescent="0.3">
      <c r="M21200" s="162"/>
      <c r="N21200" s="152"/>
      <c r="P21200" s="138"/>
    </row>
    <row r="21201" spans="13:16" x14ac:dyDescent="0.3">
      <c r="M21201" s="162"/>
      <c r="N21201" s="152"/>
      <c r="P21201" s="138"/>
    </row>
    <row r="21202" spans="13:16" x14ac:dyDescent="0.3">
      <c r="M21202" s="162"/>
      <c r="N21202" s="152"/>
      <c r="P21202" s="138"/>
    </row>
    <row r="21203" spans="13:16" x14ac:dyDescent="0.3">
      <c r="M21203" s="162"/>
      <c r="N21203" s="152"/>
      <c r="P21203" s="138"/>
    </row>
    <row r="21204" spans="13:16" x14ac:dyDescent="0.3">
      <c r="M21204" s="162"/>
      <c r="N21204" s="152"/>
      <c r="P21204" s="138"/>
    </row>
    <row r="21205" spans="13:16" x14ac:dyDescent="0.3">
      <c r="M21205" s="162"/>
      <c r="N21205" s="152"/>
      <c r="P21205" s="138"/>
    </row>
    <row r="21206" spans="13:16" x14ac:dyDescent="0.3">
      <c r="M21206" s="162"/>
      <c r="N21206" s="152"/>
      <c r="P21206" s="138"/>
    </row>
    <row r="21207" spans="13:16" x14ac:dyDescent="0.3">
      <c r="M21207" s="162"/>
      <c r="N21207" s="152"/>
      <c r="P21207" s="138"/>
    </row>
    <row r="21208" spans="13:16" x14ac:dyDescent="0.3">
      <c r="M21208" s="162"/>
      <c r="N21208" s="152"/>
      <c r="P21208" s="138"/>
    </row>
    <row r="21209" spans="13:16" x14ac:dyDescent="0.3">
      <c r="M21209" s="162"/>
      <c r="N21209" s="152"/>
      <c r="P21209" s="138"/>
    </row>
    <row r="21210" spans="13:16" x14ac:dyDescent="0.3">
      <c r="M21210" s="162"/>
      <c r="N21210" s="152"/>
      <c r="P21210" s="138"/>
    </row>
    <row r="21211" spans="13:16" x14ac:dyDescent="0.3">
      <c r="M21211" s="162"/>
      <c r="N21211" s="152"/>
      <c r="P21211" s="138"/>
    </row>
    <row r="21212" spans="13:16" x14ac:dyDescent="0.3">
      <c r="M21212" s="162"/>
      <c r="N21212" s="152"/>
      <c r="P21212" s="138"/>
    </row>
    <row r="21213" spans="13:16" x14ac:dyDescent="0.3">
      <c r="M21213" s="162"/>
      <c r="N21213" s="152"/>
      <c r="P21213" s="138"/>
    </row>
    <row r="21214" spans="13:16" x14ac:dyDescent="0.3">
      <c r="M21214" s="162"/>
      <c r="N21214" s="152"/>
      <c r="P21214" s="138"/>
    </row>
    <row r="21215" spans="13:16" x14ac:dyDescent="0.3">
      <c r="M21215" s="162"/>
      <c r="N21215" s="152"/>
      <c r="P21215" s="138"/>
    </row>
    <row r="21216" spans="13:16" x14ac:dyDescent="0.3">
      <c r="M21216" s="162"/>
      <c r="N21216" s="152"/>
      <c r="P21216" s="138"/>
    </row>
    <row r="21217" spans="13:16" x14ac:dyDescent="0.3">
      <c r="M21217" s="162"/>
      <c r="N21217" s="152"/>
      <c r="P21217" s="138"/>
    </row>
    <row r="21218" spans="13:16" x14ac:dyDescent="0.3">
      <c r="M21218" s="162"/>
      <c r="N21218" s="152"/>
      <c r="P21218" s="138"/>
    </row>
    <row r="21219" spans="13:16" x14ac:dyDescent="0.3">
      <c r="M21219" s="162"/>
      <c r="N21219" s="152"/>
      <c r="P21219" s="138"/>
    </row>
    <row r="21220" spans="13:16" x14ac:dyDescent="0.3">
      <c r="M21220" s="162"/>
      <c r="N21220" s="152"/>
      <c r="P21220" s="138"/>
    </row>
    <row r="21221" spans="13:16" x14ac:dyDescent="0.3">
      <c r="M21221" s="162"/>
      <c r="N21221" s="152"/>
      <c r="P21221" s="138"/>
    </row>
    <row r="21222" spans="13:16" x14ac:dyDescent="0.3">
      <c r="M21222" s="162"/>
      <c r="N21222" s="152"/>
      <c r="P21222" s="138"/>
    </row>
    <row r="21223" spans="13:16" x14ac:dyDescent="0.3">
      <c r="M21223" s="162"/>
      <c r="N21223" s="152"/>
      <c r="P21223" s="138"/>
    </row>
    <row r="21224" spans="13:16" x14ac:dyDescent="0.3">
      <c r="M21224" s="162"/>
      <c r="N21224" s="152"/>
      <c r="P21224" s="138"/>
    </row>
    <row r="21225" spans="13:16" x14ac:dyDescent="0.3">
      <c r="M21225" s="162"/>
      <c r="N21225" s="152"/>
      <c r="P21225" s="138"/>
    </row>
    <row r="21226" spans="13:16" x14ac:dyDescent="0.3">
      <c r="M21226" s="162"/>
      <c r="N21226" s="152"/>
      <c r="P21226" s="138"/>
    </row>
    <row r="21227" spans="13:16" x14ac:dyDescent="0.3">
      <c r="M21227" s="162"/>
      <c r="N21227" s="152"/>
      <c r="P21227" s="138"/>
    </row>
    <row r="21228" spans="13:16" x14ac:dyDescent="0.3">
      <c r="M21228" s="162"/>
      <c r="N21228" s="152"/>
      <c r="P21228" s="138"/>
    </row>
    <row r="21229" spans="13:16" x14ac:dyDescent="0.3">
      <c r="M21229" s="162"/>
      <c r="N21229" s="152"/>
      <c r="P21229" s="138"/>
    </row>
    <row r="21230" spans="13:16" x14ac:dyDescent="0.3">
      <c r="M21230" s="162"/>
      <c r="N21230" s="152"/>
      <c r="P21230" s="138"/>
    </row>
    <row r="21231" spans="13:16" x14ac:dyDescent="0.3">
      <c r="M21231" s="162"/>
      <c r="N21231" s="152"/>
      <c r="P21231" s="138"/>
    </row>
    <row r="21232" spans="13:16" x14ac:dyDescent="0.3">
      <c r="M21232" s="162"/>
      <c r="N21232" s="152"/>
      <c r="P21232" s="138"/>
    </row>
    <row r="21233" spans="13:16" x14ac:dyDescent="0.3">
      <c r="M21233" s="162"/>
      <c r="N21233" s="152"/>
      <c r="P21233" s="138"/>
    </row>
    <row r="21234" spans="13:16" x14ac:dyDescent="0.3">
      <c r="M21234" s="162"/>
      <c r="N21234" s="152"/>
      <c r="P21234" s="138"/>
    </row>
    <row r="21235" spans="13:16" x14ac:dyDescent="0.3">
      <c r="M21235" s="162"/>
      <c r="N21235" s="152"/>
      <c r="P21235" s="138"/>
    </row>
    <row r="21236" spans="13:16" x14ac:dyDescent="0.3">
      <c r="M21236" s="162"/>
      <c r="N21236" s="152"/>
      <c r="P21236" s="138"/>
    </row>
    <row r="21237" spans="13:16" x14ac:dyDescent="0.3">
      <c r="M21237" s="162"/>
      <c r="N21237" s="152"/>
      <c r="P21237" s="138"/>
    </row>
    <row r="21238" spans="13:16" x14ac:dyDescent="0.3">
      <c r="M21238" s="162"/>
      <c r="N21238" s="152"/>
      <c r="P21238" s="138"/>
    </row>
    <row r="21239" spans="13:16" x14ac:dyDescent="0.3">
      <c r="M21239" s="162"/>
      <c r="N21239" s="152"/>
      <c r="P21239" s="138"/>
    </row>
    <row r="21240" spans="13:16" x14ac:dyDescent="0.3">
      <c r="M21240" s="162"/>
      <c r="N21240" s="152"/>
      <c r="P21240" s="138"/>
    </row>
    <row r="21241" spans="13:16" x14ac:dyDescent="0.3">
      <c r="M21241" s="162"/>
      <c r="N21241" s="152"/>
      <c r="P21241" s="138"/>
    </row>
    <row r="21242" spans="13:16" x14ac:dyDescent="0.3">
      <c r="M21242" s="162"/>
      <c r="N21242" s="152"/>
      <c r="P21242" s="138"/>
    </row>
    <row r="21243" spans="13:16" x14ac:dyDescent="0.3">
      <c r="M21243" s="162"/>
      <c r="N21243" s="152"/>
      <c r="P21243" s="138"/>
    </row>
    <row r="21244" spans="13:16" x14ac:dyDescent="0.3">
      <c r="M21244" s="162"/>
      <c r="N21244" s="152"/>
      <c r="P21244" s="138"/>
    </row>
    <row r="21245" spans="13:16" x14ac:dyDescent="0.3">
      <c r="M21245" s="162"/>
      <c r="N21245" s="152"/>
      <c r="P21245" s="138"/>
    </row>
    <row r="21246" spans="13:16" x14ac:dyDescent="0.3">
      <c r="M21246" s="162"/>
      <c r="N21246" s="152"/>
      <c r="P21246" s="138"/>
    </row>
    <row r="21247" spans="13:16" x14ac:dyDescent="0.3">
      <c r="M21247" s="162"/>
      <c r="N21247" s="152"/>
      <c r="P21247" s="138"/>
    </row>
    <row r="21248" spans="13:16" x14ac:dyDescent="0.3">
      <c r="M21248" s="162"/>
      <c r="N21248" s="152"/>
      <c r="P21248" s="138"/>
    </row>
    <row r="21249" spans="13:16" x14ac:dyDescent="0.3">
      <c r="M21249" s="162"/>
      <c r="N21249" s="152"/>
      <c r="P21249" s="138"/>
    </row>
    <row r="21250" spans="13:16" x14ac:dyDescent="0.3">
      <c r="M21250" s="162"/>
      <c r="N21250" s="152"/>
      <c r="P21250" s="138"/>
    </row>
    <row r="21251" spans="13:16" x14ac:dyDescent="0.3">
      <c r="M21251" s="162"/>
      <c r="N21251" s="152"/>
      <c r="P21251" s="138"/>
    </row>
    <row r="21252" spans="13:16" x14ac:dyDescent="0.3">
      <c r="M21252" s="162"/>
      <c r="N21252" s="152"/>
      <c r="P21252" s="138"/>
    </row>
    <row r="21253" spans="13:16" x14ac:dyDescent="0.3">
      <c r="M21253" s="162"/>
      <c r="N21253" s="152"/>
      <c r="P21253" s="138"/>
    </row>
    <row r="21254" spans="13:16" x14ac:dyDescent="0.3">
      <c r="M21254" s="162"/>
      <c r="N21254" s="152"/>
      <c r="P21254" s="138"/>
    </row>
    <row r="21255" spans="13:16" x14ac:dyDescent="0.3">
      <c r="M21255" s="162"/>
      <c r="N21255" s="152"/>
      <c r="P21255" s="138"/>
    </row>
    <row r="21256" spans="13:16" x14ac:dyDescent="0.3">
      <c r="M21256" s="162"/>
      <c r="N21256" s="152"/>
      <c r="P21256" s="138"/>
    </row>
    <row r="21257" spans="13:16" x14ac:dyDescent="0.3">
      <c r="M21257" s="162"/>
      <c r="N21257" s="152"/>
      <c r="P21257" s="138"/>
    </row>
    <row r="21258" spans="13:16" x14ac:dyDescent="0.3">
      <c r="M21258" s="162"/>
      <c r="N21258" s="152"/>
      <c r="P21258" s="138"/>
    </row>
    <row r="21259" spans="13:16" x14ac:dyDescent="0.3">
      <c r="M21259" s="162"/>
      <c r="N21259" s="152"/>
      <c r="P21259" s="138"/>
    </row>
    <row r="21260" spans="13:16" x14ac:dyDescent="0.3">
      <c r="M21260" s="162"/>
      <c r="N21260" s="152"/>
      <c r="P21260" s="138"/>
    </row>
    <row r="21261" spans="13:16" x14ac:dyDescent="0.3">
      <c r="M21261" s="162"/>
      <c r="N21261" s="152"/>
      <c r="P21261" s="138"/>
    </row>
    <row r="21262" spans="13:16" x14ac:dyDescent="0.3">
      <c r="M21262" s="162"/>
      <c r="N21262" s="152"/>
      <c r="P21262" s="138"/>
    </row>
    <row r="21263" spans="13:16" x14ac:dyDescent="0.3">
      <c r="M21263" s="162"/>
      <c r="N21263" s="152"/>
      <c r="P21263" s="138"/>
    </row>
    <row r="21264" spans="13:16" x14ac:dyDescent="0.3">
      <c r="M21264" s="162"/>
      <c r="N21264" s="152"/>
      <c r="P21264" s="138"/>
    </row>
    <row r="21265" spans="13:16" x14ac:dyDescent="0.3">
      <c r="M21265" s="162"/>
      <c r="N21265" s="152"/>
      <c r="P21265" s="138"/>
    </row>
    <row r="21266" spans="13:16" x14ac:dyDescent="0.3">
      <c r="M21266" s="162"/>
      <c r="N21266" s="152"/>
      <c r="P21266" s="138"/>
    </row>
    <row r="21267" spans="13:16" x14ac:dyDescent="0.3">
      <c r="M21267" s="162"/>
      <c r="N21267" s="152"/>
      <c r="P21267" s="138"/>
    </row>
    <row r="21268" spans="13:16" x14ac:dyDescent="0.3">
      <c r="M21268" s="162"/>
      <c r="N21268" s="152"/>
      <c r="P21268" s="138"/>
    </row>
    <row r="21269" spans="13:16" x14ac:dyDescent="0.3">
      <c r="M21269" s="162"/>
      <c r="N21269" s="152"/>
      <c r="P21269" s="138"/>
    </row>
    <row r="21270" spans="13:16" x14ac:dyDescent="0.3">
      <c r="M21270" s="162"/>
      <c r="N21270" s="152"/>
      <c r="P21270" s="138"/>
    </row>
    <row r="21271" spans="13:16" x14ac:dyDescent="0.3">
      <c r="M21271" s="162"/>
      <c r="N21271" s="152"/>
      <c r="P21271" s="138"/>
    </row>
    <row r="21272" spans="13:16" x14ac:dyDescent="0.3">
      <c r="M21272" s="162"/>
      <c r="N21272" s="152"/>
      <c r="P21272" s="138"/>
    </row>
    <row r="21273" spans="13:16" x14ac:dyDescent="0.3">
      <c r="M21273" s="162"/>
      <c r="N21273" s="152"/>
      <c r="P21273" s="138"/>
    </row>
    <row r="21274" spans="13:16" x14ac:dyDescent="0.3">
      <c r="M21274" s="162"/>
      <c r="N21274" s="152"/>
      <c r="P21274" s="138"/>
    </row>
    <row r="21275" spans="13:16" x14ac:dyDescent="0.3">
      <c r="M21275" s="162"/>
      <c r="N21275" s="152"/>
      <c r="P21275" s="138"/>
    </row>
    <row r="21276" spans="13:16" x14ac:dyDescent="0.3">
      <c r="M21276" s="162"/>
      <c r="N21276" s="152"/>
      <c r="P21276" s="138"/>
    </row>
    <row r="21277" spans="13:16" x14ac:dyDescent="0.3">
      <c r="M21277" s="162"/>
      <c r="N21277" s="152"/>
      <c r="P21277" s="138"/>
    </row>
    <row r="21278" spans="13:16" x14ac:dyDescent="0.3">
      <c r="M21278" s="162"/>
      <c r="N21278" s="152"/>
      <c r="P21278" s="138"/>
    </row>
    <row r="21279" spans="13:16" x14ac:dyDescent="0.3">
      <c r="M21279" s="162"/>
      <c r="N21279" s="152"/>
      <c r="P21279" s="138"/>
    </row>
    <row r="21280" spans="13:16" x14ac:dyDescent="0.3">
      <c r="M21280" s="162"/>
      <c r="N21280" s="152"/>
      <c r="P21280" s="138"/>
    </row>
    <row r="21281" spans="13:16" x14ac:dyDescent="0.3">
      <c r="M21281" s="162"/>
      <c r="N21281" s="152"/>
      <c r="P21281" s="138"/>
    </row>
    <row r="21282" spans="13:16" x14ac:dyDescent="0.3">
      <c r="M21282" s="162"/>
      <c r="N21282" s="152"/>
      <c r="P21282" s="138"/>
    </row>
    <row r="21283" spans="13:16" x14ac:dyDescent="0.3">
      <c r="M21283" s="162"/>
      <c r="N21283" s="152"/>
      <c r="P21283" s="138"/>
    </row>
    <row r="21284" spans="13:16" x14ac:dyDescent="0.3">
      <c r="M21284" s="162"/>
      <c r="N21284" s="152"/>
      <c r="P21284" s="138"/>
    </row>
    <row r="21285" spans="13:16" x14ac:dyDescent="0.3">
      <c r="M21285" s="162"/>
      <c r="N21285" s="152"/>
      <c r="P21285" s="138"/>
    </row>
    <row r="21286" spans="13:16" x14ac:dyDescent="0.3">
      <c r="M21286" s="162"/>
      <c r="N21286" s="152"/>
      <c r="P21286" s="138"/>
    </row>
    <row r="21287" spans="13:16" x14ac:dyDescent="0.3">
      <c r="M21287" s="162"/>
      <c r="N21287" s="152"/>
      <c r="P21287" s="138"/>
    </row>
    <row r="21288" spans="13:16" x14ac:dyDescent="0.3">
      <c r="M21288" s="162"/>
      <c r="N21288" s="152"/>
      <c r="P21288" s="138"/>
    </row>
    <row r="21289" spans="13:16" x14ac:dyDescent="0.3">
      <c r="M21289" s="162"/>
      <c r="N21289" s="152"/>
      <c r="P21289" s="138"/>
    </row>
    <row r="21290" spans="13:16" x14ac:dyDescent="0.3">
      <c r="M21290" s="162"/>
      <c r="N21290" s="152"/>
      <c r="P21290" s="138"/>
    </row>
    <row r="21291" spans="13:16" x14ac:dyDescent="0.3">
      <c r="M21291" s="162"/>
      <c r="N21291" s="152"/>
      <c r="P21291" s="138"/>
    </row>
    <row r="21292" spans="13:16" x14ac:dyDescent="0.3">
      <c r="M21292" s="162"/>
      <c r="N21292" s="152"/>
      <c r="P21292" s="138"/>
    </row>
    <row r="21293" spans="13:16" x14ac:dyDescent="0.3">
      <c r="M21293" s="162"/>
      <c r="N21293" s="152"/>
      <c r="P21293" s="138"/>
    </row>
    <row r="21294" spans="13:16" x14ac:dyDescent="0.3">
      <c r="M21294" s="162"/>
      <c r="N21294" s="152"/>
      <c r="P21294" s="138"/>
    </row>
    <row r="21295" spans="13:16" x14ac:dyDescent="0.3">
      <c r="M21295" s="162"/>
      <c r="N21295" s="152"/>
      <c r="P21295" s="138"/>
    </row>
    <row r="21296" spans="13:16" x14ac:dyDescent="0.3">
      <c r="M21296" s="162"/>
      <c r="N21296" s="152"/>
      <c r="P21296" s="138"/>
    </row>
    <row r="21297" spans="13:16" x14ac:dyDescent="0.3">
      <c r="M21297" s="162"/>
      <c r="N21297" s="152"/>
      <c r="P21297" s="138"/>
    </row>
    <row r="21298" spans="13:16" x14ac:dyDescent="0.3">
      <c r="M21298" s="162"/>
      <c r="N21298" s="152"/>
      <c r="P21298" s="138"/>
    </row>
    <row r="21299" spans="13:16" x14ac:dyDescent="0.3">
      <c r="M21299" s="162"/>
      <c r="N21299" s="152"/>
      <c r="P21299" s="138"/>
    </row>
    <row r="21300" spans="13:16" x14ac:dyDescent="0.3">
      <c r="M21300" s="162"/>
      <c r="N21300" s="152"/>
      <c r="P21300" s="138"/>
    </row>
    <row r="21301" spans="13:16" x14ac:dyDescent="0.3">
      <c r="M21301" s="162"/>
      <c r="N21301" s="152"/>
      <c r="P21301" s="138"/>
    </row>
    <row r="21302" spans="13:16" x14ac:dyDescent="0.3">
      <c r="M21302" s="162"/>
      <c r="N21302" s="152"/>
      <c r="P21302" s="138"/>
    </row>
    <row r="21303" spans="13:16" x14ac:dyDescent="0.3">
      <c r="M21303" s="162"/>
      <c r="N21303" s="152"/>
      <c r="P21303" s="138"/>
    </row>
    <row r="21304" spans="13:16" x14ac:dyDescent="0.3">
      <c r="M21304" s="162"/>
      <c r="N21304" s="152"/>
      <c r="P21304" s="138"/>
    </row>
    <row r="21305" spans="13:16" x14ac:dyDescent="0.3">
      <c r="M21305" s="162"/>
      <c r="N21305" s="152"/>
      <c r="P21305" s="138"/>
    </row>
    <row r="21306" spans="13:16" x14ac:dyDescent="0.3">
      <c r="M21306" s="162"/>
      <c r="N21306" s="152"/>
      <c r="P21306" s="138"/>
    </row>
    <row r="21307" spans="13:16" x14ac:dyDescent="0.3">
      <c r="M21307" s="162"/>
      <c r="N21307" s="152"/>
      <c r="P21307" s="138"/>
    </row>
    <row r="21308" spans="13:16" x14ac:dyDescent="0.3">
      <c r="M21308" s="162"/>
      <c r="N21308" s="152"/>
      <c r="P21308" s="138"/>
    </row>
    <row r="21309" spans="13:16" x14ac:dyDescent="0.3">
      <c r="M21309" s="162"/>
      <c r="N21309" s="152"/>
      <c r="P21309" s="138"/>
    </row>
    <row r="21310" spans="13:16" x14ac:dyDescent="0.3">
      <c r="M21310" s="162"/>
      <c r="N21310" s="152"/>
      <c r="P21310" s="138"/>
    </row>
    <row r="21311" spans="13:16" x14ac:dyDescent="0.3">
      <c r="M21311" s="162"/>
      <c r="N21311" s="152"/>
      <c r="P21311" s="138"/>
    </row>
    <row r="21312" spans="13:16" x14ac:dyDescent="0.3">
      <c r="M21312" s="162"/>
      <c r="N21312" s="152"/>
      <c r="P21312" s="138"/>
    </row>
    <row r="21313" spans="13:16" x14ac:dyDescent="0.3">
      <c r="M21313" s="162"/>
      <c r="N21313" s="152"/>
      <c r="P21313" s="138"/>
    </row>
    <row r="21314" spans="13:16" x14ac:dyDescent="0.3">
      <c r="M21314" s="162"/>
      <c r="N21314" s="152"/>
      <c r="P21314" s="138"/>
    </row>
    <row r="21315" spans="13:16" x14ac:dyDescent="0.3">
      <c r="M21315" s="162"/>
      <c r="N21315" s="152"/>
      <c r="P21315" s="138"/>
    </row>
    <row r="21316" spans="13:16" x14ac:dyDescent="0.3">
      <c r="M21316" s="162"/>
      <c r="N21316" s="152"/>
      <c r="P21316" s="138"/>
    </row>
    <row r="21317" spans="13:16" x14ac:dyDescent="0.3">
      <c r="M21317" s="162"/>
      <c r="N21317" s="152"/>
      <c r="P21317" s="138"/>
    </row>
    <row r="21318" spans="13:16" x14ac:dyDescent="0.3">
      <c r="M21318" s="162"/>
      <c r="N21318" s="152"/>
      <c r="P21318" s="138"/>
    </row>
    <row r="21319" spans="13:16" x14ac:dyDescent="0.3">
      <c r="M21319" s="162"/>
      <c r="N21319" s="152"/>
      <c r="P21319" s="138"/>
    </row>
    <row r="21320" spans="13:16" x14ac:dyDescent="0.3">
      <c r="M21320" s="162"/>
      <c r="N21320" s="152"/>
      <c r="P21320" s="138"/>
    </row>
    <row r="21321" spans="13:16" x14ac:dyDescent="0.3">
      <c r="M21321" s="162"/>
      <c r="N21321" s="152"/>
      <c r="P21321" s="138"/>
    </row>
    <row r="21322" spans="13:16" x14ac:dyDescent="0.3">
      <c r="M21322" s="162"/>
      <c r="N21322" s="152"/>
      <c r="P21322" s="138"/>
    </row>
    <row r="21323" spans="13:16" x14ac:dyDescent="0.3">
      <c r="M21323" s="162"/>
      <c r="N21323" s="152"/>
      <c r="P21323" s="138"/>
    </row>
    <row r="21324" spans="13:16" x14ac:dyDescent="0.3">
      <c r="M21324" s="162"/>
      <c r="N21324" s="152"/>
      <c r="P21324" s="138"/>
    </row>
    <row r="21325" spans="13:16" x14ac:dyDescent="0.3">
      <c r="M21325" s="162"/>
      <c r="N21325" s="152"/>
      <c r="P21325" s="138"/>
    </row>
    <row r="21326" spans="13:16" x14ac:dyDescent="0.3">
      <c r="M21326" s="162"/>
      <c r="N21326" s="152"/>
      <c r="P21326" s="138"/>
    </row>
    <row r="21327" spans="13:16" x14ac:dyDescent="0.3">
      <c r="M21327" s="162"/>
      <c r="N21327" s="152"/>
      <c r="P21327" s="138"/>
    </row>
    <row r="21328" spans="13:16" x14ac:dyDescent="0.3">
      <c r="M21328" s="162"/>
      <c r="N21328" s="152"/>
      <c r="P21328" s="138"/>
    </row>
    <row r="21329" spans="13:16" x14ac:dyDescent="0.3">
      <c r="M21329" s="162"/>
      <c r="N21329" s="152"/>
      <c r="P21329" s="138"/>
    </row>
    <row r="21330" spans="13:16" x14ac:dyDescent="0.3">
      <c r="M21330" s="162"/>
      <c r="N21330" s="152"/>
      <c r="P21330" s="138"/>
    </row>
    <row r="21331" spans="13:16" x14ac:dyDescent="0.3">
      <c r="M21331" s="162"/>
      <c r="N21331" s="152"/>
      <c r="P21331" s="138"/>
    </row>
    <row r="21332" spans="13:16" x14ac:dyDescent="0.3">
      <c r="M21332" s="162"/>
      <c r="N21332" s="152"/>
      <c r="P21332" s="138"/>
    </row>
    <row r="21333" spans="13:16" x14ac:dyDescent="0.3">
      <c r="M21333" s="162"/>
      <c r="N21333" s="152"/>
      <c r="P21333" s="138"/>
    </row>
    <row r="21334" spans="13:16" x14ac:dyDescent="0.3">
      <c r="M21334" s="162"/>
      <c r="N21334" s="152"/>
      <c r="P21334" s="138"/>
    </row>
    <row r="21335" spans="13:16" x14ac:dyDescent="0.3">
      <c r="M21335" s="162"/>
      <c r="N21335" s="152"/>
      <c r="P21335" s="138"/>
    </row>
    <row r="21336" spans="13:16" x14ac:dyDescent="0.3">
      <c r="M21336" s="162"/>
      <c r="N21336" s="152"/>
      <c r="P21336" s="138"/>
    </row>
    <row r="21337" spans="13:16" x14ac:dyDescent="0.3">
      <c r="M21337" s="162"/>
      <c r="N21337" s="152"/>
      <c r="P21337" s="138"/>
    </row>
    <row r="21338" spans="13:16" x14ac:dyDescent="0.3">
      <c r="M21338" s="162"/>
      <c r="N21338" s="152"/>
      <c r="P21338" s="138"/>
    </row>
    <row r="21339" spans="13:16" x14ac:dyDescent="0.3">
      <c r="M21339" s="162"/>
      <c r="N21339" s="152"/>
      <c r="P21339" s="138"/>
    </row>
    <row r="21340" spans="13:16" x14ac:dyDescent="0.3">
      <c r="M21340" s="162"/>
      <c r="N21340" s="152"/>
      <c r="P21340" s="138"/>
    </row>
    <row r="21341" spans="13:16" x14ac:dyDescent="0.3">
      <c r="M21341" s="162"/>
      <c r="N21341" s="152"/>
      <c r="P21341" s="138"/>
    </row>
    <row r="21342" spans="13:16" x14ac:dyDescent="0.3">
      <c r="M21342" s="162"/>
      <c r="N21342" s="152"/>
      <c r="P21342" s="138"/>
    </row>
    <row r="21343" spans="13:16" x14ac:dyDescent="0.3">
      <c r="M21343" s="162"/>
      <c r="N21343" s="152"/>
      <c r="P21343" s="138"/>
    </row>
    <row r="21344" spans="13:16" x14ac:dyDescent="0.3">
      <c r="M21344" s="162"/>
      <c r="N21344" s="152"/>
      <c r="P21344" s="138"/>
    </row>
    <row r="21345" spans="13:16" x14ac:dyDescent="0.3">
      <c r="M21345" s="162"/>
      <c r="N21345" s="152"/>
      <c r="P21345" s="138"/>
    </row>
    <row r="21346" spans="13:16" x14ac:dyDescent="0.3">
      <c r="M21346" s="162"/>
      <c r="N21346" s="152"/>
      <c r="P21346" s="138"/>
    </row>
    <row r="21347" spans="13:16" x14ac:dyDescent="0.3">
      <c r="M21347" s="162"/>
      <c r="N21347" s="152"/>
      <c r="P21347" s="138"/>
    </row>
    <row r="21348" spans="13:16" x14ac:dyDescent="0.3">
      <c r="M21348" s="162"/>
      <c r="N21348" s="152"/>
      <c r="P21348" s="138"/>
    </row>
    <row r="21349" spans="13:16" x14ac:dyDescent="0.3">
      <c r="M21349" s="162"/>
      <c r="N21349" s="152"/>
      <c r="P21349" s="138"/>
    </row>
    <row r="21350" spans="13:16" x14ac:dyDescent="0.3">
      <c r="M21350" s="162"/>
      <c r="N21350" s="152"/>
      <c r="P21350" s="138"/>
    </row>
    <row r="21351" spans="13:16" x14ac:dyDescent="0.3">
      <c r="M21351" s="162"/>
      <c r="N21351" s="152"/>
      <c r="P21351" s="138"/>
    </row>
    <row r="21352" spans="13:16" x14ac:dyDescent="0.3">
      <c r="M21352" s="162"/>
      <c r="N21352" s="152"/>
      <c r="P21352" s="138"/>
    </row>
    <row r="21353" spans="13:16" x14ac:dyDescent="0.3">
      <c r="M21353" s="162"/>
      <c r="N21353" s="152"/>
      <c r="P21353" s="138"/>
    </row>
    <row r="21354" spans="13:16" x14ac:dyDescent="0.3">
      <c r="M21354" s="162"/>
      <c r="N21354" s="152"/>
      <c r="P21354" s="138"/>
    </row>
    <row r="21355" spans="13:16" x14ac:dyDescent="0.3">
      <c r="M21355" s="162"/>
      <c r="N21355" s="152"/>
      <c r="P21355" s="138"/>
    </row>
    <row r="21356" spans="13:16" x14ac:dyDescent="0.3">
      <c r="M21356" s="162"/>
      <c r="N21356" s="152"/>
      <c r="P21356" s="138"/>
    </row>
    <row r="21357" spans="13:16" x14ac:dyDescent="0.3">
      <c r="M21357" s="162"/>
      <c r="N21357" s="152"/>
      <c r="P21357" s="138"/>
    </row>
    <row r="21358" spans="13:16" x14ac:dyDescent="0.3">
      <c r="M21358" s="162"/>
      <c r="N21358" s="152"/>
      <c r="P21358" s="138"/>
    </row>
    <row r="21359" spans="13:16" x14ac:dyDescent="0.3">
      <c r="M21359" s="162"/>
      <c r="N21359" s="152"/>
      <c r="P21359" s="138"/>
    </row>
    <row r="21360" spans="13:16" x14ac:dyDescent="0.3">
      <c r="M21360" s="162"/>
      <c r="N21360" s="152"/>
      <c r="P21360" s="138"/>
    </row>
    <row r="21361" spans="13:16" x14ac:dyDescent="0.3">
      <c r="M21361" s="162"/>
      <c r="N21361" s="152"/>
      <c r="P21361" s="138"/>
    </row>
    <row r="21362" spans="13:16" x14ac:dyDescent="0.3">
      <c r="M21362" s="162"/>
      <c r="N21362" s="152"/>
      <c r="P21362" s="138"/>
    </row>
    <row r="21363" spans="13:16" x14ac:dyDescent="0.3">
      <c r="M21363" s="162"/>
      <c r="N21363" s="152"/>
      <c r="P21363" s="138"/>
    </row>
    <row r="21364" spans="13:16" x14ac:dyDescent="0.3">
      <c r="M21364" s="162"/>
      <c r="N21364" s="152"/>
      <c r="P21364" s="138"/>
    </row>
    <row r="21365" spans="13:16" x14ac:dyDescent="0.3">
      <c r="M21365" s="162"/>
      <c r="N21365" s="152"/>
      <c r="P21365" s="138"/>
    </row>
    <row r="21366" spans="13:16" x14ac:dyDescent="0.3">
      <c r="M21366" s="162"/>
      <c r="N21366" s="152"/>
      <c r="P21366" s="138"/>
    </row>
    <row r="21367" spans="13:16" x14ac:dyDescent="0.3">
      <c r="M21367" s="162"/>
      <c r="N21367" s="152"/>
      <c r="P21367" s="138"/>
    </row>
    <row r="21368" spans="13:16" x14ac:dyDescent="0.3">
      <c r="M21368" s="162"/>
      <c r="N21368" s="152"/>
      <c r="P21368" s="138"/>
    </row>
    <row r="21369" spans="13:16" x14ac:dyDescent="0.3">
      <c r="M21369" s="162"/>
      <c r="N21369" s="152"/>
      <c r="P21369" s="138"/>
    </row>
    <row r="21370" spans="13:16" x14ac:dyDescent="0.3">
      <c r="M21370" s="162"/>
      <c r="N21370" s="152"/>
      <c r="P21370" s="138"/>
    </row>
    <row r="21371" spans="13:16" x14ac:dyDescent="0.3">
      <c r="M21371" s="162"/>
      <c r="N21371" s="152"/>
      <c r="P21371" s="138"/>
    </row>
    <row r="21372" spans="13:16" x14ac:dyDescent="0.3">
      <c r="M21372" s="162"/>
      <c r="N21372" s="152"/>
      <c r="P21372" s="138"/>
    </row>
    <row r="21373" spans="13:16" x14ac:dyDescent="0.3">
      <c r="M21373" s="162"/>
      <c r="N21373" s="152"/>
      <c r="P21373" s="138"/>
    </row>
    <row r="21374" spans="13:16" x14ac:dyDescent="0.3">
      <c r="M21374" s="162"/>
      <c r="N21374" s="152"/>
      <c r="P21374" s="138"/>
    </row>
    <row r="21375" spans="13:16" x14ac:dyDescent="0.3">
      <c r="M21375" s="162"/>
      <c r="N21375" s="152"/>
      <c r="P21375" s="138"/>
    </row>
    <row r="21376" spans="13:16" x14ac:dyDescent="0.3">
      <c r="M21376" s="162"/>
      <c r="N21376" s="152"/>
      <c r="P21376" s="138"/>
    </row>
    <row r="21377" spans="13:16" x14ac:dyDescent="0.3">
      <c r="M21377" s="162"/>
      <c r="N21377" s="152"/>
      <c r="P21377" s="138"/>
    </row>
    <row r="21378" spans="13:16" x14ac:dyDescent="0.3">
      <c r="M21378" s="162"/>
      <c r="N21378" s="152"/>
      <c r="P21378" s="138"/>
    </row>
    <row r="21379" spans="13:16" x14ac:dyDescent="0.3">
      <c r="M21379" s="162"/>
      <c r="N21379" s="152"/>
      <c r="P21379" s="138"/>
    </row>
    <row r="21380" spans="13:16" x14ac:dyDescent="0.3">
      <c r="M21380" s="162"/>
      <c r="N21380" s="152"/>
      <c r="P21380" s="138"/>
    </row>
    <row r="21381" spans="13:16" x14ac:dyDescent="0.3">
      <c r="M21381" s="162"/>
      <c r="N21381" s="152"/>
      <c r="P21381" s="138"/>
    </row>
    <row r="21382" spans="13:16" x14ac:dyDescent="0.3">
      <c r="M21382" s="162"/>
      <c r="N21382" s="152"/>
      <c r="P21382" s="138"/>
    </row>
    <row r="21383" spans="13:16" x14ac:dyDescent="0.3">
      <c r="M21383" s="162"/>
      <c r="N21383" s="152"/>
      <c r="P21383" s="138"/>
    </row>
    <row r="21384" spans="13:16" x14ac:dyDescent="0.3">
      <c r="M21384" s="162"/>
      <c r="N21384" s="152"/>
      <c r="P21384" s="138"/>
    </row>
    <row r="21385" spans="13:16" x14ac:dyDescent="0.3">
      <c r="M21385" s="162"/>
      <c r="N21385" s="152"/>
      <c r="P21385" s="138"/>
    </row>
    <row r="21386" spans="13:16" x14ac:dyDescent="0.3">
      <c r="M21386" s="162"/>
      <c r="N21386" s="152"/>
      <c r="P21386" s="138"/>
    </row>
    <row r="21387" spans="13:16" x14ac:dyDescent="0.3">
      <c r="M21387" s="162"/>
      <c r="N21387" s="152"/>
      <c r="P21387" s="138"/>
    </row>
    <row r="21388" spans="13:16" x14ac:dyDescent="0.3">
      <c r="M21388" s="162"/>
      <c r="N21388" s="152"/>
      <c r="P21388" s="138"/>
    </row>
    <row r="21389" spans="13:16" x14ac:dyDescent="0.3">
      <c r="M21389" s="162"/>
      <c r="N21389" s="152"/>
      <c r="P21389" s="138"/>
    </row>
    <row r="21390" spans="13:16" x14ac:dyDescent="0.3">
      <c r="M21390" s="162"/>
      <c r="N21390" s="152"/>
      <c r="P21390" s="138"/>
    </row>
    <row r="21391" spans="13:16" x14ac:dyDescent="0.3">
      <c r="M21391" s="162"/>
      <c r="N21391" s="152"/>
      <c r="P21391" s="138"/>
    </row>
    <row r="21392" spans="13:16" x14ac:dyDescent="0.3">
      <c r="M21392" s="162"/>
      <c r="N21392" s="152"/>
      <c r="P21392" s="138"/>
    </row>
    <row r="21393" spans="13:16" x14ac:dyDescent="0.3">
      <c r="M21393" s="162"/>
      <c r="N21393" s="152"/>
      <c r="P21393" s="138"/>
    </row>
    <row r="21394" spans="13:16" x14ac:dyDescent="0.3">
      <c r="M21394" s="162"/>
      <c r="N21394" s="152"/>
      <c r="P21394" s="138"/>
    </row>
    <row r="21395" spans="13:16" x14ac:dyDescent="0.3">
      <c r="M21395" s="162"/>
      <c r="N21395" s="152"/>
      <c r="P21395" s="138"/>
    </row>
    <row r="21396" spans="13:16" x14ac:dyDescent="0.3">
      <c r="M21396" s="162"/>
      <c r="N21396" s="152"/>
      <c r="P21396" s="138"/>
    </row>
    <row r="21397" spans="13:16" x14ac:dyDescent="0.3">
      <c r="M21397" s="162"/>
      <c r="N21397" s="152"/>
      <c r="P21397" s="138"/>
    </row>
    <row r="21398" spans="13:16" x14ac:dyDescent="0.3">
      <c r="M21398" s="162"/>
      <c r="N21398" s="152"/>
      <c r="P21398" s="138"/>
    </row>
    <row r="21399" spans="13:16" x14ac:dyDescent="0.3">
      <c r="M21399" s="162"/>
      <c r="N21399" s="152"/>
      <c r="P21399" s="138"/>
    </row>
    <row r="21400" spans="13:16" x14ac:dyDescent="0.3">
      <c r="M21400" s="162"/>
      <c r="N21400" s="152"/>
      <c r="P21400" s="138"/>
    </row>
    <row r="21401" spans="13:16" x14ac:dyDescent="0.3">
      <c r="M21401" s="162"/>
      <c r="N21401" s="152"/>
      <c r="P21401" s="138"/>
    </row>
    <row r="21402" spans="13:16" x14ac:dyDescent="0.3">
      <c r="M21402" s="162"/>
      <c r="N21402" s="152"/>
      <c r="P21402" s="138"/>
    </row>
    <row r="21403" spans="13:16" x14ac:dyDescent="0.3">
      <c r="M21403" s="162"/>
      <c r="N21403" s="152"/>
      <c r="P21403" s="138"/>
    </row>
    <row r="21404" spans="13:16" x14ac:dyDescent="0.3">
      <c r="M21404" s="162"/>
      <c r="N21404" s="152"/>
      <c r="P21404" s="138"/>
    </row>
    <row r="21405" spans="13:16" x14ac:dyDescent="0.3">
      <c r="M21405" s="162"/>
      <c r="N21405" s="152"/>
      <c r="P21405" s="138"/>
    </row>
    <row r="21406" spans="13:16" x14ac:dyDescent="0.3">
      <c r="M21406" s="162"/>
      <c r="N21406" s="152"/>
      <c r="P21406" s="138"/>
    </row>
    <row r="21407" spans="13:16" x14ac:dyDescent="0.3">
      <c r="M21407" s="162"/>
      <c r="N21407" s="152"/>
      <c r="P21407" s="138"/>
    </row>
    <row r="21408" spans="13:16" x14ac:dyDescent="0.3">
      <c r="M21408" s="162"/>
      <c r="N21408" s="152"/>
      <c r="P21408" s="138"/>
    </row>
    <row r="21409" spans="13:16" x14ac:dyDescent="0.3">
      <c r="M21409" s="162"/>
      <c r="N21409" s="152"/>
      <c r="P21409" s="138"/>
    </row>
    <row r="21410" spans="13:16" x14ac:dyDescent="0.3">
      <c r="M21410" s="162"/>
      <c r="N21410" s="152"/>
      <c r="P21410" s="138"/>
    </row>
    <row r="21411" spans="13:16" x14ac:dyDescent="0.3">
      <c r="M21411" s="162"/>
      <c r="N21411" s="152"/>
      <c r="P21411" s="138"/>
    </row>
    <row r="21412" spans="13:16" x14ac:dyDescent="0.3">
      <c r="M21412" s="162"/>
      <c r="N21412" s="152"/>
      <c r="P21412" s="138"/>
    </row>
    <row r="21413" spans="13:16" x14ac:dyDescent="0.3">
      <c r="M21413" s="162"/>
      <c r="N21413" s="152"/>
      <c r="P21413" s="138"/>
    </row>
    <row r="21414" spans="13:16" x14ac:dyDescent="0.3">
      <c r="M21414" s="162"/>
      <c r="N21414" s="152"/>
      <c r="P21414" s="138"/>
    </row>
    <row r="21415" spans="13:16" x14ac:dyDescent="0.3">
      <c r="M21415" s="162"/>
      <c r="N21415" s="152"/>
      <c r="P21415" s="138"/>
    </row>
    <row r="21416" spans="13:16" x14ac:dyDescent="0.3">
      <c r="M21416" s="162"/>
      <c r="N21416" s="152"/>
      <c r="P21416" s="138"/>
    </row>
    <row r="21417" spans="13:16" x14ac:dyDescent="0.3">
      <c r="M21417" s="162"/>
      <c r="N21417" s="152"/>
      <c r="P21417" s="138"/>
    </row>
    <row r="21418" spans="13:16" x14ac:dyDescent="0.3">
      <c r="M21418" s="162"/>
      <c r="N21418" s="152"/>
      <c r="P21418" s="138"/>
    </row>
    <row r="21419" spans="13:16" x14ac:dyDescent="0.3">
      <c r="M21419" s="162"/>
      <c r="N21419" s="152"/>
      <c r="P21419" s="138"/>
    </row>
    <row r="21420" spans="13:16" x14ac:dyDescent="0.3">
      <c r="M21420" s="162"/>
      <c r="N21420" s="152"/>
      <c r="P21420" s="138"/>
    </row>
    <row r="21421" spans="13:16" x14ac:dyDescent="0.3">
      <c r="M21421" s="162"/>
      <c r="N21421" s="152"/>
      <c r="P21421" s="138"/>
    </row>
    <row r="21422" spans="13:16" x14ac:dyDescent="0.3">
      <c r="M21422" s="162"/>
      <c r="N21422" s="152"/>
      <c r="P21422" s="138"/>
    </row>
    <row r="21423" spans="13:16" x14ac:dyDescent="0.3">
      <c r="M21423" s="162"/>
      <c r="N21423" s="152"/>
      <c r="P21423" s="138"/>
    </row>
    <row r="21424" spans="13:16" x14ac:dyDescent="0.3">
      <c r="M21424" s="162"/>
      <c r="N21424" s="152"/>
      <c r="P21424" s="138"/>
    </row>
    <row r="21425" spans="13:16" x14ac:dyDescent="0.3">
      <c r="M21425" s="162"/>
      <c r="N21425" s="152"/>
      <c r="P21425" s="138"/>
    </row>
    <row r="21426" spans="13:16" x14ac:dyDescent="0.3">
      <c r="M21426" s="162"/>
      <c r="N21426" s="152"/>
      <c r="P21426" s="138"/>
    </row>
    <row r="21427" spans="13:16" x14ac:dyDescent="0.3">
      <c r="M21427" s="162"/>
      <c r="N21427" s="152"/>
      <c r="P21427" s="138"/>
    </row>
    <row r="21428" spans="13:16" x14ac:dyDescent="0.3">
      <c r="M21428" s="162"/>
      <c r="N21428" s="152"/>
      <c r="P21428" s="138"/>
    </row>
    <row r="21429" spans="13:16" x14ac:dyDescent="0.3">
      <c r="M21429" s="162"/>
      <c r="N21429" s="152"/>
      <c r="P21429" s="138"/>
    </row>
    <row r="21430" spans="13:16" x14ac:dyDescent="0.3">
      <c r="M21430" s="162"/>
      <c r="N21430" s="152"/>
      <c r="P21430" s="138"/>
    </row>
    <row r="21431" spans="13:16" x14ac:dyDescent="0.3">
      <c r="M21431" s="162"/>
      <c r="N21431" s="152"/>
      <c r="P21431" s="138"/>
    </row>
    <row r="21432" spans="13:16" x14ac:dyDescent="0.3">
      <c r="M21432" s="162"/>
      <c r="N21432" s="152"/>
      <c r="P21432" s="138"/>
    </row>
    <row r="21433" spans="13:16" x14ac:dyDescent="0.3">
      <c r="M21433" s="162"/>
      <c r="N21433" s="152"/>
      <c r="P21433" s="138"/>
    </row>
    <row r="21434" spans="13:16" x14ac:dyDescent="0.3">
      <c r="M21434" s="162"/>
      <c r="N21434" s="152"/>
      <c r="P21434" s="138"/>
    </row>
    <row r="21435" spans="13:16" x14ac:dyDescent="0.3">
      <c r="M21435" s="162"/>
      <c r="N21435" s="152"/>
      <c r="P21435" s="138"/>
    </row>
    <row r="21436" spans="13:16" x14ac:dyDescent="0.3">
      <c r="M21436" s="162"/>
      <c r="N21436" s="152"/>
      <c r="P21436" s="138"/>
    </row>
    <row r="21437" spans="13:16" x14ac:dyDescent="0.3">
      <c r="M21437" s="162"/>
      <c r="N21437" s="152"/>
      <c r="P21437" s="138"/>
    </row>
    <row r="21438" spans="13:16" x14ac:dyDescent="0.3">
      <c r="M21438" s="162"/>
      <c r="N21438" s="152"/>
      <c r="P21438" s="138"/>
    </row>
    <row r="21439" spans="13:16" x14ac:dyDescent="0.3">
      <c r="M21439" s="162"/>
      <c r="N21439" s="152"/>
      <c r="P21439" s="138"/>
    </row>
    <row r="21440" spans="13:16" x14ac:dyDescent="0.3">
      <c r="M21440" s="162"/>
      <c r="N21440" s="152"/>
      <c r="P21440" s="138"/>
    </row>
    <row r="21441" spans="13:16" x14ac:dyDescent="0.3">
      <c r="M21441" s="162"/>
      <c r="N21441" s="152"/>
      <c r="P21441" s="138"/>
    </row>
    <row r="21442" spans="13:16" x14ac:dyDescent="0.3">
      <c r="M21442" s="162"/>
      <c r="N21442" s="152"/>
      <c r="P21442" s="138"/>
    </row>
    <row r="21443" spans="13:16" x14ac:dyDescent="0.3">
      <c r="M21443" s="162"/>
      <c r="N21443" s="152"/>
      <c r="P21443" s="138"/>
    </row>
    <row r="21444" spans="13:16" x14ac:dyDescent="0.3">
      <c r="M21444" s="162"/>
      <c r="N21444" s="152"/>
      <c r="P21444" s="138"/>
    </row>
    <row r="21445" spans="13:16" x14ac:dyDescent="0.3">
      <c r="M21445" s="162"/>
      <c r="N21445" s="152"/>
      <c r="P21445" s="138"/>
    </row>
    <row r="21446" spans="13:16" x14ac:dyDescent="0.3">
      <c r="M21446" s="162"/>
      <c r="N21446" s="152"/>
      <c r="P21446" s="138"/>
    </row>
    <row r="21447" spans="13:16" x14ac:dyDescent="0.3">
      <c r="M21447" s="162"/>
      <c r="N21447" s="152"/>
      <c r="P21447" s="138"/>
    </row>
    <row r="21448" spans="13:16" x14ac:dyDescent="0.3">
      <c r="M21448" s="162"/>
      <c r="N21448" s="152"/>
      <c r="P21448" s="138"/>
    </row>
    <row r="21449" spans="13:16" x14ac:dyDescent="0.3">
      <c r="M21449" s="162"/>
      <c r="N21449" s="152"/>
      <c r="P21449" s="138"/>
    </row>
    <row r="21450" spans="13:16" x14ac:dyDescent="0.3">
      <c r="M21450" s="162"/>
      <c r="N21450" s="152"/>
      <c r="P21450" s="138"/>
    </row>
    <row r="21451" spans="13:16" x14ac:dyDescent="0.3">
      <c r="M21451" s="162"/>
      <c r="N21451" s="152"/>
      <c r="P21451" s="138"/>
    </row>
    <row r="21452" spans="13:16" x14ac:dyDescent="0.3">
      <c r="M21452" s="162"/>
      <c r="N21452" s="152"/>
      <c r="P21452" s="138"/>
    </row>
    <row r="21453" spans="13:16" x14ac:dyDescent="0.3">
      <c r="M21453" s="162"/>
      <c r="N21453" s="152"/>
      <c r="P21453" s="138"/>
    </row>
    <row r="21454" spans="13:16" x14ac:dyDescent="0.3">
      <c r="M21454" s="162"/>
      <c r="N21454" s="152"/>
      <c r="P21454" s="138"/>
    </row>
    <row r="21455" spans="13:16" x14ac:dyDescent="0.3">
      <c r="M21455" s="162"/>
      <c r="N21455" s="152"/>
      <c r="P21455" s="138"/>
    </row>
    <row r="21456" spans="13:16" x14ac:dyDescent="0.3">
      <c r="M21456" s="162"/>
      <c r="N21456" s="152"/>
      <c r="P21456" s="138"/>
    </row>
    <row r="21457" spans="13:16" x14ac:dyDescent="0.3">
      <c r="M21457" s="162"/>
      <c r="N21457" s="152"/>
      <c r="P21457" s="138"/>
    </row>
    <row r="21458" spans="13:16" x14ac:dyDescent="0.3">
      <c r="M21458" s="162"/>
      <c r="N21458" s="152"/>
      <c r="P21458" s="138"/>
    </row>
    <row r="21459" spans="13:16" x14ac:dyDescent="0.3">
      <c r="M21459" s="162"/>
      <c r="N21459" s="152"/>
      <c r="P21459" s="138"/>
    </row>
    <row r="21460" spans="13:16" x14ac:dyDescent="0.3">
      <c r="M21460" s="162"/>
      <c r="N21460" s="152"/>
      <c r="P21460" s="138"/>
    </row>
    <row r="21461" spans="13:16" x14ac:dyDescent="0.3">
      <c r="M21461" s="162"/>
      <c r="N21461" s="152"/>
      <c r="P21461" s="138"/>
    </row>
    <row r="21462" spans="13:16" x14ac:dyDescent="0.3">
      <c r="M21462" s="162"/>
      <c r="N21462" s="152"/>
      <c r="P21462" s="138"/>
    </row>
    <row r="21463" spans="13:16" x14ac:dyDescent="0.3">
      <c r="M21463" s="162"/>
      <c r="N21463" s="152"/>
      <c r="P21463" s="138"/>
    </row>
    <row r="21464" spans="13:16" x14ac:dyDescent="0.3">
      <c r="M21464" s="162"/>
      <c r="N21464" s="152"/>
      <c r="P21464" s="138"/>
    </row>
    <row r="21465" spans="13:16" x14ac:dyDescent="0.3">
      <c r="M21465" s="162"/>
      <c r="N21465" s="152"/>
      <c r="P21465" s="138"/>
    </row>
    <row r="21466" spans="13:16" x14ac:dyDescent="0.3">
      <c r="M21466" s="162"/>
      <c r="N21466" s="152"/>
      <c r="P21466" s="138"/>
    </row>
    <row r="21467" spans="13:16" x14ac:dyDescent="0.3">
      <c r="M21467" s="162"/>
      <c r="N21467" s="152"/>
      <c r="P21467" s="138"/>
    </row>
    <row r="21468" spans="13:16" x14ac:dyDescent="0.3">
      <c r="M21468" s="162"/>
      <c r="N21468" s="152"/>
      <c r="P21468" s="138"/>
    </row>
    <row r="21469" spans="13:16" x14ac:dyDescent="0.3">
      <c r="M21469" s="162"/>
      <c r="N21469" s="152"/>
      <c r="P21469" s="138"/>
    </row>
    <row r="21470" spans="13:16" x14ac:dyDescent="0.3">
      <c r="M21470" s="162"/>
      <c r="N21470" s="152"/>
      <c r="P21470" s="138"/>
    </row>
    <row r="21471" spans="13:16" x14ac:dyDescent="0.3">
      <c r="M21471" s="162"/>
      <c r="N21471" s="152"/>
      <c r="P21471" s="138"/>
    </row>
    <row r="21472" spans="13:16" x14ac:dyDescent="0.3">
      <c r="M21472" s="162"/>
      <c r="N21472" s="152"/>
      <c r="P21472" s="138"/>
    </row>
    <row r="21473" spans="13:16" x14ac:dyDescent="0.3">
      <c r="M21473" s="162"/>
      <c r="N21473" s="152"/>
      <c r="P21473" s="138"/>
    </row>
    <row r="21474" spans="13:16" x14ac:dyDescent="0.3">
      <c r="M21474" s="162"/>
      <c r="N21474" s="152"/>
      <c r="P21474" s="138"/>
    </row>
    <row r="21475" spans="13:16" x14ac:dyDescent="0.3">
      <c r="M21475" s="162"/>
      <c r="N21475" s="152"/>
      <c r="P21475" s="138"/>
    </row>
    <row r="21476" spans="13:16" x14ac:dyDescent="0.3">
      <c r="M21476" s="162"/>
      <c r="N21476" s="152"/>
      <c r="P21476" s="138"/>
    </row>
    <row r="21477" spans="13:16" x14ac:dyDescent="0.3">
      <c r="M21477" s="162"/>
      <c r="N21477" s="152"/>
      <c r="P21477" s="138"/>
    </row>
    <row r="21478" spans="13:16" x14ac:dyDescent="0.3">
      <c r="M21478" s="162"/>
      <c r="N21478" s="152"/>
      <c r="P21478" s="138"/>
    </row>
    <row r="21479" spans="13:16" x14ac:dyDescent="0.3">
      <c r="M21479" s="162"/>
      <c r="N21479" s="152"/>
      <c r="P21479" s="138"/>
    </row>
    <row r="21480" spans="13:16" x14ac:dyDescent="0.3">
      <c r="M21480" s="162"/>
      <c r="N21480" s="152"/>
      <c r="P21480" s="138"/>
    </row>
    <row r="21481" spans="13:16" x14ac:dyDescent="0.3">
      <c r="M21481" s="162"/>
      <c r="N21481" s="152"/>
      <c r="P21481" s="138"/>
    </row>
    <row r="21482" spans="13:16" x14ac:dyDescent="0.3">
      <c r="M21482" s="162"/>
      <c r="N21482" s="152"/>
      <c r="P21482" s="138"/>
    </row>
    <row r="21483" spans="13:16" x14ac:dyDescent="0.3">
      <c r="M21483" s="162"/>
      <c r="N21483" s="152"/>
      <c r="P21483" s="138"/>
    </row>
    <row r="21484" spans="13:16" x14ac:dyDescent="0.3">
      <c r="M21484" s="162"/>
      <c r="N21484" s="152"/>
      <c r="P21484" s="138"/>
    </row>
    <row r="21485" spans="13:16" x14ac:dyDescent="0.3">
      <c r="M21485" s="162"/>
      <c r="N21485" s="152"/>
      <c r="P21485" s="138"/>
    </row>
    <row r="21486" spans="13:16" x14ac:dyDescent="0.3">
      <c r="M21486" s="162"/>
      <c r="N21486" s="152"/>
      <c r="P21486" s="138"/>
    </row>
    <row r="21487" spans="13:16" x14ac:dyDescent="0.3">
      <c r="M21487" s="162"/>
      <c r="N21487" s="152"/>
      <c r="P21487" s="138"/>
    </row>
    <row r="21488" spans="13:16" x14ac:dyDescent="0.3">
      <c r="M21488" s="162"/>
      <c r="N21488" s="152"/>
      <c r="P21488" s="138"/>
    </row>
    <row r="21489" spans="13:16" x14ac:dyDescent="0.3">
      <c r="M21489" s="162"/>
      <c r="N21489" s="152"/>
      <c r="P21489" s="138"/>
    </row>
    <row r="21490" spans="13:16" x14ac:dyDescent="0.3">
      <c r="M21490" s="162"/>
      <c r="N21490" s="152"/>
      <c r="P21490" s="138"/>
    </row>
    <row r="21491" spans="13:16" x14ac:dyDescent="0.3">
      <c r="M21491" s="162"/>
      <c r="N21491" s="152"/>
      <c r="P21491" s="138"/>
    </row>
    <row r="21492" spans="13:16" x14ac:dyDescent="0.3">
      <c r="M21492" s="162"/>
      <c r="N21492" s="152"/>
      <c r="P21492" s="138"/>
    </row>
    <row r="21493" spans="13:16" x14ac:dyDescent="0.3">
      <c r="M21493" s="162"/>
      <c r="N21493" s="152"/>
      <c r="P21493" s="138"/>
    </row>
    <row r="21494" spans="13:16" x14ac:dyDescent="0.3">
      <c r="M21494" s="162"/>
      <c r="N21494" s="152"/>
      <c r="P21494" s="138"/>
    </row>
    <row r="21495" spans="13:16" x14ac:dyDescent="0.3">
      <c r="M21495" s="162"/>
      <c r="N21495" s="152"/>
      <c r="P21495" s="138"/>
    </row>
    <row r="21496" spans="13:16" x14ac:dyDescent="0.3">
      <c r="M21496" s="162"/>
      <c r="N21496" s="152"/>
      <c r="P21496" s="138"/>
    </row>
    <row r="21497" spans="13:16" x14ac:dyDescent="0.3">
      <c r="M21497" s="162"/>
      <c r="N21497" s="152"/>
      <c r="P21497" s="138"/>
    </row>
    <row r="21498" spans="13:16" x14ac:dyDescent="0.3">
      <c r="M21498" s="162"/>
      <c r="N21498" s="152"/>
      <c r="P21498" s="138"/>
    </row>
    <row r="21499" spans="13:16" x14ac:dyDescent="0.3">
      <c r="M21499" s="162"/>
      <c r="N21499" s="152"/>
      <c r="P21499" s="138"/>
    </row>
    <row r="21500" spans="13:16" x14ac:dyDescent="0.3">
      <c r="M21500" s="162"/>
      <c r="N21500" s="152"/>
      <c r="P21500" s="138"/>
    </row>
    <row r="21501" spans="13:16" x14ac:dyDescent="0.3">
      <c r="M21501" s="162"/>
      <c r="N21501" s="152"/>
      <c r="P21501" s="138"/>
    </row>
    <row r="21502" spans="13:16" x14ac:dyDescent="0.3">
      <c r="M21502" s="162"/>
      <c r="N21502" s="152"/>
      <c r="P21502" s="138"/>
    </row>
    <row r="21503" spans="13:16" x14ac:dyDescent="0.3">
      <c r="M21503" s="162"/>
      <c r="N21503" s="152"/>
      <c r="P21503" s="138"/>
    </row>
    <row r="21504" spans="13:16" x14ac:dyDescent="0.3">
      <c r="M21504" s="162"/>
      <c r="N21504" s="152"/>
      <c r="P21504" s="138"/>
    </row>
    <row r="21505" spans="13:16" x14ac:dyDescent="0.3">
      <c r="M21505" s="162"/>
      <c r="N21505" s="152"/>
      <c r="P21505" s="138"/>
    </row>
    <row r="21506" spans="13:16" x14ac:dyDescent="0.3">
      <c r="M21506" s="162"/>
      <c r="N21506" s="152"/>
      <c r="P21506" s="138"/>
    </row>
    <row r="21507" spans="13:16" x14ac:dyDescent="0.3">
      <c r="M21507" s="162"/>
      <c r="N21507" s="152"/>
      <c r="P21507" s="138"/>
    </row>
    <row r="21508" spans="13:16" x14ac:dyDescent="0.3">
      <c r="M21508" s="162"/>
      <c r="N21508" s="152"/>
      <c r="P21508" s="138"/>
    </row>
    <row r="21509" spans="13:16" x14ac:dyDescent="0.3">
      <c r="M21509" s="162"/>
      <c r="N21509" s="152"/>
      <c r="P21509" s="138"/>
    </row>
    <row r="21510" spans="13:16" x14ac:dyDescent="0.3">
      <c r="M21510" s="162"/>
      <c r="N21510" s="152"/>
      <c r="P21510" s="138"/>
    </row>
    <row r="21511" spans="13:16" x14ac:dyDescent="0.3">
      <c r="M21511" s="162"/>
      <c r="N21511" s="152"/>
      <c r="P21511" s="138"/>
    </row>
    <row r="21512" spans="13:16" x14ac:dyDescent="0.3">
      <c r="M21512" s="162"/>
      <c r="N21512" s="152"/>
      <c r="P21512" s="138"/>
    </row>
    <row r="21513" spans="13:16" x14ac:dyDescent="0.3">
      <c r="M21513" s="162"/>
      <c r="N21513" s="152"/>
      <c r="P21513" s="138"/>
    </row>
    <row r="21514" spans="13:16" x14ac:dyDescent="0.3">
      <c r="M21514" s="162"/>
      <c r="N21514" s="152"/>
      <c r="P21514" s="138"/>
    </row>
    <row r="21515" spans="13:16" x14ac:dyDescent="0.3">
      <c r="M21515" s="162"/>
      <c r="N21515" s="152"/>
      <c r="P21515" s="138"/>
    </row>
    <row r="21516" spans="13:16" x14ac:dyDescent="0.3">
      <c r="M21516" s="162"/>
      <c r="N21516" s="152"/>
      <c r="P21516" s="138"/>
    </row>
    <row r="21517" spans="13:16" x14ac:dyDescent="0.3">
      <c r="M21517" s="162"/>
      <c r="N21517" s="152"/>
      <c r="P21517" s="138"/>
    </row>
    <row r="21518" spans="13:16" x14ac:dyDescent="0.3">
      <c r="M21518" s="162"/>
      <c r="N21518" s="152"/>
      <c r="P21518" s="138"/>
    </row>
    <row r="21519" spans="13:16" x14ac:dyDescent="0.3">
      <c r="M21519" s="162"/>
      <c r="N21519" s="152"/>
      <c r="P21519" s="138"/>
    </row>
    <row r="21520" spans="13:16" x14ac:dyDescent="0.3">
      <c r="M21520" s="162"/>
      <c r="N21520" s="152"/>
      <c r="P21520" s="138"/>
    </row>
    <row r="21521" spans="13:16" x14ac:dyDescent="0.3">
      <c r="M21521" s="162"/>
      <c r="N21521" s="152"/>
      <c r="P21521" s="138"/>
    </row>
    <row r="21522" spans="13:16" x14ac:dyDescent="0.3">
      <c r="M21522" s="162"/>
      <c r="N21522" s="152"/>
      <c r="P21522" s="138"/>
    </row>
    <row r="21523" spans="13:16" x14ac:dyDescent="0.3">
      <c r="M21523" s="162"/>
      <c r="N21523" s="152"/>
      <c r="P21523" s="138"/>
    </row>
    <row r="21524" spans="13:16" x14ac:dyDescent="0.3">
      <c r="M21524" s="162"/>
      <c r="N21524" s="152"/>
      <c r="P21524" s="138"/>
    </row>
    <row r="21525" spans="13:16" x14ac:dyDescent="0.3">
      <c r="M21525" s="162"/>
      <c r="N21525" s="152"/>
      <c r="P21525" s="138"/>
    </row>
    <row r="21526" spans="13:16" x14ac:dyDescent="0.3">
      <c r="M21526" s="162"/>
      <c r="N21526" s="152"/>
      <c r="P21526" s="138"/>
    </row>
    <row r="21527" spans="13:16" x14ac:dyDescent="0.3">
      <c r="M21527" s="162"/>
      <c r="N21527" s="152"/>
      <c r="P21527" s="138"/>
    </row>
    <row r="21528" spans="13:16" x14ac:dyDescent="0.3">
      <c r="M21528" s="162"/>
      <c r="N21528" s="152"/>
      <c r="P21528" s="138"/>
    </row>
    <row r="21529" spans="13:16" x14ac:dyDescent="0.3">
      <c r="M21529" s="162"/>
      <c r="N21529" s="152"/>
      <c r="P21529" s="138"/>
    </row>
    <row r="21530" spans="13:16" x14ac:dyDescent="0.3">
      <c r="M21530" s="162"/>
      <c r="N21530" s="152"/>
      <c r="P21530" s="138"/>
    </row>
    <row r="21531" spans="13:16" x14ac:dyDescent="0.3">
      <c r="M21531" s="162"/>
      <c r="N21531" s="152"/>
      <c r="P21531" s="138"/>
    </row>
    <row r="21532" spans="13:16" x14ac:dyDescent="0.3">
      <c r="M21532" s="162"/>
      <c r="N21532" s="152"/>
      <c r="P21532" s="138"/>
    </row>
    <row r="21533" spans="13:16" x14ac:dyDescent="0.3">
      <c r="M21533" s="162"/>
      <c r="N21533" s="152"/>
      <c r="P21533" s="138"/>
    </row>
    <row r="21534" spans="13:16" x14ac:dyDescent="0.3">
      <c r="M21534" s="162"/>
      <c r="N21534" s="152"/>
      <c r="P21534" s="138"/>
    </row>
    <row r="21535" spans="13:16" x14ac:dyDescent="0.3">
      <c r="M21535" s="162"/>
      <c r="N21535" s="152"/>
      <c r="P21535" s="138"/>
    </row>
    <row r="21536" spans="13:16" x14ac:dyDescent="0.3">
      <c r="M21536" s="162"/>
      <c r="N21536" s="152"/>
      <c r="P21536" s="138"/>
    </row>
    <row r="21537" spans="13:16" x14ac:dyDescent="0.3">
      <c r="M21537" s="162"/>
      <c r="N21537" s="152"/>
      <c r="P21537" s="138"/>
    </row>
    <row r="21538" spans="13:16" x14ac:dyDescent="0.3">
      <c r="M21538" s="162"/>
      <c r="N21538" s="152"/>
      <c r="P21538" s="138"/>
    </row>
    <row r="21539" spans="13:16" x14ac:dyDescent="0.3">
      <c r="M21539" s="162"/>
      <c r="N21539" s="152"/>
      <c r="P21539" s="138"/>
    </row>
    <row r="21540" spans="13:16" x14ac:dyDescent="0.3">
      <c r="M21540" s="162"/>
      <c r="N21540" s="152"/>
      <c r="P21540" s="138"/>
    </row>
    <row r="21541" spans="13:16" x14ac:dyDescent="0.3">
      <c r="M21541" s="162"/>
      <c r="N21541" s="152"/>
      <c r="P21541" s="138"/>
    </row>
    <row r="21542" spans="13:16" x14ac:dyDescent="0.3">
      <c r="M21542" s="162"/>
      <c r="N21542" s="152"/>
      <c r="P21542" s="138"/>
    </row>
    <row r="21543" spans="13:16" x14ac:dyDescent="0.3">
      <c r="M21543" s="162"/>
      <c r="N21543" s="152"/>
      <c r="P21543" s="138"/>
    </row>
    <row r="21544" spans="13:16" x14ac:dyDescent="0.3">
      <c r="M21544" s="162"/>
      <c r="N21544" s="152"/>
      <c r="P21544" s="138"/>
    </row>
    <row r="21545" spans="13:16" x14ac:dyDescent="0.3">
      <c r="M21545" s="162"/>
      <c r="N21545" s="152"/>
      <c r="P21545" s="138"/>
    </row>
    <row r="21546" spans="13:16" x14ac:dyDescent="0.3">
      <c r="M21546" s="162"/>
      <c r="N21546" s="152"/>
      <c r="P21546" s="138"/>
    </row>
    <row r="21547" spans="13:16" x14ac:dyDescent="0.3">
      <c r="M21547" s="162"/>
      <c r="N21547" s="152"/>
      <c r="P21547" s="138"/>
    </row>
    <row r="21548" spans="13:16" x14ac:dyDescent="0.3">
      <c r="M21548" s="162"/>
      <c r="N21548" s="152"/>
      <c r="P21548" s="138"/>
    </row>
    <row r="21549" spans="13:16" x14ac:dyDescent="0.3">
      <c r="M21549" s="162"/>
      <c r="N21549" s="152"/>
      <c r="P21549" s="138"/>
    </row>
    <row r="21550" spans="13:16" x14ac:dyDescent="0.3">
      <c r="M21550" s="162"/>
      <c r="N21550" s="152"/>
      <c r="P21550" s="138"/>
    </row>
    <row r="21551" spans="13:16" x14ac:dyDescent="0.3">
      <c r="M21551" s="162"/>
      <c r="N21551" s="152"/>
      <c r="P21551" s="138"/>
    </row>
    <row r="21552" spans="13:16" x14ac:dyDescent="0.3">
      <c r="M21552" s="162"/>
      <c r="N21552" s="152"/>
      <c r="P21552" s="138"/>
    </row>
    <row r="21553" spans="13:16" x14ac:dyDescent="0.3">
      <c r="M21553" s="162"/>
      <c r="N21553" s="152"/>
      <c r="P21553" s="138"/>
    </row>
    <row r="21554" spans="13:16" x14ac:dyDescent="0.3">
      <c r="M21554" s="162"/>
      <c r="N21554" s="152"/>
      <c r="P21554" s="138"/>
    </row>
    <row r="21555" spans="13:16" x14ac:dyDescent="0.3">
      <c r="M21555" s="162"/>
      <c r="N21555" s="152"/>
      <c r="P21555" s="138"/>
    </row>
    <row r="21556" spans="13:16" x14ac:dyDescent="0.3">
      <c r="M21556" s="162"/>
      <c r="N21556" s="152"/>
      <c r="P21556" s="138"/>
    </row>
    <row r="21557" spans="13:16" x14ac:dyDescent="0.3">
      <c r="M21557" s="162"/>
      <c r="N21557" s="152"/>
      <c r="P21557" s="138"/>
    </row>
    <row r="21558" spans="13:16" x14ac:dyDescent="0.3">
      <c r="M21558" s="162"/>
      <c r="N21558" s="152"/>
      <c r="P21558" s="138"/>
    </row>
    <row r="21559" spans="13:16" x14ac:dyDescent="0.3">
      <c r="M21559" s="162"/>
      <c r="N21559" s="152"/>
      <c r="P21559" s="138"/>
    </row>
    <row r="21560" spans="13:16" x14ac:dyDescent="0.3">
      <c r="M21560" s="162"/>
      <c r="N21560" s="152"/>
      <c r="P21560" s="138"/>
    </row>
    <row r="21561" spans="13:16" x14ac:dyDescent="0.3">
      <c r="M21561" s="162"/>
      <c r="N21561" s="152"/>
      <c r="P21561" s="138"/>
    </row>
    <row r="21562" spans="13:16" x14ac:dyDescent="0.3">
      <c r="M21562" s="162"/>
      <c r="N21562" s="152"/>
      <c r="P21562" s="138"/>
    </row>
    <row r="21563" spans="13:16" x14ac:dyDescent="0.3">
      <c r="M21563" s="162"/>
      <c r="N21563" s="152"/>
      <c r="P21563" s="138"/>
    </row>
    <row r="21564" spans="13:16" x14ac:dyDescent="0.3">
      <c r="M21564" s="162"/>
      <c r="N21564" s="152"/>
      <c r="P21564" s="138"/>
    </row>
    <row r="21565" spans="13:16" x14ac:dyDescent="0.3">
      <c r="M21565" s="162"/>
      <c r="N21565" s="152"/>
      <c r="P21565" s="138"/>
    </row>
    <row r="21566" spans="13:16" x14ac:dyDescent="0.3">
      <c r="M21566" s="162"/>
      <c r="N21566" s="152"/>
      <c r="P21566" s="138"/>
    </row>
    <row r="21567" spans="13:16" x14ac:dyDescent="0.3">
      <c r="M21567" s="162"/>
      <c r="N21567" s="152"/>
      <c r="P21567" s="138"/>
    </row>
    <row r="21568" spans="13:16" x14ac:dyDescent="0.3">
      <c r="M21568" s="162"/>
      <c r="N21568" s="152"/>
      <c r="P21568" s="138"/>
    </row>
    <row r="21569" spans="13:16" x14ac:dyDescent="0.3">
      <c r="M21569" s="162"/>
      <c r="N21569" s="152"/>
      <c r="P21569" s="138"/>
    </row>
    <row r="21570" spans="13:16" x14ac:dyDescent="0.3">
      <c r="M21570" s="162"/>
      <c r="N21570" s="152"/>
      <c r="P21570" s="138"/>
    </row>
    <row r="21571" spans="13:16" x14ac:dyDescent="0.3">
      <c r="M21571" s="162"/>
      <c r="N21571" s="152"/>
      <c r="P21571" s="138"/>
    </row>
    <row r="21572" spans="13:16" x14ac:dyDescent="0.3">
      <c r="M21572" s="162"/>
      <c r="N21572" s="152"/>
      <c r="P21572" s="138"/>
    </row>
    <row r="21573" spans="13:16" x14ac:dyDescent="0.3">
      <c r="M21573" s="162"/>
      <c r="N21573" s="152"/>
      <c r="P21573" s="138"/>
    </row>
    <row r="21574" spans="13:16" x14ac:dyDescent="0.3">
      <c r="M21574" s="162"/>
      <c r="N21574" s="152"/>
      <c r="P21574" s="138"/>
    </row>
    <row r="21575" spans="13:16" x14ac:dyDescent="0.3">
      <c r="M21575" s="162"/>
      <c r="N21575" s="152"/>
      <c r="P21575" s="138"/>
    </row>
    <row r="21576" spans="13:16" x14ac:dyDescent="0.3">
      <c r="M21576" s="162"/>
      <c r="N21576" s="152"/>
      <c r="P21576" s="138"/>
    </row>
    <row r="21577" spans="13:16" x14ac:dyDescent="0.3">
      <c r="M21577" s="162"/>
      <c r="N21577" s="152"/>
      <c r="P21577" s="138"/>
    </row>
    <row r="21578" spans="13:16" x14ac:dyDescent="0.3">
      <c r="M21578" s="162"/>
      <c r="N21578" s="152"/>
      <c r="P21578" s="138"/>
    </row>
    <row r="21579" spans="13:16" x14ac:dyDescent="0.3">
      <c r="M21579" s="162"/>
      <c r="N21579" s="152"/>
      <c r="P21579" s="138"/>
    </row>
    <row r="21580" spans="13:16" x14ac:dyDescent="0.3">
      <c r="M21580" s="162"/>
      <c r="N21580" s="152"/>
      <c r="P21580" s="138"/>
    </row>
    <row r="21581" spans="13:16" x14ac:dyDescent="0.3">
      <c r="M21581" s="162"/>
      <c r="N21581" s="152"/>
      <c r="P21581" s="138"/>
    </row>
    <row r="21582" spans="13:16" x14ac:dyDescent="0.3">
      <c r="M21582" s="162"/>
      <c r="N21582" s="152"/>
      <c r="P21582" s="138"/>
    </row>
    <row r="21583" spans="13:16" x14ac:dyDescent="0.3">
      <c r="M21583" s="162"/>
      <c r="N21583" s="152"/>
      <c r="P21583" s="138"/>
    </row>
    <row r="21584" spans="13:16" x14ac:dyDescent="0.3">
      <c r="M21584" s="162"/>
      <c r="N21584" s="152"/>
      <c r="P21584" s="138"/>
    </row>
    <row r="21585" spans="13:16" x14ac:dyDescent="0.3">
      <c r="M21585" s="162"/>
      <c r="N21585" s="152"/>
      <c r="P21585" s="138"/>
    </row>
    <row r="21586" spans="13:16" x14ac:dyDescent="0.3">
      <c r="M21586" s="162"/>
      <c r="N21586" s="152"/>
      <c r="P21586" s="138"/>
    </row>
    <row r="21587" spans="13:16" x14ac:dyDescent="0.3">
      <c r="M21587" s="162"/>
      <c r="N21587" s="152"/>
      <c r="P21587" s="138"/>
    </row>
    <row r="21588" spans="13:16" x14ac:dyDescent="0.3">
      <c r="M21588" s="162"/>
      <c r="N21588" s="152"/>
      <c r="P21588" s="138"/>
    </row>
    <row r="21589" spans="13:16" x14ac:dyDescent="0.3">
      <c r="M21589" s="162"/>
      <c r="N21589" s="152"/>
      <c r="P21589" s="138"/>
    </row>
    <row r="21590" spans="13:16" x14ac:dyDescent="0.3">
      <c r="M21590" s="162"/>
      <c r="N21590" s="152"/>
      <c r="P21590" s="138"/>
    </row>
    <row r="21591" spans="13:16" x14ac:dyDescent="0.3">
      <c r="M21591" s="162"/>
      <c r="N21591" s="152"/>
      <c r="P21591" s="138"/>
    </row>
    <row r="21592" spans="13:16" x14ac:dyDescent="0.3">
      <c r="M21592" s="162"/>
      <c r="N21592" s="152"/>
      <c r="P21592" s="138"/>
    </row>
    <row r="21593" spans="13:16" x14ac:dyDescent="0.3">
      <c r="M21593" s="162"/>
      <c r="N21593" s="152"/>
      <c r="P21593" s="138"/>
    </row>
    <row r="21594" spans="13:16" x14ac:dyDescent="0.3">
      <c r="M21594" s="162"/>
      <c r="N21594" s="152"/>
      <c r="P21594" s="138"/>
    </row>
    <row r="21595" spans="13:16" x14ac:dyDescent="0.3">
      <c r="M21595" s="162"/>
      <c r="N21595" s="152"/>
      <c r="P21595" s="138"/>
    </row>
    <row r="21596" spans="13:16" x14ac:dyDescent="0.3">
      <c r="M21596" s="162"/>
      <c r="N21596" s="152"/>
      <c r="P21596" s="138"/>
    </row>
    <row r="21597" spans="13:16" x14ac:dyDescent="0.3">
      <c r="M21597" s="162"/>
      <c r="N21597" s="152"/>
      <c r="P21597" s="138"/>
    </row>
    <row r="21598" spans="13:16" x14ac:dyDescent="0.3">
      <c r="M21598" s="162"/>
      <c r="N21598" s="152"/>
      <c r="P21598" s="138"/>
    </row>
    <row r="21599" spans="13:16" x14ac:dyDescent="0.3">
      <c r="M21599" s="162"/>
      <c r="N21599" s="152"/>
      <c r="P21599" s="138"/>
    </row>
    <row r="21600" spans="13:16" x14ac:dyDescent="0.3">
      <c r="M21600" s="162"/>
      <c r="N21600" s="152"/>
      <c r="P21600" s="138"/>
    </row>
    <row r="21601" spans="13:16" x14ac:dyDescent="0.3">
      <c r="M21601" s="162"/>
      <c r="N21601" s="152"/>
      <c r="P21601" s="138"/>
    </row>
    <row r="21602" spans="13:16" x14ac:dyDescent="0.3">
      <c r="M21602" s="162"/>
      <c r="N21602" s="152"/>
      <c r="P21602" s="138"/>
    </row>
    <row r="21603" spans="13:16" x14ac:dyDescent="0.3">
      <c r="M21603" s="162"/>
      <c r="N21603" s="152"/>
      <c r="P21603" s="138"/>
    </row>
    <row r="21604" spans="13:16" x14ac:dyDescent="0.3">
      <c r="M21604" s="162"/>
      <c r="N21604" s="152"/>
      <c r="P21604" s="138"/>
    </row>
    <row r="21605" spans="13:16" x14ac:dyDescent="0.3">
      <c r="M21605" s="162"/>
      <c r="N21605" s="152"/>
      <c r="P21605" s="138"/>
    </row>
    <row r="21606" spans="13:16" x14ac:dyDescent="0.3">
      <c r="M21606" s="162"/>
      <c r="N21606" s="152"/>
      <c r="P21606" s="138"/>
    </row>
    <row r="21607" spans="13:16" x14ac:dyDescent="0.3">
      <c r="M21607" s="162"/>
      <c r="N21607" s="152"/>
      <c r="P21607" s="138"/>
    </row>
    <row r="21608" spans="13:16" x14ac:dyDescent="0.3">
      <c r="M21608" s="162"/>
      <c r="N21608" s="152"/>
      <c r="P21608" s="138"/>
    </row>
    <row r="21609" spans="13:16" x14ac:dyDescent="0.3">
      <c r="M21609" s="162"/>
      <c r="N21609" s="152"/>
      <c r="P21609" s="138"/>
    </row>
    <row r="21610" spans="13:16" x14ac:dyDescent="0.3">
      <c r="M21610" s="162"/>
      <c r="N21610" s="152"/>
      <c r="P21610" s="138"/>
    </row>
    <row r="21611" spans="13:16" x14ac:dyDescent="0.3">
      <c r="M21611" s="162"/>
      <c r="N21611" s="152"/>
      <c r="P21611" s="138"/>
    </row>
    <row r="21612" spans="13:16" x14ac:dyDescent="0.3">
      <c r="M21612" s="162"/>
      <c r="N21612" s="152"/>
      <c r="P21612" s="138"/>
    </row>
    <row r="21613" spans="13:16" x14ac:dyDescent="0.3">
      <c r="M21613" s="162"/>
      <c r="N21613" s="152"/>
      <c r="P21613" s="138"/>
    </row>
    <row r="21614" spans="13:16" x14ac:dyDescent="0.3">
      <c r="M21614" s="162"/>
      <c r="N21614" s="152"/>
      <c r="P21614" s="138"/>
    </row>
    <row r="21615" spans="13:16" x14ac:dyDescent="0.3">
      <c r="M21615" s="162"/>
      <c r="N21615" s="152"/>
      <c r="P21615" s="138"/>
    </row>
    <row r="21616" spans="13:16" x14ac:dyDescent="0.3">
      <c r="M21616" s="162"/>
      <c r="N21616" s="152"/>
      <c r="P21616" s="138"/>
    </row>
    <row r="21617" spans="13:16" x14ac:dyDescent="0.3">
      <c r="M21617" s="162"/>
      <c r="N21617" s="152"/>
      <c r="P21617" s="138"/>
    </row>
    <row r="21618" spans="13:16" x14ac:dyDescent="0.3">
      <c r="M21618" s="162"/>
      <c r="N21618" s="152"/>
      <c r="P21618" s="138"/>
    </row>
    <row r="21619" spans="13:16" x14ac:dyDescent="0.3">
      <c r="M21619" s="162"/>
      <c r="N21619" s="152"/>
      <c r="P21619" s="138"/>
    </row>
    <row r="21620" spans="13:16" x14ac:dyDescent="0.3">
      <c r="M21620" s="162"/>
      <c r="N21620" s="152"/>
      <c r="P21620" s="138"/>
    </row>
    <row r="21621" spans="13:16" x14ac:dyDescent="0.3">
      <c r="M21621" s="162"/>
      <c r="N21621" s="152"/>
      <c r="P21621" s="138"/>
    </row>
    <row r="21622" spans="13:16" x14ac:dyDescent="0.3">
      <c r="M21622" s="162"/>
      <c r="N21622" s="152"/>
      <c r="P21622" s="138"/>
    </row>
    <row r="21623" spans="13:16" x14ac:dyDescent="0.3">
      <c r="M21623" s="162"/>
      <c r="N21623" s="152"/>
      <c r="P21623" s="138"/>
    </row>
    <row r="21624" spans="13:16" x14ac:dyDescent="0.3">
      <c r="M21624" s="162"/>
      <c r="N21624" s="152"/>
      <c r="P21624" s="138"/>
    </row>
    <row r="21625" spans="13:16" x14ac:dyDescent="0.3">
      <c r="M21625" s="162"/>
      <c r="N21625" s="152"/>
      <c r="P21625" s="138"/>
    </row>
    <row r="21626" spans="13:16" x14ac:dyDescent="0.3">
      <c r="M21626" s="162"/>
      <c r="N21626" s="152"/>
      <c r="P21626" s="138"/>
    </row>
    <row r="21627" spans="13:16" x14ac:dyDescent="0.3">
      <c r="M21627" s="162"/>
      <c r="N21627" s="152"/>
      <c r="P21627" s="138"/>
    </row>
    <row r="21628" spans="13:16" x14ac:dyDescent="0.3">
      <c r="M21628" s="162"/>
      <c r="N21628" s="152"/>
      <c r="P21628" s="138"/>
    </row>
    <row r="21629" spans="13:16" x14ac:dyDescent="0.3">
      <c r="M21629" s="162"/>
      <c r="N21629" s="152"/>
      <c r="P21629" s="138"/>
    </row>
    <row r="21630" spans="13:16" x14ac:dyDescent="0.3">
      <c r="M21630" s="162"/>
      <c r="N21630" s="152"/>
      <c r="P21630" s="138"/>
    </row>
    <row r="21631" spans="13:16" x14ac:dyDescent="0.3">
      <c r="M21631" s="162"/>
      <c r="N21631" s="152"/>
      <c r="P21631" s="138"/>
    </row>
    <row r="21632" spans="13:16" x14ac:dyDescent="0.3">
      <c r="M21632" s="162"/>
      <c r="N21632" s="152"/>
      <c r="P21632" s="138"/>
    </row>
    <row r="21633" spans="13:16" x14ac:dyDescent="0.3">
      <c r="M21633" s="162"/>
      <c r="N21633" s="152"/>
      <c r="P21633" s="138"/>
    </row>
    <row r="21634" spans="13:16" x14ac:dyDescent="0.3">
      <c r="M21634" s="162"/>
      <c r="N21634" s="152"/>
      <c r="P21634" s="138"/>
    </row>
    <row r="21635" spans="13:16" x14ac:dyDescent="0.3">
      <c r="M21635" s="162"/>
      <c r="N21635" s="152"/>
      <c r="P21635" s="138"/>
    </row>
    <row r="21636" spans="13:16" x14ac:dyDescent="0.3">
      <c r="M21636" s="162"/>
      <c r="N21636" s="152"/>
      <c r="P21636" s="138"/>
    </row>
    <row r="21637" spans="13:16" x14ac:dyDescent="0.3">
      <c r="M21637" s="162"/>
      <c r="N21637" s="152"/>
      <c r="P21637" s="138"/>
    </row>
    <row r="21638" spans="13:16" x14ac:dyDescent="0.3">
      <c r="M21638" s="162"/>
      <c r="N21638" s="152"/>
      <c r="P21638" s="138"/>
    </row>
    <row r="21639" spans="13:16" x14ac:dyDescent="0.3">
      <c r="M21639" s="162"/>
      <c r="N21639" s="152"/>
      <c r="P21639" s="138"/>
    </row>
    <row r="21640" spans="13:16" x14ac:dyDescent="0.3">
      <c r="M21640" s="162"/>
      <c r="N21640" s="152"/>
      <c r="P21640" s="138"/>
    </row>
    <row r="21641" spans="13:16" x14ac:dyDescent="0.3">
      <c r="M21641" s="162"/>
      <c r="N21641" s="152"/>
      <c r="P21641" s="138"/>
    </row>
    <row r="21642" spans="13:16" x14ac:dyDescent="0.3">
      <c r="M21642" s="162"/>
      <c r="N21642" s="152"/>
      <c r="P21642" s="138"/>
    </row>
    <row r="21643" spans="13:16" x14ac:dyDescent="0.3">
      <c r="M21643" s="162"/>
      <c r="N21643" s="152"/>
      <c r="P21643" s="138"/>
    </row>
    <row r="21644" spans="13:16" x14ac:dyDescent="0.3">
      <c r="M21644" s="162"/>
      <c r="N21644" s="152"/>
      <c r="P21644" s="138"/>
    </row>
    <row r="21645" spans="13:16" x14ac:dyDescent="0.3">
      <c r="M21645" s="162"/>
      <c r="N21645" s="152"/>
      <c r="P21645" s="138"/>
    </row>
    <row r="21646" spans="13:16" x14ac:dyDescent="0.3">
      <c r="M21646" s="162"/>
      <c r="N21646" s="152"/>
      <c r="P21646" s="138"/>
    </row>
    <row r="21647" spans="13:16" x14ac:dyDescent="0.3">
      <c r="M21647" s="162"/>
      <c r="N21647" s="152"/>
      <c r="P21647" s="138"/>
    </row>
    <row r="21648" spans="13:16" x14ac:dyDescent="0.3">
      <c r="M21648" s="162"/>
      <c r="N21648" s="152"/>
      <c r="P21648" s="138"/>
    </row>
    <row r="21649" spans="13:16" x14ac:dyDescent="0.3">
      <c r="M21649" s="162"/>
      <c r="N21649" s="152"/>
      <c r="P21649" s="138"/>
    </row>
    <row r="21650" spans="13:16" x14ac:dyDescent="0.3">
      <c r="M21650" s="162"/>
      <c r="N21650" s="152"/>
      <c r="P21650" s="138"/>
    </row>
    <row r="21651" spans="13:16" x14ac:dyDescent="0.3">
      <c r="M21651" s="162"/>
      <c r="N21651" s="152"/>
      <c r="P21651" s="138"/>
    </row>
    <row r="21652" spans="13:16" x14ac:dyDescent="0.3">
      <c r="M21652" s="162"/>
      <c r="N21652" s="152"/>
      <c r="P21652" s="138"/>
    </row>
    <row r="21653" spans="13:16" x14ac:dyDescent="0.3">
      <c r="M21653" s="162"/>
      <c r="N21653" s="152"/>
      <c r="P21653" s="138"/>
    </row>
    <row r="21654" spans="13:16" x14ac:dyDescent="0.3">
      <c r="M21654" s="162"/>
      <c r="N21654" s="152"/>
      <c r="P21654" s="138"/>
    </row>
    <row r="21655" spans="13:16" x14ac:dyDescent="0.3">
      <c r="M21655" s="162"/>
      <c r="N21655" s="152"/>
      <c r="P21655" s="138"/>
    </row>
    <row r="21656" spans="13:16" x14ac:dyDescent="0.3">
      <c r="M21656" s="162"/>
      <c r="N21656" s="152"/>
      <c r="P21656" s="138"/>
    </row>
    <row r="21657" spans="13:16" x14ac:dyDescent="0.3">
      <c r="M21657" s="162"/>
      <c r="N21657" s="152"/>
      <c r="P21657" s="138"/>
    </row>
    <row r="21658" spans="13:16" x14ac:dyDescent="0.3">
      <c r="M21658" s="162"/>
      <c r="N21658" s="152"/>
      <c r="P21658" s="138"/>
    </row>
    <row r="21659" spans="13:16" x14ac:dyDescent="0.3">
      <c r="M21659" s="162"/>
      <c r="N21659" s="152"/>
      <c r="P21659" s="138"/>
    </row>
    <row r="21660" spans="13:16" x14ac:dyDescent="0.3">
      <c r="M21660" s="162"/>
      <c r="N21660" s="152"/>
      <c r="P21660" s="138"/>
    </row>
    <row r="21661" spans="13:16" x14ac:dyDescent="0.3">
      <c r="M21661" s="162"/>
      <c r="N21661" s="152"/>
      <c r="P21661" s="138"/>
    </row>
    <row r="21662" spans="13:16" x14ac:dyDescent="0.3">
      <c r="M21662" s="162"/>
      <c r="N21662" s="152"/>
      <c r="P21662" s="138"/>
    </row>
    <row r="21663" spans="13:16" x14ac:dyDescent="0.3">
      <c r="M21663" s="162"/>
      <c r="N21663" s="152"/>
      <c r="P21663" s="138"/>
    </row>
    <row r="21664" spans="13:16" x14ac:dyDescent="0.3">
      <c r="M21664" s="162"/>
      <c r="N21664" s="152"/>
      <c r="P21664" s="138"/>
    </row>
    <row r="21665" spans="13:16" x14ac:dyDescent="0.3">
      <c r="M21665" s="162"/>
      <c r="N21665" s="152"/>
      <c r="P21665" s="138"/>
    </row>
    <row r="21666" spans="13:16" x14ac:dyDescent="0.3">
      <c r="M21666" s="162"/>
      <c r="N21666" s="152"/>
      <c r="P21666" s="138"/>
    </row>
    <row r="21667" spans="13:16" x14ac:dyDescent="0.3">
      <c r="M21667" s="162"/>
      <c r="N21667" s="152"/>
      <c r="P21667" s="138"/>
    </row>
    <row r="21668" spans="13:16" x14ac:dyDescent="0.3">
      <c r="M21668" s="162"/>
      <c r="N21668" s="152"/>
      <c r="P21668" s="138"/>
    </row>
    <row r="21669" spans="13:16" x14ac:dyDescent="0.3">
      <c r="M21669" s="162"/>
      <c r="N21669" s="152"/>
      <c r="P21669" s="138"/>
    </row>
    <row r="21670" spans="13:16" x14ac:dyDescent="0.3">
      <c r="M21670" s="162"/>
      <c r="N21670" s="152"/>
      <c r="P21670" s="138"/>
    </row>
    <row r="21671" spans="13:16" x14ac:dyDescent="0.3">
      <c r="M21671" s="162"/>
      <c r="N21671" s="152"/>
      <c r="P21671" s="138"/>
    </row>
    <row r="21672" spans="13:16" x14ac:dyDescent="0.3">
      <c r="M21672" s="162"/>
      <c r="N21672" s="152"/>
      <c r="P21672" s="138"/>
    </row>
    <row r="21673" spans="13:16" x14ac:dyDescent="0.3">
      <c r="M21673" s="162"/>
      <c r="N21673" s="152"/>
      <c r="P21673" s="138"/>
    </row>
    <row r="21674" spans="13:16" x14ac:dyDescent="0.3">
      <c r="M21674" s="162"/>
      <c r="N21674" s="152"/>
      <c r="P21674" s="138"/>
    </row>
    <row r="21675" spans="13:16" x14ac:dyDescent="0.3">
      <c r="M21675" s="162"/>
      <c r="N21675" s="152"/>
      <c r="P21675" s="138"/>
    </row>
    <row r="21676" spans="13:16" x14ac:dyDescent="0.3">
      <c r="M21676" s="162"/>
      <c r="N21676" s="152"/>
      <c r="P21676" s="138"/>
    </row>
    <row r="21677" spans="13:16" x14ac:dyDescent="0.3">
      <c r="M21677" s="162"/>
      <c r="N21677" s="152"/>
      <c r="P21677" s="138"/>
    </row>
    <row r="21678" spans="13:16" x14ac:dyDescent="0.3">
      <c r="M21678" s="162"/>
      <c r="N21678" s="152"/>
      <c r="P21678" s="138"/>
    </row>
    <row r="21679" spans="13:16" x14ac:dyDescent="0.3">
      <c r="M21679" s="162"/>
      <c r="N21679" s="152"/>
      <c r="P21679" s="138"/>
    </row>
    <row r="21680" spans="13:16" x14ac:dyDescent="0.3">
      <c r="M21680" s="162"/>
      <c r="N21680" s="152"/>
      <c r="P21680" s="138"/>
    </row>
    <row r="21681" spans="13:16" x14ac:dyDescent="0.3">
      <c r="M21681" s="162"/>
      <c r="N21681" s="152"/>
      <c r="P21681" s="138"/>
    </row>
    <row r="21682" spans="13:16" x14ac:dyDescent="0.3">
      <c r="M21682" s="162"/>
      <c r="N21682" s="152"/>
      <c r="P21682" s="138"/>
    </row>
    <row r="21683" spans="13:16" x14ac:dyDescent="0.3">
      <c r="M21683" s="162"/>
      <c r="N21683" s="152"/>
      <c r="P21683" s="138"/>
    </row>
    <row r="21684" spans="13:16" x14ac:dyDescent="0.3">
      <c r="M21684" s="162"/>
      <c r="N21684" s="152"/>
      <c r="P21684" s="138"/>
    </row>
    <row r="21685" spans="13:16" x14ac:dyDescent="0.3">
      <c r="M21685" s="162"/>
      <c r="N21685" s="152"/>
      <c r="P21685" s="138"/>
    </row>
    <row r="21686" spans="13:16" x14ac:dyDescent="0.3">
      <c r="M21686" s="162"/>
      <c r="N21686" s="152"/>
      <c r="P21686" s="138"/>
    </row>
    <row r="21687" spans="13:16" x14ac:dyDescent="0.3">
      <c r="M21687" s="162"/>
      <c r="N21687" s="152"/>
      <c r="P21687" s="138"/>
    </row>
    <row r="21688" spans="13:16" x14ac:dyDescent="0.3">
      <c r="M21688" s="162"/>
      <c r="N21688" s="152"/>
      <c r="P21688" s="138"/>
    </row>
    <row r="21689" spans="13:16" x14ac:dyDescent="0.3">
      <c r="M21689" s="162"/>
      <c r="N21689" s="152"/>
      <c r="P21689" s="138"/>
    </row>
    <row r="21690" spans="13:16" x14ac:dyDescent="0.3">
      <c r="M21690" s="162"/>
      <c r="N21690" s="152"/>
      <c r="P21690" s="138"/>
    </row>
    <row r="21691" spans="13:16" x14ac:dyDescent="0.3">
      <c r="M21691" s="162"/>
      <c r="N21691" s="152"/>
      <c r="P21691" s="138"/>
    </row>
    <row r="21692" spans="13:16" x14ac:dyDescent="0.3">
      <c r="M21692" s="162"/>
      <c r="N21692" s="152"/>
      <c r="P21692" s="138"/>
    </row>
    <row r="21693" spans="13:16" x14ac:dyDescent="0.3">
      <c r="M21693" s="162"/>
      <c r="N21693" s="152"/>
      <c r="P21693" s="138"/>
    </row>
    <row r="21694" spans="13:16" x14ac:dyDescent="0.3">
      <c r="M21694" s="162"/>
      <c r="N21694" s="152"/>
      <c r="P21694" s="138"/>
    </row>
    <row r="21695" spans="13:16" x14ac:dyDescent="0.3">
      <c r="M21695" s="162"/>
      <c r="N21695" s="152"/>
      <c r="P21695" s="138"/>
    </row>
    <row r="21696" spans="13:16" x14ac:dyDescent="0.3">
      <c r="M21696" s="162"/>
      <c r="N21696" s="152"/>
      <c r="P21696" s="138"/>
    </row>
    <row r="21697" spans="13:16" x14ac:dyDescent="0.3">
      <c r="M21697" s="162"/>
      <c r="N21697" s="152"/>
      <c r="P21697" s="138"/>
    </row>
    <row r="21698" spans="13:16" x14ac:dyDescent="0.3">
      <c r="M21698" s="162"/>
      <c r="N21698" s="152"/>
      <c r="P21698" s="138"/>
    </row>
    <row r="21699" spans="13:16" x14ac:dyDescent="0.3">
      <c r="M21699" s="162"/>
      <c r="N21699" s="152"/>
      <c r="P21699" s="138"/>
    </row>
    <row r="21700" spans="13:16" x14ac:dyDescent="0.3">
      <c r="M21700" s="162"/>
      <c r="N21700" s="152"/>
      <c r="P21700" s="138"/>
    </row>
    <row r="21701" spans="13:16" x14ac:dyDescent="0.3">
      <c r="M21701" s="162"/>
      <c r="N21701" s="152"/>
      <c r="P21701" s="138"/>
    </row>
    <row r="21702" spans="13:16" x14ac:dyDescent="0.3">
      <c r="M21702" s="162"/>
      <c r="N21702" s="152"/>
      <c r="P21702" s="138"/>
    </row>
    <row r="21703" spans="13:16" x14ac:dyDescent="0.3">
      <c r="M21703" s="162"/>
      <c r="N21703" s="152"/>
      <c r="P21703" s="138"/>
    </row>
    <row r="21704" spans="13:16" x14ac:dyDescent="0.3">
      <c r="M21704" s="162"/>
      <c r="N21704" s="152"/>
      <c r="P21704" s="138"/>
    </row>
    <row r="21705" spans="13:16" x14ac:dyDescent="0.3">
      <c r="M21705" s="162"/>
      <c r="N21705" s="152"/>
      <c r="P21705" s="138"/>
    </row>
    <row r="21706" spans="13:16" x14ac:dyDescent="0.3">
      <c r="M21706" s="162"/>
      <c r="N21706" s="152"/>
      <c r="P21706" s="138"/>
    </row>
    <row r="21707" spans="13:16" x14ac:dyDescent="0.3">
      <c r="M21707" s="162"/>
      <c r="N21707" s="152"/>
      <c r="P21707" s="138"/>
    </row>
    <row r="21708" spans="13:16" x14ac:dyDescent="0.3">
      <c r="M21708" s="162"/>
      <c r="N21708" s="152"/>
      <c r="P21708" s="138"/>
    </row>
    <row r="21709" spans="13:16" x14ac:dyDescent="0.3">
      <c r="M21709" s="162"/>
      <c r="N21709" s="152"/>
      <c r="P21709" s="138"/>
    </row>
    <row r="21710" spans="13:16" x14ac:dyDescent="0.3">
      <c r="M21710" s="162"/>
      <c r="N21710" s="152"/>
      <c r="P21710" s="138"/>
    </row>
    <row r="21711" spans="13:16" x14ac:dyDescent="0.3">
      <c r="M21711" s="162"/>
      <c r="N21711" s="152"/>
      <c r="P21711" s="138"/>
    </row>
    <row r="21712" spans="13:16" x14ac:dyDescent="0.3">
      <c r="M21712" s="162"/>
      <c r="N21712" s="152"/>
      <c r="P21712" s="138"/>
    </row>
    <row r="21713" spans="13:16" x14ac:dyDescent="0.3">
      <c r="M21713" s="162"/>
      <c r="N21713" s="152"/>
      <c r="P21713" s="138"/>
    </row>
    <row r="21714" spans="13:16" x14ac:dyDescent="0.3">
      <c r="M21714" s="162"/>
      <c r="N21714" s="152"/>
      <c r="P21714" s="138"/>
    </row>
    <row r="21715" spans="13:16" x14ac:dyDescent="0.3">
      <c r="M21715" s="162"/>
      <c r="N21715" s="152"/>
      <c r="P21715" s="138"/>
    </row>
    <row r="21716" spans="13:16" x14ac:dyDescent="0.3">
      <c r="M21716" s="162"/>
      <c r="N21716" s="152"/>
      <c r="P21716" s="138"/>
    </row>
    <row r="21717" spans="13:16" x14ac:dyDescent="0.3">
      <c r="M21717" s="162"/>
      <c r="N21717" s="152"/>
      <c r="P21717" s="138"/>
    </row>
    <row r="21718" spans="13:16" x14ac:dyDescent="0.3">
      <c r="M21718" s="162"/>
      <c r="N21718" s="152"/>
      <c r="P21718" s="138"/>
    </row>
    <row r="21719" spans="13:16" x14ac:dyDescent="0.3">
      <c r="M21719" s="162"/>
      <c r="N21719" s="152"/>
      <c r="P21719" s="138"/>
    </row>
    <row r="21720" spans="13:16" x14ac:dyDescent="0.3">
      <c r="M21720" s="162"/>
      <c r="N21720" s="152"/>
      <c r="P21720" s="138"/>
    </row>
    <row r="21721" spans="13:16" x14ac:dyDescent="0.3">
      <c r="M21721" s="162"/>
      <c r="N21721" s="152"/>
      <c r="P21721" s="138"/>
    </row>
    <row r="21722" spans="13:16" x14ac:dyDescent="0.3">
      <c r="M21722" s="162"/>
      <c r="N21722" s="152"/>
      <c r="P21722" s="138"/>
    </row>
    <row r="21723" spans="13:16" x14ac:dyDescent="0.3">
      <c r="M21723" s="162"/>
      <c r="N21723" s="152"/>
      <c r="P21723" s="138"/>
    </row>
    <row r="21724" spans="13:16" x14ac:dyDescent="0.3">
      <c r="M21724" s="162"/>
      <c r="N21724" s="152"/>
      <c r="P21724" s="138"/>
    </row>
    <row r="21725" spans="13:16" x14ac:dyDescent="0.3">
      <c r="M21725" s="162"/>
      <c r="N21725" s="152"/>
      <c r="P21725" s="138"/>
    </row>
    <row r="21726" spans="13:16" x14ac:dyDescent="0.3">
      <c r="M21726" s="162"/>
      <c r="N21726" s="152"/>
      <c r="P21726" s="138"/>
    </row>
    <row r="21727" spans="13:16" x14ac:dyDescent="0.3">
      <c r="M21727" s="162"/>
      <c r="N21727" s="152"/>
      <c r="P21727" s="138"/>
    </row>
    <row r="21728" spans="13:16" x14ac:dyDescent="0.3">
      <c r="M21728" s="162"/>
      <c r="N21728" s="152"/>
      <c r="P21728" s="138"/>
    </row>
    <row r="21729" spans="13:16" x14ac:dyDescent="0.3">
      <c r="M21729" s="162"/>
      <c r="N21729" s="152"/>
      <c r="P21729" s="138"/>
    </row>
    <row r="21730" spans="13:16" x14ac:dyDescent="0.3">
      <c r="M21730" s="162"/>
      <c r="N21730" s="152"/>
      <c r="P21730" s="138"/>
    </row>
    <row r="21731" spans="13:16" x14ac:dyDescent="0.3">
      <c r="M21731" s="162"/>
      <c r="N21731" s="152"/>
      <c r="P21731" s="138"/>
    </row>
    <row r="21732" spans="13:16" x14ac:dyDescent="0.3">
      <c r="M21732" s="162"/>
      <c r="N21732" s="152"/>
      <c r="P21732" s="138"/>
    </row>
    <row r="21733" spans="13:16" x14ac:dyDescent="0.3">
      <c r="M21733" s="162"/>
      <c r="N21733" s="152"/>
      <c r="P21733" s="138"/>
    </row>
    <row r="21734" spans="13:16" x14ac:dyDescent="0.3">
      <c r="M21734" s="162"/>
      <c r="N21734" s="152"/>
      <c r="P21734" s="138"/>
    </row>
    <row r="21735" spans="13:16" x14ac:dyDescent="0.3">
      <c r="M21735" s="162"/>
      <c r="N21735" s="152"/>
      <c r="P21735" s="138"/>
    </row>
    <row r="21736" spans="13:16" x14ac:dyDescent="0.3">
      <c r="M21736" s="162"/>
      <c r="N21736" s="152"/>
      <c r="P21736" s="138"/>
    </row>
    <row r="21737" spans="13:16" x14ac:dyDescent="0.3">
      <c r="M21737" s="162"/>
      <c r="N21737" s="152"/>
      <c r="P21737" s="138"/>
    </row>
    <row r="21738" spans="13:16" x14ac:dyDescent="0.3">
      <c r="M21738" s="162"/>
      <c r="N21738" s="152"/>
      <c r="P21738" s="138"/>
    </row>
    <row r="21739" spans="13:16" x14ac:dyDescent="0.3">
      <c r="M21739" s="162"/>
      <c r="N21739" s="152"/>
      <c r="P21739" s="138"/>
    </row>
    <row r="21740" spans="13:16" x14ac:dyDescent="0.3">
      <c r="M21740" s="162"/>
      <c r="N21740" s="152"/>
      <c r="P21740" s="138"/>
    </row>
    <row r="21741" spans="13:16" x14ac:dyDescent="0.3">
      <c r="M21741" s="162"/>
      <c r="N21741" s="152"/>
      <c r="P21741" s="138"/>
    </row>
    <row r="21742" spans="13:16" x14ac:dyDescent="0.3">
      <c r="M21742" s="162"/>
      <c r="N21742" s="152"/>
      <c r="P21742" s="138"/>
    </row>
    <row r="21743" spans="13:16" x14ac:dyDescent="0.3">
      <c r="M21743" s="162"/>
      <c r="N21743" s="152"/>
      <c r="P21743" s="138"/>
    </row>
    <row r="21744" spans="13:16" x14ac:dyDescent="0.3">
      <c r="M21744" s="162"/>
      <c r="N21744" s="152"/>
      <c r="P21744" s="138"/>
    </row>
    <row r="21745" spans="13:16" x14ac:dyDescent="0.3">
      <c r="M21745" s="162"/>
      <c r="N21745" s="152"/>
      <c r="P21745" s="138"/>
    </row>
    <row r="21746" spans="13:16" x14ac:dyDescent="0.3">
      <c r="M21746" s="162"/>
      <c r="N21746" s="152"/>
      <c r="P21746" s="138"/>
    </row>
    <row r="21747" spans="13:16" x14ac:dyDescent="0.3">
      <c r="M21747" s="162"/>
      <c r="N21747" s="152"/>
      <c r="P21747" s="138"/>
    </row>
    <row r="21748" spans="13:16" x14ac:dyDescent="0.3">
      <c r="M21748" s="162"/>
      <c r="N21748" s="152"/>
      <c r="P21748" s="138"/>
    </row>
    <row r="21749" spans="13:16" x14ac:dyDescent="0.3">
      <c r="M21749" s="162"/>
      <c r="N21749" s="152"/>
      <c r="P21749" s="138"/>
    </row>
    <row r="21750" spans="13:16" x14ac:dyDescent="0.3">
      <c r="M21750" s="162"/>
      <c r="N21750" s="152"/>
      <c r="P21750" s="138"/>
    </row>
    <row r="21751" spans="13:16" x14ac:dyDescent="0.3">
      <c r="M21751" s="162"/>
      <c r="N21751" s="152"/>
      <c r="P21751" s="138"/>
    </row>
    <row r="21752" spans="13:16" x14ac:dyDescent="0.3">
      <c r="M21752" s="162"/>
      <c r="N21752" s="152"/>
      <c r="P21752" s="138"/>
    </row>
    <row r="21753" spans="13:16" x14ac:dyDescent="0.3">
      <c r="M21753" s="162"/>
      <c r="N21753" s="152"/>
      <c r="P21753" s="138"/>
    </row>
    <row r="21754" spans="13:16" x14ac:dyDescent="0.3">
      <c r="M21754" s="162"/>
      <c r="N21754" s="152"/>
      <c r="P21754" s="138"/>
    </row>
    <row r="21755" spans="13:16" x14ac:dyDescent="0.3">
      <c r="M21755" s="162"/>
      <c r="N21755" s="152"/>
      <c r="P21755" s="138"/>
    </row>
    <row r="21756" spans="13:16" x14ac:dyDescent="0.3">
      <c r="M21756" s="162"/>
      <c r="N21756" s="152"/>
      <c r="P21756" s="138"/>
    </row>
    <row r="21757" spans="13:16" x14ac:dyDescent="0.3">
      <c r="M21757" s="162"/>
      <c r="N21757" s="152"/>
      <c r="P21757" s="138"/>
    </row>
    <row r="21758" spans="13:16" x14ac:dyDescent="0.3">
      <c r="M21758" s="162"/>
      <c r="N21758" s="152"/>
      <c r="P21758" s="138"/>
    </row>
    <row r="21759" spans="13:16" x14ac:dyDescent="0.3">
      <c r="M21759" s="162"/>
      <c r="N21759" s="152"/>
      <c r="P21759" s="138"/>
    </row>
    <row r="21760" spans="13:16" x14ac:dyDescent="0.3">
      <c r="M21760" s="162"/>
      <c r="N21760" s="152"/>
      <c r="P21760" s="138"/>
    </row>
    <row r="21761" spans="13:16" x14ac:dyDescent="0.3">
      <c r="M21761" s="162"/>
      <c r="N21761" s="152"/>
      <c r="P21761" s="138"/>
    </row>
    <row r="21762" spans="13:16" x14ac:dyDescent="0.3">
      <c r="M21762" s="162"/>
      <c r="N21762" s="152"/>
      <c r="P21762" s="138"/>
    </row>
    <row r="21763" spans="13:16" x14ac:dyDescent="0.3">
      <c r="M21763" s="162"/>
      <c r="N21763" s="152"/>
      <c r="P21763" s="138"/>
    </row>
    <row r="21764" spans="13:16" x14ac:dyDescent="0.3">
      <c r="M21764" s="162"/>
      <c r="N21764" s="152"/>
      <c r="P21764" s="138"/>
    </row>
    <row r="21765" spans="13:16" x14ac:dyDescent="0.3">
      <c r="M21765" s="162"/>
      <c r="N21765" s="152"/>
      <c r="P21765" s="138"/>
    </row>
    <row r="21766" spans="13:16" x14ac:dyDescent="0.3">
      <c r="M21766" s="162"/>
      <c r="N21766" s="152"/>
      <c r="P21766" s="138"/>
    </row>
    <row r="21767" spans="13:16" x14ac:dyDescent="0.3">
      <c r="M21767" s="162"/>
      <c r="N21767" s="152"/>
      <c r="P21767" s="138"/>
    </row>
    <row r="21768" spans="13:16" x14ac:dyDescent="0.3">
      <c r="M21768" s="162"/>
      <c r="N21768" s="152"/>
      <c r="P21768" s="138"/>
    </row>
    <row r="21769" spans="13:16" x14ac:dyDescent="0.3">
      <c r="M21769" s="162"/>
      <c r="N21769" s="152"/>
      <c r="P21769" s="138"/>
    </row>
    <row r="21770" spans="13:16" x14ac:dyDescent="0.3">
      <c r="M21770" s="162"/>
      <c r="N21770" s="152"/>
      <c r="P21770" s="138"/>
    </row>
    <row r="21771" spans="13:16" x14ac:dyDescent="0.3">
      <c r="M21771" s="162"/>
      <c r="N21771" s="152"/>
      <c r="P21771" s="138"/>
    </row>
    <row r="21772" spans="13:16" x14ac:dyDescent="0.3">
      <c r="M21772" s="162"/>
      <c r="N21772" s="152"/>
      <c r="P21772" s="138"/>
    </row>
    <row r="21773" spans="13:16" x14ac:dyDescent="0.3">
      <c r="M21773" s="162"/>
      <c r="N21773" s="152"/>
      <c r="P21773" s="138"/>
    </row>
    <row r="21774" spans="13:16" x14ac:dyDescent="0.3">
      <c r="M21774" s="162"/>
      <c r="N21774" s="152"/>
      <c r="P21774" s="138"/>
    </row>
    <row r="21775" spans="13:16" x14ac:dyDescent="0.3">
      <c r="M21775" s="162"/>
      <c r="N21775" s="152"/>
      <c r="P21775" s="138"/>
    </row>
    <row r="21776" spans="13:16" x14ac:dyDescent="0.3">
      <c r="M21776" s="162"/>
      <c r="N21776" s="152"/>
      <c r="P21776" s="138"/>
    </row>
    <row r="21777" spans="13:16" x14ac:dyDescent="0.3">
      <c r="M21777" s="162"/>
      <c r="N21777" s="152"/>
      <c r="P21777" s="138"/>
    </row>
    <row r="21778" spans="13:16" x14ac:dyDescent="0.3">
      <c r="M21778" s="162"/>
      <c r="N21778" s="152"/>
      <c r="P21778" s="138"/>
    </row>
    <row r="21779" spans="13:16" x14ac:dyDescent="0.3">
      <c r="M21779" s="162"/>
      <c r="N21779" s="152"/>
      <c r="P21779" s="138"/>
    </row>
    <row r="21780" spans="13:16" x14ac:dyDescent="0.3">
      <c r="M21780" s="162"/>
      <c r="N21780" s="152"/>
      <c r="P21780" s="138"/>
    </row>
    <row r="21781" spans="13:16" x14ac:dyDescent="0.3">
      <c r="M21781" s="162"/>
      <c r="N21781" s="152"/>
      <c r="P21781" s="138"/>
    </row>
    <row r="21782" spans="13:16" x14ac:dyDescent="0.3">
      <c r="M21782" s="162"/>
      <c r="N21782" s="152"/>
      <c r="P21782" s="138"/>
    </row>
    <row r="21783" spans="13:16" x14ac:dyDescent="0.3">
      <c r="M21783" s="162"/>
      <c r="N21783" s="152"/>
      <c r="P21783" s="138"/>
    </row>
    <row r="21784" spans="13:16" x14ac:dyDescent="0.3">
      <c r="M21784" s="162"/>
      <c r="N21784" s="152"/>
      <c r="P21784" s="138"/>
    </row>
    <row r="21785" spans="13:16" x14ac:dyDescent="0.3">
      <c r="M21785" s="162"/>
      <c r="N21785" s="152"/>
      <c r="P21785" s="138"/>
    </row>
    <row r="21786" spans="13:16" x14ac:dyDescent="0.3">
      <c r="M21786" s="162"/>
      <c r="N21786" s="152"/>
      <c r="P21786" s="138"/>
    </row>
    <row r="21787" spans="13:16" x14ac:dyDescent="0.3">
      <c r="M21787" s="162"/>
      <c r="N21787" s="152"/>
      <c r="P21787" s="138"/>
    </row>
    <row r="21788" spans="13:16" x14ac:dyDescent="0.3">
      <c r="M21788" s="162"/>
      <c r="N21788" s="152"/>
      <c r="P21788" s="138"/>
    </row>
    <row r="21789" spans="13:16" x14ac:dyDescent="0.3">
      <c r="M21789" s="162"/>
      <c r="N21789" s="152"/>
      <c r="P21789" s="138"/>
    </row>
    <row r="21790" spans="13:16" x14ac:dyDescent="0.3">
      <c r="M21790" s="162"/>
      <c r="N21790" s="152"/>
      <c r="P21790" s="138"/>
    </row>
    <row r="21791" spans="13:16" x14ac:dyDescent="0.3">
      <c r="M21791" s="162"/>
      <c r="N21791" s="152"/>
      <c r="P21791" s="138"/>
    </row>
    <row r="21792" spans="13:16" x14ac:dyDescent="0.3">
      <c r="M21792" s="162"/>
      <c r="N21792" s="152"/>
      <c r="P21792" s="138"/>
    </row>
    <row r="21793" spans="13:16" x14ac:dyDescent="0.3">
      <c r="M21793" s="162"/>
      <c r="N21793" s="152"/>
      <c r="P21793" s="138"/>
    </row>
    <row r="21794" spans="13:16" x14ac:dyDescent="0.3">
      <c r="M21794" s="162"/>
      <c r="N21794" s="152"/>
      <c r="P21794" s="138"/>
    </row>
    <row r="21795" spans="13:16" x14ac:dyDescent="0.3">
      <c r="M21795" s="162"/>
      <c r="N21795" s="152"/>
      <c r="P21795" s="138"/>
    </row>
    <row r="21796" spans="13:16" x14ac:dyDescent="0.3">
      <c r="M21796" s="162"/>
      <c r="N21796" s="152"/>
      <c r="P21796" s="138"/>
    </row>
    <row r="21797" spans="13:16" x14ac:dyDescent="0.3">
      <c r="M21797" s="162"/>
      <c r="N21797" s="152"/>
      <c r="P21797" s="138"/>
    </row>
    <row r="21798" spans="13:16" x14ac:dyDescent="0.3">
      <c r="M21798" s="162"/>
      <c r="N21798" s="152"/>
      <c r="P21798" s="138"/>
    </row>
    <row r="21799" spans="13:16" x14ac:dyDescent="0.3">
      <c r="M21799" s="162"/>
      <c r="N21799" s="152"/>
      <c r="P21799" s="138"/>
    </row>
    <row r="21800" spans="13:16" x14ac:dyDescent="0.3">
      <c r="M21800" s="162"/>
      <c r="N21800" s="152"/>
      <c r="P21800" s="138"/>
    </row>
    <row r="21801" spans="13:16" x14ac:dyDescent="0.3">
      <c r="M21801" s="162"/>
      <c r="N21801" s="152"/>
      <c r="P21801" s="138"/>
    </row>
    <row r="21802" spans="13:16" x14ac:dyDescent="0.3">
      <c r="M21802" s="162"/>
      <c r="N21802" s="152"/>
      <c r="P21802" s="138"/>
    </row>
    <row r="21803" spans="13:16" x14ac:dyDescent="0.3">
      <c r="M21803" s="162"/>
      <c r="N21803" s="152"/>
      <c r="P21803" s="138"/>
    </row>
    <row r="21804" spans="13:16" x14ac:dyDescent="0.3">
      <c r="M21804" s="162"/>
      <c r="N21804" s="152"/>
      <c r="P21804" s="138"/>
    </row>
    <row r="21805" spans="13:16" x14ac:dyDescent="0.3">
      <c r="M21805" s="162"/>
      <c r="N21805" s="152"/>
      <c r="P21805" s="138"/>
    </row>
    <row r="21806" spans="13:16" x14ac:dyDescent="0.3">
      <c r="M21806" s="162"/>
      <c r="N21806" s="152"/>
      <c r="P21806" s="138"/>
    </row>
    <row r="21807" spans="13:16" x14ac:dyDescent="0.3">
      <c r="M21807" s="162"/>
      <c r="N21807" s="152"/>
      <c r="P21807" s="138"/>
    </row>
    <row r="21808" spans="13:16" x14ac:dyDescent="0.3">
      <c r="M21808" s="162"/>
      <c r="N21808" s="152"/>
      <c r="P21808" s="138"/>
    </row>
    <row r="21809" spans="13:16" x14ac:dyDescent="0.3">
      <c r="M21809" s="162"/>
      <c r="N21809" s="152"/>
      <c r="P21809" s="138"/>
    </row>
    <row r="21810" spans="13:16" x14ac:dyDescent="0.3">
      <c r="M21810" s="162"/>
      <c r="N21810" s="152"/>
      <c r="P21810" s="138"/>
    </row>
    <row r="21811" spans="13:16" x14ac:dyDescent="0.3">
      <c r="M21811" s="162"/>
      <c r="N21811" s="152"/>
      <c r="P21811" s="138"/>
    </row>
    <row r="21812" spans="13:16" x14ac:dyDescent="0.3">
      <c r="M21812" s="162"/>
      <c r="N21812" s="152"/>
      <c r="P21812" s="138"/>
    </row>
    <row r="21813" spans="13:16" x14ac:dyDescent="0.3">
      <c r="M21813" s="162"/>
      <c r="N21813" s="152"/>
      <c r="P21813" s="138"/>
    </row>
    <row r="21814" spans="13:16" x14ac:dyDescent="0.3">
      <c r="M21814" s="162"/>
      <c r="N21814" s="152"/>
      <c r="P21814" s="138"/>
    </row>
    <row r="21815" spans="13:16" x14ac:dyDescent="0.3">
      <c r="M21815" s="162"/>
      <c r="N21815" s="152"/>
      <c r="P21815" s="138"/>
    </row>
    <row r="21816" spans="13:16" x14ac:dyDescent="0.3">
      <c r="M21816" s="162"/>
      <c r="N21816" s="152"/>
      <c r="P21816" s="138"/>
    </row>
    <row r="21817" spans="13:16" x14ac:dyDescent="0.3">
      <c r="M21817" s="162"/>
      <c r="N21817" s="152"/>
      <c r="P21817" s="138"/>
    </row>
    <row r="21818" spans="13:16" x14ac:dyDescent="0.3">
      <c r="M21818" s="162"/>
      <c r="N21818" s="152"/>
      <c r="P21818" s="138"/>
    </row>
    <row r="21819" spans="13:16" x14ac:dyDescent="0.3">
      <c r="M21819" s="162"/>
      <c r="N21819" s="152"/>
      <c r="P21819" s="138"/>
    </row>
    <row r="21820" spans="13:16" x14ac:dyDescent="0.3">
      <c r="M21820" s="162"/>
      <c r="N21820" s="152"/>
      <c r="P21820" s="138"/>
    </row>
    <row r="21821" spans="13:16" x14ac:dyDescent="0.3">
      <c r="M21821" s="162"/>
      <c r="N21821" s="152"/>
      <c r="P21821" s="138"/>
    </row>
    <row r="21822" spans="13:16" x14ac:dyDescent="0.3">
      <c r="M21822" s="162"/>
      <c r="N21822" s="152"/>
      <c r="P21822" s="138"/>
    </row>
    <row r="21823" spans="13:16" x14ac:dyDescent="0.3">
      <c r="M21823" s="162"/>
      <c r="N21823" s="152"/>
      <c r="P21823" s="138"/>
    </row>
    <row r="21824" spans="13:16" x14ac:dyDescent="0.3">
      <c r="M21824" s="162"/>
      <c r="N21824" s="152"/>
      <c r="P21824" s="138"/>
    </row>
    <row r="21825" spans="13:16" x14ac:dyDescent="0.3">
      <c r="M21825" s="162"/>
      <c r="N21825" s="152"/>
      <c r="P21825" s="138"/>
    </row>
    <row r="21826" spans="13:16" x14ac:dyDescent="0.3">
      <c r="M21826" s="162"/>
      <c r="N21826" s="152"/>
      <c r="P21826" s="138"/>
    </row>
    <row r="21827" spans="13:16" x14ac:dyDescent="0.3">
      <c r="M21827" s="162"/>
      <c r="N21827" s="152"/>
      <c r="P21827" s="138"/>
    </row>
    <row r="21828" spans="13:16" x14ac:dyDescent="0.3">
      <c r="M21828" s="162"/>
      <c r="N21828" s="152"/>
      <c r="P21828" s="138"/>
    </row>
    <row r="21829" spans="13:16" x14ac:dyDescent="0.3">
      <c r="M21829" s="162"/>
      <c r="N21829" s="152"/>
      <c r="P21829" s="138"/>
    </row>
    <row r="21830" spans="13:16" x14ac:dyDescent="0.3">
      <c r="M21830" s="162"/>
      <c r="N21830" s="152"/>
      <c r="P21830" s="138"/>
    </row>
    <row r="21831" spans="13:16" x14ac:dyDescent="0.3">
      <c r="M21831" s="162"/>
      <c r="N21831" s="152"/>
      <c r="P21831" s="138"/>
    </row>
    <row r="21832" spans="13:16" x14ac:dyDescent="0.3">
      <c r="M21832" s="162"/>
      <c r="N21832" s="152"/>
      <c r="P21832" s="138"/>
    </row>
    <row r="21833" spans="13:16" x14ac:dyDescent="0.3">
      <c r="M21833" s="162"/>
      <c r="N21833" s="152"/>
      <c r="P21833" s="138"/>
    </row>
    <row r="21834" spans="13:16" x14ac:dyDescent="0.3">
      <c r="M21834" s="162"/>
      <c r="N21834" s="152"/>
      <c r="P21834" s="138"/>
    </row>
    <row r="21835" spans="13:16" x14ac:dyDescent="0.3">
      <c r="M21835" s="162"/>
      <c r="N21835" s="152"/>
      <c r="P21835" s="138"/>
    </row>
    <row r="21836" spans="13:16" x14ac:dyDescent="0.3">
      <c r="M21836" s="162"/>
      <c r="N21836" s="152"/>
      <c r="P21836" s="138"/>
    </row>
    <row r="21837" spans="13:16" x14ac:dyDescent="0.3">
      <c r="M21837" s="162"/>
      <c r="N21837" s="152"/>
      <c r="P21837" s="138"/>
    </row>
    <row r="21838" spans="13:16" x14ac:dyDescent="0.3">
      <c r="M21838" s="162"/>
      <c r="N21838" s="152"/>
      <c r="P21838" s="138"/>
    </row>
    <row r="21839" spans="13:16" x14ac:dyDescent="0.3">
      <c r="M21839" s="162"/>
      <c r="N21839" s="152"/>
      <c r="P21839" s="138"/>
    </row>
    <row r="21840" spans="13:16" x14ac:dyDescent="0.3">
      <c r="M21840" s="162"/>
      <c r="N21840" s="152"/>
      <c r="P21840" s="138"/>
    </row>
    <row r="21841" spans="13:16" x14ac:dyDescent="0.3">
      <c r="M21841" s="162"/>
      <c r="N21841" s="152"/>
      <c r="P21841" s="138"/>
    </row>
    <row r="21842" spans="13:16" x14ac:dyDescent="0.3">
      <c r="M21842" s="162"/>
      <c r="N21842" s="152"/>
      <c r="P21842" s="138"/>
    </row>
    <row r="21843" spans="13:16" x14ac:dyDescent="0.3">
      <c r="M21843" s="162"/>
      <c r="N21843" s="152"/>
      <c r="P21843" s="138"/>
    </row>
    <row r="21844" spans="13:16" x14ac:dyDescent="0.3">
      <c r="M21844" s="162"/>
      <c r="N21844" s="152"/>
      <c r="P21844" s="138"/>
    </row>
    <row r="21845" spans="13:16" x14ac:dyDescent="0.3">
      <c r="M21845" s="162"/>
      <c r="N21845" s="152"/>
      <c r="P21845" s="138"/>
    </row>
    <row r="21846" spans="13:16" x14ac:dyDescent="0.3">
      <c r="M21846" s="162"/>
      <c r="N21846" s="152"/>
      <c r="P21846" s="138"/>
    </row>
    <row r="21847" spans="13:16" x14ac:dyDescent="0.3">
      <c r="M21847" s="162"/>
      <c r="N21847" s="152"/>
      <c r="P21847" s="138"/>
    </row>
    <row r="21848" spans="13:16" x14ac:dyDescent="0.3">
      <c r="M21848" s="162"/>
      <c r="N21848" s="152"/>
      <c r="P21848" s="138"/>
    </row>
    <row r="21849" spans="13:16" x14ac:dyDescent="0.3">
      <c r="M21849" s="162"/>
      <c r="N21849" s="152"/>
      <c r="P21849" s="138"/>
    </row>
    <row r="21850" spans="13:16" x14ac:dyDescent="0.3">
      <c r="M21850" s="162"/>
      <c r="N21850" s="152"/>
      <c r="P21850" s="138"/>
    </row>
    <row r="21851" spans="13:16" x14ac:dyDescent="0.3">
      <c r="M21851" s="162"/>
      <c r="N21851" s="152"/>
      <c r="P21851" s="138"/>
    </row>
    <row r="21852" spans="13:16" x14ac:dyDescent="0.3">
      <c r="M21852" s="162"/>
      <c r="N21852" s="152"/>
      <c r="P21852" s="138"/>
    </row>
    <row r="21853" spans="13:16" x14ac:dyDescent="0.3">
      <c r="M21853" s="162"/>
      <c r="N21853" s="152"/>
      <c r="P21853" s="138"/>
    </row>
    <row r="21854" spans="13:16" x14ac:dyDescent="0.3">
      <c r="M21854" s="162"/>
      <c r="N21854" s="152"/>
      <c r="P21854" s="138"/>
    </row>
    <row r="21855" spans="13:16" x14ac:dyDescent="0.3">
      <c r="M21855" s="162"/>
      <c r="N21855" s="152"/>
      <c r="P21855" s="138"/>
    </row>
    <row r="21856" spans="13:16" x14ac:dyDescent="0.3">
      <c r="M21856" s="162"/>
      <c r="N21856" s="152"/>
      <c r="P21856" s="138"/>
    </row>
    <row r="21857" spans="13:16" x14ac:dyDescent="0.3">
      <c r="M21857" s="162"/>
      <c r="N21857" s="152"/>
      <c r="P21857" s="138"/>
    </row>
    <row r="21858" spans="13:16" x14ac:dyDescent="0.3">
      <c r="M21858" s="162"/>
      <c r="N21858" s="152"/>
      <c r="P21858" s="138"/>
    </row>
    <row r="21859" spans="13:16" x14ac:dyDescent="0.3">
      <c r="M21859" s="162"/>
      <c r="N21859" s="152"/>
      <c r="P21859" s="138"/>
    </row>
    <row r="21860" spans="13:16" x14ac:dyDescent="0.3">
      <c r="M21860" s="162"/>
      <c r="N21860" s="152"/>
      <c r="P21860" s="138"/>
    </row>
    <row r="21861" spans="13:16" x14ac:dyDescent="0.3">
      <c r="M21861" s="162"/>
      <c r="N21861" s="152"/>
      <c r="P21861" s="138"/>
    </row>
    <row r="21862" spans="13:16" x14ac:dyDescent="0.3">
      <c r="M21862" s="162"/>
      <c r="N21862" s="152"/>
      <c r="P21862" s="138"/>
    </row>
    <row r="21863" spans="13:16" x14ac:dyDescent="0.3">
      <c r="M21863" s="162"/>
      <c r="N21863" s="152"/>
      <c r="P21863" s="138"/>
    </row>
    <row r="21864" spans="13:16" x14ac:dyDescent="0.3">
      <c r="M21864" s="162"/>
      <c r="N21864" s="152"/>
      <c r="P21864" s="138"/>
    </row>
    <row r="21865" spans="13:16" x14ac:dyDescent="0.3">
      <c r="M21865" s="162"/>
      <c r="N21865" s="152"/>
      <c r="P21865" s="138"/>
    </row>
    <row r="21866" spans="13:16" x14ac:dyDescent="0.3">
      <c r="M21866" s="162"/>
      <c r="N21866" s="152"/>
      <c r="P21866" s="138"/>
    </row>
    <row r="21867" spans="13:16" x14ac:dyDescent="0.3">
      <c r="M21867" s="162"/>
      <c r="N21867" s="152"/>
      <c r="P21867" s="138"/>
    </row>
    <row r="21868" spans="13:16" x14ac:dyDescent="0.3">
      <c r="M21868" s="162"/>
      <c r="N21868" s="152"/>
      <c r="P21868" s="138"/>
    </row>
    <row r="21869" spans="13:16" x14ac:dyDescent="0.3">
      <c r="M21869" s="162"/>
      <c r="N21869" s="152"/>
      <c r="P21869" s="138"/>
    </row>
    <row r="21870" spans="13:16" x14ac:dyDescent="0.3">
      <c r="M21870" s="162"/>
      <c r="N21870" s="152"/>
      <c r="P21870" s="138"/>
    </row>
    <row r="21871" spans="13:16" x14ac:dyDescent="0.3">
      <c r="M21871" s="162"/>
      <c r="N21871" s="152"/>
      <c r="P21871" s="138"/>
    </row>
    <row r="21872" spans="13:16" x14ac:dyDescent="0.3">
      <c r="M21872" s="162"/>
      <c r="N21872" s="152"/>
      <c r="P21872" s="138"/>
    </row>
    <row r="21873" spans="13:16" x14ac:dyDescent="0.3">
      <c r="M21873" s="162"/>
      <c r="N21873" s="152"/>
      <c r="P21873" s="138"/>
    </row>
    <row r="21874" spans="13:16" x14ac:dyDescent="0.3">
      <c r="M21874" s="162"/>
      <c r="N21874" s="152"/>
      <c r="P21874" s="138"/>
    </row>
    <row r="21875" spans="13:16" x14ac:dyDescent="0.3">
      <c r="M21875" s="162"/>
      <c r="N21875" s="152"/>
      <c r="P21875" s="138"/>
    </row>
    <row r="21876" spans="13:16" x14ac:dyDescent="0.3">
      <c r="M21876" s="162"/>
      <c r="N21876" s="152"/>
      <c r="P21876" s="138"/>
    </row>
    <row r="21877" spans="13:16" x14ac:dyDescent="0.3">
      <c r="M21877" s="162"/>
      <c r="N21877" s="152"/>
      <c r="P21877" s="138"/>
    </row>
    <row r="21878" spans="13:16" x14ac:dyDescent="0.3">
      <c r="M21878" s="162"/>
      <c r="N21878" s="152"/>
      <c r="P21878" s="138"/>
    </row>
    <row r="21879" spans="13:16" x14ac:dyDescent="0.3">
      <c r="M21879" s="162"/>
      <c r="N21879" s="152"/>
      <c r="P21879" s="138"/>
    </row>
    <row r="21880" spans="13:16" x14ac:dyDescent="0.3">
      <c r="M21880" s="162"/>
      <c r="N21880" s="152"/>
      <c r="P21880" s="138"/>
    </row>
    <row r="21881" spans="13:16" x14ac:dyDescent="0.3">
      <c r="M21881" s="162"/>
      <c r="N21881" s="152"/>
      <c r="P21881" s="138"/>
    </row>
    <row r="21882" spans="13:16" x14ac:dyDescent="0.3">
      <c r="M21882" s="162"/>
      <c r="N21882" s="152"/>
      <c r="P21882" s="138"/>
    </row>
    <row r="21883" spans="13:16" x14ac:dyDescent="0.3">
      <c r="M21883" s="162"/>
      <c r="N21883" s="152"/>
      <c r="P21883" s="138"/>
    </row>
    <row r="21884" spans="13:16" x14ac:dyDescent="0.3">
      <c r="M21884" s="162"/>
      <c r="N21884" s="152"/>
      <c r="P21884" s="138"/>
    </row>
    <row r="21885" spans="13:16" x14ac:dyDescent="0.3">
      <c r="M21885" s="162"/>
      <c r="N21885" s="152"/>
      <c r="P21885" s="138"/>
    </row>
    <row r="21886" spans="13:16" x14ac:dyDescent="0.3">
      <c r="M21886" s="162"/>
      <c r="N21886" s="152"/>
      <c r="P21886" s="138"/>
    </row>
    <row r="21887" spans="13:16" x14ac:dyDescent="0.3">
      <c r="M21887" s="162"/>
      <c r="N21887" s="152"/>
      <c r="P21887" s="138"/>
    </row>
    <row r="21888" spans="13:16" x14ac:dyDescent="0.3">
      <c r="M21888" s="162"/>
      <c r="N21888" s="152"/>
      <c r="P21888" s="138"/>
    </row>
    <row r="21889" spans="13:16" x14ac:dyDescent="0.3">
      <c r="M21889" s="162"/>
      <c r="N21889" s="152"/>
      <c r="P21889" s="138"/>
    </row>
    <row r="21890" spans="13:16" x14ac:dyDescent="0.3">
      <c r="M21890" s="162"/>
      <c r="N21890" s="152"/>
      <c r="P21890" s="138"/>
    </row>
    <row r="21891" spans="13:16" x14ac:dyDescent="0.3">
      <c r="M21891" s="162"/>
      <c r="N21891" s="152"/>
      <c r="P21891" s="138"/>
    </row>
    <row r="21892" spans="13:16" x14ac:dyDescent="0.3">
      <c r="M21892" s="162"/>
      <c r="N21892" s="152"/>
      <c r="P21892" s="138"/>
    </row>
    <row r="21893" spans="13:16" x14ac:dyDescent="0.3">
      <c r="M21893" s="162"/>
      <c r="N21893" s="152"/>
      <c r="P21893" s="138"/>
    </row>
    <row r="21894" spans="13:16" x14ac:dyDescent="0.3">
      <c r="M21894" s="162"/>
      <c r="N21894" s="152"/>
      <c r="P21894" s="138"/>
    </row>
    <row r="21895" spans="13:16" x14ac:dyDescent="0.3">
      <c r="M21895" s="162"/>
      <c r="N21895" s="152"/>
      <c r="P21895" s="138"/>
    </row>
    <row r="21896" spans="13:16" x14ac:dyDescent="0.3">
      <c r="M21896" s="162"/>
      <c r="N21896" s="152"/>
      <c r="P21896" s="138"/>
    </row>
    <row r="21897" spans="13:16" x14ac:dyDescent="0.3">
      <c r="M21897" s="162"/>
      <c r="N21897" s="152"/>
      <c r="P21897" s="138"/>
    </row>
    <row r="21898" spans="13:16" x14ac:dyDescent="0.3">
      <c r="M21898" s="162"/>
      <c r="N21898" s="152"/>
      <c r="P21898" s="138"/>
    </row>
    <row r="21899" spans="13:16" x14ac:dyDescent="0.3">
      <c r="M21899" s="162"/>
      <c r="N21899" s="152"/>
      <c r="P21899" s="138"/>
    </row>
    <row r="21900" spans="13:16" x14ac:dyDescent="0.3">
      <c r="M21900" s="162"/>
      <c r="N21900" s="152"/>
      <c r="P21900" s="138"/>
    </row>
    <row r="21901" spans="13:16" x14ac:dyDescent="0.3">
      <c r="M21901" s="162"/>
      <c r="N21901" s="152"/>
      <c r="P21901" s="138"/>
    </row>
    <row r="21902" spans="13:16" x14ac:dyDescent="0.3">
      <c r="M21902" s="162"/>
      <c r="N21902" s="152"/>
      <c r="P21902" s="138"/>
    </row>
    <row r="21903" spans="13:16" x14ac:dyDescent="0.3">
      <c r="M21903" s="162"/>
      <c r="N21903" s="152"/>
      <c r="P21903" s="138"/>
    </row>
    <row r="21904" spans="13:16" x14ac:dyDescent="0.3">
      <c r="M21904" s="162"/>
      <c r="N21904" s="152"/>
      <c r="P21904" s="138"/>
    </row>
    <row r="21905" spans="13:16" x14ac:dyDescent="0.3">
      <c r="M21905" s="162"/>
      <c r="N21905" s="152"/>
      <c r="P21905" s="138"/>
    </row>
    <row r="21906" spans="13:16" x14ac:dyDescent="0.3">
      <c r="M21906" s="162"/>
      <c r="N21906" s="152"/>
      <c r="P21906" s="138"/>
    </row>
    <row r="21907" spans="13:16" x14ac:dyDescent="0.3">
      <c r="M21907" s="162"/>
      <c r="N21907" s="152"/>
      <c r="P21907" s="138"/>
    </row>
    <row r="21908" spans="13:16" x14ac:dyDescent="0.3">
      <c r="M21908" s="162"/>
      <c r="N21908" s="152"/>
      <c r="P21908" s="138"/>
    </row>
    <row r="21909" spans="13:16" x14ac:dyDescent="0.3">
      <c r="M21909" s="162"/>
      <c r="N21909" s="152"/>
      <c r="P21909" s="138"/>
    </row>
    <row r="21910" spans="13:16" x14ac:dyDescent="0.3">
      <c r="M21910" s="162"/>
      <c r="N21910" s="152"/>
      <c r="P21910" s="138"/>
    </row>
    <row r="21911" spans="13:16" x14ac:dyDescent="0.3">
      <c r="M21911" s="162"/>
      <c r="N21911" s="152"/>
      <c r="P21911" s="138"/>
    </row>
    <row r="21912" spans="13:16" x14ac:dyDescent="0.3">
      <c r="M21912" s="162"/>
      <c r="N21912" s="152"/>
      <c r="P21912" s="138"/>
    </row>
    <row r="21913" spans="13:16" x14ac:dyDescent="0.3">
      <c r="M21913" s="162"/>
      <c r="N21913" s="152"/>
      <c r="P21913" s="138"/>
    </row>
    <row r="21914" spans="13:16" x14ac:dyDescent="0.3">
      <c r="M21914" s="162"/>
      <c r="N21914" s="152"/>
      <c r="P21914" s="138"/>
    </row>
    <row r="21915" spans="13:16" x14ac:dyDescent="0.3">
      <c r="M21915" s="162"/>
      <c r="N21915" s="152"/>
      <c r="P21915" s="138"/>
    </row>
    <row r="21916" spans="13:16" x14ac:dyDescent="0.3">
      <c r="M21916" s="162"/>
      <c r="N21916" s="152"/>
      <c r="P21916" s="138"/>
    </row>
    <row r="21917" spans="13:16" x14ac:dyDescent="0.3">
      <c r="M21917" s="162"/>
      <c r="N21917" s="152"/>
      <c r="P21917" s="138"/>
    </row>
    <row r="21918" spans="13:16" x14ac:dyDescent="0.3">
      <c r="M21918" s="162"/>
      <c r="N21918" s="152"/>
      <c r="P21918" s="138"/>
    </row>
    <row r="21919" spans="13:16" x14ac:dyDescent="0.3">
      <c r="M21919" s="162"/>
      <c r="N21919" s="152"/>
      <c r="P21919" s="138"/>
    </row>
    <row r="21920" spans="13:16" x14ac:dyDescent="0.3">
      <c r="M21920" s="162"/>
      <c r="N21920" s="152"/>
      <c r="P21920" s="138"/>
    </row>
    <row r="21921" spans="13:16" x14ac:dyDescent="0.3">
      <c r="M21921" s="162"/>
      <c r="N21921" s="152"/>
      <c r="P21921" s="138"/>
    </row>
    <row r="21922" spans="13:16" x14ac:dyDescent="0.3">
      <c r="M21922" s="162"/>
      <c r="N21922" s="152"/>
      <c r="P21922" s="138"/>
    </row>
    <row r="21923" spans="13:16" x14ac:dyDescent="0.3">
      <c r="M21923" s="162"/>
      <c r="N21923" s="152"/>
      <c r="P21923" s="138"/>
    </row>
    <row r="21924" spans="13:16" x14ac:dyDescent="0.3">
      <c r="M21924" s="162"/>
      <c r="N21924" s="152"/>
      <c r="P21924" s="138"/>
    </row>
    <row r="21925" spans="13:16" x14ac:dyDescent="0.3">
      <c r="M21925" s="162"/>
      <c r="N21925" s="152"/>
      <c r="P21925" s="138"/>
    </row>
    <row r="21926" spans="13:16" x14ac:dyDescent="0.3">
      <c r="M21926" s="162"/>
      <c r="N21926" s="152"/>
      <c r="P21926" s="138"/>
    </row>
    <row r="21927" spans="13:16" x14ac:dyDescent="0.3">
      <c r="M21927" s="162"/>
      <c r="N21927" s="152"/>
      <c r="P21927" s="138"/>
    </row>
    <row r="21928" spans="13:16" x14ac:dyDescent="0.3">
      <c r="M21928" s="162"/>
      <c r="N21928" s="152"/>
      <c r="P21928" s="138"/>
    </row>
    <row r="21929" spans="13:16" x14ac:dyDescent="0.3">
      <c r="M21929" s="162"/>
      <c r="N21929" s="152"/>
      <c r="P21929" s="138"/>
    </row>
    <row r="21930" spans="13:16" x14ac:dyDescent="0.3">
      <c r="M21930" s="162"/>
      <c r="N21930" s="152"/>
      <c r="P21930" s="138"/>
    </row>
    <row r="21931" spans="13:16" x14ac:dyDescent="0.3">
      <c r="M21931" s="162"/>
      <c r="N21931" s="152"/>
      <c r="P21931" s="138"/>
    </row>
    <row r="21932" spans="13:16" x14ac:dyDescent="0.3">
      <c r="M21932" s="162"/>
      <c r="N21932" s="152"/>
      <c r="P21932" s="138"/>
    </row>
    <row r="21933" spans="13:16" x14ac:dyDescent="0.3">
      <c r="M21933" s="162"/>
      <c r="N21933" s="152"/>
      <c r="P21933" s="138"/>
    </row>
    <row r="21934" spans="13:16" x14ac:dyDescent="0.3">
      <c r="M21934" s="162"/>
      <c r="N21934" s="152"/>
      <c r="P21934" s="138"/>
    </row>
    <row r="21935" spans="13:16" x14ac:dyDescent="0.3">
      <c r="M21935" s="162"/>
      <c r="N21935" s="152"/>
      <c r="P21935" s="138"/>
    </row>
    <row r="21936" spans="13:16" x14ac:dyDescent="0.3">
      <c r="M21936" s="162"/>
      <c r="N21936" s="152"/>
      <c r="P21936" s="138"/>
    </row>
    <row r="21937" spans="13:16" x14ac:dyDescent="0.3">
      <c r="M21937" s="162"/>
      <c r="N21937" s="152"/>
      <c r="P21937" s="138"/>
    </row>
    <row r="21938" spans="13:16" x14ac:dyDescent="0.3">
      <c r="M21938" s="162"/>
      <c r="N21938" s="152"/>
      <c r="P21938" s="138"/>
    </row>
    <row r="21939" spans="13:16" x14ac:dyDescent="0.3">
      <c r="M21939" s="162"/>
      <c r="N21939" s="152"/>
      <c r="P21939" s="138"/>
    </row>
    <row r="21940" spans="13:16" x14ac:dyDescent="0.3">
      <c r="M21940" s="162"/>
      <c r="N21940" s="152"/>
      <c r="P21940" s="138"/>
    </row>
    <row r="21941" spans="13:16" x14ac:dyDescent="0.3">
      <c r="M21941" s="162"/>
      <c r="N21941" s="152"/>
      <c r="P21941" s="138"/>
    </row>
    <row r="21942" spans="13:16" x14ac:dyDescent="0.3">
      <c r="M21942" s="162"/>
      <c r="N21942" s="152"/>
      <c r="P21942" s="138"/>
    </row>
    <row r="21943" spans="13:16" x14ac:dyDescent="0.3">
      <c r="M21943" s="162"/>
      <c r="N21943" s="152"/>
      <c r="P21943" s="138"/>
    </row>
    <row r="21944" spans="13:16" x14ac:dyDescent="0.3">
      <c r="M21944" s="162"/>
      <c r="N21944" s="152"/>
      <c r="P21944" s="138"/>
    </row>
    <row r="21945" spans="13:16" x14ac:dyDescent="0.3">
      <c r="M21945" s="162"/>
      <c r="N21945" s="152"/>
      <c r="P21945" s="138"/>
    </row>
    <row r="21946" spans="13:16" x14ac:dyDescent="0.3">
      <c r="M21946" s="162"/>
      <c r="N21946" s="152"/>
      <c r="P21946" s="138"/>
    </row>
    <row r="21947" spans="13:16" x14ac:dyDescent="0.3">
      <c r="M21947" s="162"/>
      <c r="N21947" s="152"/>
      <c r="P21947" s="138"/>
    </row>
    <row r="21948" spans="13:16" x14ac:dyDescent="0.3">
      <c r="M21948" s="162"/>
      <c r="N21948" s="152"/>
      <c r="P21948" s="138"/>
    </row>
    <row r="21949" spans="13:16" x14ac:dyDescent="0.3">
      <c r="M21949" s="162"/>
      <c r="N21949" s="152"/>
      <c r="P21949" s="138"/>
    </row>
    <row r="21950" spans="13:16" x14ac:dyDescent="0.3">
      <c r="M21950" s="162"/>
      <c r="N21950" s="152"/>
      <c r="P21950" s="138"/>
    </row>
    <row r="21951" spans="13:16" x14ac:dyDescent="0.3">
      <c r="M21951" s="162"/>
      <c r="N21951" s="152"/>
      <c r="P21951" s="138"/>
    </row>
    <row r="21952" spans="13:16" x14ac:dyDescent="0.3">
      <c r="M21952" s="162"/>
      <c r="N21952" s="152"/>
      <c r="P21952" s="138"/>
    </row>
    <row r="21953" spans="13:16" x14ac:dyDescent="0.3">
      <c r="M21953" s="162"/>
      <c r="N21953" s="152"/>
      <c r="P21953" s="138"/>
    </row>
    <row r="21954" spans="13:16" x14ac:dyDescent="0.3">
      <c r="M21954" s="162"/>
      <c r="N21954" s="152"/>
      <c r="P21954" s="138"/>
    </row>
    <row r="21955" spans="13:16" x14ac:dyDescent="0.3">
      <c r="M21955" s="162"/>
      <c r="N21955" s="152"/>
      <c r="P21955" s="138"/>
    </row>
    <row r="21956" spans="13:16" x14ac:dyDescent="0.3">
      <c r="M21956" s="162"/>
      <c r="N21956" s="152"/>
      <c r="P21956" s="138"/>
    </row>
    <row r="21957" spans="13:16" x14ac:dyDescent="0.3">
      <c r="M21957" s="162"/>
      <c r="N21957" s="152"/>
      <c r="P21957" s="138"/>
    </row>
    <row r="21958" spans="13:16" x14ac:dyDescent="0.3">
      <c r="M21958" s="162"/>
      <c r="N21958" s="152"/>
      <c r="P21958" s="138"/>
    </row>
    <row r="21959" spans="13:16" x14ac:dyDescent="0.3">
      <c r="M21959" s="162"/>
      <c r="N21959" s="152"/>
      <c r="P21959" s="138"/>
    </row>
    <row r="21960" spans="13:16" x14ac:dyDescent="0.3">
      <c r="M21960" s="162"/>
      <c r="N21960" s="152"/>
      <c r="P21960" s="138"/>
    </row>
    <row r="21961" spans="13:16" x14ac:dyDescent="0.3">
      <c r="M21961" s="162"/>
      <c r="N21961" s="152"/>
      <c r="P21961" s="138"/>
    </row>
    <row r="21962" spans="13:16" x14ac:dyDescent="0.3">
      <c r="M21962" s="162"/>
      <c r="N21962" s="152"/>
      <c r="P21962" s="138"/>
    </row>
    <row r="21963" spans="13:16" x14ac:dyDescent="0.3">
      <c r="M21963" s="162"/>
      <c r="N21963" s="152"/>
      <c r="P21963" s="138"/>
    </row>
    <row r="21964" spans="13:16" x14ac:dyDescent="0.3">
      <c r="M21964" s="162"/>
      <c r="N21964" s="152"/>
      <c r="P21964" s="138"/>
    </row>
    <row r="21965" spans="13:16" x14ac:dyDescent="0.3">
      <c r="M21965" s="162"/>
      <c r="N21965" s="152"/>
      <c r="P21965" s="138"/>
    </row>
    <row r="21966" spans="13:16" x14ac:dyDescent="0.3">
      <c r="M21966" s="162"/>
      <c r="N21966" s="152"/>
      <c r="P21966" s="138"/>
    </row>
    <row r="21967" spans="13:16" x14ac:dyDescent="0.3">
      <c r="M21967" s="162"/>
      <c r="N21967" s="152"/>
      <c r="P21967" s="138"/>
    </row>
    <row r="21968" spans="13:16" x14ac:dyDescent="0.3">
      <c r="M21968" s="162"/>
      <c r="N21968" s="152"/>
      <c r="P21968" s="138"/>
    </row>
    <row r="21969" spans="13:16" x14ac:dyDescent="0.3">
      <c r="M21969" s="162"/>
      <c r="N21969" s="152"/>
      <c r="P21969" s="138"/>
    </row>
    <row r="21970" spans="13:16" x14ac:dyDescent="0.3">
      <c r="M21970" s="162"/>
      <c r="N21970" s="152"/>
      <c r="P21970" s="138"/>
    </row>
    <row r="21971" spans="13:16" x14ac:dyDescent="0.3">
      <c r="M21971" s="162"/>
      <c r="N21971" s="152"/>
      <c r="P21971" s="138"/>
    </row>
    <row r="21972" spans="13:16" x14ac:dyDescent="0.3">
      <c r="M21972" s="162"/>
      <c r="N21972" s="152"/>
      <c r="P21972" s="138"/>
    </row>
    <row r="21973" spans="13:16" x14ac:dyDescent="0.3">
      <c r="M21973" s="162"/>
      <c r="N21973" s="152"/>
      <c r="P21973" s="138"/>
    </row>
    <row r="21974" spans="13:16" x14ac:dyDescent="0.3">
      <c r="M21974" s="162"/>
      <c r="N21974" s="152"/>
      <c r="P21974" s="138"/>
    </row>
    <row r="21975" spans="13:16" x14ac:dyDescent="0.3">
      <c r="M21975" s="162"/>
      <c r="N21975" s="152"/>
      <c r="P21975" s="138"/>
    </row>
    <row r="21976" spans="13:16" x14ac:dyDescent="0.3">
      <c r="M21976" s="162"/>
      <c r="N21976" s="152"/>
      <c r="P21976" s="138"/>
    </row>
    <row r="21977" spans="13:16" x14ac:dyDescent="0.3">
      <c r="M21977" s="162"/>
      <c r="N21977" s="152"/>
      <c r="P21977" s="138"/>
    </row>
    <row r="21978" spans="13:16" x14ac:dyDescent="0.3">
      <c r="M21978" s="162"/>
      <c r="N21978" s="152"/>
      <c r="P21978" s="138"/>
    </row>
    <row r="21979" spans="13:16" x14ac:dyDescent="0.3">
      <c r="M21979" s="162"/>
      <c r="N21979" s="152"/>
      <c r="P21979" s="138"/>
    </row>
    <row r="21980" spans="13:16" x14ac:dyDescent="0.3">
      <c r="M21980" s="162"/>
      <c r="N21980" s="152"/>
      <c r="P21980" s="138"/>
    </row>
    <row r="21981" spans="13:16" x14ac:dyDescent="0.3">
      <c r="M21981" s="162"/>
      <c r="N21981" s="152"/>
      <c r="P21981" s="138"/>
    </row>
    <row r="21982" spans="13:16" x14ac:dyDescent="0.3">
      <c r="M21982" s="162"/>
      <c r="N21982" s="152"/>
      <c r="P21982" s="138"/>
    </row>
    <row r="21983" spans="13:16" x14ac:dyDescent="0.3">
      <c r="M21983" s="162"/>
      <c r="N21983" s="152"/>
      <c r="P21983" s="138"/>
    </row>
    <row r="21984" spans="13:16" x14ac:dyDescent="0.3">
      <c r="M21984" s="162"/>
      <c r="N21984" s="152"/>
      <c r="P21984" s="138"/>
    </row>
    <row r="21985" spans="13:16" x14ac:dyDescent="0.3">
      <c r="M21985" s="162"/>
      <c r="N21985" s="152"/>
      <c r="P21985" s="138"/>
    </row>
    <row r="21986" spans="13:16" x14ac:dyDescent="0.3">
      <c r="M21986" s="162"/>
      <c r="N21986" s="152"/>
      <c r="P21986" s="138"/>
    </row>
    <row r="21987" spans="13:16" x14ac:dyDescent="0.3">
      <c r="M21987" s="162"/>
      <c r="N21987" s="152"/>
      <c r="P21987" s="138"/>
    </row>
    <row r="21988" spans="13:16" x14ac:dyDescent="0.3">
      <c r="M21988" s="162"/>
      <c r="N21988" s="152"/>
      <c r="P21988" s="138"/>
    </row>
    <row r="21989" spans="13:16" x14ac:dyDescent="0.3">
      <c r="M21989" s="162"/>
      <c r="N21989" s="152"/>
      <c r="P21989" s="138"/>
    </row>
    <row r="21990" spans="13:16" x14ac:dyDescent="0.3">
      <c r="M21990" s="162"/>
      <c r="N21990" s="152"/>
      <c r="P21990" s="138"/>
    </row>
    <row r="21991" spans="13:16" x14ac:dyDescent="0.3">
      <c r="M21991" s="162"/>
      <c r="N21991" s="152"/>
      <c r="P21991" s="138"/>
    </row>
    <row r="21992" spans="13:16" x14ac:dyDescent="0.3">
      <c r="M21992" s="162"/>
      <c r="N21992" s="152"/>
      <c r="P21992" s="138"/>
    </row>
    <row r="21993" spans="13:16" x14ac:dyDescent="0.3">
      <c r="M21993" s="162"/>
      <c r="N21993" s="152"/>
      <c r="P21993" s="138"/>
    </row>
    <row r="21994" spans="13:16" x14ac:dyDescent="0.3">
      <c r="M21994" s="162"/>
      <c r="N21994" s="152"/>
      <c r="P21994" s="138"/>
    </row>
    <row r="21995" spans="13:16" x14ac:dyDescent="0.3">
      <c r="M21995" s="162"/>
      <c r="N21995" s="152"/>
      <c r="P21995" s="138"/>
    </row>
    <row r="21996" spans="13:16" x14ac:dyDescent="0.3">
      <c r="M21996" s="162"/>
      <c r="N21996" s="152"/>
      <c r="P21996" s="138"/>
    </row>
    <row r="21997" spans="13:16" x14ac:dyDescent="0.3">
      <c r="M21997" s="162"/>
      <c r="N21997" s="152"/>
      <c r="P21997" s="138"/>
    </row>
    <row r="21998" spans="13:16" x14ac:dyDescent="0.3">
      <c r="M21998" s="162"/>
      <c r="N21998" s="152"/>
      <c r="P21998" s="138"/>
    </row>
    <row r="21999" spans="13:16" x14ac:dyDescent="0.3">
      <c r="M21999" s="162"/>
      <c r="N21999" s="152"/>
      <c r="P21999" s="138"/>
    </row>
    <row r="22000" spans="13:16" x14ac:dyDescent="0.3">
      <c r="M22000" s="162"/>
      <c r="N22000" s="152"/>
      <c r="P22000" s="138"/>
    </row>
    <row r="22001" spans="13:16" x14ac:dyDescent="0.3">
      <c r="M22001" s="162"/>
      <c r="N22001" s="152"/>
      <c r="P22001" s="138"/>
    </row>
    <row r="22002" spans="13:16" x14ac:dyDescent="0.3">
      <c r="M22002" s="162"/>
      <c r="N22002" s="152"/>
      <c r="P22002" s="138"/>
    </row>
    <row r="22003" spans="13:16" x14ac:dyDescent="0.3">
      <c r="M22003" s="162"/>
      <c r="N22003" s="152"/>
      <c r="P22003" s="138"/>
    </row>
    <row r="22004" spans="13:16" x14ac:dyDescent="0.3">
      <c r="M22004" s="162"/>
      <c r="N22004" s="152"/>
      <c r="P22004" s="138"/>
    </row>
    <row r="22005" spans="13:16" x14ac:dyDescent="0.3">
      <c r="M22005" s="162"/>
      <c r="N22005" s="152"/>
      <c r="P22005" s="138"/>
    </row>
    <row r="22006" spans="13:16" x14ac:dyDescent="0.3">
      <c r="M22006" s="162"/>
      <c r="N22006" s="152"/>
      <c r="P22006" s="138"/>
    </row>
    <row r="22007" spans="13:16" x14ac:dyDescent="0.3">
      <c r="M22007" s="162"/>
      <c r="N22007" s="152"/>
      <c r="P22007" s="138"/>
    </row>
    <row r="22008" spans="13:16" x14ac:dyDescent="0.3">
      <c r="M22008" s="162"/>
      <c r="N22008" s="152"/>
      <c r="P22008" s="138"/>
    </row>
    <row r="22009" spans="13:16" x14ac:dyDescent="0.3">
      <c r="M22009" s="162"/>
      <c r="N22009" s="152"/>
      <c r="P22009" s="138"/>
    </row>
    <row r="22010" spans="13:16" x14ac:dyDescent="0.3">
      <c r="M22010" s="162"/>
      <c r="N22010" s="152"/>
      <c r="P22010" s="138"/>
    </row>
    <row r="22011" spans="13:16" x14ac:dyDescent="0.3">
      <c r="M22011" s="162"/>
      <c r="N22011" s="152"/>
      <c r="P22011" s="138"/>
    </row>
    <row r="22012" spans="13:16" x14ac:dyDescent="0.3">
      <c r="M22012" s="162"/>
      <c r="N22012" s="152"/>
      <c r="P22012" s="138"/>
    </row>
    <row r="22013" spans="13:16" x14ac:dyDescent="0.3">
      <c r="M22013" s="162"/>
      <c r="N22013" s="152"/>
      <c r="P22013" s="138"/>
    </row>
    <row r="22014" spans="13:16" x14ac:dyDescent="0.3">
      <c r="M22014" s="162"/>
      <c r="N22014" s="152"/>
      <c r="P22014" s="138"/>
    </row>
    <row r="22015" spans="13:16" x14ac:dyDescent="0.3">
      <c r="M22015" s="162"/>
      <c r="N22015" s="152"/>
      <c r="P22015" s="138"/>
    </row>
    <row r="22016" spans="13:16" x14ac:dyDescent="0.3">
      <c r="M22016" s="162"/>
      <c r="N22016" s="152"/>
      <c r="P22016" s="138"/>
    </row>
    <row r="22017" spans="13:16" x14ac:dyDescent="0.3">
      <c r="M22017" s="162"/>
      <c r="N22017" s="152"/>
      <c r="P22017" s="138"/>
    </row>
    <row r="22018" spans="13:16" x14ac:dyDescent="0.3">
      <c r="M22018" s="162"/>
      <c r="N22018" s="152"/>
      <c r="P22018" s="138"/>
    </row>
    <row r="22019" spans="13:16" x14ac:dyDescent="0.3">
      <c r="M22019" s="162"/>
      <c r="N22019" s="152"/>
      <c r="P22019" s="138"/>
    </row>
    <row r="22020" spans="13:16" x14ac:dyDescent="0.3">
      <c r="M22020" s="162"/>
      <c r="N22020" s="152"/>
      <c r="P22020" s="138"/>
    </row>
    <row r="22021" spans="13:16" x14ac:dyDescent="0.3">
      <c r="M22021" s="162"/>
      <c r="N22021" s="152"/>
      <c r="P22021" s="138"/>
    </row>
    <row r="22022" spans="13:16" x14ac:dyDescent="0.3">
      <c r="M22022" s="162"/>
      <c r="N22022" s="152"/>
      <c r="P22022" s="138"/>
    </row>
    <row r="22023" spans="13:16" x14ac:dyDescent="0.3">
      <c r="M22023" s="162"/>
      <c r="N22023" s="152"/>
      <c r="P22023" s="138"/>
    </row>
    <row r="22024" spans="13:16" x14ac:dyDescent="0.3">
      <c r="M22024" s="162"/>
      <c r="N22024" s="152"/>
      <c r="P22024" s="138"/>
    </row>
    <row r="22025" spans="13:16" x14ac:dyDescent="0.3">
      <c r="M22025" s="162"/>
      <c r="N22025" s="152"/>
      <c r="P22025" s="138"/>
    </row>
    <row r="22026" spans="13:16" x14ac:dyDescent="0.3">
      <c r="M22026" s="162"/>
      <c r="N22026" s="152"/>
      <c r="P22026" s="138"/>
    </row>
    <row r="22027" spans="13:16" x14ac:dyDescent="0.3">
      <c r="M22027" s="162"/>
      <c r="N22027" s="152"/>
      <c r="P22027" s="138"/>
    </row>
    <row r="22028" spans="13:16" x14ac:dyDescent="0.3">
      <c r="M22028" s="162"/>
      <c r="N22028" s="152"/>
      <c r="P22028" s="138"/>
    </row>
    <row r="22029" spans="13:16" x14ac:dyDescent="0.3">
      <c r="M22029" s="162"/>
      <c r="N22029" s="152"/>
      <c r="P22029" s="138"/>
    </row>
    <row r="22030" spans="13:16" x14ac:dyDescent="0.3">
      <c r="M22030" s="162"/>
      <c r="N22030" s="152"/>
      <c r="P22030" s="138"/>
    </row>
    <row r="22031" spans="13:16" x14ac:dyDescent="0.3">
      <c r="M22031" s="162"/>
      <c r="N22031" s="152"/>
      <c r="P22031" s="138"/>
    </row>
    <row r="22032" spans="13:16" x14ac:dyDescent="0.3">
      <c r="M22032" s="162"/>
      <c r="N22032" s="152"/>
      <c r="P22032" s="138"/>
    </row>
    <row r="22033" spans="13:16" x14ac:dyDescent="0.3">
      <c r="M22033" s="162"/>
      <c r="N22033" s="152"/>
      <c r="P22033" s="138"/>
    </row>
    <row r="22034" spans="13:16" x14ac:dyDescent="0.3">
      <c r="M22034" s="162"/>
      <c r="N22034" s="152"/>
      <c r="P22034" s="138"/>
    </row>
    <row r="22035" spans="13:16" x14ac:dyDescent="0.3">
      <c r="M22035" s="162"/>
      <c r="N22035" s="152"/>
      <c r="P22035" s="138"/>
    </row>
    <row r="22036" spans="13:16" x14ac:dyDescent="0.3">
      <c r="M22036" s="162"/>
      <c r="N22036" s="152"/>
      <c r="P22036" s="138"/>
    </row>
    <row r="22037" spans="13:16" x14ac:dyDescent="0.3">
      <c r="M22037" s="162"/>
      <c r="N22037" s="152"/>
      <c r="P22037" s="138"/>
    </row>
    <row r="22038" spans="13:16" x14ac:dyDescent="0.3">
      <c r="M22038" s="162"/>
      <c r="N22038" s="152"/>
      <c r="P22038" s="138"/>
    </row>
    <row r="22039" spans="13:16" x14ac:dyDescent="0.3">
      <c r="M22039" s="162"/>
      <c r="N22039" s="152"/>
      <c r="P22039" s="138"/>
    </row>
    <row r="22040" spans="13:16" x14ac:dyDescent="0.3">
      <c r="M22040" s="162"/>
      <c r="N22040" s="152"/>
      <c r="P22040" s="138"/>
    </row>
    <row r="22041" spans="13:16" x14ac:dyDescent="0.3">
      <c r="M22041" s="162"/>
      <c r="N22041" s="152"/>
      <c r="P22041" s="138"/>
    </row>
    <row r="22042" spans="13:16" x14ac:dyDescent="0.3">
      <c r="M22042" s="162"/>
      <c r="N22042" s="152"/>
      <c r="P22042" s="138"/>
    </row>
    <row r="22043" spans="13:16" x14ac:dyDescent="0.3">
      <c r="M22043" s="162"/>
      <c r="N22043" s="152"/>
      <c r="P22043" s="138"/>
    </row>
    <row r="22044" spans="13:16" x14ac:dyDescent="0.3">
      <c r="M22044" s="162"/>
      <c r="N22044" s="152"/>
      <c r="P22044" s="138"/>
    </row>
    <row r="22045" spans="13:16" x14ac:dyDescent="0.3">
      <c r="M22045" s="162"/>
      <c r="N22045" s="152"/>
      <c r="P22045" s="138"/>
    </row>
    <row r="22046" spans="13:16" x14ac:dyDescent="0.3">
      <c r="M22046" s="162"/>
      <c r="N22046" s="152"/>
      <c r="P22046" s="138"/>
    </row>
    <row r="22047" spans="13:16" x14ac:dyDescent="0.3">
      <c r="M22047" s="162"/>
      <c r="N22047" s="152"/>
      <c r="P22047" s="138"/>
    </row>
    <row r="22048" spans="13:16" x14ac:dyDescent="0.3">
      <c r="M22048" s="162"/>
      <c r="N22048" s="152"/>
      <c r="P22048" s="138"/>
    </row>
    <row r="22049" spans="13:16" x14ac:dyDescent="0.3">
      <c r="M22049" s="162"/>
      <c r="N22049" s="152"/>
      <c r="P22049" s="138"/>
    </row>
    <row r="22050" spans="13:16" x14ac:dyDescent="0.3">
      <c r="M22050" s="162"/>
      <c r="N22050" s="152"/>
      <c r="P22050" s="138"/>
    </row>
    <row r="22051" spans="13:16" x14ac:dyDescent="0.3">
      <c r="M22051" s="162"/>
      <c r="N22051" s="152"/>
      <c r="P22051" s="138"/>
    </row>
    <row r="22052" spans="13:16" x14ac:dyDescent="0.3">
      <c r="M22052" s="162"/>
      <c r="N22052" s="152"/>
      <c r="P22052" s="138"/>
    </row>
    <row r="22053" spans="13:16" x14ac:dyDescent="0.3">
      <c r="M22053" s="162"/>
      <c r="N22053" s="152"/>
      <c r="P22053" s="138"/>
    </row>
    <row r="22054" spans="13:16" x14ac:dyDescent="0.3">
      <c r="M22054" s="162"/>
      <c r="N22054" s="152"/>
      <c r="P22054" s="138"/>
    </row>
    <row r="22055" spans="13:16" x14ac:dyDescent="0.3">
      <c r="M22055" s="162"/>
      <c r="N22055" s="152"/>
      <c r="P22055" s="138"/>
    </row>
    <row r="22056" spans="13:16" x14ac:dyDescent="0.3">
      <c r="M22056" s="162"/>
      <c r="N22056" s="152"/>
      <c r="P22056" s="138"/>
    </row>
    <row r="22057" spans="13:16" x14ac:dyDescent="0.3">
      <c r="M22057" s="162"/>
      <c r="N22057" s="152"/>
      <c r="P22057" s="138"/>
    </row>
    <row r="22058" spans="13:16" x14ac:dyDescent="0.3">
      <c r="M22058" s="162"/>
      <c r="N22058" s="152"/>
      <c r="P22058" s="138"/>
    </row>
    <row r="22059" spans="13:16" x14ac:dyDescent="0.3">
      <c r="M22059" s="162"/>
      <c r="N22059" s="152"/>
      <c r="P22059" s="138"/>
    </row>
    <row r="22060" spans="13:16" x14ac:dyDescent="0.3">
      <c r="M22060" s="162"/>
      <c r="N22060" s="152"/>
      <c r="P22060" s="138"/>
    </row>
    <row r="22061" spans="13:16" x14ac:dyDescent="0.3">
      <c r="M22061" s="162"/>
      <c r="N22061" s="152"/>
      <c r="P22061" s="138"/>
    </row>
    <row r="22062" spans="13:16" x14ac:dyDescent="0.3">
      <c r="M22062" s="162"/>
      <c r="N22062" s="152"/>
      <c r="P22062" s="138"/>
    </row>
    <row r="22063" spans="13:16" x14ac:dyDescent="0.3">
      <c r="M22063" s="162"/>
      <c r="N22063" s="152"/>
      <c r="P22063" s="138"/>
    </row>
    <row r="22064" spans="13:16" x14ac:dyDescent="0.3">
      <c r="M22064" s="162"/>
      <c r="N22064" s="152"/>
      <c r="P22064" s="138"/>
    </row>
    <row r="22065" spans="13:16" x14ac:dyDescent="0.3">
      <c r="M22065" s="162"/>
      <c r="N22065" s="152"/>
      <c r="P22065" s="138"/>
    </row>
    <row r="22066" spans="13:16" x14ac:dyDescent="0.3">
      <c r="M22066" s="162"/>
      <c r="N22066" s="152"/>
      <c r="P22066" s="138"/>
    </row>
    <row r="22067" spans="13:16" x14ac:dyDescent="0.3">
      <c r="M22067" s="162"/>
      <c r="N22067" s="152"/>
      <c r="P22067" s="138"/>
    </row>
    <row r="22068" spans="13:16" x14ac:dyDescent="0.3">
      <c r="M22068" s="162"/>
      <c r="N22068" s="152"/>
      <c r="P22068" s="138"/>
    </row>
    <row r="22069" spans="13:16" x14ac:dyDescent="0.3">
      <c r="M22069" s="162"/>
      <c r="N22069" s="152"/>
      <c r="P22069" s="138"/>
    </row>
    <row r="22070" spans="13:16" x14ac:dyDescent="0.3">
      <c r="M22070" s="162"/>
      <c r="N22070" s="152"/>
      <c r="P22070" s="138"/>
    </row>
    <row r="22071" spans="13:16" x14ac:dyDescent="0.3">
      <c r="M22071" s="162"/>
      <c r="N22071" s="152"/>
      <c r="P22071" s="138"/>
    </row>
    <row r="22072" spans="13:16" x14ac:dyDescent="0.3">
      <c r="M22072" s="162"/>
      <c r="N22072" s="152"/>
      <c r="P22072" s="138"/>
    </row>
    <row r="22073" spans="13:16" x14ac:dyDescent="0.3">
      <c r="M22073" s="162"/>
      <c r="N22073" s="152"/>
      <c r="P22073" s="138"/>
    </row>
    <row r="22074" spans="13:16" x14ac:dyDescent="0.3">
      <c r="M22074" s="162"/>
      <c r="N22074" s="152"/>
      <c r="P22074" s="138"/>
    </row>
    <row r="22075" spans="13:16" x14ac:dyDescent="0.3">
      <c r="M22075" s="162"/>
      <c r="N22075" s="152"/>
      <c r="P22075" s="138"/>
    </row>
    <row r="22076" spans="13:16" x14ac:dyDescent="0.3">
      <c r="M22076" s="162"/>
      <c r="N22076" s="152"/>
      <c r="P22076" s="138"/>
    </row>
    <row r="22077" spans="13:16" x14ac:dyDescent="0.3">
      <c r="M22077" s="162"/>
      <c r="N22077" s="152"/>
      <c r="P22077" s="138"/>
    </row>
    <row r="22078" spans="13:16" x14ac:dyDescent="0.3">
      <c r="M22078" s="162"/>
      <c r="N22078" s="152"/>
      <c r="P22078" s="138"/>
    </row>
    <row r="22079" spans="13:16" x14ac:dyDescent="0.3">
      <c r="M22079" s="162"/>
      <c r="N22079" s="152"/>
      <c r="P22079" s="138"/>
    </row>
    <row r="22080" spans="13:16" x14ac:dyDescent="0.3">
      <c r="M22080" s="162"/>
      <c r="N22080" s="152"/>
      <c r="P22080" s="138"/>
    </row>
    <row r="22081" spans="13:16" x14ac:dyDescent="0.3">
      <c r="M22081" s="162"/>
      <c r="N22081" s="152"/>
      <c r="P22081" s="138"/>
    </row>
    <row r="22082" spans="13:16" x14ac:dyDescent="0.3">
      <c r="M22082" s="162"/>
      <c r="N22082" s="152"/>
      <c r="P22082" s="138"/>
    </row>
    <row r="22083" spans="13:16" x14ac:dyDescent="0.3">
      <c r="M22083" s="162"/>
      <c r="N22083" s="152"/>
      <c r="P22083" s="138"/>
    </row>
    <row r="22084" spans="13:16" x14ac:dyDescent="0.3">
      <c r="M22084" s="162"/>
      <c r="N22084" s="152"/>
      <c r="P22084" s="138"/>
    </row>
    <row r="22085" spans="13:16" x14ac:dyDescent="0.3">
      <c r="M22085" s="162"/>
      <c r="N22085" s="152"/>
      <c r="P22085" s="138"/>
    </row>
    <row r="22086" spans="13:16" x14ac:dyDescent="0.3">
      <c r="M22086" s="162"/>
      <c r="N22086" s="152"/>
      <c r="P22086" s="138"/>
    </row>
    <row r="22087" spans="13:16" x14ac:dyDescent="0.3">
      <c r="M22087" s="162"/>
      <c r="N22087" s="152"/>
      <c r="P22087" s="138"/>
    </row>
    <row r="22088" spans="13:16" x14ac:dyDescent="0.3">
      <c r="M22088" s="162"/>
      <c r="N22088" s="152"/>
      <c r="P22088" s="138"/>
    </row>
    <row r="22089" spans="13:16" x14ac:dyDescent="0.3">
      <c r="M22089" s="162"/>
      <c r="N22089" s="152"/>
      <c r="P22089" s="138"/>
    </row>
    <row r="22090" spans="13:16" x14ac:dyDescent="0.3">
      <c r="M22090" s="162"/>
      <c r="N22090" s="152"/>
      <c r="P22090" s="138"/>
    </row>
    <row r="22091" spans="13:16" x14ac:dyDescent="0.3">
      <c r="M22091" s="162"/>
      <c r="N22091" s="152"/>
      <c r="P22091" s="138"/>
    </row>
    <row r="22092" spans="13:16" x14ac:dyDescent="0.3">
      <c r="M22092" s="162"/>
      <c r="N22092" s="152"/>
      <c r="P22092" s="138"/>
    </row>
    <row r="22093" spans="13:16" x14ac:dyDescent="0.3">
      <c r="M22093" s="162"/>
      <c r="N22093" s="152"/>
      <c r="P22093" s="138"/>
    </row>
    <row r="22094" spans="13:16" x14ac:dyDescent="0.3">
      <c r="M22094" s="162"/>
      <c r="N22094" s="152"/>
      <c r="P22094" s="138"/>
    </row>
    <row r="22095" spans="13:16" x14ac:dyDescent="0.3">
      <c r="M22095" s="162"/>
      <c r="N22095" s="152"/>
      <c r="P22095" s="138"/>
    </row>
    <row r="22096" spans="13:16" x14ac:dyDescent="0.3">
      <c r="M22096" s="162"/>
      <c r="N22096" s="152"/>
      <c r="P22096" s="138"/>
    </row>
    <row r="22097" spans="13:16" x14ac:dyDescent="0.3">
      <c r="M22097" s="162"/>
      <c r="N22097" s="152"/>
      <c r="P22097" s="138"/>
    </row>
    <row r="22098" spans="13:16" x14ac:dyDescent="0.3">
      <c r="M22098" s="162"/>
      <c r="N22098" s="152"/>
      <c r="P22098" s="138"/>
    </row>
    <row r="22099" spans="13:16" x14ac:dyDescent="0.3">
      <c r="M22099" s="162"/>
      <c r="N22099" s="152"/>
      <c r="P22099" s="138"/>
    </row>
    <row r="22100" spans="13:16" x14ac:dyDescent="0.3">
      <c r="M22100" s="162"/>
      <c r="N22100" s="152"/>
      <c r="P22100" s="138"/>
    </row>
    <row r="22101" spans="13:16" x14ac:dyDescent="0.3">
      <c r="M22101" s="162"/>
      <c r="N22101" s="152"/>
      <c r="P22101" s="138"/>
    </row>
    <row r="22102" spans="13:16" x14ac:dyDescent="0.3">
      <c r="M22102" s="162"/>
      <c r="N22102" s="152"/>
      <c r="P22102" s="138"/>
    </row>
    <row r="22103" spans="13:16" x14ac:dyDescent="0.3">
      <c r="M22103" s="162"/>
      <c r="N22103" s="152"/>
      <c r="P22103" s="138"/>
    </row>
    <row r="22104" spans="13:16" x14ac:dyDescent="0.3">
      <c r="M22104" s="162"/>
      <c r="N22104" s="152"/>
      <c r="P22104" s="138"/>
    </row>
    <row r="22105" spans="13:16" x14ac:dyDescent="0.3">
      <c r="M22105" s="162"/>
      <c r="N22105" s="152"/>
      <c r="P22105" s="138"/>
    </row>
    <row r="22106" spans="13:16" x14ac:dyDescent="0.3">
      <c r="M22106" s="162"/>
      <c r="N22106" s="152"/>
      <c r="P22106" s="138"/>
    </row>
    <row r="22107" spans="13:16" x14ac:dyDescent="0.3">
      <c r="M22107" s="162"/>
      <c r="N22107" s="152"/>
      <c r="P22107" s="138"/>
    </row>
    <row r="22108" spans="13:16" x14ac:dyDescent="0.3">
      <c r="M22108" s="162"/>
      <c r="N22108" s="152"/>
      <c r="P22108" s="138"/>
    </row>
    <row r="22109" spans="13:16" x14ac:dyDescent="0.3">
      <c r="M22109" s="162"/>
      <c r="N22109" s="152"/>
      <c r="P22109" s="138"/>
    </row>
    <row r="22110" spans="13:16" x14ac:dyDescent="0.3">
      <c r="M22110" s="162"/>
      <c r="N22110" s="152"/>
      <c r="P22110" s="138"/>
    </row>
    <row r="22111" spans="13:16" x14ac:dyDescent="0.3">
      <c r="M22111" s="162"/>
      <c r="N22111" s="152"/>
      <c r="P22111" s="138"/>
    </row>
    <row r="22112" spans="13:16" x14ac:dyDescent="0.3">
      <c r="M22112" s="162"/>
      <c r="N22112" s="152"/>
      <c r="P22112" s="138"/>
    </row>
    <row r="22113" spans="13:16" x14ac:dyDescent="0.3">
      <c r="M22113" s="162"/>
      <c r="N22113" s="152"/>
      <c r="P22113" s="138"/>
    </row>
    <row r="22114" spans="13:16" x14ac:dyDescent="0.3">
      <c r="M22114" s="162"/>
      <c r="N22114" s="152"/>
      <c r="P22114" s="138"/>
    </row>
    <row r="22115" spans="13:16" x14ac:dyDescent="0.3">
      <c r="M22115" s="162"/>
      <c r="N22115" s="152"/>
      <c r="P22115" s="138"/>
    </row>
    <row r="22116" spans="13:16" x14ac:dyDescent="0.3">
      <c r="M22116" s="162"/>
      <c r="N22116" s="152"/>
      <c r="P22116" s="138"/>
    </row>
    <row r="22117" spans="13:16" x14ac:dyDescent="0.3">
      <c r="M22117" s="162"/>
      <c r="N22117" s="152"/>
      <c r="P22117" s="138"/>
    </row>
    <row r="22118" spans="13:16" x14ac:dyDescent="0.3">
      <c r="M22118" s="162"/>
      <c r="N22118" s="152"/>
      <c r="P22118" s="138"/>
    </row>
    <row r="22119" spans="13:16" x14ac:dyDescent="0.3">
      <c r="M22119" s="162"/>
      <c r="N22119" s="152"/>
      <c r="P22119" s="138"/>
    </row>
    <row r="22120" spans="13:16" x14ac:dyDescent="0.3">
      <c r="M22120" s="162"/>
      <c r="N22120" s="152"/>
      <c r="P22120" s="138"/>
    </row>
    <row r="22121" spans="13:16" x14ac:dyDescent="0.3">
      <c r="M22121" s="162"/>
      <c r="N22121" s="152"/>
      <c r="P22121" s="138"/>
    </row>
    <row r="22122" spans="13:16" x14ac:dyDescent="0.3">
      <c r="M22122" s="162"/>
      <c r="N22122" s="152"/>
      <c r="P22122" s="138"/>
    </row>
    <row r="22123" spans="13:16" x14ac:dyDescent="0.3">
      <c r="M22123" s="162"/>
      <c r="N22123" s="152"/>
      <c r="P22123" s="138"/>
    </row>
    <row r="22124" spans="13:16" x14ac:dyDescent="0.3">
      <c r="M22124" s="162"/>
      <c r="N22124" s="152"/>
      <c r="P22124" s="138"/>
    </row>
    <row r="22125" spans="13:16" x14ac:dyDescent="0.3">
      <c r="M22125" s="162"/>
      <c r="N22125" s="152"/>
      <c r="P22125" s="138"/>
    </row>
    <row r="22126" spans="13:16" x14ac:dyDescent="0.3">
      <c r="M22126" s="162"/>
      <c r="N22126" s="152"/>
      <c r="P22126" s="138"/>
    </row>
    <row r="22127" spans="13:16" x14ac:dyDescent="0.3">
      <c r="M22127" s="162"/>
      <c r="N22127" s="152"/>
      <c r="P22127" s="138"/>
    </row>
    <row r="22128" spans="13:16" x14ac:dyDescent="0.3">
      <c r="M22128" s="162"/>
      <c r="N22128" s="152"/>
      <c r="P22128" s="138"/>
    </row>
    <row r="22129" spans="13:16" x14ac:dyDescent="0.3">
      <c r="M22129" s="162"/>
      <c r="N22129" s="152"/>
      <c r="P22129" s="138"/>
    </row>
    <row r="22130" spans="13:16" x14ac:dyDescent="0.3">
      <c r="M22130" s="162"/>
      <c r="N22130" s="152"/>
      <c r="P22130" s="138"/>
    </row>
    <row r="22131" spans="13:16" x14ac:dyDescent="0.3">
      <c r="M22131" s="162"/>
      <c r="N22131" s="152"/>
      <c r="P22131" s="138"/>
    </row>
    <row r="22132" spans="13:16" x14ac:dyDescent="0.3">
      <c r="M22132" s="162"/>
      <c r="N22132" s="152"/>
      <c r="P22132" s="138"/>
    </row>
    <row r="22133" spans="13:16" x14ac:dyDescent="0.3">
      <c r="M22133" s="162"/>
      <c r="N22133" s="152"/>
      <c r="P22133" s="138"/>
    </row>
    <row r="22134" spans="13:16" x14ac:dyDescent="0.3">
      <c r="M22134" s="162"/>
      <c r="N22134" s="152"/>
      <c r="P22134" s="138"/>
    </row>
    <row r="22135" spans="13:16" x14ac:dyDescent="0.3">
      <c r="M22135" s="162"/>
      <c r="N22135" s="152"/>
      <c r="P22135" s="138"/>
    </row>
    <row r="22136" spans="13:16" x14ac:dyDescent="0.3">
      <c r="M22136" s="162"/>
      <c r="N22136" s="152"/>
      <c r="P22136" s="138"/>
    </row>
    <row r="22137" spans="13:16" x14ac:dyDescent="0.3">
      <c r="M22137" s="162"/>
      <c r="N22137" s="152"/>
      <c r="P22137" s="138"/>
    </row>
    <row r="22138" spans="13:16" x14ac:dyDescent="0.3">
      <c r="M22138" s="162"/>
      <c r="N22138" s="152"/>
      <c r="P22138" s="138"/>
    </row>
    <row r="22139" spans="13:16" x14ac:dyDescent="0.3">
      <c r="M22139" s="162"/>
      <c r="N22139" s="152"/>
      <c r="P22139" s="138"/>
    </row>
    <row r="22140" spans="13:16" x14ac:dyDescent="0.3">
      <c r="M22140" s="162"/>
      <c r="N22140" s="152"/>
      <c r="P22140" s="138"/>
    </row>
    <row r="22141" spans="13:16" x14ac:dyDescent="0.3">
      <c r="M22141" s="162"/>
      <c r="N22141" s="152"/>
      <c r="P22141" s="138"/>
    </row>
    <row r="22142" spans="13:16" x14ac:dyDescent="0.3">
      <c r="M22142" s="162"/>
      <c r="N22142" s="152"/>
      <c r="P22142" s="138"/>
    </row>
    <row r="22143" spans="13:16" x14ac:dyDescent="0.3">
      <c r="M22143" s="162"/>
      <c r="N22143" s="152"/>
      <c r="P22143" s="138"/>
    </row>
    <row r="22144" spans="13:16" x14ac:dyDescent="0.3">
      <c r="M22144" s="162"/>
      <c r="N22144" s="152"/>
      <c r="P22144" s="138"/>
    </row>
    <row r="22145" spans="13:16" x14ac:dyDescent="0.3">
      <c r="M22145" s="162"/>
      <c r="N22145" s="152"/>
      <c r="P22145" s="138"/>
    </row>
    <row r="22146" spans="13:16" x14ac:dyDescent="0.3">
      <c r="M22146" s="162"/>
      <c r="N22146" s="152"/>
      <c r="P22146" s="138"/>
    </row>
    <row r="22147" spans="13:16" x14ac:dyDescent="0.3">
      <c r="M22147" s="162"/>
      <c r="N22147" s="152"/>
      <c r="P22147" s="138"/>
    </row>
    <row r="22148" spans="13:16" x14ac:dyDescent="0.3">
      <c r="M22148" s="162"/>
      <c r="N22148" s="152"/>
      <c r="P22148" s="138"/>
    </row>
    <row r="22149" spans="13:16" x14ac:dyDescent="0.3">
      <c r="M22149" s="162"/>
      <c r="N22149" s="152"/>
      <c r="P22149" s="138"/>
    </row>
    <row r="22150" spans="13:16" x14ac:dyDescent="0.3">
      <c r="M22150" s="162"/>
      <c r="N22150" s="152"/>
      <c r="P22150" s="138"/>
    </row>
    <row r="22151" spans="13:16" x14ac:dyDescent="0.3">
      <c r="M22151" s="162"/>
      <c r="N22151" s="152"/>
      <c r="P22151" s="138"/>
    </row>
    <row r="22152" spans="13:16" x14ac:dyDescent="0.3">
      <c r="M22152" s="162"/>
      <c r="N22152" s="152"/>
      <c r="P22152" s="138"/>
    </row>
    <row r="22153" spans="13:16" x14ac:dyDescent="0.3">
      <c r="M22153" s="162"/>
      <c r="N22153" s="152"/>
      <c r="P22153" s="138"/>
    </row>
    <row r="22154" spans="13:16" x14ac:dyDescent="0.3">
      <c r="M22154" s="162"/>
      <c r="N22154" s="152"/>
      <c r="P22154" s="138"/>
    </row>
    <row r="22155" spans="13:16" x14ac:dyDescent="0.3">
      <c r="M22155" s="162"/>
      <c r="N22155" s="152"/>
      <c r="P22155" s="138"/>
    </row>
    <row r="22156" spans="13:16" x14ac:dyDescent="0.3">
      <c r="M22156" s="162"/>
      <c r="N22156" s="152"/>
      <c r="P22156" s="138"/>
    </row>
    <row r="22157" spans="13:16" x14ac:dyDescent="0.3">
      <c r="M22157" s="162"/>
      <c r="N22157" s="152"/>
      <c r="P22157" s="138"/>
    </row>
    <row r="22158" spans="13:16" x14ac:dyDescent="0.3">
      <c r="M22158" s="162"/>
      <c r="N22158" s="152"/>
      <c r="P22158" s="138"/>
    </row>
    <row r="22159" spans="13:16" x14ac:dyDescent="0.3">
      <c r="M22159" s="162"/>
      <c r="N22159" s="152"/>
      <c r="P22159" s="138"/>
    </row>
    <row r="22160" spans="13:16" x14ac:dyDescent="0.3">
      <c r="M22160" s="162"/>
      <c r="N22160" s="152"/>
      <c r="P22160" s="138"/>
    </row>
    <row r="22161" spans="13:16" x14ac:dyDescent="0.3">
      <c r="M22161" s="162"/>
      <c r="N22161" s="152"/>
      <c r="P22161" s="138"/>
    </row>
    <row r="22162" spans="13:16" x14ac:dyDescent="0.3">
      <c r="M22162" s="162"/>
      <c r="N22162" s="152"/>
      <c r="P22162" s="138"/>
    </row>
    <row r="22163" spans="13:16" x14ac:dyDescent="0.3">
      <c r="M22163" s="162"/>
      <c r="N22163" s="152"/>
      <c r="P22163" s="138"/>
    </row>
    <row r="22164" spans="13:16" x14ac:dyDescent="0.3">
      <c r="M22164" s="162"/>
      <c r="N22164" s="152"/>
      <c r="P22164" s="138"/>
    </row>
    <row r="22165" spans="13:16" x14ac:dyDescent="0.3">
      <c r="M22165" s="162"/>
      <c r="N22165" s="152"/>
      <c r="P22165" s="138"/>
    </row>
    <row r="22166" spans="13:16" x14ac:dyDescent="0.3">
      <c r="M22166" s="162"/>
      <c r="N22166" s="152"/>
      <c r="P22166" s="138"/>
    </row>
    <row r="22167" spans="13:16" x14ac:dyDescent="0.3">
      <c r="M22167" s="162"/>
      <c r="N22167" s="152"/>
      <c r="P22167" s="138"/>
    </row>
    <row r="22168" spans="13:16" x14ac:dyDescent="0.3">
      <c r="M22168" s="162"/>
      <c r="N22168" s="152"/>
      <c r="P22168" s="138"/>
    </row>
    <row r="22169" spans="13:16" x14ac:dyDescent="0.3">
      <c r="M22169" s="162"/>
      <c r="N22169" s="152"/>
      <c r="P22169" s="138"/>
    </row>
    <row r="22170" spans="13:16" x14ac:dyDescent="0.3">
      <c r="M22170" s="162"/>
      <c r="N22170" s="152"/>
      <c r="P22170" s="138"/>
    </row>
    <row r="22171" spans="13:16" x14ac:dyDescent="0.3">
      <c r="M22171" s="162"/>
      <c r="N22171" s="152"/>
      <c r="P22171" s="138"/>
    </row>
    <row r="22172" spans="13:16" x14ac:dyDescent="0.3">
      <c r="M22172" s="162"/>
      <c r="N22172" s="152"/>
      <c r="P22172" s="138"/>
    </row>
    <row r="22173" spans="13:16" x14ac:dyDescent="0.3">
      <c r="M22173" s="162"/>
      <c r="N22173" s="152"/>
      <c r="P22173" s="138"/>
    </row>
    <row r="22174" spans="13:16" x14ac:dyDescent="0.3">
      <c r="M22174" s="162"/>
      <c r="N22174" s="152"/>
      <c r="P22174" s="138"/>
    </row>
    <row r="22175" spans="13:16" x14ac:dyDescent="0.3">
      <c r="M22175" s="162"/>
      <c r="N22175" s="152"/>
      <c r="P22175" s="138"/>
    </row>
    <row r="22176" spans="13:16" x14ac:dyDescent="0.3">
      <c r="M22176" s="162"/>
      <c r="N22176" s="152"/>
      <c r="P22176" s="138"/>
    </row>
    <row r="22177" spans="13:16" x14ac:dyDescent="0.3">
      <c r="M22177" s="162"/>
      <c r="N22177" s="152"/>
      <c r="P22177" s="138"/>
    </row>
    <row r="22178" spans="13:16" x14ac:dyDescent="0.3">
      <c r="M22178" s="162"/>
      <c r="N22178" s="152"/>
      <c r="P22178" s="138"/>
    </row>
    <row r="22179" spans="13:16" x14ac:dyDescent="0.3">
      <c r="M22179" s="162"/>
      <c r="N22179" s="152"/>
      <c r="P22179" s="138"/>
    </row>
    <row r="22180" spans="13:16" x14ac:dyDescent="0.3">
      <c r="M22180" s="162"/>
      <c r="N22180" s="152"/>
      <c r="P22180" s="138"/>
    </row>
    <row r="22181" spans="13:16" x14ac:dyDescent="0.3">
      <c r="M22181" s="162"/>
      <c r="N22181" s="152"/>
      <c r="P22181" s="138"/>
    </row>
    <row r="22182" spans="13:16" x14ac:dyDescent="0.3">
      <c r="M22182" s="162"/>
      <c r="N22182" s="152"/>
      <c r="P22182" s="138"/>
    </row>
    <row r="22183" spans="13:16" x14ac:dyDescent="0.3">
      <c r="M22183" s="162"/>
      <c r="N22183" s="152"/>
      <c r="P22183" s="138"/>
    </row>
    <row r="22184" spans="13:16" x14ac:dyDescent="0.3">
      <c r="M22184" s="162"/>
      <c r="N22184" s="152"/>
      <c r="P22184" s="138"/>
    </row>
    <row r="22185" spans="13:16" x14ac:dyDescent="0.3">
      <c r="M22185" s="162"/>
      <c r="N22185" s="152"/>
      <c r="P22185" s="138"/>
    </row>
    <row r="22186" spans="13:16" x14ac:dyDescent="0.3">
      <c r="M22186" s="162"/>
      <c r="N22186" s="152"/>
      <c r="P22186" s="138"/>
    </row>
    <row r="22187" spans="13:16" x14ac:dyDescent="0.3">
      <c r="M22187" s="162"/>
      <c r="N22187" s="152"/>
      <c r="P22187" s="138"/>
    </row>
    <row r="22188" spans="13:16" x14ac:dyDescent="0.3">
      <c r="M22188" s="162"/>
      <c r="N22188" s="152"/>
      <c r="P22188" s="138"/>
    </row>
    <row r="22189" spans="13:16" x14ac:dyDescent="0.3">
      <c r="M22189" s="162"/>
      <c r="N22189" s="152"/>
      <c r="P22189" s="138"/>
    </row>
    <row r="22190" spans="13:16" x14ac:dyDescent="0.3">
      <c r="M22190" s="162"/>
      <c r="N22190" s="152"/>
      <c r="P22190" s="138"/>
    </row>
    <row r="22191" spans="13:16" x14ac:dyDescent="0.3">
      <c r="M22191" s="162"/>
      <c r="N22191" s="152"/>
      <c r="P22191" s="138"/>
    </row>
    <row r="22192" spans="13:16" x14ac:dyDescent="0.3">
      <c r="M22192" s="162"/>
      <c r="N22192" s="152"/>
      <c r="P22192" s="138"/>
    </row>
    <row r="22193" spans="13:16" x14ac:dyDescent="0.3">
      <c r="M22193" s="162"/>
      <c r="N22193" s="152"/>
      <c r="P22193" s="138"/>
    </row>
    <row r="22194" spans="13:16" x14ac:dyDescent="0.3">
      <c r="M22194" s="162"/>
      <c r="N22194" s="152"/>
      <c r="P22194" s="138"/>
    </row>
    <row r="22195" spans="13:16" x14ac:dyDescent="0.3">
      <c r="M22195" s="162"/>
      <c r="N22195" s="152"/>
      <c r="P22195" s="138"/>
    </row>
    <row r="22196" spans="13:16" x14ac:dyDescent="0.3">
      <c r="M22196" s="162"/>
      <c r="N22196" s="152"/>
      <c r="P22196" s="138"/>
    </row>
    <row r="22197" spans="13:16" x14ac:dyDescent="0.3">
      <c r="M22197" s="162"/>
      <c r="N22197" s="152"/>
      <c r="P22197" s="138"/>
    </row>
    <row r="22198" spans="13:16" x14ac:dyDescent="0.3">
      <c r="M22198" s="162"/>
      <c r="N22198" s="152"/>
      <c r="P22198" s="138"/>
    </row>
    <row r="22199" spans="13:16" x14ac:dyDescent="0.3">
      <c r="M22199" s="162"/>
      <c r="N22199" s="152"/>
      <c r="P22199" s="138"/>
    </row>
    <row r="22200" spans="13:16" x14ac:dyDescent="0.3">
      <c r="M22200" s="162"/>
      <c r="N22200" s="152"/>
      <c r="P22200" s="138"/>
    </row>
    <row r="22201" spans="13:16" x14ac:dyDescent="0.3">
      <c r="M22201" s="162"/>
      <c r="N22201" s="152"/>
      <c r="P22201" s="138"/>
    </row>
    <row r="22202" spans="13:16" x14ac:dyDescent="0.3">
      <c r="M22202" s="162"/>
      <c r="N22202" s="152"/>
      <c r="P22202" s="138"/>
    </row>
    <row r="22203" spans="13:16" x14ac:dyDescent="0.3">
      <c r="M22203" s="162"/>
      <c r="N22203" s="152"/>
      <c r="P22203" s="138"/>
    </row>
    <row r="22204" spans="13:16" x14ac:dyDescent="0.3">
      <c r="M22204" s="162"/>
      <c r="N22204" s="152"/>
      <c r="P22204" s="138"/>
    </row>
    <row r="22205" spans="13:16" x14ac:dyDescent="0.3">
      <c r="M22205" s="162"/>
      <c r="N22205" s="152"/>
      <c r="P22205" s="138"/>
    </row>
    <row r="22206" spans="13:16" x14ac:dyDescent="0.3">
      <c r="M22206" s="162"/>
      <c r="N22206" s="152"/>
      <c r="P22206" s="138"/>
    </row>
    <row r="22207" spans="13:16" x14ac:dyDescent="0.3">
      <c r="M22207" s="162"/>
      <c r="N22207" s="152"/>
      <c r="P22207" s="138"/>
    </row>
    <row r="22208" spans="13:16" x14ac:dyDescent="0.3">
      <c r="M22208" s="162"/>
      <c r="N22208" s="152"/>
      <c r="P22208" s="138"/>
    </row>
    <row r="22209" spans="13:16" x14ac:dyDescent="0.3">
      <c r="M22209" s="162"/>
      <c r="N22209" s="152"/>
      <c r="P22209" s="138"/>
    </row>
    <row r="22210" spans="13:16" x14ac:dyDescent="0.3">
      <c r="M22210" s="162"/>
      <c r="N22210" s="152"/>
      <c r="P22210" s="138"/>
    </row>
    <row r="22211" spans="13:16" x14ac:dyDescent="0.3">
      <c r="M22211" s="162"/>
      <c r="N22211" s="152"/>
      <c r="P22211" s="138"/>
    </row>
    <row r="22212" spans="13:16" x14ac:dyDescent="0.3">
      <c r="M22212" s="162"/>
      <c r="N22212" s="152"/>
      <c r="P22212" s="138"/>
    </row>
    <row r="22213" spans="13:16" x14ac:dyDescent="0.3">
      <c r="M22213" s="162"/>
      <c r="N22213" s="152"/>
      <c r="P22213" s="138"/>
    </row>
    <row r="22214" spans="13:16" x14ac:dyDescent="0.3">
      <c r="M22214" s="162"/>
      <c r="N22214" s="152"/>
      <c r="P22214" s="138"/>
    </row>
    <row r="22215" spans="13:16" x14ac:dyDescent="0.3">
      <c r="M22215" s="162"/>
      <c r="N22215" s="152"/>
      <c r="P22215" s="138"/>
    </row>
    <row r="22216" spans="13:16" x14ac:dyDescent="0.3">
      <c r="M22216" s="162"/>
      <c r="N22216" s="152"/>
      <c r="P22216" s="138"/>
    </row>
    <row r="22217" spans="13:16" x14ac:dyDescent="0.3">
      <c r="M22217" s="162"/>
      <c r="N22217" s="152"/>
      <c r="P22217" s="138"/>
    </row>
    <row r="22218" spans="13:16" x14ac:dyDescent="0.3">
      <c r="M22218" s="162"/>
      <c r="N22218" s="152"/>
      <c r="P22218" s="138"/>
    </row>
    <row r="22219" spans="13:16" x14ac:dyDescent="0.3">
      <c r="M22219" s="162"/>
      <c r="N22219" s="152"/>
      <c r="P22219" s="138"/>
    </row>
    <row r="22220" spans="13:16" x14ac:dyDescent="0.3">
      <c r="M22220" s="162"/>
      <c r="N22220" s="152"/>
      <c r="P22220" s="138"/>
    </row>
    <row r="22221" spans="13:16" x14ac:dyDescent="0.3">
      <c r="M22221" s="162"/>
      <c r="N22221" s="152"/>
      <c r="P22221" s="138"/>
    </row>
    <row r="22222" spans="13:16" x14ac:dyDescent="0.3">
      <c r="M22222" s="162"/>
      <c r="N22222" s="152"/>
      <c r="P22222" s="138"/>
    </row>
    <row r="22223" spans="13:16" x14ac:dyDescent="0.3">
      <c r="M22223" s="162"/>
      <c r="N22223" s="152"/>
      <c r="P22223" s="138"/>
    </row>
    <row r="22224" spans="13:16" x14ac:dyDescent="0.3">
      <c r="M22224" s="162"/>
      <c r="N22224" s="152"/>
      <c r="P22224" s="138"/>
    </row>
    <row r="22225" spans="13:16" x14ac:dyDescent="0.3">
      <c r="M22225" s="162"/>
      <c r="N22225" s="152"/>
      <c r="P22225" s="138"/>
    </row>
    <row r="22226" spans="13:16" x14ac:dyDescent="0.3">
      <c r="M22226" s="162"/>
      <c r="N22226" s="152"/>
      <c r="P22226" s="138"/>
    </row>
    <row r="22227" spans="13:16" x14ac:dyDescent="0.3">
      <c r="M22227" s="162"/>
      <c r="N22227" s="152"/>
      <c r="P22227" s="138"/>
    </row>
    <row r="22228" spans="13:16" x14ac:dyDescent="0.3">
      <c r="M22228" s="162"/>
      <c r="N22228" s="152"/>
      <c r="P22228" s="138"/>
    </row>
    <row r="22229" spans="13:16" x14ac:dyDescent="0.3">
      <c r="M22229" s="162"/>
      <c r="N22229" s="152"/>
      <c r="P22229" s="138"/>
    </row>
    <row r="22230" spans="13:16" x14ac:dyDescent="0.3">
      <c r="M22230" s="162"/>
      <c r="N22230" s="152"/>
      <c r="P22230" s="138"/>
    </row>
    <row r="22231" spans="13:16" x14ac:dyDescent="0.3">
      <c r="M22231" s="162"/>
      <c r="N22231" s="152"/>
      <c r="P22231" s="138"/>
    </row>
    <row r="22232" spans="13:16" x14ac:dyDescent="0.3">
      <c r="M22232" s="162"/>
      <c r="N22232" s="152"/>
      <c r="P22232" s="138"/>
    </row>
    <row r="22233" spans="13:16" x14ac:dyDescent="0.3">
      <c r="M22233" s="162"/>
      <c r="N22233" s="152"/>
      <c r="P22233" s="138"/>
    </row>
    <row r="22234" spans="13:16" x14ac:dyDescent="0.3">
      <c r="M22234" s="162"/>
      <c r="N22234" s="152"/>
      <c r="P22234" s="138"/>
    </row>
    <row r="22235" spans="13:16" x14ac:dyDescent="0.3">
      <c r="M22235" s="162"/>
      <c r="N22235" s="152"/>
      <c r="P22235" s="138"/>
    </row>
    <row r="22236" spans="13:16" x14ac:dyDescent="0.3">
      <c r="M22236" s="162"/>
      <c r="N22236" s="152"/>
      <c r="P22236" s="138"/>
    </row>
    <row r="22237" spans="13:16" x14ac:dyDescent="0.3">
      <c r="M22237" s="162"/>
      <c r="N22237" s="152"/>
      <c r="P22237" s="138"/>
    </row>
    <row r="22238" spans="13:16" x14ac:dyDescent="0.3">
      <c r="M22238" s="162"/>
      <c r="N22238" s="152"/>
      <c r="P22238" s="138"/>
    </row>
    <row r="22239" spans="13:16" x14ac:dyDescent="0.3">
      <c r="M22239" s="162"/>
      <c r="N22239" s="152"/>
      <c r="P22239" s="138"/>
    </row>
    <row r="22240" spans="13:16" x14ac:dyDescent="0.3">
      <c r="M22240" s="162"/>
      <c r="N22240" s="152"/>
      <c r="P22240" s="138"/>
    </row>
    <row r="22241" spans="13:16" x14ac:dyDescent="0.3">
      <c r="M22241" s="162"/>
      <c r="N22241" s="152"/>
      <c r="P22241" s="138"/>
    </row>
    <row r="22242" spans="13:16" x14ac:dyDescent="0.3">
      <c r="M22242" s="162"/>
      <c r="N22242" s="152"/>
      <c r="P22242" s="138"/>
    </row>
    <row r="22243" spans="13:16" x14ac:dyDescent="0.3">
      <c r="M22243" s="162"/>
      <c r="N22243" s="152"/>
      <c r="P22243" s="138"/>
    </row>
    <row r="22244" spans="13:16" x14ac:dyDescent="0.3">
      <c r="M22244" s="162"/>
      <c r="N22244" s="152"/>
      <c r="P22244" s="138"/>
    </row>
    <row r="22245" spans="13:16" x14ac:dyDescent="0.3">
      <c r="M22245" s="162"/>
      <c r="N22245" s="152"/>
      <c r="P22245" s="138"/>
    </row>
    <row r="22246" spans="13:16" x14ac:dyDescent="0.3">
      <c r="M22246" s="162"/>
      <c r="N22246" s="152"/>
      <c r="P22246" s="138"/>
    </row>
    <row r="22247" spans="13:16" x14ac:dyDescent="0.3">
      <c r="M22247" s="162"/>
      <c r="N22247" s="152"/>
      <c r="P22247" s="138"/>
    </row>
    <row r="22248" spans="13:16" x14ac:dyDescent="0.3">
      <c r="M22248" s="162"/>
      <c r="N22248" s="152"/>
      <c r="P22248" s="138"/>
    </row>
    <row r="22249" spans="13:16" x14ac:dyDescent="0.3">
      <c r="M22249" s="162"/>
      <c r="N22249" s="152"/>
      <c r="P22249" s="138"/>
    </row>
    <row r="22250" spans="13:16" x14ac:dyDescent="0.3">
      <c r="M22250" s="162"/>
      <c r="N22250" s="152"/>
      <c r="P22250" s="138"/>
    </row>
    <row r="22251" spans="13:16" x14ac:dyDescent="0.3">
      <c r="M22251" s="162"/>
      <c r="N22251" s="152"/>
      <c r="P22251" s="138"/>
    </row>
    <row r="22252" spans="13:16" x14ac:dyDescent="0.3">
      <c r="M22252" s="162"/>
      <c r="N22252" s="152"/>
      <c r="P22252" s="138"/>
    </row>
    <row r="22253" spans="13:16" x14ac:dyDescent="0.3">
      <c r="M22253" s="162"/>
      <c r="N22253" s="152"/>
      <c r="P22253" s="138"/>
    </row>
    <row r="22254" spans="13:16" x14ac:dyDescent="0.3">
      <c r="M22254" s="162"/>
      <c r="N22254" s="152"/>
      <c r="P22254" s="138"/>
    </row>
    <row r="22255" spans="13:16" x14ac:dyDescent="0.3">
      <c r="M22255" s="162"/>
      <c r="N22255" s="152"/>
      <c r="P22255" s="138"/>
    </row>
    <row r="22256" spans="13:16" x14ac:dyDescent="0.3">
      <c r="M22256" s="162"/>
      <c r="N22256" s="152"/>
      <c r="P22256" s="138"/>
    </row>
    <row r="22257" spans="13:16" x14ac:dyDescent="0.3">
      <c r="M22257" s="162"/>
      <c r="N22257" s="152"/>
      <c r="P22257" s="138"/>
    </row>
    <row r="22258" spans="13:16" x14ac:dyDescent="0.3">
      <c r="M22258" s="162"/>
      <c r="N22258" s="152"/>
      <c r="P22258" s="138"/>
    </row>
    <row r="22259" spans="13:16" x14ac:dyDescent="0.3">
      <c r="M22259" s="162"/>
      <c r="N22259" s="152"/>
      <c r="P22259" s="138"/>
    </row>
    <row r="22260" spans="13:16" x14ac:dyDescent="0.3">
      <c r="M22260" s="162"/>
      <c r="N22260" s="152"/>
      <c r="P22260" s="138"/>
    </row>
    <row r="22261" spans="13:16" x14ac:dyDescent="0.3">
      <c r="M22261" s="162"/>
      <c r="N22261" s="152"/>
      <c r="P22261" s="138"/>
    </row>
    <row r="22262" spans="13:16" x14ac:dyDescent="0.3">
      <c r="M22262" s="162"/>
      <c r="N22262" s="152"/>
      <c r="P22262" s="138"/>
    </row>
    <row r="22263" spans="13:16" x14ac:dyDescent="0.3">
      <c r="M22263" s="162"/>
      <c r="N22263" s="152"/>
      <c r="P22263" s="138"/>
    </row>
    <row r="22264" spans="13:16" x14ac:dyDescent="0.3">
      <c r="M22264" s="162"/>
      <c r="N22264" s="152"/>
      <c r="P22264" s="138"/>
    </row>
    <row r="22265" spans="13:16" x14ac:dyDescent="0.3">
      <c r="M22265" s="162"/>
      <c r="N22265" s="152"/>
      <c r="P22265" s="138"/>
    </row>
    <row r="22266" spans="13:16" x14ac:dyDescent="0.3">
      <c r="M22266" s="162"/>
      <c r="N22266" s="152"/>
      <c r="P22266" s="138"/>
    </row>
    <row r="22267" spans="13:16" x14ac:dyDescent="0.3">
      <c r="M22267" s="162"/>
      <c r="N22267" s="152"/>
      <c r="P22267" s="138"/>
    </row>
    <row r="22268" spans="13:16" x14ac:dyDescent="0.3">
      <c r="M22268" s="162"/>
      <c r="N22268" s="152"/>
      <c r="P22268" s="138"/>
    </row>
    <row r="22269" spans="13:16" x14ac:dyDescent="0.3">
      <c r="M22269" s="162"/>
      <c r="N22269" s="152"/>
      <c r="P22269" s="138"/>
    </row>
    <row r="22270" spans="13:16" x14ac:dyDescent="0.3">
      <c r="M22270" s="162"/>
      <c r="N22270" s="152"/>
      <c r="P22270" s="138"/>
    </row>
    <row r="22271" spans="13:16" x14ac:dyDescent="0.3">
      <c r="M22271" s="162"/>
      <c r="N22271" s="152"/>
      <c r="P22271" s="138"/>
    </row>
    <row r="22272" spans="13:16" x14ac:dyDescent="0.3">
      <c r="M22272" s="162"/>
      <c r="N22272" s="152"/>
      <c r="P22272" s="138"/>
    </row>
    <row r="22273" spans="13:16" x14ac:dyDescent="0.3">
      <c r="M22273" s="162"/>
      <c r="N22273" s="152"/>
      <c r="P22273" s="138"/>
    </row>
    <row r="22274" spans="13:16" x14ac:dyDescent="0.3">
      <c r="M22274" s="162"/>
      <c r="N22274" s="152"/>
      <c r="P22274" s="138"/>
    </row>
    <row r="22275" spans="13:16" x14ac:dyDescent="0.3">
      <c r="M22275" s="162"/>
      <c r="N22275" s="152"/>
      <c r="P22275" s="138"/>
    </row>
    <row r="22276" spans="13:16" x14ac:dyDescent="0.3">
      <c r="M22276" s="162"/>
      <c r="N22276" s="152"/>
      <c r="P22276" s="138"/>
    </row>
    <row r="22277" spans="13:16" x14ac:dyDescent="0.3">
      <c r="M22277" s="162"/>
      <c r="N22277" s="152"/>
      <c r="P22277" s="138"/>
    </row>
    <row r="22278" spans="13:16" x14ac:dyDescent="0.3">
      <c r="M22278" s="162"/>
      <c r="N22278" s="152"/>
      <c r="P22278" s="138"/>
    </row>
    <row r="22279" spans="13:16" x14ac:dyDescent="0.3">
      <c r="M22279" s="162"/>
      <c r="N22279" s="152"/>
      <c r="P22279" s="138"/>
    </row>
    <row r="22280" spans="13:16" x14ac:dyDescent="0.3">
      <c r="M22280" s="162"/>
      <c r="N22280" s="152"/>
      <c r="P22280" s="138"/>
    </row>
    <row r="22281" spans="13:16" x14ac:dyDescent="0.3">
      <c r="M22281" s="162"/>
      <c r="N22281" s="152"/>
      <c r="P22281" s="138"/>
    </row>
    <row r="22282" spans="13:16" x14ac:dyDescent="0.3">
      <c r="M22282" s="162"/>
      <c r="N22282" s="152"/>
      <c r="P22282" s="138"/>
    </row>
    <row r="22283" spans="13:16" x14ac:dyDescent="0.3">
      <c r="M22283" s="162"/>
      <c r="N22283" s="152"/>
      <c r="P22283" s="138"/>
    </row>
    <row r="22284" spans="13:16" x14ac:dyDescent="0.3">
      <c r="M22284" s="162"/>
      <c r="N22284" s="152"/>
      <c r="P22284" s="138"/>
    </row>
    <row r="22285" spans="13:16" x14ac:dyDescent="0.3">
      <c r="M22285" s="162"/>
      <c r="N22285" s="152"/>
      <c r="P22285" s="138"/>
    </row>
    <row r="22286" spans="13:16" x14ac:dyDescent="0.3">
      <c r="M22286" s="162"/>
      <c r="N22286" s="152"/>
      <c r="P22286" s="138"/>
    </row>
    <row r="22287" spans="13:16" x14ac:dyDescent="0.3">
      <c r="M22287" s="162"/>
      <c r="N22287" s="152"/>
      <c r="P22287" s="138"/>
    </row>
    <row r="22288" spans="13:16" x14ac:dyDescent="0.3">
      <c r="M22288" s="162"/>
      <c r="N22288" s="152"/>
      <c r="P22288" s="138"/>
    </row>
    <row r="22289" spans="13:16" x14ac:dyDescent="0.3">
      <c r="M22289" s="162"/>
      <c r="N22289" s="152"/>
      <c r="P22289" s="138"/>
    </row>
    <row r="22290" spans="13:16" x14ac:dyDescent="0.3">
      <c r="M22290" s="162"/>
      <c r="N22290" s="152"/>
      <c r="P22290" s="138"/>
    </row>
    <row r="22291" spans="13:16" x14ac:dyDescent="0.3">
      <c r="M22291" s="162"/>
      <c r="N22291" s="152"/>
      <c r="P22291" s="138"/>
    </row>
    <row r="22292" spans="13:16" x14ac:dyDescent="0.3">
      <c r="M22292" s="162"/>
      <c r="N22292" s="152"/>
      <c r="P22292" s="138"/>
    </row>
    <row r="22293" spans="13:16" x14ac:dyDescent="0.3">
      <c r="M22293" s="162"/>
      <c r="N22293" s="152"/>
      <c r="P22293" s="138"/>
    </row>
    <row r="22294" spans="13:16" x14ac:dyDescent="0.3">
      <c r="M22294" s="162"/>
      <c r="N22294" s="152"/>
      <c r="P22294" s="138"/>
    </row>
    <row r="22295" spans="13:16" x14ac:dyDescent="0.3">
      <c r="M22295" s="162"/>
      <c r="N22295" s="152"/>
      <c r="P22295" s="138"/>
    </row>
    <row r="22296" spans="13:16" x14ac:dyDescent="0.3">
      <c r="M22296" s="162"/>
      <c r="N22296" s="152"/>
      <c r="P22296" s="138"/>
    </row>
    <row r="22297" spans="13:16" x14ac:dyDescent="0.3">
      <c r="M22297" s="162"/>
      <c r="N22297" s="152"/>
      <c r="P22297" s="138"/>
    </row>
    <row r="22298" spans="13:16" x14ac:dyDescent="0.3">
      <c r="M22298" s="162"/>
      <c r="N22298" s="152"/>
      <c r="P22298" s="138"/>
    </row>
    <row r="22299" spans="13:16" x14ac:dyDescent="0.3">
      <c r="M22299" s="162"/>
      <c r="N22299" s="152"/>
      <c r="P22299" s="138"/>
    </row>
    <row r="22300" spans="13:16" x14ac:dyDescent="0.3">
      <c r="M22300" s="162"/>
      <c r="N22300" s="152"/>
      <c r="P22300" s="138"/>
    </row>
    <row r="22301" spans="13:16" x14ac:dyDescent="0.3">
      <c r="M22301" s="162"/>
      <c r="N22301" s="152"/>
      <c r="P22301" s="138"/>
    </row>
    <row r="22302" spans="13:16" x14ac:dyDescent="0.3">
      <c r="M22302" s="162"/>
      <c r="N22302" s="152"/>
      <c r="P22302" s="138"/>
    </row>
    <row r="22303" spans="13:16" x14ac:dyDescent="0.3">
      <c r="M22303" s="162"/>
      <c r="N22303" s="152"/>
      <c r="P22303" s="138"/>
    </row>
    <row r="22304" spans="13:16" x14ac:dyDescent="0.3">
      <c r="M22304" s="162"/>
      <c r="N22304" s="152"/>
      <c r="P22304" s="138"/>
    </row>
    <row r="22305" spans="13:16" x14ac:dyDescent="0.3">
      <c r="M22305" s="162"/>
      <c r="N22305" s="152"/>
      <c r="P22305" s="138"/>
    </row>
    <row r="22306" spans="13:16" x14ac:dyDescent="0.3">
      <c r="M22306" s="162"/>
      <c r="N22306" s="152"/>
      <c r="P22306" s="138"/>
    </row>
    <row r="22307" spans="13:16" x14ac:dyDescent="0.3">
      <c r="M22307" s="162"/>
      <c r="N22307" s="152"/>
      <c r="P22307" s="138"/>
    </row>
    <row r="22308" spans="13:16" x14ac:dyDescent="0.3">
      <c r="M22308" s="162"/>
      <c r="N22308" s="152"/>
      <c r="P22308" s="138"/>
    </row>
    <row r="22309" spans="13:16" x14ac:dyDescent="0.3">
      <c r="M22309" s="162"/>
      <c r="N22309" s="152"/>
      <c r="P22309" s="138"/>
    </row>
    <row r="22310" spans="13:16" x14ac:dyDescent="0.3">
      <c r="M22310" s="162"/>
      <c r="N22310" s="152"/>
      <c r="P22310" s="138"/>
    </row>
    <row r="22311" spans="13:16" x14ac:dyDescent="0.3">
      <c r="M22311" s="162"/>
      <c r="N22311" s="152"/>
      <c r="P22311" s="138"/>
    </row>
    <row r="22312" spans="13:16" x14ac:dyDescent="0.3">
      <c r="M22312" s="162"/>
      <c r="N22312" s="152"/>
      <c r="P22312" s="138"/>
    </row>
    <row r="22313" spans="13:16" x14ac:dyDescent="0.3">
      <c r="M22313" s="162"/>
      <c r="N22313" s="152"/>
      <c r="P22313" s="138"/>
    </row>
    <row r="22314" spans="13:16" x14ac:dyDescent="0.3">
      <c r="M22314" s="162"/>
      <c r="N22314" s="152"/>
      <c r="P22314" s="138"/>
    </row>
    <row r="22315" spans="13:16" x14ac:dyDescent="0.3">
      <c r="M22315" s="162"/>
      <c r="N22315" s="152"/>
      <c r="P22315" s="138"/>
    </row>
    <row r="22316" spans="13:16" x14ac:dyDescent="0.3">
      <c r="M22316" s="162"/>
      <c r="N22316" s="152"/>
      <c r="P22316" s="138"/>
    </row>
    <row r="22317" spans="13:16" x14ac:dyDescent="0.3">
      <c r="M22317" s="162"/>
      <c r="N22317" s="152"/>
      <c r="P22317" s="138"/>
    </row>
    <row r="22318" spans="13:16" x14ac:dyDescent="0.3">
      <c r="M22318" s="162"/>
      <c r="N22318" s="152"/>
      <c r="P22318" s="138"/>
    </row>
    <row r="22319" spans="13:16" x14ac:dyDescent="0.3">
      <c r="M22319" s="162"/>
      <c r="N22319" s="152"/>
      <c r="P22319" s="138"/>
    </row>
    <row r="22320" spans="13:16" x14ac:dyDescent="0.3">
      <c r="M22320" s="162"/>
      <c r="N22320" s="152"/>
      <c r="P22320" s="138"/>
    </row>
    <row r="22321" spans="13:16" x14ac:dyDescent="0.3">
      <c r="M22321" s="162"/>
      <c r="N22321" s="152"/>
      <c r="P22321" s="138"/>
    </row>
    <row r="22322" spans="13:16" x14ac:dyDescent="0.3">
      <c r="M22322" s="162"/>
      <c r="N22322" s="152"/>
      <c r="P22322" s="138"/>
    </row>
    <row r="22323" spans="13:16" x14ac:dyDescent="0.3">
      <c r="M22323" s="162"/>
      <c r="N22323" s="152"/>
      <c r="P22323" s="138"/>
    </row>
    <row r="22324" spans="13:16" x14ac:dyDescent="0.3">
      <c r="M22324" s="162"/>
      <c r="N22324" s="152"/>
      <c r="P22324" s="138"/>
    </row>
    <row r="22325" spans="13:16" x14ac:dyDescent="0.3">
      <c r="M22325" s="162"/>
      <c r="N22325" s="152"/>
      <c r="P22325" s="138"/>
    </row>
    <row r="22326" spans="13:16" x14ac:dyDescent="0.3">
      <c r="M22326" s="162"/>
      <c r="N22326" s="152"/>
      <c r="P22326" s="138"/>
    </row>
    <row r="22327" spans="13:16" x14ac:dyDescent="0.3">
      <c r="M22327" s="162"/>
      <c r="N22327" s="152"/>
      <c r="P22327" s="138"/>
    </row>
    <row r="22328" spans="13:16" x14ac:dyDescent="0.3">
      <c r="M22328" s="162"/>
      <c r="N22328" s="152"/>
      <c r="P22328" s="138"/>
    </row>
    <row r="22329" spans="13:16" x14ac:dyDescent="0.3">
      <c r="M22329" s="162"/>
      <c r="N22329" s="152"/>
      <c r="P22329" s="138"/>
    </row>
    <row r="22330" spans="13:16" x14ac:dyDescent="0.3">
      <c r="M22330" s="162"/>
      <c r="N22330" s="152"/>
      <c r="P22330" s="138"/>
    </row>
    <row r="22331" spans="13:16" x14ac:dyDescent="0.3">
      <c r="M22331" s="162"/>
      <c r="N22331" s="152"/>
      <c r="P22331" s="138"/>
    </row>
    <row r="22332" spans="13:16" x14ac:dyDescent="0.3">
      <c r="M22332" s="162"/>
      <c r="N22332" s="152"/>
      <c r="P22332" s="138"/>
    </row>
    <row r="22333" spans="13:16" x14ac:dyDescent="0.3">
      <c r="M22333" s="162"/>
      <c r="N22333" s="152"/>
      <c r="P22333" s="138"/>
    </row>
    <row r="22334" spans="13:16" x14ac:dyDescent="0.3">
      <c r="M22334" s="162"/>
      <c r="N22334" s="152"/>
      <c r="P22334" s="138"/>
    </row>
    <row r="22335" spans="13:16" x14ac:dyDescent="0.3">
      <c r="M22335" s="162"/>
      <c r="N22335" s="152"/>
      <c r="P22335" s="138"/>
    </row>
    <row r="22336" spans="13:16" x14ac:dyDescent="0.3">
      <c r="M22336" s="162"/>
      <c r="N22336" s="152"/>
      <c r="P22336" s="138"/>
    </row>
    <row r="22337" spans="13:16" x14ac:dyDescent="0.3">
      <c r="M22337" s="162"/>
      <c r="N22337" s="152"/>
      <c r="P22337" s="138"/>
    </row>
    <row r="22338" spans="13:16" x14ac:dyDescent="0.3">
      <c r="M22338" s="162"/>
      <c r="N22338" s="152"/>
      <c r="P22338" s="138"/>
    </row>
    <row r="22339" spans="13:16" x14ac:dyDescent="0.3">
      <c r="M22339" s="162"/>
      <c r="N22339" s="152"/>
      <c r="P22339" s="138"/>
    </row>
    <row r="22340" spans="13:16" x14ac:dyDescent="0.3">
      <c r="M22340" s="162"/>
      <c r="N22340" s="152"/>
      <c r="P22340" s="138"/>
    </row>
    <row r="22341" spans="13:16" x14ac:dyDescent="0.3">
      <c r="M22341" s="162"/>
      <c r="N22341" s="152"/>
      <c r="P22341" s="138"/>
    </row>
    <row r="22342" spans="13:16" x14ac:dyDescent="0.3">
      <c r="M22342" s="162"/>
      <c r="N22342" s="152"/>
      <c r="P22342" s="138"/>
    </row>
    <row r="22343" spans="13:16" x14ac:dyDescent="0.3">
      <c r="M22343" s="162"/>
      <c r="N22343" s="152"/>
      <c r="P22343" s="138"/>
    </row>
    <row r="22344" spans="13:16" x14ac:dyDescent="0.3">
      <c r="M22344" s="162"/>
      <c r="N22344" s="152"/>
      <c r="P22344" s="138"/>
    </row>
    <row r="22345" spans="13:16" x14ac:dyDescent="0.3">
      <c r="M22345" s="162"/>
      <c r="N22345" s="152"/>
      <c r="P22345" s="138"/>
    </row>
    <row r="22346" spans="13:16" x14ac:dyDescent="0.3">
      <c r="M22346" s="162"/>
      <c r="N22346" s="152"/>
      <c r="P22346" s="138"/>
    </row>
    <row r="22347" spans="13:16" x14ac:dyDescent="0.3">
      <c r="M22347" s="162"/>
      <c r="N22347" s="152"/>
      <c r="P22347" s="138"/>
    </row>
    <row r="22348" spans="13:16" x14ac:dyDescent="0.3">
      <c r="M22348" s="162"/>
      <c r="N22348" s="152"/>
      <c r="P22348" s="138"/>
    </row>
    <row r="22349" spans="13:16" x14ac:dyDescent="0.3">
      <c r="M22349" s="162"/>
      <c r="N22349" s="152"/>
      <c r="P22349" s="138"/>
    </row>
    <row r="22350" spans="13:16" x14ac:dyDescent="0.3">
      <c r="M22350" s="162"/>
      <c r="N22350" s="152"/>
      <c r="P22350" s="138"/>
    </row>
    <row r="22351" spans="13:16" x14ac:dyDescent="0.3">
      <c r="M22351" s="162"/>
      <c r="N22351" s="152"/>
      <c r="P22351" s="138"/>
    </row>
    <row r="22352" spans="13:16" x14ac:dyDescent="0.3">
      <c r="M22352" s="162"/>
      <c r="N22352" s="152"/>
      <c r="P22352" s="138"/>
    </row>
    <row r="22353" spans="13:16" x14ac:dyDescent="0.3">
      <c r="M22353" s="162"/>
      <c r="N22353" s="152"/>
      <c r="P22353" s="138"/>
    </row>
    <row r="22354" spans="13:16" x14ac:dyDescent="0.3">
      <c r="M22354" s="162"/>
      <c r="N22354" s="152"/>
      <c r="P22354" s="138"/>
    </row>
    <row r="22355" spans="13:16" x14ac:dyDescent="0.3">
      <c r="M22355" s="162"/>
      <c r="N22355" s="152"/>
      <c r="P22355" s="138"/>
    </row>
    <row r="22356" spans="13:16" x14ac:dyDescent="0.3">
      <c r="M22356" s="162"/>
      <c r="N22356" s="152"/>
      <c r="P22356" s="138"/>
    </row>
    <row r="22357" spans="13:16" x14ac:dyDescent="0.3">
      <c r="M22357" s="162"/>
      <c r="N22357" s="152"/>
      <c r="P22357" s="138"/>
    </row>
    <row r="22358" spans="13:16" x14ac:dyDescent="0.3">
      <c r="M22358" s="162"/>
      <c r="N22358" s="152"/>
      <c r="P22358" s="138"/>
    </row>
    <row r="22359" spans="13:16" x14ac:dyDescent="0.3">
      <c r="M22359" s="162"/>
      <c r="N22359" s="152"/>
      <c r="P22359" s="138"/>
    </row>
    <row r="22360" spans="13:16" x14ac:dyDescent="0.3">
      <c r="M22360" s="162"/>
      <c r="N22360" s="152"/>
      <c r="P22360" s="138"/>
    </row>
    <row r="22361" spans="13:16" x14ac:dyDescent="0.3">
      <c r="M22361" s="162"/>
      <c r="N22361" s="152"/>
      <c r="P22361" s="138"/>
    </row>
    <row r="22362" spans="13:16" x14ac:dyDescent="0.3">
      <c r="M22362" s="162"/>
      <c r="N22362" s="152"/>
      <c r="P22362" s="138"/>
    </row>
    <row r="22363" spans="13:16" x14ac:dyDescent="0.3">
      <c r="M22363" s="162"/>
      <c r="N22363" s="152"/>
      <c r="P22363" s="138"/>
    </row>
    <row r="22364" spans="13:16" x14ac:dyDescent="0.3">
      <c r="M22364" s="162"/>
      <c r="N22364" s="152"/>
      <c r="P22364" s="138"/>
    </row>
    <row r="22365" spans="13:16" x14ac:dyDescent="0.3">
      <c r="M22365" s="162"/>
      <c r="N22365" s="152"/>
      <c r="P22365" s="138"/>
    </row>
    <row r="22366" spans="13:16" x14ac:dyDescent="0.3">
      <c r="M22366" s="162"/>
      <c r="N22366" s="152"/>
      <c r="P22366" s="138"/>
    </row>
    <row r="22367" spans="13:16" x14ac:dyDescent="0.3">
      <c r="M22367" s="162"/>
      <c r="N22367" s="152"/>
      <c r="P22367" s="138"/>
    </row>
    <row r="22368" spans="13:16" x14ac:dyDescent="0.3">
      <c r="M22368" s="162"/>
      <c r="N22368" s="152"/>
      <c r="P22368" s="138"/>
    </row>
    <row r="22369" spans="13:16" x14ac:dyDescent="0.3">
      <c r="M22369" s="162"/>
      <c r="N22369" s="152"/>
      <c r="P22369" s="138"/>
    </row>
    <row r="22370" spans="13:16" x14ac:dyDescent="0.3">
      <c r="M22370" s="162"/>
      <c r="N22370" s="152"/>
      <c r="P22370" s="138"/>
    </row>
    <row r="22371" spans="13:16" x14ac:dyDescent="0.3">
      <c r="M22371" s="162"/>
      <c r="N22371" s="152"/>
      <c r="P22371" s="138"/>
    </row>
    <row r="22372" spans="13:16" x14ac:dyDescent="0.3">
      <c r="M22372" s="162"/>
      <c r="N22372" s="152"/>
      <c r="P22372" s="138"/>
    </row>
    <row r="22373" spans="13:16" x14ac:dyDescent="0.3">
      <c r="M22373" s="162"/>
      <c r="N22373" s="152"/>
      <c r="P22373" s="138"/>
    </row>
    <row r="22374" spans="13:16" x14ac:dyDescent="0.3">
      <c r="M22374" s="162"/>
      <c r="N22374" s="152"/>
      <c r="P22374" s="138"/>
    </row>
    <row r="22375" spans="13:16" x14ac:dyDescent="0.3">
      <c r="M22375" s="162"/>
      <c r="N22375" s="152"/>
      <c r="P22375" s="138"/>
    </row>
    <row r="22376" spans="13:16" x14ac:dyDescent="0.3">
      <c r="M22376" s="162"/>
      <c r="N22376" s="152"/>
      <c r="P22376" s="138"/>
    </row>
    <row r="22377" spans="13:16" x14ac:dyDescent="0.3">
      <c r="M22377" s="162"/>
      <c r="N22377" s="152"/>
      <c r="P22377" s="138"/>
    </row>
    <row r="22378" spans="13:16" x14ac:dyDescent="0.3">
      <c r="M22378" s="162"/>
      <c r="N22378" s="152"/>
      <c r="P22378" s="138"/>
    </row>
    <row r="22379" spans="13:16" x14ac:dyDescent="0.3">
      <c r="M22379" s="162"/>
      <c r="N22379" s="152"/>
      <c r="P22379" s="138"/>
    </row>
    <row r="22380" spans="13:16" x14ac:dyDescent="0.3">
      <c r="M22380" s="162"/>
      <c r="N22380" s="152"/>
      <c r="P22380" s="138"/>
    </row>
    <row r="22381" spans="13:16" x14ac:dyDescent="0.3">
      <c r="M22381" s="162"/>
      <c r="N22381" s="152"/>
      <c r="P22381" s="138"/>
    </row>
    <row r="22382" spans="13:16" x14ac:dyDescent="0.3">
      <c r="M22382" s="162"/>
      <c r="N22382" s="152"/>
      <c r="P22382" s="138"/>
    </row>
    <row r="22383" spans="13:16" x14ac:dyDescent="0.3">
      <c r="M22383" s="162"/>
      <c r="N22383" s="152"/>
      <c r="P22383" s="138"/>
    </row>
    <row r="22384" spans="13:16" x14ac:dyDescent="0.3">
      <c r="M22384" s="162"/>
      <c r="N22384" s="152"/>
      <c r="P22384" s="138"/>
    </row>
    <row r="22385" spans="13:16" x14ac:dyDescent="0.3">
      <c r="M22385" s="162"/>
      <c r="N22385" s="152"/>
      <c r="P22385" s="138"/>
    </row>
    <row r="22386" spans="13:16" x14ac:dyDescent="0.3">
      <c r="M22386" s="162"/>
      <c r="N22386" s="152"/>
      <c r="P22386" s="138"/>
    </row>
    <row r="22387" spans="13:16" x14ac:dyDescent="0.3">
      <c r="M22387" s="162"/>
      <c r="N22387" s="152"/>
      <c r="P22387" s="138"/>
    </row>
    <row r="22388" spans="13:16" x14ac:dyDescent="0.3">
      <c r="M22388" s="162"/>
      <c r="N22388" s="152"/>
      <c r="P22388" s="138"/>
    </row>
    <row r="22389" spans="13:16" x14ac:dyDescent="0.3">
      <c r="M22389" s="162"/>
      <c r="N22389" s="152"/>
      <c r="P22389" s="138"/>
    </row>
    <row r="22390" spans="13:16" x14ac:dyDescent="0.3">
      <c r="M22390" s="162"/>
      <c r="N22390" s="152"/>
      <c r="P22390" s="138"/>
    </row>
    <row r="22391" spans="13:16" x14ac:dyDescent="0.3">
      <c r="M22391" s="162"/>
      <c r="N22391" s="152"/>
      <c r="P22391" s="138"/>
    </row>
    <row r="22392" spans="13:16" x14ac:dyDescent="0.3">
      <c r="M22392" s="162"/>
      <c r="N22392" s="152"/>
      <c r="P22392" s="138"/>
    </row>
    <row r="22393" spans="13:16" x14ac:dyDescent="0.3">
      <c r="M22393" s="162"/>
      <c r="N22393" s="152"/>
      <c r="P22393" s="138"/>
    </row>
    <row r="22394" spans="13:16" x14ac:dyDescent="0.3">
      <c r="M22394" s="162"/>
      <c r="N22394" s="152"/>
      <c r="P22394" s="138"/>
    </row>
    <row r="22395" spans="13:16" x14ac:dyDescent="0.3">
      <c r="M22395" s="162"/>
      <c r="N22395" s="152"/>
      <c r="P22395" s="138"/>
    </row>
    <row r="22396" spans="13:16" x14ac:dyDescent="0.3">
      <c r="M22396" s="162"/>
      <c r="N22396" s="152"/>
      <c r="P22396" s="138"/>
    </row>
    <row r="22397" spans="13:16" x14ac:dyDescent="0.3">
      <c r="M22397" s="162"/>
      <c r="N22397" s="152"/>
      <c r="P22397" s="138"/>
    </row>
    <row r="22398" spans="13:16" x14ac:dyDescent="0.3">
      <c r="M22398" s="162"/>
      <c r="N22398" s="152"/>
      <c r="P22398" s="138"/>
    </row>
    <row r="22399" spans="13:16" x14ac:dyDescent="0.3">
      <c r="M22399" s="162"/>
      <c r="N22399" s="152"/>
      <c r="P22399" s="138"/>
    </row>
    <row r="22400" spans="13:16" x14ac:dyDescent="0.3">
      <c r="M22400" s="162"/>
      <c r="N22400" s="152"/>
      <c r="P22400" s="138"/>
    </row>
    <row r="22401" spans="13:16" x14ac:dyDescent="0.3">
      <c r="M22401" s="162"/>
      <c r="N22401" s="152"/>
      <c r="P22401" s="138"/>
    </row>
    <row r="22402" spans="13:16" x14ac:dyDescent="0.3">
      <c r="M22402" s="162"/>
      <c r="N22402" s="152"/>
      <c r="P22402" s="138"/>
    </row>
    <row r="22403" spans="13:16" x14ac:dyDescent="0.3">
      <c r="M22403" s="162"/>
      <c r="N22403" s="152"/>
      <c r="P22403" s="138"/>
    </row>
    <row r="22404" spans="13:16" x14ac:dyDescent="0.3">
      <c r="M22404" s="162"/>
      <c r="N22404" s="152"/>
      <c r="P22404" s="138"/>
    </row>
    <row r="22405" spans="13:16" x14ac:dyDescent="0.3">
      <c r="M22405" s="162"/>
      <c r="N22405" s="152"/>
      <c r="P22405" s="138"/>
    </row>
    <row r="22406" spans="13:16" x14ac:dyDescent="0.3">
      <c r="M22406" s="162"/>
      <c r="N22406" s="152"/>
      <c r="P22406" s="138"/>
    </row>
    <row r="22407" spans="13:16" x14ac:dyDescent="0.3">
      <c r="M22407" s="162"/>
      <c r="N22407" s="152"/>
      <c r="P22407" s="138"/>
    </row>
    <row r="22408" spans="13:16" x14ac:dyDescent="0.3">
      <c r="M22408" s="162"/>
      <c r="N22408" s="152"/>
      <c r="P22408" s="138"/>
    </row>
    <row r="22409" spans="13:16" x14ac:dyDescent="0.3">
      <c r="M22409" s="162"/>
      <c r="N22409" s="152"/>
      <c r="P22409" s="138"/>
    </row>
    <row r="22410" spans="13:16" x14ac:dyDescent="0.3">
      <c r="M22410" s="162"/>
      <c r="N22410" s="152"/>
      <c r="P22410" s="138"/>
    </row>
    <row r="22411" spans="13:16" x14ac:dyDescent="0.3">
      <c r="M22411" s="162"/>
      <c r="N22411" s="152"/>
      <c r="P22411" s="138"/>
    </row>
    <row r="22412" spans="13:16" x14ac:dyDescent="0.3">
      <c r="M22412" s="162"/>
      <c r="N22412" s="152"/>
      <c r="P22412" s="138"/>
    </row>
    <row r="22413" spans="13:16" x14ac:dyDescent="0.3">
      <c r="M22413" s="162"/>
      <c r="N22413" s="152"/>
      <c r="P22413" s="138"/>
    </row>
    <row r="22414" spans="13:16" x14ac:dyDescent="0.3">
      <c r="M22414" s="162"/>
      <c r="N22414" s="152"/>
      <c r="P22414" s="138"/>
    </row>
    <row r="22415" spans="13:16" x14ac:dyDescent="0.3">
      <c r="M22415" s="162"/>
      <c r="N22415" s="152"/>
      <c r="P22415" s="138"/>
    </row>
    <row r="22416" spans="13:16" x14ac:dyDescent="0.3">
      <c r="M22416" s="162"/>
      <c r="N22416" s="152"/>
      <c r="P22416" s="138"/>
    </row>
    <row r="22417" spans="13:16" x14ac:dyDescent="0.3">
      <c r="M22417" s="162"/>
      <c r="N22417" s="152"/>
      <c r="P22417" s="138"/>
    </row>
    <row r="22418" spans="13:16" x14ac:dyDescent="0.3">
      <c r="M22418" s="162"/>
      <c r="N22418" s="152"/>
      <c r="P22418" s="138"/>
    </row>
    <row r="22419" spans="13:16" x14ac:dyDescent="0.3">
      <c r="M22419" s="162"/>
      <c r="N22419" s="152"/>
      <c r="P22419" s="138"/>
    </row>
    <row r="22420" spans="13:16" x14ac:dyDescent="0.3">
      <c r="M22420" s="162"/>
      <c r="N22420" s="152"/>
      <c r="P22420" s="138"/>
    </row>
    <row r="22421" spans="13:16" x14ac:dyDescent="0.3">
      <c r="M22421" s="162"/>
      <c r="N22421" s="152"/>
      <c r="P22421" s="138"/>
    </row>
    <row r="22422" spans="13:16" x14ac:dyDescent="0.3">
      <c r="M22422" s="162"/>
      <c r="N22422" s="152"/>
      <c r="P22422" s="138"/>
    </row>
    <row r="22423" spans="13:16" x14ac:dyDescent="0.3">
      <c r="M22423" s="162"/>
      <c r="N22423" s="152"/>
      <c r="P22423" s="138"/>
    </row>
    <row r="22424" spans="13:16" x14ac:dyDescent="0.3">
      <c r="M22424" s="162"/>
      <c r="N22424" s="152"/>
      <c r="P22424" s="138"/>
    </row>
    <row r="22425" spans="13:16" x14ac:dyDescent="0.3">
      <c r="M22425" s="162"/>
      <c r="N22425" s="152"/>
      <c r="P22425" s="138"/>
    </row>
    <row r="22426" spans="13:16" x14ac:dyDescent="0.3">
      <c r="M22426" s="162"/>
      <c r="N22426" s="152"/>
      <c r="P22426" s="138"/>
    </row>
    <row r="22427" spans="13:16" x14ac:dyDescent="0.3">
      <c r="M22427" s="162"/>
      <c r="N22427" s="152"/>
      <c r="P22427" s="138"/>
    </row>
    <row r="22428" spans="13:16" x14ac:dyDescent="0.3">
      <c r="M22428" s="162"/>
      <c r="N22428" s="152"/>
      <c r="P22428" s="138"/>
    </row>
    <row r="22429" spans="13:16" x14ac:dyDescent="0.3">
      <c r="M22429" s="162"/>
      <c r="N22429" s="152"/>
      <c r="P22429" s="138"/>
    </row>
    <row r="22430" spans="13:16" x14ac:dyDescent="0.3">
      <c r="M22430" s="162"/>
      <c r="N22430" s="152"/>
      <c r="P22430" s="138"/>
    </row>
    <row r="22431" spans="13:16" x14ac:dyDescent="0.3">
      <c r="M22431" s="162"/>
      <c r="N22431" s="152"/>
      <c r="P22431" s="138"/>
    </row>
    <row r="22432" spans="13:16" x14ac:dyDescent="0.3">
      <c r="M22432" s="162"/>
      <c r="N22432" s="152"/>
      <c r="P22432" s="138"/>
    </row>
    <row r="22433" spans="13:16" x14ac:dyDescent="0.3">
      <c r="M22433" s="162"/>
      <c r="N22433" s="152"/>
      <c r="P22433" s="138"/>
    </row>
    <row r="22434" spans="13:16" x14ac:dyDescent="0.3">
      <c r="M22434" s="162"/>
      <c r="N22434" s="152"/>
      <c r="P22434" s="138"/>
    </row>
    <row r="22435" spans="13:16" x14ac:dyDescent="0.3">
      <c r="M22435" s="162"/>
      <c r="N22435" s="152"/>
      <c r="P22435" s="138"/>
    </row>
    <row r="22436" spans="13:16" x14ac:dyDescent="0.3">
      <c r="M22436" s="162"/>
      <c r="N22436" s="152"/>
      <c r="P22436" s="138"/>
    </row>
    <row r="22437" spans="13:16" x14ac:dyDescent="0.3">
      <c r="M22437" s="162"/>
      <c r="N22437" s="152"/>
      <c r="P22437" s="138"/>
    </row>
    <row r="22438" spans="13:16" x14ac:dyDescent="0.3">
      <c r="M22438" s="162"/>
      <c r="N22438" s="152"/>
      <c r="P22438" s="138"/>
    </row>
    <row r="22439" spans="13:16" x14ac:dyDescent="0.3">
      <c r="M22439" s="162"/>
      <c r="N22439" s="152"/>
      <c r="P22439" s="138"/>
    </row>
    <row r="22440" spans="13:16" x14ac:dyDescent="0.3">
      <c r="M22440" s="162"/>
      <c r="N22440" s="152"/>
      <c r="P22440" s="138"/>
    </row>
    <row r="22441" spans="13:16" x14ac:dyDescent="0.3">
      <c r="M22441" s="162"/>
      <c r="N22441" s="152"/>
      <c r="P22441" s="138"/>
    </row>
    <row r="22442" spans="13:16" x14ac:dyDescent="0.3">
      <c r="M22442" s="162"/>
      <c r="N22442" s="152"/>
      <c r="P22442" s="138"/>
    </row>
    <row r="22443" spans="13:16" x14ac:dyDescent="0.3">
      <c r="M22443" s="162"/>
      <c r="N22443" s="152"/>
      <c r="P22443" s="138"/>
    </row>
    <row r="22444" spans="13:16" x14ac:dyDescent="0.3">
      <c r="M22444" s="162"/>
      <c r="N22444" s="152"/>
      <c r="P22444" s="138"/>
    </row>
    <row r="22445" spans="13:16" x14ac:dyDescent="0.3">
      <c r="M22445" s="162"/>
      <c r="N22445" s="152"/>
      <c r="P22445" s="138"/>
    </row>
    <row r="22446" spans="13:16" x14ac:dyDescent="0.3">
      <c r="M22446" s="162"/>
      <c r="N22446" s="152"/>
      <c r="P22446" s="138"/>
    </row>
    <row r="22447" spans="13:16" x14ac:dyDescent="0.3">
      <c r="M22447" s="162"/>
      <c r="N22447" s="152"/>
      <c r="P22447" s="138"/>
    </row>
    <row r="22448" spans="13:16" x14ac:dyDescent="0.3">
      <c r="M22448" s="162"/>
      <c r="N22448" s="152"/>
      <c r="P22448" s="138"/>
    </row>
    <row r="22449" spans="13:16" x14ac:dyDescent="0.3">
      <c r="M22449" s="162"/>
      <c r="N22449" s="152"/>
      <c r="P22449" s="138"/>
    </row>
    <row r="22450" spans="13:16" x14ac:dyDescent="0.3">
      <c r="M22450" s="162"/>
      <c r="N22450" s="152"/>
      <c r="P22450" s="138"/>
    </row>
    <row r="22451" spans="13:16" x14ac:dyDescent="0.3">
      <c r="M22451" s="162"/>
      <c r="N22451" s="152"/>
      <c r="P22451" s="138"/>
    </row>
    <row r="22452" spans="13:16" x14ac:dyDescent="0.3">
      <c r="M22452" s="162"/>
      <c r="N22452" s="152"/>
      <c r="P22452" s="138"/>
    </row>
    <row r="22453" spans="13:16" x14ac:dyDescent="0.3">
      <c r="M22453" s="162"/>
      <c r="N22453" s="152"/>
      <c r="P22453" s="138"/>
    </row>
    <row r="22454" spans="13:16" x14ac:dyDescent="0.3">
      <c r="M22454" s="162"/>
      <c r="N22454" s="152"/>
      <c r="P22454" s="138"/>
    </row>
    <row r="22455" spans="13:16" x14ac:dyDescent="0.3">
      <c r="M22455" s="162"/>
      <c r="N22455" s="152"/>
      <c r="P22455" s="138"/>
    </row>
    <row r="22456" spans="13:16" x14ac:dyDescent="0.3">
      <c r="M22456" s="162"/>
      <c r="N22456" s="152"/>
      <c r="P22456" s="138"/>
    </row>
    <row r="22457" spans="13:16" x14ac:dyDescent="0.3">
      <c r="M22457" s="162"/>
      <c r="N22457" s="152"/>
      <c r="P22457" s="138"/>
    </row>
    <row r="22458" spans="13:16" x14ac:dyDescent="0.3">
      <c r="M22458" s="162"/>
      <c r="N22458" s="152"/>
      <c r="P22458" s="138"/>
    </row>
    <row r="22459" spans="13:16" x14ac:dyDescent="0.3">
      <c r="M22459" s="162"/>
      <c r="N22459" s="152"/>
      <c r="P22459" s="138"/>
    </row>
    <row r="22460" spans="13:16" x14ac:dyDescent="0.3">
      <c r="M22460" s="162"/>
      <c r="N22460" s="152"/>
      <c r="P22460" s="138"/>
    </row>
    <row r="22461" spans="13:16" x14ac:dyDescent="0.3">
      <c r="M22461" s="162"/>
      <c r="N22461" s="152"/>
      <c r="P22461" s="138"/>
    </row>
    <row r="22462" spans="13:16" x14ac:dyDescent="0.3">
      <c r="M22462" s="162"/>
      <c r="N22462" s="152"/>
      <c r="P22462" s="138"/>
    </row>
    <row r="22463" spans="13:16" x14ac:dyDescent="0.3">
      <c r="M22463" s="162"/>
      <c r="N22463" s="152"/>
      <c r="P22463" s="138"/>
    </row>
    <row r="22464" spans="13:16" x14ac:dyDescent="0.3">
      <c r="M22464" s="162"/>
      <c r="N22464" s="152"/>
      <c r="P22464" s="138"/>
    </row>
    <row r="22465" spans="13:16" x14ac:dyDescent="0.3">
      <c r="M22465" s="162"/>
      <c r="N22465" s="152"/>
      <c r="P22465" s="138"/>
    </row>
    <row r="22466" spans="13:16" x14ac:dyDescent="0.3">
      <c r="M22466" s="162"/>
      <c r="N22466" s="152"/>
      <c r="P22466" s="138"/>
    </row>
    <row r="22467" spans="13:16" x14ac:dyDescent="0.3">
      <c r="M22467" s="162"/>
      <c r="N22467" s="152"/>
      <c r="P22467" s="138"/>
    </row>
    <row r="22468" spans="13:16" x14ac:dyDescent="0.3">
      <c r="M22468" s="162"/>
      <c r="N22468" s="152"/>
      <c r="P22468" s="138"/>
    </row>
    <row r="22469" spans="13:16" x14ac:dyDescent="0.3">
      <c r="M22469" s="162"/>
      <c r="N22469" s="152"/>
      <c r="P22469" s="138"/>
    </row>
    <row r="22470" spans="13:16" x14ac:dyDescent="0.3">
      <c r="M22470" s="162"/>
      <c r="N22470" s="152"/>
      <c r="P22470" s="138"/>
    </row>
    <row r="22471" spans="13:16" x14ac:dyDescent="0.3">
      <c r="M22471" s="162"/>
      <c r="N22471" s="152"/>
      <c r="P22471" s="138"/>
    </row>
    <row r="22472" spans="13:16" x14ac:dyDescent="0.3">
      <c r="M22472" s="162"/>
      <c r="N22472" s="152"/>
      <c r="P22472" s="138"/>
    </row>
    <row r="22473" spans="13:16" x14ac:dyDescent="0.3">
      <c r="M22473" s="162"/>
      <c r="N22473" s="152"/>
      <c r="P22473" s="138"/>
    </row>
    <row r="22474" spans="13:16" x14ac:dyDescent="0.3">
      <c r="M22474" s="162"/>
      <c r="N22474" s="152"/>
      <c r="P22474" s="138"/>
    </row>
    <row r="22475" spans="13:16" x14ac:dyDescent="0.3">
      <c r="M22475" s="162"/>
      <c r="N22475" s="152"/>
      <c r="P22475" s="138"/>
    </row>
    <row r="22476" spans="13:16" x14ac:dyDescent="0.3">
      <c r="M22476" s="162"/>
      <c r="N22476" s="152"/>
      <c r="P22476" s="138"/>
    </row>
    <row r="22477" spans="13:16" x14ac:dyDescent="0.3">
      <c r="M22477" s="162"/>
      <c r="N22477" s="152"/>
      <c r="P22477" s="138"/>
    </row>
    <row r="22478" spans="13:16" x14ac:dyDescent="0.3">
      <c r="M22478" s="162"/>
      <c r="N22478" s="152"/>
      <c r="P22478" s="138"/>
    </row>
    <row r="22479" spans="13:16" x14ac:dyDescent="0.3">
      <c r="M22479" s="162"/>
      <c r="N22479" s="152"/>
      <c r="P22479" s="138"/>
    </row>
    <row r="22480" spans="13:16" x14ac:dyDescent="0.3">
      <c r="M22480" s="162"/>
      <c r="N22480" s="152"/>
      <c r="P22480" s="138"/>
    </row>
    <row r="22481" spans="13:16" x14ac:dyDescent="0.3">
      <c r="M22481" s="162"/>
      <c r="N22481" s="152"/>
      <c r="P22481" s="138"/>
    </row>
    <row r="22482" spans="13:16" x14ac:dyDescent="0.3">
      <c r="M22482" s="162"/>
      <c r="N22482" s="152"/>
      <c r="P22482" s="138"/>
    </row>
    <row r="22483" spans="13:16" x14ac:dyDescent="0.3">
      <c r="M22483" s="162"/>
      <c r="N22483" s="152"/>
      <c r="P22483" s="138"/>
    </row>
    <row r="22484" spans="13:16" x14ac:dyDescent="0.3">
      <c r="M22484" s="162"/>
      <c r="N22484" s="152"/>
      <c r="P22484" s="138"/>
    </row>
    <row r="22485" spans="13:16" x14ac:dyDescent="0.3">
      <c r="M22485" s="162"/>
      <c r="N22485" s="152"/>
      <c r="P22485" s="138"/>
    </row>
    <row r="22486" spans="13:16" x14ac:dyDescent="0.3">
      <c r="M22486" s="162"/>
      <c r="N22486" s="152"/>
      <c r="P22486" s="138"/>
    </row>
    <row r="22487" spans="13:16" x14ac:dyDescent="0.3">
      <c r="M22487" s="162"/>
      <c r="N22487" s="152"/>
      <c r="P22487" s="138"/>
    </row>
    <row r="22488" spans="13:16" x14ac:dyDescent="0.3">
      <c r="M22488" s="162"/>
      <c r="N22488" s="152"/>
      <c r="P22488" s="138"/>
    </row>
    <row r="22489" spans="13:16" x14ac:dyDescent="0.3">
      <c r="M22489" s="162"/>
      <c r="N22489" s="152"/>
      <c r="P22489" s="138"/>
    </row>
    <row r="22490" spans="13:16" x14ac:dyDescent="0.3">
      <c r="M22490" s="162"/>
      <c r="N22490" s="152"/>
      <c r="P22490" s="138"/>
    </row>
    <row r="22491" spans="13:16" x14ac:dyDescent="0.3">
      <c r="M22491" s="162"/>
      <c r="N22491" s="152"/>
      <c r="P22491" s="138"/>
    </row>
    <row r="22492" spans="13:16" x14ac:dyDescent="0.3">
      <c r="M22492" s="162"/>
      <c r="N22492" s="152"/>
      <c r="P22492" s="138"/>
    </row>
    <row r="22493" spans="13:16" x14ac:dyDescent="0.3">
      <c r="M22493" s="162"/>
      <c r="N22493" s="152"/>
      <c r="P22493" s="138"/>
    </row>
    <row r="22494" spans="13:16" x14ac:dyDescent="0.3">
      <c r="M22494" s="162"/>
      <c r="N22494" s="152"/>
      <c r="P22494" s="138"/>
    </row>
    <row r="22495" spans="13:16" x14ac:dyDescent="0.3">
      <c r="M22495" s="162"/>
      <c r="N22495" s="152"/>
      <c r="P22495" s="138"/>
    </row>
    <row r="22496" spans="13:16" x14ac:dyDescent="0.3">
      <c r="M22496" s="162"/>
      <c r="N22496" s="152"/>
      <c r="P22496" s="138"/>
    </row>
    <row r="22497" spans="13:16" x14ac:dyDescent="0.3">
      <c r="M22497" s="162"/>
      <c r="N22497" s="152"/>
      <c r="P22497" s="138"/>
    </row>
    <row r="22498" spans="13:16" x14ac:dyDescent="0.3">
      <c r="M22498" s="162"/>
      <c r="N22498" s="152"/>
      <c r="P22498" s="138"/>
    </row>
    <row r="22499" spans="13:16" x14ac:dyDescent="0.3">
      <c r="M22499" s="162"/>
      <c r="N22499" s="152"/>
      <c r="P22499" s="138"/>
    </row>
    <row r="22500" spans="13:16" x14ac:dyDescent="0.3">
      <c r="M22500" s="162"/>
      <c r="N22500" s="152"/>
      <c r="P22500" s="138"/>
    </row>
    <row r="22501" spans="13:16" x14ac:dyDescent="0.3">
      <c r="M22501" s="162"/>
      <c r="N22501" s="152"/>
      <c r="P22501" s="138"/>
    </row>
    <row r="22502" spans="13:16" x14ac:dyDescent="0.3">
      <c r="M22502" s="162"/>
      <c r="N22502" s="152"/>
      <c r="P22502" s="138"/>
    </row>
    <row r="22503" spans="13:16" x14ac:dyDescent="0.3">
      <c r="M22503" s="162"/>
      <c r="N22503" s="152"/>
      <c r="P22503" s="138"/>
    </row>
    <row r="22504" spans="13:16" x14ac:dyDescent="0.3">
      <c r="M22504" s="162"/>
      <c r="N22504" s="152"/>
      <c r="P22504" s="138"/>
    </row>
    <row r="22505" spans="13:16" x14ac:dyDescent="0.3">
      <c r="M22505" s="162"/>
      <c r="N22505" s="152"/>
      <c r="P22505" s="138"/>
    </row>
    <row r="22506" spans="13:16" x14ac:dyDescent="0.3">
      <c r="M22506" s="162"/>
      <c r="N22506" s="152"/>
      <c r="P22506" s="138"/>
    </row>
    <row r="22507" spans="13:16" x14ac:dyDescent="0.3">
      <c r="M22507" s="162"/>
      <c r="N22507" s="152"/>
      <c r="P22507" s="138"/>
    </row>
    <row r="22508" spans="13:16" x14ac:dyDescent="0.3">
      <c r="M22508" s="162"/>
      <c r="N22508" s="152"/>
      <c r="P22508" s="138"/>
    </row>
    <row r="22509" spans="13:16" x14ac:dyDescent="0.3">
      <c r="M22509" s="162"/>
      <c r="N22509" s="152"/>
      <c r="P22509" s="138"/>
    </row>
    <row r="22510" spans="13:16" x14ac:dyDescent="0.3">
      <c r="M22510" s="162"/>
      <c r="N22510" s="152"/>
      <c r="P22510" s="138"/>
    </row>
    <row r="22511" spans="13:16" x14ac:dyDescent="0.3">
      <c r="M22511" s="162"/>
      <c r="N22511" s="152"/>
      <c r="P22511" s="138"/>
    </row>
    <row r="22512" spans="13:16" x14ac:dyDescent="0.3">
      <c r="M22512" s="162"/>
      <c r="N22512" s="152"/>
      <c r="P22512" s="138"/>
    </row>
    <row r="22513" spans="13:16" x14ac:dyDescent="0.3">
      <c r="M22513" s="162"/>
      <c r="N22513" s="152"/>
      <c r="P22513" s="138"/>
    </row>
    <row r="22514" spans="13:16" x14ac:dyDescent="0.3">
      <c r="M22514" s="162"/>
      <c r="N22514" s="152"/>
      <c r="P22514" s="138"/>
    </row>
    <row r="22515" spans="13:16" x14ac:dyDescent="0.3">
      <c r="M22515" s="162"/>
      <c r="N22515" s="152"/>
      <c r="P22515" s="138"/>
    </row>
    <row r="22516" spans="13:16" x14ac:dyDescent="0.3">
      <c r="M22516" s="162"/>
      <c r="N22516" s="152"/>
      <c r="P22516" s="138"/>
    </row>
    <row r="22517" spans="13:16" x14ac:dyDescent="0.3">
      <c r="M22517" s="162"/>
      <c r="N22517" s="152"/>
      <c r="P22517" s="138"/>
    </row>
    <row r="22518" spans="13:16" x14ac:dyDescent="0.3">
      <c r="M22518" s="162"/>
      <c r="N22518" s="152"/>
      <c r="P22518" s="138"/>
    </row>
    <row r="22519" spans="13:16" x14ac:dyDescent="0.3">
      <c r="M22519" s="162"/>
      <c r="N22519" s="152"/>
      <c r="P22519" s="138"/>
    </row>
    <row r="22520" spans="13:16" x14ac:dyDescent="0.3">
      <c r="M22520" s="162"/>
      <c r="N22520" s="152"/>
      <c r="P22520" s="138"/>
    </row>
    <row r="22521" spans="13:16" x14ac:dyDescent="0.3">
      <c r="M22521" s="162"/>
      <c r="N22521" s="152"/>
      <c r="P22521" s="138"/>
    </row>
    <row r="22522" spans="13:16" x14ac:dyDescent="0.3">
      <c r="M22522" s="162"/>
      <c r="N22522" s="152"/>
      <c r="P22522" s="138"/>
    </row>
    <row r="22523" spans="13:16" x14ac:dyDescent="0.3">
      <c r="M22523" s="162"/>
      <c r="N22523" s="152"/>
      <c r="P22523" s="138"/>
    </row>
    <row r="22524" spans="13:16" x14ac:dyDescent="0.3">
      <c r="M22524" s="162"/>
      <c r="N22524" s="152"/>
      <c r="P22524" s="138"/>
    </row>
    <row r="22525" spans="13:16" x14ac:dyDescent="0.3">
      <c r="M22525" s="162"/>
      <c r="N22525" s="152"/>
      <c r="P22525" s="138"/>
    </row>
    <row r="22526" spans="13:16" x14ac:dyDescent="0.3">
      <c r="M22526" s="162"/>
      <c r="N22526" s="152"/>
      <c r="P22526" s="138"/>
    </row>
    <row r="22527" spans="13:16" x14ac:dyDescent="0.3">
      <c r="M22527" s="162"/>
      <c r="N22527" s="152"/>
      <c r="P22527" s="138"/>
    </row>
    <row r="22528" spans="13:16" x14ac:dyDescent="0.3">
      <c r="M22528" s="162"/>
      <c r="N22528" s="152"/>
      <c r="P22528" s="138"/>
    </row>
    <row r="22529" spans="13:16" x14ac:dyDescent="0.3">
      <c r="M22529" s="162"/>
      <c r="N22529" s="152"/>
      <c r="P22529" s="138"/>
    </row>
    <row r="22530" spans="13:16" x14ac:dyDescent="0.3">
      <c r="M22530" s="162"/>
      <c r="N22530" s="152"/>
      <c r="P22530" s="138"/>
    </row>
    <row r="22531" spans="13:16" x14ac:dyDescent="0.3">
      <c r="M22531" s="162"/>
      <c r="N22531" s="152"/>
      <c r="P22531" s="138"/>
    </row>
    <row r="22532" spans="13:16" x14ac:dyDescent="0.3">
      <c r="M22532" s="162"/>
      <c r="N22532" s="152"/>
      <c r="P22532" s="138"/>
    </row>
    <row r="22533" spans="13:16" x14ac:dyDescent="0.3">
      <c r="M22533" s="162"/>
      <c r="N22533" s="152"/>
      <c r="P22533" s="138"/>
    </row>
    <row r="22534" spans="13:16" x14ac:dyDescent="0.3">
      <c r="M22534" s="162"/>
      <c r="N22534" s="152"/>
      <c r="P22534" s="138"/>
    </row>
    <row r="22535" spans="13:16" x14ac:dyDescent="0.3">
      <c r="M22535" s="162"/>
      <c r="N22535" s="152"/>
      <c r="P22535" s="138"/>
    </row>
    <row r="22536" spans="13:16" x14ac:dyDescent="0.3">
      <c r="M22536" s="162"/>
      <c r="N22536" s="152"/>
      <c r="P22536" s="138"/>
    </row>
    <row r="22537" spans="13:16" x14ac:dyDescent="0.3">
      <c r="M22537" s="162"/>
      <c r="N22537" s="152"/>
      <c r="P22537" s="138"/>
    </row>
    <row r="22538" spans="13:16" x14ac:dyDescent="0.3">
      <c r="M22538" s="162"/>
      <c r="N22538" s="152"/>
      <c r="P22538" s="138"/>
    </row>
    <row r="22539" spans="13:16" x14ac:dyDescent="0.3">
      <c r="M22539" s="162"/>
      <c r="N22539" s="152"/>
      <c r="P22539" s="138"/>
    </row>
    <row r="22540" spans="13:16" x14ac:dyDescent="0.3">
      <c r="M22540" s="162"/>
      <c r="N22540" s="152"/>
      <c r="P22540" s="138"/>
    </row>
    <row r="22541" spans="13:16" x14ac:dyDescent="0.3">
      <c r="M22541" s="162"/>
      <c r="N22541" s="152"/>
      <c r="P22541" s="138"/>
    </row>
    <row r="22542" spans="13:16" x14ac:dyDescent="0.3">
      <c r="M22542" s="162"/>
      <c r="N22542" s="152"/>
      <c r="P22542" s="138"/>
    </row>
    <row r="22543" spans="13:16" x14ac:dyDescent="0.3">
      <c r="M22543" s="162"/>
      <c r="N22543" s="152"/>
      <c r="P22543" s="138"/>
    </row>
    <row r="22544" spans="13:16" x14ac:dyDescent="0.3">
      <c r="M22544" s="162"/>
      <c r="N22544" s="152"/>
      <c r="P22544" s="138"/>
    </row>
    <row r="22545" spans="13:16" x14ac:dyDescent="0.3">
      <c r="M22545" s="162"/>
      <c r="N22545" s="152"/>
      <c r="P22545" s="138"/>
    </row>
    <row r="22546" spans="13:16" x14ac:dyDescent="0.3">
      <c r="M22546" s="162"/>
      <c r="N22546" s="152"/>
      <c r="P22546" s="138"/>
    </row>
    <row r="22547" spans="13:16" x14ac:dyDescent="0.3">
      <c r="M22547" s="162"/>
      <c r="N22547" s="152"/>
      <c r="P22547" s="138"/>
    </row>
    <row r="22548" spans="13:16" x14ac:dyDescent="0.3">
      <c r="M22548" s="162"/>
      <c r="N22548" s="152"/>
      <c r="P22548" s="138"/>
    </row>
    <row r="22549" spans="13:16" x14ac:dyDescent="0.3">
      <c r="M22549" s="162"/>
      <c r="N22549" s="152"/>
      <c r="P22549" s="138"/>
    </row>
    <row r="22550" spans="13:16" x14ac:dyDescent="0.3">
      <c r="M22550" s="162"/>
      <c r="N22550" s="152"/>
      <c r="P22550" s="138"/>
    </row>
    <row r="22551" spans="13:16" x14ac:dyDescent="0.3">
      <c r="M22551" s="162"/>
      <c r="N22551" s="152"/>
      <c r="P22551" s="138"/>
    </row>
    <row r="22552" spans="13:16" x14ac:dyDescent="0.3">
      <c r="M22552" s="162"/>
      <c r="N22552" s="152"/>
      <c r="P22552" s="138"/>
    </row>
    <row r="22553" spans="13:16" x14ac:dyDescent="0.3">
      <c r="M22553" s="162"/>
      <c r="N22553" s="152"/>
      <c r="P22553" s="138"/>
    </row>
    <row r="22554" spans="13:16" x14ac:dyDescent="0.3">
      <c r="M22554" s="162"/>
      <c r="N22554" s="152"/>
      <c r="P22554" s="138"/>
    </row>
    <row r="22555" spans="13:16" x14ac:dyDescent="0.3">
      <c r="M22555" s="162"/>
      <c r="N22555" s="152"/>
      <c r="P22555" s="138"/>
    </row>
    <row r="22556" spans="13:16" x14ac:dyDescent="0.3">
      <c r="M22556" s="162"/>
      <c r="N22556" s="152"/>
      <c r="P22556" s="138"/>
    </row>
    <row r="22557" spans="13:16" x14ac:dyDescent="0.3">
      <c r="M22557" s="162"/>
      <c r="N22557" s="152"/>
      <c r="P22557" s="138"/>
    </row>
    <row r="22558" spans="13:16" x14ac:dyDescent="0.3">
      <c r="M22558" s="162"/>
      <c r="N22558" s="152"/>
      <c r="P22558" s="138"/>
    </row>
    <row r="22559" spans="13:16" x14ac:dyDescent="0.3">
      <c r="M22559" s="162"/>
      <c r="N22559" s="152"/>
      <c r="P22559" s="138"/>
    </row>
    <row r="22560" spans="13:16" x14ac:dyDescent="0.3">
      <c r="M22560" s="162"/>
      <c r="N22560" s="152"/>
      <c r="P22560" s="138"/>
    </row>
    <row r="22561" spans="13:16" x14ac:dyDescent="0.3">
      <c r="M22561" s="162"/>
      <c r="N22561" s="152"/>
      <c r="P22561" s="138"/>
    </row>
    <row r="22562" spans="13:16" x14ac:dyDescent="0.3">
      <c r="M22562" s="162"/>
      <c r="N22562" s="152"/>
      <c r="P22562" s="138"/>
    </row>
    <row r="22563" spans="13:16" x14ac:dyDescent="0.3">
      <c r="M22563" s="162"/>
      <c r="N22563" s="152"/>
      <c r="P22563" s="138"/>
    </row>
    <row r="22564" spans="13:16" x14ac:dyDescent="0.3">
      <c r="M22564" s="162"/>
      <c r="N22564" s="152"/>
      <c r="P22564" s="138"/>
    </row>
    <row r="22565" spans="13:16" x14ac:dyDescent="0.3">
      <c r="M22565" s="162"/>
      <c r="N22565" s="152"/>
      <c r="P22565" s="138"/>
    </row>
    <row r="22566" spans="13:16" x14ac:dyDescent="0.3">
      <c r="M22566" s="162"/>
      <c r="N22566" s="152"/>
      <c r="P22566" s="138"/>
    </row>
    <row r="22567" spans="13:16" x14ac:dyDescent="0.3">
      <c r="M22567" s="162"/>
      <c r="N22567" s="152"/>
      <c r="P22567" s="138"/>
    </row>
    <row r="22568" spans="13:16" x14ac:dyDescent="0.3">
      <c r="M22568" s="162"/>
      <c r="N22568" s="152"/>
      <c r="P22568" s="138"/>
    </row>
    <row r="22569" spans="13:16" x14ac:dyDescent="0.3">
      <c r="M22569" s="162"/>
      <c r="N22569" s="152"/>
      <c r="P22569" s="138"/>
    </row>
    <row r="22570" spans="13:16" x14ac:dyDescent="0.3">
      <c r="M22570" s="162"/>
      <c r="N22570" s="152"/>
      <c r="P22570" s="138"/>
    </row>
    <row r="22571" spans="13:16" x14ac:dyDescent="0.3">
      <c r="M22571" s="162"/>
      <c r="N22571" s="152"/>
      <c r="P22571" s="138"/>
    </row>
    <row r="22572" spans="13:16" x14ac:dyDescent="0.3">
      <c r="M22572" s="162"/>
      <c r="N22572" s="152"/>
      <c r="P22572" s="138"/>
    </row>
    <row r="22573" spans="13:16" x14ac:dyDescent="0.3">
      <c r="M22573" s="162"/>
      <c r="N22573" s="152"/>
      <c r="P22573" s="138"/>
    </row>
    <row r="22574" spans="13:16" x14ac:dyDescent="0.3">
      <c r="M22574" s="162"/>
      <c r="N22574" s="152"/>
      <c r="P22574" s="138"/>
    </row>
    <row r="22575" spans="13:16" x14ac:dyDescent="0.3">
      <c r="M22575" s="162"/>
      <c r="N22575" s="152"/>
      <c r="P22575" s="138"/>
    </row>
    <row r="22576" spans="13:16" x14ac:dyDescent="0.3">
      <c r="M22576" s="162"/>
      <c r="N22576" s="152"/>
      <c r="P22576" s="138"/>
    </row>
    <row r="22577" spans="13:16" x14ac:dyDescent="0.3">
      <c r="M22577" s="162"/>
      <c r="N22577" s="152"/>
      <c r="P22577" s="138"/>
    </row>
    <row r="22578" spans="13:16" x14ac:dyDescent="0.3">
      <c r="M22578" s="162"/>
      <c r="N22578" s="152"/>
      <c r="P22578" s="138"/>
    </row>
    <row r="22579" spans="13:16" x14ac:dyDescent="0.3">
      <c r="M22579" s="162"/>
      <c r="N22579" s="152"/>
      <c r="P22579" s="138"/>
    </row>
    <row r="22580" spans="13:16" x14ac:dyDescent="0.3">
      <c r="M22580" s="162"/>
      <c r="N22580" s="152"/>
      <c r="P22580" s="138"/>
    </row>
    <row r="22581" spans="13:16" x14ac:dyDescent="0.3">
      <c r="M22581" s="162"/>
      <c r="N22581" s="152"/>
      <c r="P22581" s="138"/>
    </row>
    <row r="22582" spans="13:16" x14ac:dyDescent="0.3">
      <c r="M22582" s="162"/>
      <c r="N22582" s="152"/>
      <c r="P22582" s="138"/>
    </row>
    <row r="22583" spans="13:16" x14ac:dyDescent="0.3">
      <c r="M22583" s="162"/>
      <c r="N22583" s="152"/>
      <c r="P22583" s="138"/>
    </row>
    <row r="22584" spans="13:16" x14ac:dyDescent="0.3">
      <c r="M22584" s="162"/>
      <c r="N22584" s="152"/>
      <c r="P22584" s="138"/>
    </row>
    <row r="22585" spans="13:16" x14ac:dyDescent="0.3">
      <c r="M22585" s="162"/>
      <c r="N22585" s="152"/>
      <c r="P22585" s="138"/>
    </row>
    <row r="22586" spans="13:16" x14ac:dyDescent="0.3">
      <c r="M22586" s="162"/>
      <c r="N22586" s="152"/>
      <c r="P22586" s="138"/>
    </row>
    <row r="22587" spans="13:16" x14ac:dyDescent="0.3">
      <c r="M22587" s="162"/>
      <c r="N22587" s="152"/>
      <c r="P22587" s="138"/>
    </row>
    <row r="22588" spans="13:16" x14ac:dyDescent="0.3">
      <c r="M22588" s="162"/>
      <c r="N22588" s="152"/>
      <c r="P22588" s="138"/>
    </row>
    <row r="22589" spans="13:16" x14ac:dyDescent="0.3">
      <c r="M22589" s="162"/>
      <c r="N22589" s="152"/>
      <c r="P22589" s="138"/>
    </row>
    <row r="22590" spans="13:16" x14ac:dyDescent="0.3">
      <c r="M22590" s="162"/>
      <c r="N22590" s="152"/>
      <c r="P22590" s="138"/>
    </row>
    <row r="22591" spans="13:16" x14ac:dyDescent="0.3">
      <c r="M22591" s="162"/>
      <c r="N22591" s="152"/>
      <c r="P22591" s="138"/>
    </row>
    <row r="22592" spans="13:16" x14ac:dyDescent="0.3">
      <c r="M22592" s="162"/>
      <c r="N22592" s="152"/>
      <c r="P22592" s="138"/>
    </row>
    <row r="22593" spans="13:16" x14ac:dyDescent="0.3">
      <c r="M22593" s="162"/>
      <c r="N22593" s="152"/>
      <c r="P22593" s="138"/>
    </row>
    <row r="22594" spans="13:16" x14ac:dyDescent="0.3">
      <c r="M22594" s="162"/>
      <c r="N22594" s="152"/>
      <c r="P22594" s="138"/>
    </row>
    <row r="22595" spans="13:16" x14ac:dyDescent="0.3">
      <c r="M22595" s="162"/>
      <c r="N22595" s="152"/>
      <c r="P22595" s="138"/>
    </row>
    <row r="22596" spans="13:16" x14ac:dyDescent="0.3">
      <c r="M22596" s="162"/>
      <c r="N22596" s="152"/>
      <c r="P22596" s="138"/>
    </row>
    <row r="22597" spans="13:16" x14ac:dyDescent="0.3">
      <c r="M22597" s="162"/>
      <c r="N22597" s="152"/>
      <c r="P22597" s="138"/>
    </row>
    <row r="22598" spans="13:16" x14ac:dyDescent="0.3">
      <c r="M22598" s="162"/>
      <c r="N22598" s="152"/>
      <c r="P22598" s="138"/>
    </row>
    <row r="22599" spans="13:16" x14ac:dyDescent="0.3">
      <c r="M22599" s="162"/>
      <c r="N22599" s="152"/>
      <c r="P22599" s="138"/>
    </row>
    <row r="22600" spans="13:16" x14ac:dyDescent="0.3">
      <c r="M22600" s="162"/>
      <c r="N22600" s="152"/>
      <c r="P22600" s="138"/>
    </row>
    <row r="22601" spans="13:16" x14ac:dyDescent="0.3">
      <c r="M22601" s="162"/>
      <c r="N22601" s="152"/>
      <c r="P22601" s="138"/>
    </row>
    <row r="22602" spans="13:16" x14ac:dyDescent="0.3">
      <c r="M22602" s="162"/>
      <c r="N22602" s="152"/>
      <c r="P22602" s="138"/>
    </row>
    <row r="22603" spans="13:16" x14ac:dyDescent="0.3">
      <c r="M22603" s="162"/>
      <c r="N22603" s="152"/>
      <c r="P22603" s="138"/>
    </row>
    <row r="22604" spans="13:16" x14ac:dyDescent="0.3">
      <c r="M22604" s="162"/>
      <c r="N22604" s="152"/>
      <c r="P22604" s="138"/>
    </row>
    <row r="22605" spans="13:16" x14ac:dyDescent="0.3">
      <c r="M22605" s="162"/>
      <c r="N22605" s="152"/>
      <c r="P22605" s="138"/>
    </row>
    <row r="22606" spans="13:16" x14ac:dyDescent="0.3">
      <c r="M22606" s="162"/>
      <c r="N22606" s="152"/>
      <c r="P22606" s="138"/>
    </row>
    <row r="22607" spans="13:16" x14ac:dyDescent="0.3">
      <c r="M22607" s="162"/>
      <c r="N22607" s="152"/>
      <c r="P22607" s="138"/>
    </row>
    <row r="22608" spans="13:16" x14ac:dyDescent="0.3">
      <c r="M22608" s="162"/>
      <c r="N22608" s="152"/>
      <c r="P22608" s="138"/>
    </row>
    <row r="22609" spans="13:16" x14ac:dyDescent="0.3">
      <c r="M22609" s="162"/>
      <c r="N22609" s="152"/>
      <c r="P22609" s="138"/>
    </row>
    <row r="22610" spans="13:16" x14ac:dyDescent="0.3">
      <c r="M22610" s="162"/>
      <c r="N22610" s="152"/>
      <c r="P22610" s="138"/>
    </row>
    <row r="22611" spans="13:16" x14ac:dyDescent="0.3">
      <c r="M22611" s="162"/>
      <c r="N22611" s="152"/>
      <c r="P22611" s="138"/>
    </row>
    <row r="22612" spans="13:16" x14ac:dyDescent="0.3">
      <c r="M22612" s="162"/>
      <c r="N22612" s="152"/>
      <c r="P22612" s="138"/>
    </row>
    <row r="22613" spans="13:16" x14ac:dyDescent="0.3">
      <c r="M22613" s="162"/>
      <c r="N22613" s="152"/>
      <c r="P22613" s="138"/>
    </row>
    <row r="22614" spans="13:16" x14ac:dyDescent="0.3">
      <c r="M22614" s="162"/>
      <c r="N22614" s="152"/>
      <c r="P22614" s="138"/>
    </row>
    <row r="22615" spans="13:16" x14ac:dyDescent="0.3">
      <c r="M22615" s="162"/>
      <c r="N22615" s="152"/>
      <c r="P22615" s="138"/>
    </row>
    <row r="22616" spans="13:16" x14ac:dyDescent="0.3">
      <c r="M22616" s="162"/>
      <c r="N22616" s="152"/>
      <c r="P22616" s="138"/>
    </row>
    <row r="22617" spans="13:16" x14ac:dyDescent="0.3">
      <c r="M22617" s="162"/>
      <c r="N22617" s="152"/>
      <c r="P22617" s="138"/>
    </row>
    <row r="22618" spans="13:16" x14ac:dyDescent="0.3">
      <c r="M22618" s="162"/>
      <c r="N22618" s="152"/>
      <c r="P22618" s="138"/>
    </row>
    <row r="22619" spans="13:16" x14ac:dyDescent="0.3">
      <c r="M22619" s="162"/>
      <c r="N22619" s="152"/>
      <c r="P22619" s="138"/>
    </row>
    <row r="22620" spans="13:16" x14ac:dyDescent="0.3">
      <c r="M22620" s="162"/>
      <c r="N22620" s="152"/>
      <c r="P22620" s="138"/>
    </row>
    <row r="22621" spans="13:16" x14ac:dyDescent="0.3">
      <c r="M22621" s="162"/>
      <c r="N22621" s="152"/>
      <c r="P22621" s="138"/>
    </row>
    <row r="22622" spans="13:16" x14ac:dyDescent="0.3">
      <c r="M22622" s="162"/>
      <c r="N22622" s="152"/>
      <c r="P22622" s="138"/>
    </row>
    <row r="22623" spans="13:16" x14ac:dyDescent="0.3">
      <c r="M22623" s="162"/>
      <c r="N22623" s="152"/>
      <c r="P22623" s="138"/>
    </row>
    <row r="22624" spans="13:16" x14ac:dyDescent="0.3">
      <c r="M22624" s="162"/>
      <c r="N22624" s="152"/>
      <c r="P22624" s="138"/>
    </row>
    <row r="22625" spans="13:16" x14ac:dyDescent="0.3">
      <c r="M22625" s="162"/>
      <c r="N22625" s="152"/>
      <c r="P22625" s="138"/>
    </row>
    <row r="22626" spans="13:16" x14ac:dyDescent="0.3">
      <c r="M22626" s="162"/>
      <c r="N22626" s="152"/>
      <c r="P22626" s="138"/>
    </row>
    <row r="22627" spans="13:16" x14ac:dyDescent="0.3">
      <c r="M22627" s="162"/>
      <c r="N22627" s="152"/>
      <c r="P22627" s="138"/>
    </row>
    <row r="22628" spans="13:16" x14ac:dyDescent="0.3">
      <c r="M22628" s="162"/>
      <c r="N22628" s="152"/>
      <c r="P22628" s="138"/>
    </row>
    <row r="22629" spans="13:16" x14ac:dyDescent="0.3">
      <c r="M22629" s="162"/>
      <c r="N22629" s="152"/>
      <c r="P22629" s="138"/>
    </row>
    <row r="22630" spans="13:16" x14ac:dyDescent="0.3">
      <c r="M22630" s="162"/>
      <c r="N22630" s="152"/>
      <c r="P22630" s="138"/>
    </row>
    <row r="22631" spans="13:16" x14ac:dyDescent="0.3">
      <c r="M22631" s="162"/>
      <c r="N22631" s="152"/>
      <c r="P22631" s="138"/>
    </row>
    <row r="22632" spans="13:16" x14ac:dyDescent="0.3">
      <c r="M22632" s="162"/>
      <c r="N22632" s="152"/>
      <c r="P22632" s="138"/>
    </row>
    <row r="22633" spans="13:16" x14ac:dyDescent="0.3">
      <c r="M22633" s="162"/>
      <c r="N22633" s="152"/>
      <c r="P22633" s="138"/>
    </row>
    <row r="22634" spans="13:16" x14ac:dyDescent="0.3">
      <c r="M22634" s="162"/>
      <c r="N22634" s="152"/>
      <c r="P22634" s="138"/>
    </row>
    <row r="22635" spans="13:16" x14ac:dyDescent="0.3">
      <c r="M22635" s="162"/>
      <c r="N22635" s="152"/>
      <c r="P22635" s="138"/>
    </row>
    <row r="22636" spans="13:16" x14ac:dyDescent="0.3">
      <c r="M22636" s="162"/>
      <c r="N22636" s="152"/>
      <c r="P22636" s="138"/>
    </row>
    <row r="22637" spans="13:16" x14ac:dyDescent="0.3">
      <c r="M22637" s="162"/>
      <c r="N22637" s="152"/>
      <c r="P22637" s="138"/>
    </row>
    <row r="22638" spans="13:16" x14ac:dyDescent="0.3">
      <c r="M22638" s="162"/>
      <c r="N22638" s="152"/>
      <c r="P22638" s="138"/>
    </row>
    <row r="22639" spans="13:16" x14ac:dyDescent="0.3">
      <c r="M22639" s="162"/>
      <c r="N22639" s="152"/>
      <c r="P22639" s="138"/>
    </row>
    <row r="22640" spans="13:16" x14ac:dyDescent="0.3">
      <c r="M22640" s="162"/>
      <c r="N22640" s="152"/>
      <c r="P22640" s="138"/>
    </row>
    <row r="22641" spans="13:16" x14ac:dyDescent="0.3">
      <c r="M22641" s="162"/>
      <c r="N22641" s="152"/>
      <c r="P22641" s="138"/>
    </row>
    <row r="22642" spans="13:16" x14ac:dyDescent="0.3">
      <c r="M22642" s="162"/>
      <c r="N22642" s="152"/>
      <c r="P22642" s="138"/>
    </row>
    <row r="22643" spans="13:16" x14ac:dyDescent="0.3">
      <c r="M22643" s="162"/>
      <c r="N22643" s="152"/>
      <c r="P22643" s="138"/>
    </row>
    <row r="22644" spans="13:16" x14ac:dyDescent="0.3">
      <c r="M22644" s="162"/>
      <c r="N22644" s="152"/>
      <c r="P22644" s="138"/>
    </row>
    <row r="22645" spans="13:16" x14ac:dyDescent="0.3">
      <c r="M22645" s="162"/>
      <c r="N22645" s="152"/>
      <c r="P22645" s="138"/>
    </row>
    <row r="22646" spans="13:16" x14ac:dyDescent="0.3">
      <c r="M22646" s="162"/>
      <c r="N22646" s="152"/>
      <c r="P22646" s="138"/>
    </row>
    <row r="22647" spans="13:16" x14ac:dyDescent="0.3">
      <c r="M22647" s="162"/>
      <c r="N22647" s="152"/>
      <c r="P22647" s="138"/>
    </row>
    <row r="22648" spans="13:16" x14ac:dyDescent="0.3">
      <c r="M22648" s="162"/>
      <c r="N22648" s="152"/>
      <c r="P22648" s="138"/>
    </row>
    <row r="22649" spans="13:16" x14ac:dyDescent="0.3">
      <c r="M22649" s="162"/>
      <c r="N22649" s="152"/>
      <c r="P22649" s="138"/>
    </row>
    <row r="22650" spans="13:16" x14ac:dyDescent="0.3">
      <c r="M22650" s="162"/>
      <c r="N22650" s="152"/>
      <c r="P22650" s="138"/>
    </row>
    <row r="22651" spans="13:16" x14ac:dyDescent="0.3">
      <c r="M22651" s="162"/>
      <c r="N22651" s="152"/>
      <c r="P22651" s="138"/>
    </row>
    <row r="22652" spans="13:16" x14ac:dyDescent="0.3">
      <c r="M22652" s="162"/>
      <c r="N22652" s="152"/>
      <c r="P22652" s="138"/>
    </row>
    <row r="22653" spans="13:16" x14ac:dyDescent="0.3">
      <c r="M22653" s="162"/>
      <c r="N22653" s="152"/>
      <c r="P22653" s="138"/>
    </row>
    <row r="22654" spans="13:16" x14ac:dyDescent="0.3">
      <c r="M22654" s="162"/>
      <c r="N22654" s="152"/>
      <c r="P22654" s="138"/>
    </row>
    <row r="22655" spans="13:16" x14ac:dyDescent="0.3">
      <c r="M22655" s="162"/>
      <c r="N22655" s="152"/>
      <c r="P22655" s="138"/>
    </row>
    <row r="22656" spans="13:16" x14ac:dyDescent="0.3">
      <c r="M22656" s="162"/>
      <c r="N22656" s="152"/>
      <c r="P22656" s="138"/>
    </row>
    <row r="22657" spans="13:16" x14ac:dyDescent="0.3">
      <c r="M22657" s="162"/>
      <c r="N22657" s="152"/>
      <c r="P22657" s="138"/>
    </row>
    <row r="22658" spans="13:16" x14ac:dyDescent="0.3">
      <c r="M22658" s="162"/>
      <c r="N22658" s="152"/>
      <c r="P22658" s="138"/>
    </row>
    <row r="22659" spans="13:16" x14ac:dyDescent="0.3">
      <c r="M22659" s="162"/>
      <c r="N22659" s="152"/>
      <c r="P22659" s="138"/>
    </row>
    <row r="22660" spans="13:16" x14ac:dyDescent="0.3">
      <c r="M22660" s="162"/>
      <c r="N22660" s="152"/>
      <c r="P22660" s="138"/>
    </row>
    <row r="22661" spans="13:16" x14ac:dyDescent="0.3">
      <c r="M22661" s="162"/>
      <c r="N22661" s="152"/>
      <c r="P22661" s="138"/>
    </row>
    <row r="22662" spans="13:16" x14ac:dyDescent="0.3">
      <c r="M22662" s="162"/>
      <c r="N22662" s="152"/>
      <c r="P22662" s="138"/>
    </row>
    <row r="22663" spans="13:16" x14ac:dyDescent="0.3">
      <c r="M22663" s="162"/>
      <c r="N22663" s="152"/>
      <c r="P22663" s="138"/>
    </row>
    <row r="22664" spans="13:16" x14ac:dyDescent="0.3">
      <c r="M22664" s="162"/>
      <c r="N22664" s="152"/>
      <c r="P22664" s="138"/>
    </row>
    <row r="22665" spans="13:16" x14ac:dyDescent="0.3">
      <c r="M22665" s="162"/>
      <c r="N22665" s="152"/>
      <c r="P22665" s="138"/>
    </row>
    <row r="22666" spans="13:16" x14ac:dyDescent="0.3">
      <c r="M22666" s="162"/>
      <c r="N22666" s="152"/>
      <c r="P22666" s="138"/>
    </row>
    <row r="22667" spans="13:16" x14ac:dyDescent="0.3">
      <c r="M22667" s="162"/>
      <c r="N22667" s="152"/>
      <c r="P22667" s="138"/>
    </row>
    <row r="22668" spans="13:16" x14ac:dyDescent="0.3">
      <c r="M22668" s="162"/>
      <c r="N22668" s="152"/>
      <c r="P22668" s="138"/>
    </row>
    <row r="22669" spans="13:16" x14ac:dyDescent="0.3">
      <c r="M22669" s="162"/>
      <c r="N22669" s="152"/>
      <c r="P22669" s="138"/>
    </row>
    <row r="22670" spans="13:16" x14ac:dyDescent="0.3">
      <c r="M22670" s="162"/>
      <c r="N22670" s="152"/>
      <c r="P22670" s="138"/>
    </row>
    <row r="22671" spans="13:16" x14ac:dyDescent="0.3">
      <c r="M22671" s="162"/>
      <c r="N22671" s="152"/>
      <c r="P22671" s="138"/>
    </row>
    <row r="22672" spans="13:16" x14ac:dyDescent="0.3">
      <c r="M22672" s="162"/>
      <c r="N22672" s="152"/>
      <c r="P22672" s="138"/>
    </row>
    <row r="22673" spans="13:16" x14ac:dyDescent="0.3">
      <c r="M22673" s="162"/>
      <c r="N22673" s="152"/>
      <c r="P22673" s="138"/>
    </row>
    <row r="22674" spans="13:16" x14ac:dyDescent="0.3">
      <c r="M22674" s="162"/>
      <c r="N22674" s="152"/>
      <c r="P22674" s="138"/>
    </row>
    <row r="22675" spans="13:16" x14ac:dyDescent="0.3">
      <c r="M22675" s="162"/>
      <c r="N22675" s="152"/>
      <c r="P22675" s="138"/>
    </row>
    <row r="22676" spans="13:16" x14ac:dyDescent="0.3">
      <c r="M22676" s="162"/>
      <c r="N22676" s="152"/>
      <c r="P22676" s="138"/>
    </row>
    <row r="22677" spans="13:16" x14ac:dyDescent="0.3">
      <c r="M22677" s="162"/>
      <c r="N22677" s="152"/>
      <c r="P22677" s="138"/>
    </row>
    <row r="22678" spans="13:16" x14ac:dyDescent="0.3">
      <c r="M22678" s="162"/>
      <c r="N22678" s="152"/>
      <c r="P22678" s="138"/>
    </row>
    <row r="22679" spans="13:16" x14ac:dyDescent="0.3">
      <c r="M22679" s="162"/>
      <c r="N22679" s="152"/>
      <c r="P22679" s="138"/>
    </row>
    <row r="22680" spans="13:16" x14ac:dyDescent="0.3">
      <c r="M22680" s="162"/>
      <c r="N22680" s="152"/>
      <c r="P22680" s="138"/>
    </row>
    <row r="22681" spans="13:16" x14ac:dyDescent="0.3">
      <c r="M22681" s="162"/>
      <c r="N22681" s="152"/>
      <c r="P22681" s="138"/>
    </row>
    <row r="22682" spans="13:16" x14ac:dyDescent="0.3">
      <c r="M22682" s="162"/>
      <c r="N22682" s="152"/>
      <c r="P22682" s="138"/>
    </row>
    <row r="22683" spans="13:16" x14ac:dyDescent="0.3">
      <c r="M22683" s="162"/>
      <c r="N22683" s="152"/>
      <c r="P22683" s="138"/>
    </row>
    <row r="22684" spans="13:16" x14ac:dyDescent="0.3">
      <c r="M22684" s="162"/>
      <c r="N22684" s="152"/>
      <c r="P22684" s="138"/>
    </row>
    <row r="22685" spans="13:16" x14ac:dyDescent="0.3">
      <c r="M22685" s="162"/>
      <c r="N22685" s="152"/>
      <c r="P22685" s="138"/>
    </row>
    <row r="22686" spans="13:16" x14ac:dyDescent="0.3">
      <c r="M22686" s="162"/>
      <c r="N22686" s="152"/>
      <c r="P22686" s="138"/>
    </row>
    <row r="22687" spans="13:16" x14ac:dyDescent="0.3">
      <c r="M22687" s="162"/>
      <c r="N22687" s="152"/>
      <c r="P22687" s="138"/>
    </row>
    <row r="22688" spans="13:16" x14ac:dyDescent="0.3">
      <c r="M22688" s="162"/>
      <c r="N22688" s="152"/>
      <c r="P22688" s="138"/>
    </row>
    <row r="22689" spans="13:16" x14ac:dyDescent="0.3">
      <c r="M22689" s="162"/>
      <c r="N22689" s="152"/>
      <c r="P22689" s="138"/>
    </row>
    <row r="22690" spans="13:16" x14ac:dyDescent="0.3">
      <c r="M22690" s="162"/>
      <c r="N22690" s="152"/>
      <c r="P22690" s="138"/>
    </row>
    <row r="22691" spans="13:16" x14ac:dyDescent="0.3">
      <c r="M22691" s="162"/>
      <c r="N22691" s="152"/>
      <c r="P22691" s="138"/>
    </row>
    <row r="22692" spans="13:16" x14ac:dyDescent="0.3">
      <c r="M22692" s="162"/>
      <c r="N22692" s="152"/>
      <c r="P22692" s="138"/>
    </row>
    <row r="22693" spans="13:16" x14ac:dyDescent="0.3">
      <c r="M22693" s="162"/>
      <c r="N22693" s="152"/>
      <c r="P22693" s="138"/>
    </row>
    <row r="22694" spans="13:16" x14ac:dyDescent="0.3">
      <c r="M22694" s="162"/>
      <c r="N22694" s="152"/>
      <c r="P22694" s="138"/>
    </row>
    <row r="22695" spans="13:16" x14ac:dyDescent="0.3">
      <c r="M22695" s="162"/>
      <c r="N22695" s="152"/>
      <c r="P22695" s="138"/>
    </row>
    <row r="22696" spans="13:16" x14ac:dyDescent="0.3">
      <c r="M22696" s="162"/>
      <c r="N22696" s="152"/>
      <c r="P22696" s="138"/>
    </row>
    <row r="22697" spans="13:16" x14ac:dyDescent="0.3">
      <c r="M22697" s="162"/>
      <c r="N22697" s="152"/>
      <c r="P22697" s="138"/>
    </row>
    <row r="22698" spans="13:16" x14ac:dyDescent="0.3">
      <c r="M22698" s="162"/>
      <c r="N22698" s="152"/>
      <c r="P22698" s="138"/>
    </row>
    <row r="22699" spans="13:16" x14ac:dyDescent="0.3">
      <c r="M22699" s="162"/>
      <c r="N22699" s="152"/>
      <c r="P22699" s="138"/>
    </row>
    <row r="22700" spans="13:16" x14ac:dyDescent="0.3">
      <c r="M22700" s="162"/>
      <c r="N22700" s="152"/>
      <c r="P22700" s="138"/>
    </row>
    <row r="22701" spans="13:16" x14ac:dyDescent="0.3">
      <c r="M22701" s="162"/>
      <c r="N22701" s="152"/>
      <c r="P22701" s="138"/>
    </row>
    <row r="22702" spans="13:16" x14ac:dyDescent="0.3">
      <c r="M22702" s="162"/>
      <c r="N22702" s="152"/>
      <c r="P22702" s="138"/>
    </row>
    <row r="22703" spans="13:16" x14ac:dyDescent="0.3">
      <c r="M22703" s="162"/>
      <c r="N22703" s="152"/>
      <c r="P22703" s="138"/>
    </row>
    <row r="22704" spans="13:16" x14ac:dyDescent="0.3">
      <c r="M22704" s="162"/>
      <c r="N22704" s="152"/>
      <c r="P22704" s="138"/>
    </row>
    <row r="22705" spans="13:16" x14ac:dyDescent="0.3">
      <c r="M22705" s="162"/>
      <c r="N22705" s="152"/>
      <c r="P22705" s="138"/>
    </row>
    <row r="22706" spans="13:16" x14ac:dyDescent="0.3">
      <c r="M22706" s="162"/>
      <c r="N22706" s="152"/>
      <c r="P22706" s="138"/>
    </row>
    <row r="22707" spans="13:16" x14ac:dyDescent="0.3">
      <c r="M22707" s="162"/>
      <c r="N22707" s="152"/>
      <c r="P22707" s="138"/>
    </row>
    <row r="22708" spans="13:16" x14ac:dyDescent="0.3">
      <c r="M22708" s="162"/>
      <c r="N22708" s="152"/>
      <c r="P22708" s="138"/>
    </row>
    <row r="22709" spans="13:16" x14ac:dyDescent="0.3">
      <c r="M22709" s="162"/>
      <c r="N22709" s="152"/>
      <c r="P22709" s="138"/>
    </row>
    <row r="22710" spans="13:16" x14ac:dyDescent="0.3">
      <c r="M22710" s="162"/>
      <c r="N22710" s="152"/>
      <c r="P22710" s="138"/>
    </row>
    <row r="22711" spans="13:16" x14ac:dyDescent="0.3">
      <c r="M22711" s="162"/>
      <c r="N22711" s="152"/>
      <c r="P22711" s="138"/>
    </row>
    <row r="22712" spans="13:16" x14ac:dyDescent="0.3">
      <c r="M22712" s="162"/>
      <c r="N22712" s="152"/>
      <c r="P22712" s="138"/>
    </row>
    <row r="22713" spans="13:16" x14ac:dyDescent="0.3">
      <c r="M22713" s="162"/>
      <c r="N22713" s="152"/>
      <c r="P22713" s="138"/>
    </row>
    <row r="22714" spans="13:16" x14ac:dyDescent="0.3">
      <c r="M22714" s="162"/>
      <c r="N22714" s="152"/>
      <c r="P22714" s="138"/>
    </row>
    <row r="22715" spans="13:16" x14ac:dyDescent="0.3">
      <c r="M22715" s="162"/>
      <c r="N22715" s="152"/>
      <c r="P22715" s="138"/>
    </row>
    <row r="22716" spans="13:16" x14ac:dyDescent="0.3">
      <c r="M22716" s="162"/>
      <c r="N22716" s="152"/>
      <c r="P22716" s="138"/>
    </row>
    <row r="22717" spans="13:16" x14ac:dyDescent="0.3">
      <c r="M22717" s="162"/>
      <c r="N22717" s="152"/>
      <c r="P22717" s="138"/>
    </row>
    <row r="22718" spans="13:16" x14ac:dyDescent="0.3">
      <c r="M22718" s="162"/>
      <c r="N22718" s="152"/>
      <c r="P22718" s="138"/>
    </row>
    <row r="22719" spans="13:16" x14ac:dyDescent="0.3">
      <c r="M22719" s="162"/>
      <c r="N22719" s="152"/>
      <c r="P22719" s="138"/>
    </row>
    <row r="22720" spans="13:16" x14ac:dyDescent="0.3">
      <c r="M22720" s="162"/>
      <c r="N22720" s="152"/>
      <c r="P22720" s="138"/>
    </row>
    <row r="22721" spans="13:16" x14ac:dyDescent="0.3">
      <c r="M22721" s="162"/>
      <c r="N22721" s="152"/>
      <c r="P22721" s="138"/>
    </row>
    <row r="22722" spans="13:16" x14ac:dyDescent="0.3">
      <c r="M22722" s="162"/>
      <c r="N22722" s="152"/>
      <c r="P22722" s="138"/>
    </row>
    <row r="22723" spans="13:16" x14ac:dyDescent="0.3">
      <c r="M22723" s="162"/>
      <c r="N22723" s="152"/>
      <c r="P22723" s="138"/>
    </row>
    <row r="22724" spans="13:16" x14ac:dyDescent="0.3">
      <c r="M22724" s="162"/>
      <c r="N22724" s="152"/>
      <c r="P22724" s="138"/>
    </row>
    <row r="22725" spans="13:16" x14ac:dyDescent="0.3">
      <c r="M22725" s="162"/>
      <c r="N22725" s="152"/>
      <c r="P22725" s="138"/>
    </row>
    <row r="22726" spans="13:16" x14ac:dyDescent="0.3">
      <c r="M22726" s="162"/>
      <c r="N22726" s="152"/>
      <c r="P22726" s="138"/>
    </row>
    <row r="22727" spans="13:16" x14ac:dyDescent="0.3">
      <c r="M22727" s="162"/>
      <c r="N22727" s="152"/>
      <c r="P22727" s="138"/>
    </row>
    <row r="22728" spans="13:16" x14ac:dyDescent="0.3">
      <c r="M22728" s="162"/>
      <c r="N22728" s="152"/>
      <c r="P22728" s="138"/>
    </row>
    <row r="22729" spans="13:16" x14ac:dyDescent="0.3">
      <c r="M22729" s="162"/>
      <c r="N22729" s="152"/>
      <c r="P22729" s="138"/>
    </row>
    <row r="22730" spans="13:16" x14ac:dyDescent="0.3">
      <c r="M22730" s="162"/>
      <c r="N22730" s="152"/>
      <c r="P22730" s="138"/>
    </row>
    <row r="22731" spans="13:16" x14ac:dyDescent="0.3">
      <c r="M22731" s="162"/>
      <c r="N22731" s="152"/>
      <c r="P22731" s="138"/>
    </row>
    <row r="22732" spans="13:16" x14ac:dyDescent="0.3">
      <c r="M22732" s="162"/>
      <c r="N22732" s="152"/>
      <c r="P22732" s="138"/>
    </row>
    <row r="22733" spans="13:16" x14ac:dyDescent="0.3">
      <c r="M22733" s="162"/>
      <c r="N22733" s="152"/>
      <c r="P22733" s="138"/>
    </row>
    <row r="22734" spans="13:16" x14ac:dyDescent="0.3">
      <c r="M22734" s="162"/>
      <c r="N22734" s="152"/>
      <c r="P22734" s="138"/>
    </row>
    <row r="22735" spans="13:16" x14ac:dyDescent="0.3">
      <c r="M22735" s="162"/>
      <c r="N22735" s="152"/>
      <c r="P22735" s="138"/>
    </row>
    <row r="22736" spans="13:16" x14ac:dyDescent="0.3">
      <c r="M22736" s="162"/>
      <c r="N22736" s="152"/>
      <c r="P22736" s="138"/>
    </row>
    <row r="22737" spans="13:16" x14ac:dyDescent="0.3">
      <c r="M22737" s="162"/>
      <c r="N22737" s="152"/>
      <c r="P22737" s="138"/>
    </row>
    <row r="22738" spans="13:16" x14ac:dyDescent="0.3">
      <c r="M22738" s="162"/>
      <c r="N22738" s="152"/>
      <c r="P22738" s="138"/>
    </row>
    <row r="22739" spans="13:16" x14ac:dyDescent="0.3">
      <c r="M22739" s="162"/>
      <c r="N22739" s="152"/>
      <c r="P22739" s="138"/>
    </row>
    <row r="22740" spans="13:16" x14ac:dyDescent="0.3">
      <c r="M22740" s="162"/>
      <c r="N22740" s="152"/>
      <c r="P22740" s="138"/>
    </row>
    <row r="22741" spans="13:16" x14ac:dyDescent="0.3">
      <c r="M22741" s="162"/>
      <c r="N22741" s="152"/>
      <c r="P22741" s="138"/>
    </row>
    <row r="22742" spans="13:16" x14ac:dyDescent="0.3">
      <c r="M22742" s="162"/>
      <c r="N22742" s="152"/>
      <c r="P22742" s="138"/>
    </row>
    <row r="22743" spans="13:16" x14ac:dyDescent="0.3">
      <c r="M22743" s="162"/>
      <c r="N22743" s="152"/>
      <c r="P22743" s="138"/>
    </row>
    <row r="22744" spans="13:16" x14ac:dyDescent="0.3">
      <c r="M22744" s="162"/>
      <c r="N22744" s="152"/>
      <c r="P22744" s="138"/>
    </row>
    <row r="22745" spans="13:16" x14ac:dyDescent="0.3">
      <c r="M22745" s="162"/>
      <c r="N22745" s="152"/>
      <c r="P22745" s="138"/>
    </row>
    <row r="22746" spans="13:16" x14ac:dyDescent="0.3">
      <c r="M22746" s="162"/>
      <c r="N22746" s="152"/>
      <c r="P22746" s="138"/>
    </row>
    <row r="22747" spans="13:16" x14ac:dyDescent="0.3">
      <c r="M22747" s="162"/>
      <c r="N22747" s="152"/>
      <c r="P22747" s="138"/>
    </row>
    <row r="22748" spans="13:16" x14ac:dyDescent="0.3">
      <c r="M22748" s="162"/>
      <c r="N22748" s="152"/>
      <c r="P22748" s="138"/>
    </row>
    <row r="22749" spans="13:16" x14ac:dyDescent="0.3">
      <c r="M22749" s="162"/>
      <c r="N22749" s="152"/>
      <c r="P22749" s="138"/>
    </row>
    <row r="22750" spans="13:16" x14ac:dyDescent="0.3">
      <c r="M22750" s="162"/>
      <c r="N22750" s="152"/>
      <c r="P22750" s="138"/>
    </row>
    <row r="22751" spans="13:16" x14ac:dyDescent="0.3">
      <c r="M22751" s="162"/>
      <c r="N22751" s="152"/>
      <c r="P22751" s="138"/>
    </row>
    <row r="22752" spans="13:16" x14ac:dyDescent="0.3">
      <c r="M22752" s="162"/>
      <c r="N22752" s="152"/>
      <c r="P22752" s="138"/>
    </row>
    <row r="22753" spans="13:16" x14ac:dyDescent="0.3">
      <c r="M22753" s="162"/>
      <c r="N22753" s="152"/>
      <c r="P22753" s="138"/>
    </row>
    <row r="22754" spans="13:16" x14ac:dyDescent="0.3">
      <c r="M22754" s="162"/>
      <c r="N22754" s="152"/>
      <c r="P22754" s="138"/>
    </row>
    <row r="22755" spans="13:16" x14ac:dyDescent="0.3">
      <c r="M22755" s="162"/>
      <c r="N22755" s="152"/>
      <c r="P22755" s="138"/>
    </row>
    <row r="22756" spans="13:16" x14ac:dyDescent="0.3">
      <c r="M22756" s="162"/>
      <c r="N22756" s="152"/>
      <c r="P22756" s="138"/>
    </row>
    <row r="22757" spans="13:16" x14ac:dyDescent="0.3">
      <c r="M22757" s="162"/>
      <c r="N22757" s="152"/>
      <c r="P22757" s="138"/>
    </row>
    <row r="22758" spans="13:16" x14ac:dyDescent="0.3">
      <c r="M22758" s="162"/>
      <c r="N22758" s="152"/>
      <c r="P22758" s="138"/>
    </row>
    <row r="22759" spans="13:16" x14ac:dyDescent="0.3">
      <c r="M22759" s="162"/>
      <c r="N22759" s="152"/>
      <c r="P22759" s="138"/>
    </row>
    <row r="22760" spans="13:16" x14ac:dyDescent="0.3">
      <c r="M22760" s="162"/>
      <c r="N22760" s="152"/>
      <c r="P22760" s="138"/>
    </row>
    <row r="22761" spans="13:16" x14ac:dyDescent="0.3">
      <c r="M22761" s="162"/>
      <c r="N22761" s="152"/>
      <c r="P22761" s="138"/>
    </row>
    <row r="22762" spans="13:16" x14ac:dyDescent="0.3">
      <c r="M22762" s="162"/>
      <c r="N22762" s="152"/>
      <c r="P22762" s="138"/>
    </row>
    <row r="22763" spans="13:16" x14ac:dyDescent="0.3">
      <c r="M22763" s="162"/>
      <c r="N22763" s="152"/>
      <c r="P22763" s="138"/>
    </row>
    <row r="22764" spans="13:16" x14ac:dyDescent="0.3">
      <c r="M22764" s="162"/>
      <c r="N22764" s="152"/>
      <c r="P22764" s="138"/>
    </row>
    <row r="22765" spans="13:16" x14ac:dyDescent="0.3">
      <c r="M22765" s="162"/>
      <c r="N22765" s="152"/>
      <c r="P22765" s="138"/>
    </row>
    <row r="22766" spans="13:16" x14ac:dyDescent="0.3">
      <c r="M22766" s="162"/>
      <c r="N22766" s="152"/>
      <c r="P22766" s="138"/>
    </row>
    <row r="22767" spans="13:16" x14ac:dyDescent="0.3">
      <c r="M22767" s="162"/>
      <c r="N22767" s="152"/>
      <c r="P22767" s="138"/>
    </row>
    <row r="22768" spans="13:16" x14ac:dyDescent="0.3">
      <c r="M22768" s="162"/>
      <c r="N22768" s="152"/>
      <c r="P22768" s="138"/>
    </row>
    <row r="22769" spans="13:16" x14ac:dyDescent="0.3">
      <c r="M22769" s="162"/>
      <c r="N22769" s="152"/>
      <c r="P22769" s="138"/>
    </row>
    <row r="22770" spans="13:16" x14ac:dyDescent="0.3">
      <c r="M22770" s="162"/>
      <c r="N22770" s="152"/>
      <c r="P22770" s="138"/>
    </row>
    <row r="22771" spans="13:16" x14ac:dyDescent="0.3">
      <c r="M22771" s="162"/>
      <c r="N22771" s="152"/>
      <c r="P22771" s="138"/>
    </row>
    <row r="22772" spans="13:16" x14ac:dyDescent="0.3">
      <c r="M22772" s="162"/>
      <c r="N22772" s="152"/>
      <c r="P22772" s="138"/>
    </row>
    <row r="22773" spans="13:16" x14ac:dyDescent="0.3">
      <c r="M22773" s="162"/>
      <c r="N22773" s="152"/>
      <c r="P22773" s="138"/>
    </row>
    <row r="22774" spans="13:16" x14ac:dyDescent="0.3">
      <c r="M22774" s="162"/>
      <c r="N22774" s="152"/>
      <c r="P22774" s="138"/>
    </row>
    <row r="22775" spans="13:16" x14ac:dyDescent="0.3">
      <c r="M22775" s="162"/>
      <c r="N22775" s="152"/>
      <c r="P22775" s="138"/>
    </row>
    <row r="22776" spans="13:16" x14ac:dyDescent="0.3">
      <c r="M22776" s="162"/>
      <c r="N22776" s="152"/>
      <c r="P22776" s="138"/>
    </row>
    <row r="22777" spans="13:16" x14ac:dyDescent="0.3">
      <c r="M22777" s="162"/>
      <c r="N22777" s="152"/>
      <c r="P22777" s="138"/>
    </row>
    <row r="22778" spans="13:16" x14ac:dyDescent="0.3">
      <c r="M22778" s="162"/>
      <c r="N22778" s="152"/>
      <c r="P22778" s="138"/>
    </row>
    <row r="22779" spans="13:16" x14ac:dyDescent="0.3">
      <c r="M22779" s="162"/>
      <c r="N22779" s="152"/>
      <c r="P22779" s="138"/>
    </row>
    <row r="22780" spans="13:16" x14ac:dyDescent="0.3">
      <c r="M22780" s="162"/>
      <c r="N22780" s="152"/>
      <c r="P22780" s="138"/>
    </row>
    <row r="22781" spans="13:16" x14ac:dyDescent="0.3">
      <c r="M22781" s="162"/>
      <c r="N22781" s="152"/>
      <c r="P22781" s="138"/>
    </row>
    <row r="22782" spans="13:16" x14ac:dyDescent="0.3">
      <c r="M22782" s="162"/>
      <c r="N22782" s="152"/>
      <c r="P22782" s="138"/>
    </row>
    <row r="22783" spans="13:16" x14ac:dyDescent="0.3">
      <c r="M22783" s="162"/>
      <c r="N22783" s="152"/>
      <c r="P22783" s="138"/>
    </row>
    <row r="22784" spans="13:16" x14ac:dyDescent="0.3">
      <c r="M22784" s="162"/>
      <c r="N22784" s="152"/>
      <c r="P22784" s="138"/>
    </row>
    <row r="22785" spans="13:16" x14ac:dyDescent="0.3">
      <c r="M22785" s="162"/>
      <c r="N22785" s="152"/>
      <c r="P22785" s="138"/>
    </row>
    <row r="22786" spans="13:16" x14ac:dyDescent="0.3">
      <c r="M22786" s="162"/>
      <c r="N22786" s="152"/>
      <c r="P22786" s="138"/>
    </row>
    <row r="22787" spans="13:16" x14ac:dyDescent="0.3">
      <c r="M22787" s="162"/>
      <c r="N22787" s="152"/>
      <c r="P22787" s="138"/>
    </row>
    <row r="22788" spans="13:16" x14ac:dyDescent="0.3">
      <c r="M22788" s="162"/>
      <c r="N22788" s="152"/>
      <c r="P22788" s="138"/>
    </row>
    <row r="22789" spans="13:16" x14ac:dyDescent="0.3">
      <c r="M22789" s="162"/>
      <c r="N22789" s="152"/>
      <c r="P22789" s="138"/>
    </row>
    <row r="22790" spans="13:16" x14ac:dyDescent="0.3">
      <c r="M22790" s="162"/>
      <c r="N22790" s="152"/>
      <c r="P22790" s="138"/>
    </row>
    <row r="22791" spans="13:16" x14ac:dyDescent="0.3">
      <c r="M22791" s="162"/>
      <c r="N22791" s="152"/>
      <c r="P22791" s="138"/>
    </row>
    <row r="22792" spans="13:16" x14ac:dyDescent="0.3">
      <c r="M22792" s="162"/>
      <c r="N22792" s="152"/>
      <c r="P22792" s="138"/>
    </row>
    <row r="22793" spans="13:16" x14ac:dyDescent="0.3">
      <c r="M22793" s="162"/>
      <c r="N22793" s="152"/>
      <c r="P22793" s="138"/>
    </row>
    <row r="22794" spans="13:16" x14ac:dyDescent="0.3">
      <c r="M22794" s="162"/>
      <c r="N22794" s="152"/>
      <c r="P22794" s="138"/>
    </row>
    <row r="22795" spans="13:16" x14ac:dyDescent="0.3">
      <c r="M22795" s="162"/>
      <c r="N22795" s="152"/>
      <c r="P22795" s="138"/>
    </row>
    <row r="22796" spans="13:16" x14ac:dyDescent="0.3">
      <c r="M22796" s="162"/>
      <c r="N22796" s="152"/>
      <c r="P22796" s="138"/>
    </row>
    <row r="22797" spans="13:16" x14ac:dyDescent="0.3">
      <c r="M22797" s="162"/>
      <c r="N22797" s="152"/>
      <c r="P22797" s="138"/>
    </row>
    <row r="22798" spans="13:16" x14ac:dyDescent="0.3">
      <c r="M22798" s="162"/>
      <c r="N22798" s="152"/>
      <c r="P22798" s="138"/>
    </row>
    <row r="22799" spans="13:16" x14ac:dyDescent="0.3">
      <c r="M22799" s="162"/>
      <c r="N22799" s="152"/>
      <c r="P22799" s="138"/>
    </row>
    <row r="22800" spans="13:16" x14ac:dyDescent="0.3">
      <c r="M22800" s="162"/>
      <c r="N22800" s="152"/>
      <c r="P22800" s="138"/>
    </row>
    <row r="22801" spans="13:16" x14ac:dyDescent="0.3">
      <c r="M22801" s="162"/>
      <c r="N22801" s="152"/>
      <c r="P22801" s="138"/>
    </row>
    <row r="22802" spans="13:16" x14ac:dyDescent="0.3">
      <c r="M22802" s="162"/>
      <c r="N22802" s="152"/>
      <c r="P22802" s="138"/>
    </row>
    <row r="22803" spans="13:16" x14ac:dyDescent="0.3">
      <c r="M22803" s="162"/>
      <c r="N22803" s="152"/>
      <c r="P22803" s="138"/>
    </row>
    <row r="22804" spans="13:16" x14ac:dyDescent="0.3">
      <c r="M22804" s="162"/>
      <c r="N22804" s="152"/>
      <c r="P22804" s="138"/>
    </row>
    <row r="22805" spans="13:16" x14ac:dyDescent="0.3">
      <c r="M22805" s="162"/>
      <c r="N22805" s="152"/>
      <c r="P22805" s="138"/>
    </row>
    <row r="22806" spans="13:16" x14ac:dyDescent="0.3">
      <c r="M22806" s="162"/>
      <c r="N22806" s="152"/>
      <c r="P22806" s="138"/>
    </row>
    <row r="22807" spans="13:16" x14ac:dyDescent="0.3">
      <c r="M22807" s="162"/>
      <c r="N22807" s="152"/>
      <c r="P22807" s="138"/>
    </row>
    <row r="22808" spans="13:16" x14ac:dyDescent="0.3">
      <c r="M22808" s="162"/>
      <c r="N22808" s="152"/>
      <c r="P22808" s="138"/>
    </row>
    <row r="22809" spans="13:16" x14ac:dyDescent="0.3">
      <c r="M22809" s="162"/>
      <c r="N22809" s="152"/>
      <c r="P22809" s="138"/>
    </row>
    <row r="22810" spans="13:16" x14ac:dyDescent="0.3">
      <c r="M22810" s="162"/>
      <c r="N22810" s="152"/>
      <c r="P22810" s="138"/>
    </row>
    <row r="22811" spans="13:16" x14ac:dyDescent="0.3">
      <c r="M22811" s="162"/>
      <c r="N22811" s="152"/>
      <c r="P22811" s="138"/>
    </row>
    <row r="22812" spans="13:16" x14ac:dyDescent="0.3">
      <c r="M22812" s="162"/>
      <c r="N22812" s="152"/>
      <c r="P22812" s="138"/>
    </row>
    <row r="22813" spans="13:16" x14ac:dyDescent="0.3">
      <c r="M22813" s="162"/>
      <c r="N22813" s="152"/>
      <c r="P22813" s="138"/>
    </row>
    <row r="22814" spans="13:16" x14ac:dyDescent="0.3">
      <c r="M22814" s="162"/>
      <c r="N22814" s="152"/>
      <c r="P22814" s="138"/>
    </row>
    <row r="22815" spans="13:16" x14ac:dyDescent="0.3">
      <c r="M22815" s="162"/>
      <c r="N22815" s="152"/>
      <c r="P22815" s="138"/>
    </row>
    <row r="22816" spans="13:16" x14ac:dyDescent="0.3">
      <c r="M22816" s="162"/>
      <c r="N22816" s="152"/>
      <c r="P22816" s="138"/>
    </row>
    <row r="22817" spans="13:16" x14ac:dyDescent="0.3">
      <c r="M22817" s="162"/>
      <c r="N22817" s="152"/>
      <c r="P22817" s="138"/>
    </row>
    <row r="22818" spans="13:16" x14ac:dyDescent="0.3">
      <c r="M22818" s="162"/>
      <c r="N22818" s="152"/>
      <c r="P22818" s="138"/>
    </row>
    <row r="22819" spans="13:16" x14ac:dyDescent="0.3">
      <c r="M22819" s="162"/>
      <c r="N22819" s="152"/>
      <c r="P22819" s="138"/>
    </row>
    <row r="22820" spans="13:16" x14ac:dyDescent="0.3">
      <c r="M22820" s="162"/>
      <c r="N22820" s="152"/>
      <c r="P22820" s="138"/>
    </row>
    <row r="22821" spans="13:16" x14ac:dyDescent="0.3">
      <c r="M22821" s="162"/>
      <c r="N22821" s="152"/>
      <c r="P22821" s="138"/>
    </row>
    <row r="22822" spans="13:16" x14ac:dyDescent="0.3">
      <c r="M22822" s="162"/>
      <c r="N22822" s="152"/>
      <c r="P22822" s="138"/>
    </row>
    <row r="22823" spans="13:16" x14ac:dyDescent="0.3">
      <c r="M22823" s="162"/>
      <c r="N22823" s="152"/>
      <c r="P22823" s="138"/>
    </row>
    <row r="22824" spans="13:16" x14ac:dyDescent="0.3">
      <c r="M22824" s="162"/>
      <c r="N22824" s="152"/>
      <c r="P22824" s="138"/>
    </row>
    <row r="22825" spans="13:16" x14ac:dyDescent="0.3">
      <c r="M22825" s="162"/>
      <c r="N22825" s="152"/>
      <c r="P22825" s="138"/>
    </row>
    <row r="22826" spans="13:16" x14ac:dyDescent="0.3">
      <c r="M22826" s="162"/>
      <c r="N22826" s="152"/>
      <c r="P22826" s="138"/>
    </row>
    <row r="22827" spans="13:16" x14ac:dyDescent="0.3">
      <c r="M22827" s="162"/>
      <c r="N22827" s="152"/>
      <c r="P22827" s="138"/>
    </row>
    <row r="22828" spans="13:16" x14ac:dyDescent="0.3">
      <c r="M22828" s="162"/>
      <c r="N22828" s="152"/>
      <c r="P22828" s="138"/>
    </row>
    <row r="22829" spans="13:16" x14ac:dyDescent="0.3">
      <c r="M22829" s="162"/>
      <c r="N22829" s="152"/>
      <c r="P22829" s="138"/>
    </row>
    <row r="22830" spans="13:16" x14ac:dyDescent="0.3">
      <c r="M22830" s="162"/>
      <c r="N22830" s="152"/>
      <c r="P22830" s="138"/>
    </row>
    <row r="22831" spans="13:16" x14ac:dyDescent="0.3">
      <c r="M22831" s="162"/>
      <c r="N22831" s="152"/>
      <c r="P22831" s="138"/>
    </row>
    <row r="22832" spans="13:16" x14ac:dyDescent="0.3">
      <c r="M22832" s="162"/>
      <c r="N22832" s="152"/>
      <c r="P22832" s="138"/>
    </row>
    <row r="22833" spans="13:16" x14ac:dyDescent="0.3">
      <c r="M22833" s="162"/>
      <c r="N22833" s="152"/>
      <c r="P22833" s="138"/>
    </row>
    <row r="22834" spans="13:16" x14ac:dyDescent="0.3">
      <c r="M22834" s="162"/>
      <c r="N22834" s="152"/>
      <c r="P22834" s="138"/>
    </row>
    <row r="22835" spans="13:16" x14ac:dyDescent="0.3">
      <c r="M22835" s="162"/>
      <c r="N22835" s="152"/>
      <c r="P22835" s="138"/>
    </row>
    <row r="22836" spans="13:16" x14ac:dyDescent="0.3">
      <c r="M22836" s="162"/>
      <c r="N22836" s="152"/>
      <c r="P22836" s="138"/>
    </row>
    <row r="22837" spans="13:16" x14ac:dyDescent="0.3">
      <c r="M22837" s="162"/>
      <c r="N22837" s="152"/>
      <c r="P22837" s="138"/>
    </row>
    <row r="22838" spans="13:16" x14ac:dyDescent="0.3">
      <c r="M22838" s="162"/>
      <c r="N22838" s="152"/>
      <c r="P22838" s="138"/>
    </row>
    <row r="22839" spans="13:16" x14ac:dyDescent="0.3">
      <c r="M22839" s="162"/>
      <c r="N22839" s="152"/>
      <c r="P22839" s="138"/>
    </row>
    <row r="22840" spans="13:16" x14ac:dyDescent="0.3">
      <c r="M22840" s="162"/>
      <c r="N22840" s="152"/>
      <c r="P22840" s="138"/>
    </row>
    <row r="22841" spans="13:16" x14ac:dyDescent="0.3">
      <c r="M22841" s="162"/>
      <c r="N22841" s="152"/>
      <c r="P22841" s="138"/>
    </row>
    <row r="22842" spans="13:16" x14ac:dyDescent="0.3">
      <c r="M22842" s="162"/>
      <c r="N22842" s="152"/>
      <c r="P22842" s="138"/>
    </row>
    <row r="22843" spans="13:16" x14ac:dyDescent="0.3">
      <c r="M22843" s="162"/>
      <c r="N22843" s="152"/>
      <c r="P22843" s="138"/>
    </row>
    <row r="22844" spans="13:16" x14ac:dyDescent="0.3">
      <c r="M22844" s="162"/>
      <c r="N22844" s="152"/>
      <c r="P22844" s="138"/>
    </row>
    <row r="22845" spans="13:16" x14ac:dyDescent="0.3">
      <c r="M22845" s="162"/>
      <c r="N22845" s="152"/>
      <c r="P22845" s="138"/>
    </row>
    <row r="22846" spans="13:16" x14ac:dyDescent="0.3">
      <c r="M22846" s="162"/>
      <c r="N22846" s="152"/>
      <c r="P22846" s="138"/>
    </row>
    <row r="22847" spans="13:16" x14ac:dyDescent="0.3">
      <c r="M22847" s="162"/>
      <c r="N22847" s="152"/>
      <c r="P22847" s="138"/>
    </row>
    <row r="22848" spans="13:16" x14ac:dyDescent="0.3">
      <c r="M22848" s="162"/>
      <c r="N22848" s="152"/>
      <c r="P22848" s="138"/>
    </row>
    <row r="22849" spans="13:16" x14ac:dyDescent="0.3">
      <c r="M22849" s="162"/>
      <c r="N22849" s="152"/>
      <c r="P22849" s="138"/>
    </row>
    <row r="22850" spans="13:16" x14ac:dyDescent="0.3">
      <c r="M22850" s="162"/>
      <c r="N22850" s="152"/>
      <c r="P22850" s="138"/>
    </row>
    <row r="22851" spans="13:16" x14ac:dyDescent="0.3">
      <c r="M22851" s="162"/>
      <c r="N22851" s="152"/>
      <c r="P22851" s="138"/>
    </row>
    <row r="22852" spans="13:16" x14ac:dyDescent="0.3">
      <c r="M22852" s="162"/>
      <c r="N22852" s="152"/>
      <c r="P22852" s="138"/>
    </row>
    <row r="22853" spans="13:16" x14ac:dyDescent="0.3">
      <c r="M22853" s="162"/>
      <c r="N22853" s="152"/>
      <c r="P22853" s="138"/>
    </row>
    <row r="22854" spans="13:16" x14ac:dyDescent="0.3">
      <c r="M22854" s="162"/>
      <c r="N22854" s="152"/>
      <c r="P22854" s="138"/>
    </row>
    <row r="22855" spans="13:16" x14ac:dyDescent="0.3">
      <c r="M22855" s="162"/>
      <c r="N22855" s="152"/>
      <c r="P22855" s="138"/>
    </row>
    <row r="22856" spans="13:16" x14ac:dyDescent="0.3">
      <c r="M22856" s="162"/>
      <c r="N22856" s="152"/>
      <c r="P22856" s="138"/>
    </row>
    <row r="22857" spans="13:16" x14ac:dyDescent="0.3">
      <c r="M22857" s="162"/>
      <c r="N22857" s="152"/>
      <c r="P22857" s="138"/>
    </row>
    <row r="22858" spans="13:16" x14ac:dyDescent="0.3">
      <c r="M22858" s="162"/>
      <c r="N22858" s="152"/>
      <c r="P22858" s="138"/>
    </row>
    <row r="22859" spans="13:16" x14ac:dyDescent="0.3">
      <c r="M22859" s="162"/>
      <c r="N22859" s="152"/>
      <c r="P22859" s="138"/>
    </row>
    <row r="22860" spans="13:16" x14ac:dyDescent="0.3">
      <c r="M22860" s="162"/>
      <c r="N22860" s="152"/>
      <c r="P22860" s="138"/>
    </row>
    <row r="22861" spans="13:16" x14ac:dyDescent="0.3">
      <c r="M22861" s="162"/>
      <c r="N22861" s="152"/>
      <c r="P22861" s="138"/>
    </row>
    <row r="22862" spans="13:16" x14ac:dyDescent="0.3">
      <c r="M22862" s="162"/>
      <c r="N22862" s="152"/>
      <c r="P22862" s="138"/>
    </row>
    <row r="22863" spans="13:16" x14ac:dyDescent="0.3">
      <c r="M22863" s="162"/>
      <c r="N22863" s="152"/>
      <c r="P22863" s="138"/>
    </row>
    <row r="22864" spans="13:16" x14ac:dyDescent="0.3">
      <c r="M22864" s="162"/>
      <c r="N22864" s="152"/>
      <c r="P22864" s="138"/>
    </row>
    <row r="22865" spans="13:16" x14ac:dyDescent="0.3">
      <c r="M22865" s="162"/>
      <c r="N22865" s="152"/>
      <c r="P22865" s="138"/>
    </row>
    <row r="22866" spans="13:16" x14ac:dyDescent="0.3">
      <c r="M22866" s="162"/>
      <c r="N22866" s="152"/>
      <c r="P22866" s="138"/>
    </row>
    <row r="22867" spans="13:16" x14ac:dyDescent="0.3">
      <c r="M22867" s="162"/>
      <c r="N22867" s="152"/>
      <c r="P22867" s="138"/>
    </row>
    <row r="22868" spans="13:16" x14ac:dyDescent="0.3">
      <c r="M22868" s="162"/>
      <c r="N22868" s="152"/>
      <c r="P22868" s="138"/>
    </row>
    <row r="22869" spans="13:16" x14ac:dyDescent="0.3">
      <c r="M22869" s="162"/>
      <c r="N22869" s="152"/>
      <c r="P22869" s="138"/>
    </row>
    <row r="22870" spans="13:16" x14ac:dyDescent="0.3">
      <c r="M22870" s="162"/>
      <c r="N22870" s="152"/>
      <c r="P22870" s="138"/>
    </row>
    <row r="22871" spans="13:16" x14ac:dyDescent="0.3">
      <c r="M22871" s="162"/>
      <c r="N22871" s="152"/>
      <c r="P22871" s="138"/>
    </row>
    <row r="22872" spans="13:16" x14ac:dyDescent="0.3">
      <c r="M22872" s="162"/>
      <c r="N22872" s="152"/>
      <c r="P22872" s="138"/>
    </row>
    <row r="22873" spans="13:16" x14ac:dyDescent="0.3">
      <c r="M22873" s="162"/>
      <c r="N22873" s="152"/>
      <c r="P22873" s="138"/>
    </row>
    <row r="22874" spans="13:16" x14ac:dyDescent="0.3">
      <c r="M22874" s="162"/>
      <c r="N22874" s="152"/>
      <c r="P22874" s="138"/>
    </row>
    <row r="22875" spans="13:16" x14ac:dyDescent="0.3">
      <c r="M22875" s="162"/>
      <c r="N22875" s="152"/>
      <c r="P22875" s="138"/>
    </row>
    <row r="22876" spans="13:16" x14ac:dyDescent="0.3">
      <c r="M22876" s="162"/>
      <c r="N22876" s="152"/>
      <c r="P22876" s="138"/>
    </row>
    <row r="22877" spans="13:16" x14ac:dyDescent="0.3">
      <c r="M22877" s="162"/>
      <c r="N22877" s="152"/>
      <c r="P22877" s="138"/>
    </row>
    <row r="22878" spans="13:16" x14ac:dyDescent="0.3">
      <c r="M22878" s="162"/>
      <c r="N22878" s="152"/>
      <c r="P22878" s="138"/>
    </row>
    <row r="22879" spans="13:16" x14ac:dyDescent="0.3">
      <c r="M22879" s="162"/>
      <c r="N22879" s="152"/>
      <c r="P22879" s="138"/>
    </row>
    <row r="22880" spans="13:16" x14ac:dyDescent="0.3">
      <c r="M22880" s="162"/>
      <c r="N22880" s="152"/>
      <c r="P22880" s="138"/>
    </row>
    <row r="22881" spans="13:16" x14ac:dyDescent="0.3">
      <c r="M22881" s="162"/>
      <c r="N22881" s="152"/>
      <c r="P22881" s="138"/>
    </row>
    <row r="22882" spans="13:16" x14ac:dyDescent="0.3">
      <c r="M22882" s="162"/>
      <c r="N22882" s="152"/>
      <c r="P22882" s="138"/>
    </row>
    <row r="22883" spans="13:16" x14ac:dyDescent="0.3">
      <c r="M22883" s="162"/>
      <c r="N22883" s="152"/>
      <c r="P22883" s="138"/>
    </row>
    <row r="22884" spans="13:16" x14ac:dyDescent="0.3">
      <c r="M22884" s="162"/>
      <c r="N22884" s="152"/>
      <c r="P22884" s="138"/>
    </row>
    <row r="22885" spans="13:16" x14ac:dyDescent="0.3">
      <c r="M22885" s="162"/>
      <c r="N22885" s="152"/>
      <c r="P22885" s="138"/>
    </row>
    <row r="22886" spans="13:16" x14ac:dyDescent="0.3">
      <c r="M22886" s="162"/>
      <c r="N22886" s="152"/>
      <c r="P22886" s="138"/>
    </row>
    <row r="22887" spans="13:16" x14ac:dyDescent="0.3">
      <c r="M22887" s="162"/>
      <c r="N22887" s="152"/>
      <c r="P22887" s="138"/>
    </row>
    <row r="22888" spans="13:16" x14ac:dyDescent="0.3">
      <c r="M22888" s="162"/>
      <c r="N22888" s="152"/>
      <c r="P22888" s="138"/>
    </row>
    <row r="22889" spans="13:16" x14ac:dyDescent="0.3">
      <c r="M22889" s="162"/>
      <c r="N22889" s="152"/>
      <c r="P22889" s="138"/>
    </row>
    <row r="22890" spans="13:16" x14ac:dyDescent="0.3">
      <c r="M22890" s="162"/>
      <c r="N22890" s="152"/>
      <c r="P22890" s="138"/>
    </row>
    <row r="22891" spans="13:16" x14ac:dyDescent="0.3">
      <c r="M22891" s="162"/>
      <c r="N22891" s="152"/>
      <c r="P22891" s="138"/>
    </row>
    <row r="22892" spans="13:16" x14ac:dyDescent="0.3">
      <c r="M22892" s="162"/>
      <c r="N22892" s="152"/>
      <c r="P22892" s="138"/>
    </row>
    <row r="22893" spans="13:16" x14ac:dyDescent="0.3">
      <c r="M22893" s="162"/>
      <c r="N22893" s="152"/>
      <c r="P22893" s="138"/>
    </row>
    <row r="22894" spans="13:16" x14ac:dyDescent="0.3">
      <c r="M22894" s="162"/>
      <c r="N22894" s="152"/>
      <c r="P22894" s="138"/>
    </row>
    <row r="22895" spans="13:16" x14ac:dyDescent="0.3">
      <c r="M22895" s="162"/>
      <c r="N22895" s="152"/>
      <c r="P22895" s="138"/>
    </row>
    <row r="22896" spans="13:16" x14ac:dyDescent="0.3">
      <c r="M22896" s="162"/>
      <c r="N22896" s="152"/>
      <c r="P22896" s="138"/>
    </row>
    <row r="22897" spans="13:16" x14ac:dyDescent="0.3">
      <c r="M22897" s="162"/>
      <c r="N22897" s="152"/>
      <c r="P22897" s="138"/>
    </row>
    <row r="22898" spans="13:16" x14ac:dyDescent="0.3">
      <c r="M22898" s="162"/>
      <c r="N22898" s="152"/>
      <c r="P22898" s="138"/>
    </row>
    <row r="22899" spans="13:16" x14ac:dyDescent="0.3">
      <c r="M22899" s="162"/>
      <c r="N22899" s="152"/>
      <c r="P22899" s="138"/>
    </row>
    <row r="22900" spans="13:16" x14ac:dyDescent="0.3">
      <c r="M22900" s="162"/>
      <c r="N22900" s="152"/>
      <c r="P22900" s="138"/>
    </row>
    <row r="22901" spans="13:16" x14ac:dyDescent="0.3">
      <c r="M22901" s="162"/>
      <c r="N22901" s="152"/>
      <c r="P22901" s="138"/>
    </row>
    <row r="22902" spans="13:16" x14ac:dyDescent="0.3">
      <c r="M22902" s="162"/>
      <c r="N22902" s="152"/>
      <c r="P22902" s="138"/>
    </row>
    <row r="22903" spans="13:16" x14ac:dyDescent="0.3">
      <c r="M22903" s="162"/>
      <c r="N22903" s="152"/>
      <c r="P22903" s="138"/>
    </row>
    <row r="22904" spans="13:16" x14ac:dyDescent="0.3">
      <c r="M22904" s="162"/>
      <c r="N22904" s="152"/>
      <c r="P22904" s="138"/>
    </row>
    <row r="22905" spans="13:16" x14ac:dyDescent="0.3">
      <c r="M22905" s="162"/>
      <c r="N22905" s="152"/>
      <c r="P22905" s="138"/>
    </row>
    <row r="22906" spans="13:16" x14ac:dyDescent="0.3">
      <c r="M22906" s="162"/>
      <c r="N22906" s="152"/>
      <c r="P22906" s="138"/>
    </row>
    <row r="22907" spans="13:16" x14ac:dyDescent="0.3">
      <c r="M22907" s="162"/>
      <c r="N22907" s="152"/>
      <c r="P22907" s="138"/>
    </row>
    <row r="22908" spans="13:16" x14ac:dyDescent="0.3">
      <c r="M22908" s="162"/>
      <c r="N22908" s="152"/>
      <c r="P22908" s="138"/>
    </row>
    <row r="22909" spans="13:16" x14ac:dyDescent="0.3">
      <c r="M22909" s="162"/>
      <c r="N22909" s="152"/>
      <c r="P22909" s="138"/>
    </row>
    <row r="22910" spans="13:16" x14ac:dyDescent="0.3">
      <c r="M22910" s="162"/>
      <c r="N22910" s="152"/>
      <c r="P22910" s="138"/>
    </row>
    <row r="22911" spans="13:16" x14ac:dyDescent="0.3">
      <c r="M22911" s="162"/>
      <c r="N22911" s="152"/>
      <c r="P22911" s="138"/>
    </row>
    <row r="22912" spans="13:16" x14ac:dyDescent="0.3">
      <c r="M22912" s="162"/>
      <c r="N22912" s="152"/>
      <c r="P22912" s="138"/>
    </row>
    <row r="22913" spans="13:16" x14ac:dyDescent="0.3">
      <c r="M22913" s="162"/>
      <c r="N22913" s="152"/>
      <c r="P22913" s="138"/>
    </row>
    <row r="22914" spans="13:16" x14ac:dyDescent="0.3">
      <c r="M22914" s="162"/>
      <c r="N22914" s="152"/>
      <c r="P22914" s="138"/>
    </row>
    <row r="22915" spans="13:16" x14ac:dyDescent="0.3">
      <c r="M22915" s="162"/>
      <c r="N22915" s="152"/>
      <c r="P22915" s="138"/>
    </row>
    <row r="22916" spans="13:16" x14ac:dyDescent="0.3">
      <c r="M22916" s="162"/>
      <c r="N22916" s="152"/>
      <c r="P22916" s="138"/>
    </row>
    <row r="22917" spans="13:16" x14ac:dyDescent="0.3">
      <c r="M22917" s="162"/>
      <c r="N22917" s="152"/>
      <c r="P22917" s="138"/>
    </row>
    <row r="22918" spans="13:16" x14ac:dyDescent="0.3">
      <c r="M22918" s="162"/>
      <c r="N22918" s="152"/>
      <c r="P22918" s="138"/>
    </row>
    <row r="22919" spans="13:16" x14ac:dyDescent="0.3">
      <c r="M22919" s="162"/>
      <c r="N22919" s="152"/>
      <c r="P22919" s="138"/>
    </row>
    <row r="22920" spans="13:16" x14ac:dyDescent="0.3">
      <c r="M22920" s="162"/>
      <c r="N22920" s="152"/>
      <c r="P22920" s="138"/>
    </row>
    <row r="22921" spans="13:16" x14ac:dyDescent="0.3">
      <c r="M22921" s="162"/>
      <c r="N22921" s="152"/>
      <c r="P22921" s="138"/>
    </row>
    <row r="22922" spans="13:16" x14ac:dyDescent="0.3">
      <c r="M22922" s="162"/>
      <c r="N22922" s="152"/>
      <c r="P22922" s="138"/>
    </row>
    <row r="22923" spans="13:16" x14ac:dyDescent="0.3">
      <c r="M22923" s="162"/>
      <c r="N22923" s="152"/>
      <c r="P22923" s="138"/>
    </row>
    <row r="22924" spans="13:16" x14ac:dyDescent="0.3">
      <c r="M22924" s="162"/>
      <c r="N22924" s="152"/>
      <c r="P22924" s="138"/>
    </row>
    <row r="22925" spans="13:16" x14ac:dyDescent="0.3">
      <c r="M22925" s="162"/>
      <c r="N22925" s="152"/>
      <c r="P22925" s="138"/>
    </row>
    <row r="22926" spans="13:16" x14ac:dyDescent="0.3">
      <c r="M22926" s="162"/>
      <c r="N22926" s="152"/>
      <c r="P22926" s="138"/>
    </row>
    <row r="22927" spans="13:16" x14ac:dyDescent="0.3">
      <c r="M22927" s="162"/>
      <c r="N22927" s="152"/>
      <c r="P22927" s="138"/>
    </row>
    <row r="22928" spans="13:16" x14ac:dyDescent="0.3">
      <c r="M22928" s="162"/>
      <c r="N22928" s="152"/>
      <c r="P22928" s="138"/>
    </row>
    <row r="22929" spans="13:16" x14ac:dyDescent="0.3">
      <c r="M22929" s="162"/>
      <c r="N22929" s="152"/>
      <c r="P22929" s="138"/>
    </row>
    <row r="22930" spans="13:16" x14ac:dyDescent="0.3">
      <c r="M22930" s="162"/>
      <c r="N22930" s="152"/>
      <c r="P22930" s="138"/>
    </row>
    <row r="22931" spans="13:16" x14ac:dyDescent="0.3">
      <c r="M22931" s="162"/>
      <c r="N22931" s="152"/>
      <c r="P22931" s="138"/>
    </row>
    <row r="22932" spans="13:16" x14ac:dyDescent="0.3">
      <c r="M22932" s="162"/>
      <c r="N22932" s="152"/>
      <c r="P22932" s="138"/>
    </row>
    <row r="22933" spans="13:16" x14ac:dyDescent="0.3">
      <c r="M22933" s="162"/>
      <c r="N22933" s="152"/>
      <c r="P22933" s="138"/>
    </row>
    <row r="22934" spans="13:16" x14ac:dyDescent="0.3">
      <c r="M22934" s="162"/>
      <c r="N22934" s="152"/>
      <c r="P22934" s="138"/>
    </row>
    <row r="22935" spans="13:16" x14ac:dyDescent="0.3">
      <c r="M22935" s="162"/>
      <c r="N22935" s="152"/>
      <c r="P22935" s="138"/>
    </row>
    <row r="22936" spans="13:16" x14ac:dyDescent="0.3">
      <c r="M22936" s="162"/>
      <c r="N22936" s="152"/>
      <c r="P22936" s="138"/>
    </row>
    <row r="22937" spans="13:16" x14ac:dyDescent="0.3">
      <c r="M22937" s="162"/>
      <c r="N22937" s="152"/>
      <c r="P22937" s="138"/>
    </row>
    <row r="22938" spans="13:16" x14ac:dyDescent="0.3">
      <c r="M22938" s="162"/>
      <c r="N22938" s="152"/>
      <c r="P22938" s="138"/>
    </row>
    <row r="22939" spans="13:16" x14ac:dyDescent="0.3">
      <c r="M22939" s="162"/>
      <c r="N22939" s="152"/>
      <c r="P22939" s="138"/>
    </row>
    <row r="22940" spans="13:16" x14ac:dyDescent="0.3">
      <c r="M22940" s="162"/>
      <c r="N22940" s="152"/>
      <c r="P22940" s="138"/>
    </row>
    <row r="22941" spans="13:16" x14ac:dyDescent="0.3">
      <c r="M22941" s="162"/>
      <c r="N22941" s="152"/>
      <c r="P22941" s="138"/>
    </row>
    <row r="22942" spans="13:16" x14ac:dyDescent="0.3">
      <c r="M22942" s="162"/>
      <c r="N22942" s="152"/>
      <c r="P22942" s="138"/>
    </row>
    <row r="22943" spans="13:16" x14ac:dyDescent="0.3">
      <c r="M22943" s="162"/>
      <c r="N22943" s="152"/>
      <c r="P22943" s="138"/>
    </row>
    <row r="22944" spans="13:16" x14ac:dyDescent="0.3">
      <c r="M22944" s="162"/>
      <c r="N22944" s="152"/>
      <c r="P22944" s="138"/>
    </row>
    <row r="22945" spans="13:16" x14ac:dyDescent="0.3">
      <c r="M22945" s="162"/>
      <c r="N22945" s="152"/>
      <c r="P22945" s="138"/>
    </row>
    <row r="22946" spans="13:16" x14ac:dyDescent="0.3">
      <c r="M22946" s="162"/>
      <c r="N22946" s="152"/>
      <c r="P22946" s="138"/>
    </row>
    <row r="22947" spans="13:16" x14ac:dyDescent="0.3">
      <c r="M22947" s="162"/>
      <c r="N22947" s="152"/>
      <c r="P22947" s="138"/>
    </row>
    <row r="22948" spans="13:16" x14ac:dyDescent="0.3">
      <c r="M22948" s="162"/>
      <c r="N22948" s="152"/>
      <c r="P22948" s="138"/>
    </row>
    <row r="22949" spans="13:16" x14ac:dyDescent="0.3">
      <c r="M22949" s="162"/>
      <c r="N22949" s="152"/>
      <c r="P22949" s="138"/>
    </row>
    <row r="22950" spans="13:16" x14ac:dyDescent="0.3">
      <c r="M22950" s="162"/>
      <c r="N22950" s="152"/>
      <c r="P22950" s="138"/>
    </row>
    <row r="22951" spans="13:16" x14ac:dyDescent="0.3">
      <c r="M22951" s="162"/>
      <c r="N22951" s="152"/>
      <c r="P22951" s="138"/>
    </row>
    <row r="22952" spans="13:16" x14ac:dyDescent="0.3">
      <c r="M22952" s="162"/>
      <c r="N22952" s="152"/>
      <c r="P22952" s="138"/>
    </row>
    <row r="22953" spans="13:16" x14ac:dyDescent="0.3">
      <c r="M22953" s="162"/>
      <c r="N22953" s="152"/>
      <c r="P22953" s="138"/>
    </row>
    <row r="22954" spans="13:16" x14ac:dyDescent="0.3">
      <c r="M22954" s="162"/>
      <c r="N22954" s="152"/>
      <c r="P22954" s="138"/>
    </row>
    <row r="22955" spans="13:16" x14ac:dyDescent="0.3">
      <c r="M22955" s="162"/>
      <c r="N22955" s="152"/>
      <c r="P22955" s="138"/>
    </row>
    <row r="22956" spans="13:16" x14ac:dyDescent="0.3">
      <c r="M22956" s="162"/>
      <c r="N22956" s="152"/>
      <c r="P22956" s="138"/>
    </row>
    <row r="22957" spans="13:16" x14ac:dyDescent="0.3">
      <c r="M22957" s="162"/>
      <c r="N22957" s="152"/>
      <c r="P22957" s="138"/>
    </row>
    <row r="22958" spans="13:16" x14ac:dyDescent="0.3">
      <c r="M22958" s="162"/>
      <c r="N22958" s="152"/>
      <c r="P22958" s="138"/>
    </row>
    <row r="22959" spans="13:16" x14ac:dyDescent="0.3">
      <c r="M22959" s="162"/>
      <c r="N22959" s="152"/>
      <c r="P22959" s="138"/>
    </row>
    <row r="22960" spans="13:16" x14ac:dyDescent="0.3">
      <c r="M22960" s="162"/>
      <c r="N22960" s="152"/>
      <c r="P22960" s="138"/>
    </row>
    <row r="22961" spans="13:16" x14ac:dyDescent="0.3">
      <c r="M22961" s="162"/>
      <c r="N22961" s="152"/>
      <c r="P22961" s="138"/>
    </row>
    <row r="22962" spans="13:16" x14ac:dyDescent="0.3">
      <c r="M22962" s="162"/>
      <c r="N22962" s="152"/>
      <c r="P22962" s="138"/>
    </row>
    <row r="22963" spans="13:16" x14ac:dyDescent="0.3">
      <c r="M22963" s="162"/>
      <c r="N22963" s="152"/>
      <c r="P22963" s="138"/>
    </row>
    <row r="22964" spans="13:16" x14ac:dyDescent="0.3">
      <c r="M22964" s="162"/>
      <c r="N22964" s="152"/>
      <c r="P22964" s="138"/>
    </row>
    <row r="22965" spans="13:16" x14ac:dyDescent="0.3">
      <c r="M22965" s="162"/>
      <c r="N22965" s="152"/>
      <c r="P22965" s="138"/>
    </row>
    <row r="22966" spans="13:16" x14ac:dyDescent="0.3">
      <c r="M22966" s="162"/>
      <c r="N22966" s="152"/>
      <c r="P22966" s="138"/>
    </row>
    <row r="22967" spans="13:16" x14ac:dyDescent="0.3">
      <c r="M22967" s="162"/>
      <c r="N22967" s="152"/>
      <c r="P22967" s="138"/>
    </row>
    <row r="22968" spans="13:16" x14ac:dyDescent="0.3">
      <c r="M22968" s="162"/>
      <c r="N22968" s="152"/>
      <c r="P22968" s="138"/>
    </row>
    <row r="22969" spans="13:16" x14ac:dyDescent="0.3">
      <c r="M22969" s="162"/>
      <c r="N22969" s="152"/>
      <c r="P22969" s="138"/>
    </row>
    <row r="22970" spans="13:16" x14ac:dyDescent="0.3">
      <c r="M22970" s="162"/>
      <c r="N22970" s="152"/>
      <c r="P22970" s="138"/>
    </row>
    <row r="22971" spans="13:16" x14ac:dyDescent="0.3">
      <c r="M22971" s="162"/>
      <c r="N22971" s="152"/>
      <c r="P22971" s="138"/>
    </row>
    <row r="22972" spans="13:16" x14ac:dyDescent="0.3">
      <c r="M22972" s="162"/>
      <c r="N22972" s="152"/>
      <c r="P22972" s="138"/>
    </row>
    <row r="22973" spans="13:16" x14ac:dyDescent="0.3">
      <c r="M22973" s="162"/>
      <c r="N22973" s="152"/>
      <c r="P22973" s="138"/>
    </row>
    <row r="22974" spans="13:16" x14ac:dyDescent="0.3">
      <c r="M22974" s="162"/>
      <c r="N22974" s="152"/>
      <c r="P22974" s="138"/>
    </row>
    <row r="22975" spans="13:16" x14ac:dyDescent="0.3">
      <c r="M22975" s="162"/>
      <c r="N22975" s="152"/>
      <c r="P22975" s="138"/>
    </row>
    <row r="22976" spans="13:16" x14ac:dyDescent="0.3">
      <c r="M22976" s="162"/>
      <c r="N22976" s="152"/>
      <c r="P22976" s="138"/>
    </row>
    <row r="22977" spans="13:16" x14ac:dyDescent="0.3">
      <c r="M22977" s="162"/>
      <c r="N22977" s="152"/>
      <c r="P22977" s="138"/>
    </row>
    <row r="22978" spans="13:16" x14ac:dyDescent="0.3">
      <c r="M22978" s="162"/>
      <c r="N22978" s="152"/>
      <c r="P22978" s="138"/>
    </row>
    <row r="22979" spans="13:16" x14ac:dyDescent="0.3">
      <c r="M22979" s="162"/>
      <c r="N22979" s="152"/>
      <c r="P22979" s="138"/>
    </row>
    <row r="22980" spans="13:16" x14ac:dyDescent="0.3">
      <c r="M22980" s="162"/>
      <c r="N22980" s="152"/>
      <c r="P22980" s="138"/>
    </row>
    <row r="22981" spans="13:16" x14ac:dyDescent="0.3">
      <c r="M22981" s="162"/>
      <c r="N22981" s="152"/>
      <c r="P22981" s="138"/>
    </row>
    <row r="22982" spans="13:16" x14ac:dyDescent="0.3">
      <c r="M22982" s="162"/>
      <c r="N22982" s="152"/>
      <c r="P22982" s="138"/>
    </row>
    <row r="22983" spans="13:16" x14ac:dyDescent="0.3">
      <c r="M22983" s="162"/>
      <c r="N22983" s="152"/>
      <c r="P22983" s="138"/>
    </row>
    <row r="22984" spans="13:16" x14ac:dyDescent="0.3">
      <c r="M22984" s="162"/>
      <c r="N22984" s="152"/>
      <c r="P22984" s="138"/>
    </row>
    <row r="22985" spans="13:16" x14ac:dyDescent="0.3">
      <c r="M22985" s="162"/>
      <c r="N22985" s="152"/>
      <c r="P22985" s="138"/>
    </row>
    <row r="22986" spans="13:16" x14ac:dyDescent="0.3">
      <c r="M22986" s="162"/>
      <c r="N22986" s="152"/>
      <c r="P22986" s="138"/>
    </row>
    <row r="22987" spans="13:16" x14ac:dyDescent="0.3">
      <c r="M22987" s="162"/>
      <c r="N22987" s="152"/>
      <c r="P22987" s="138"/>
    </row>
    <row r="22988" spans="13:16" x14ac:dyDescent="0.3">
      <c r="M22988" s="162"/>
      <c r="N22988" s="152"/>
      <c r="P22988" s="138"/>
    </row>
    <row r="22989" spans="13:16" x14ac:dyDescent="0.3">
      <c r="M22989" s="162"/>
      <c r="N22989" s="152"/>
      <c r="P22989" s="138"/>
    </row>
    <row r="22990" spans="13:16" x14ac:dyDescent="0.3">
      <c r="M22990" s="162"/>
      <c r="N22990" s="152"/>
      <c r="P22990" s="138"/>
    </row>
    <row r="22991" spans="13:16" x14ac:dyDescent="0.3">
      <c r="M22991" s="162"/>
      <c r="N22991" s="152"/>
      <c r="P22991" s="138"/>
    </row>
    <row r="22992" spans="13:16" x14ac:dyDescent="0.3">
      <c r="M22992" s="162"/>
      <c r="N22992" s="152"/>
      <c r="P22992" s="138"/>
    </row>
    <row r="22993" spans="13:16" x14ac:dyDescent="0.3">
      <c r="M22993" s="162"/>
      <c r="N22993" s="152"/>
      <c r="P22993" s="138"/>
    </row>
    <row r="22994" spans="13:16" x14ac:dyDescent="0.3">
      <c r="M22994" s="162"/>
      <c r="N22994" s="152"/>
      <c r="P22994" s="138"/>
    </row>
    <row r="22995" spans="13:16" x14ac:dyDescent="0.3">
      <c r="M22995" s="162"/>
      <c r="N22995" s="152"/>
      <c r="P22995" s="138"/>
    </row>
    <row r="22996" spans="13:16" x14ac:dyDescent="0.3">
      <c r="M22996" s="162"/>
      <c r="N22996" s="152"/>
      <c r="P22996" s="138"/>
    </row>
    <row r="22997" spans="13:16" x14ac:dyDescent="0.3">
      <c r="M22997" s="162"/>
      <c r="N22997" s="152"/>
      <c r="P22997" s="138"/>
    </row>
    <row r="22998" spans="13:16" x14ac:dyDescent="0.3">
      <c r="M22998" s="162"/>
      <c r="N22998" s="152"/>
      <c r="P22998" s="138"/>
    </row>
    <row r="22999" spans="13:16" x14ac:dyDescent="0.3">
      <c r="M22999" s="162"/>
      <c r="N22999" s="152"/>
      <c r="P22999" s="138"/>
    </row>
    <row r="23000" spans="13:16" x14ac:dyDescent="0.3">
      <c r="M23000" s="162"/>
      <c r="N23000" s="152"/>
      <c r="P23000" s="138"/>
    </row>
    <row r="23001" spans="13:16" x14ac:dyDescent="0.3">
      <c r="M23001" s="162"/>
      <c r="N23001" s="152"/>
      <c r="P23001" s="138"/>
    </row>
    <row r="23002" spans="13:16" x14ac:dyDescent="0.3">
      <c r="M23002" s="162"/>
      <c r="N23002" s="152"/>
      <c r="P23002" s="138"/>
    </row>
    <row r="23003" spans="13:16" x14ac:dyDescent="0.3">
      <c r="M23003" s="162"/>
      <c r="N23003" s="152"/>
      <c r="P23003" s="138"/>
    </row>
    <row r="23004" spans="13:16" x14ac:dyDescent="0.3">
      <c r="M23004" s="162"/>
      <c r="N23004" s="152"/>
      <c r="P23004" s="138"/>
    </row>
    <row r="23005" spans="13:16" x14ac:dyDescent="0.3">
      <c r="M23005" s="162"/>
      <c r="N23005" s="152"/>
      <c r="P23005" s="138"/>
    </row>
    <row r="23006" spans="13:16" x14ac:dyDescent="0.3">
      <c r="M23006" s="162"/>
      <c r="N23006" s="152"/>
      <c r="P23006" s="138"/>
    </row>
    <row r="23007" spans="13:16" x14ac:dyDescent="0.3">
      <c r="M23007" s="162"/>
      <c r="N23007" s="152"/>
      <c r="P23007" s="138"/>
    </row>
    <row r="23008" spans="13:16" x14ac:dyDescent="0.3">
      <c r="M23008" s="162"/>
      <c r="N23008" s="152"/>
      <c r="P23008" s="138"/>
    </row>
    <row r="23009" spans="13:16" x14ac:dyDescent="0.3">
      <c r="M23009" s="162"/>
      <c r="N23009" s="152"/>
      <c r="P23009" s="138"/>
    </row>
    <row r="23010" spans="13:16" x14ac:dyDescent="0.3">
      <c r="M23010" s="162"/>
      <c r="N23010" s="152"/>
      <c r="P23010" s="138"/>
    </row>
    <row r="23011" spans="13:16" x14ac:dyDescent="0.3">
      <c r="M23011" s="162"/>
      <c r="N23011" s="152"/>
      <c r="P23011" s="138"/>
    </row>
    <row r="23012" spans="13:16" x14ac:dyDescent="0.3">
      <c r="M23012" s="162"/>
      <c r="N23012" s="152"/>
      <c r="P23012" s="138"/>
    </row>
    <row r="23013" spans="13:16" x14ac:dyDescent="0.3">
      <c r="M23013" s="162"/>
      <c r="N23013" s="152"/>
      <c r="P23013" s="138"/>
    </row>
    <row r="23014" spans="13:16" x14ac:dyDescent="0.3">
      <c r="M23014" s="162"/>
      <c r="N23014" s="152"/>
      <c r="P23014" s="138"/>
    </row>
    <row r="23015" spans="13:16" x14ac:dyDescent="0.3">
      <c r="M23015" s="162"/>
      <c r="N23015" s="152"/>
      <c r="P23015" s="138"/>
    </row>
    <row r="23016" spans="13:16" x14ac:dyDescent="0.3">
      <c r="M23016" s="162"/>
      <c r="N23016" s="152"/>
      <c r="P23016" s="138"/>
    </row>
    <row r="23017" spans="13:16" x14ac:dyDescent="0.3">
      <c r="M23017" s="162"/>
      <c r="N23017" s="152"/>
      <c r="P23017" s="138"/>
    </row>
    <row r="23018" spans="13:16" x14ac:dyDescent="0.3">
      <c r="M23018" s="162"/>
      <c r="N23018" s="152"/>
      <c r="P23018" s="138"/>
    </row>
    <row r="23019" spans="13:16" x14ac:dyDescent="0.3">
      <c r="M23019" s="162"/>
      <c r="N23019" s="152"/>
      <c r="P23019" s="138"/>
    </row>
    <row r="23020" spans="13:16" x14ac:dyDescent="0.3">
      <c r="M23020" s="162"/>
      <c r="N23020" s="152"/>
      <c r="P23020" s="138"/>
    </row>
    <row r="23021" spans="13:16" x14ac:dyDescent="0.3">
      <c r="M23021" s="162"/>
      <c r="N23021" s="152"/>
      <c r="P23021" s="138"/>
    </row>
    <row r="23022" spans="13:16" x14ac:dyDescent="0.3">
      <c r="M23022" s="162"/>
      <c r="N23022" s="152"/>
      <c r="P23022" s="138"/>
    </row>
    <row r="23023" spans="13:16" x14ac:dyDescent="0.3">
      <c r="M23023" s="162"/>
      <c r="N23023" s="152"/>
      <c r="P23023" s="138"/>
    </row>
    <row r="23024" spans="13:16" x14ac:dyDescent="0.3">
      <c r="M23024" s="162"/>
      <c r="N23024" s="152"/>
      <c r="P23024" s="138"/>
    </row>
    <row r="23025" spans="13:16" x14ac:dyDescent="0.3">
      <c r="M23025" s="162"/>
      <c r="N23025" s="152"/>
      <c r="P23025" s="138"/>
    </row>
    <row r="23026" spans="13:16" x14ac:dyDescent="0.3">
      <c r="M23026" s="162"/>
      <c r="N23026" s="152"/>
      <c r="P23026" s="138"/>
    </row>
    <row r="23027" spans="13:16" x14ac:dyDescent="0.3">
      <c r="M23027" s="162"/>
      <c r="N23027" s="152"/>
      <c r="P23027" s="138"/>
    </row>
    <row r="23028" spans="13:16" x14ac:dyDescent="0.3">
      <c r="M23028" s="162"/>
      <c r="N23028" s="152"/>
      <c r="P23028" s="138"/>
    </row>
    <row r="23029" spans="13:16" x14ac:dyDescent="0.3">
      <c r="M23029" s="162"/>
      <c r="N23029" s="152"/>
      <c r="P23029" s="138"/>
    </row>
    <row r="23030" spans="13:16" x14ac:dyDescent="0.3">
      <c r="M23030" s="162"/>
      <c r="N23030" s="152"/>
      <c r="P23030" s="138"/>
    </row>
    <row r="23031" spans="13:16" x14ac:dyDescent="0.3">
      <c r="M23031" s="162"/>
      <c r="N23031" s="152"/>
      <c r="P23031" s="138"/>
    </row>
    <row r="23032" spans="13:16" x14ac:dyDescent="0.3">
      <c r="M23032" s="162"/>
      <c r="N23032" s="152"/>
      <c r="P23032" s="138"/>
    </row>
    <row r="23033" spans="13:16" x14ac:dyDescent="0.3">
      <c r="M23033" s="162"/>
      <c r="N23033" s="152"/>
      <c r="P23033" s="138"/>
    </row>
    <row r="23034" spans="13:16" x14ac:dyDescent="0.3">
      <c r="M23034" s="162"/>
      <c r="N23034" s="152"/>
      <c r="P23034" s="138"/>
    </row>
    <row r="23035" spans="13:16" x14ac:dyDescent="0.3">
      <c r="M23035" s="162"/>
      <c r="N23035" s="152"/>
      <c r="P23035" s="138"/>
    </row>
    <row r="23036" spans="13:16" x14ac:dyDescent="0.3">
      <c r="M23036" s="162"/>
      <c r="N23036" s="152"/>
      <c r="P23036" s="138"/>
    </row>
    <row r="23037" spans="13:16" x14ac:dyDescent="0.3">
      <c r="M23037" s="162"/>
      <c r="N23037" s="152"/>
      <c r="P23037" s="138"/>
    </row>
    <row r="23038" spans="13:16" x14ac:dyDescent="0.3">
      <c r="M23038" s="162"/>
      <c r="N23038" s="152"/>
      <c r="P23038" s="138"/>
    </row>
    <row r="23039" spans="13:16" x14ac:dyDescent="0.3">
      <c r="M23039" s="162"/>
      <c r="N23039" s="152"/>
      <c r="P23039" s="138"/>
    </row>
    <row r="23040" spans="13:16" x14ac:dyDescent="0.3">
      <c r="M23040" s="162"/>
      <c r="N23040" s="152"/>
      <c r="P23040" s="138"/>
    </row>
    <row r="23041" spans="13:16" x14ac:dyDescent="0.3">
      <c r="M23041" s="162"/>
      <c r="N23041" s="152"/>
      <c r="P23041" s="138"/>
    </row>
    <row r="23042" spans="13:16" x14ac:dyDescent="0.3">
      <c r="M23042" s="162"/>
      <c r="N23042" s="152"/>
      <c r="P23042" s="138"/>
    </row>
    <row r="23043" spans="13:16" x14ac:dyDescent="0.3">
      <c r="M23043" s="162"/>
      <c r="N23043" s="152"/>
      <c r="P23043" s="138"/>
    </row>
    <row r="23044" spans="13:16" x14ac:dyDescent="0.3">
      <c r="M23044" s="162"/>
      <c r="N23044" s="152"/>
      <c r="P23044" s="138"/>
    </row>
    <row r="23045" spans="13:16" x14ac:dyDescent="0.3">
      <c r="M23045" s="162"/>
      <c r="N23045" s="152"/>
      <c r="P23045" s="138"/>
    </row>
    <row r="23046" spans="13:16" x14ac:dyDescent="0.3">
      <c r="M23046" s="162"/>
      <c r="N23046" s="152"/>
      <c r="P23046" s="138"/>
    </row>
    <row r="23047" spans="13:16" x14ac:dyDescent="0.3">
      <c r="M23047" s="162"/>
      <c r="N23047" s="152"/>
      <c r="P23047" s="138"/>
    </row>
    <row r="23048" spans="13:16" x14ac:dyDescent="0.3">
      <c r="M23048" s="162"/>
      <c r="N23048" s="152"/>
      <c r="P23048" s="138"/>
    </row>
    <row r="23049" spans="13:16" x14ac:dyDescent="0.3">
      <c r="M23049" s="162"/>
      <c r="N23049" s="152"/>
      <c r="P23049" s="138"/>
    </row>
    <row r="23050" spans="13:16" x14ac:dyDescent="0.3">
      <c r="M23050" s="162"/>
      <c r="N23050" s="152"/>
      <c r="P23050" s="138"/>
    </row>
    <row r="23051" spans="13:16" x14ac:dyDescent="0.3">
      <c r="M23051" s="162"/>
      <c r="N23051" s="152"/>
      <c r="P23051" s="138"/>
    </row>
    <row r="23052" spans="13:16" x14ac:dyDescent="0.3">
      <c r="M23052" s="162"/>
      <c r="N23052" s="152"/>
      <c r="P23052" s="138"/>
    </row>
    <row r="23053" spans="13:16" x14ac:dyDescent="0.3">
      <c r="M23053" s="162"/>
      <c r="N23053" s="152"/>
      <c r="P23053" s="138"/>
    </row>
    <row r="23054" spans="13:16" x14ac:dyDescent="0.3">
      <c r="M23054" s="162"/>
      <c r="N23054" s="152"/>
      <c r="P23054" s="138"/>
    </row>
    <row r="23055" spans="13:16" x14ac:dyDescent="0.3">
      <c r="M23055" s="162"/>
      <c r="N23055" s="152"/>
      <c r="P23055" s="138"/>
    </row>
    <row r="23056" spans="13:16" x14ac:dyDescent="0.3">
      <c r="M23056" s="162"/>
      <c r="N23056" s="152"/>
      <c r="P23056" s="138"/>
    </row>
    <row r="23057" spans="13:16" x14ac:dyDescent="0.3">
      <c r="M23057" s="162"/>
      <c r="N23057" s="152"/>
      <c r="P23057" s="138"/>
    </row>
    <row r="23058" spans="13:16" x14ac:dyDescent="0.3">
      <c r="M23058" s="162"/>
      <c r="N23058" s="152"/>
      <c r="P23058" s="138"/>
    </row>
    <row r="23059" spans="13:16" x14ac:dyDescent="0.3">
      <c r="M23059" s="162"/>
      <c r="N23059" s="152"/>
      <c r="P23059" s="138"/>
    </row>
    <row r="23060" spans="13:16" x14ac:dyDescent="0.3">
      <c r="M23060" s="162"/>
      <c r="N23060" s="152"/>
      <c r="P23060" s="138"/>
    </row>
    <row r="23061" spans="13:16" x14ac:dyDescent="0.3">
      <c r="M23061" s="162"/>
      <c r="N23061" s="152"/>
      <c r="P23061" s="138"/>
    </row>
    <row r="23062" spans="13:16" x14ac:dyDescent="0.3">
      <c r="M23062" s="162"/>
      <c r="N23062" s="152"/>
      <c r="P23062" s="138"/>
    </row>
    <row r="23063" spans="13:16" x14ac:dyDescent="0.3">
      <c r="M23063" s="162"/>
      <c r="N23063" s="152"/>
      <c r="P23063" s="138"/>
    </row>
    <row r="23064" spans="13:16" x14ac:dyDescent="0.3">
      <c r="M23064" s="162"/>
      <c r="N23064" s="152"/>
      <c r="P23064" s="138"/>
    </row>
    <row r="23065" spans="13:16" x14ac:dyDescent="0.3">
      <c r="M23065" s="162"/>
      <c r="N23065" s="152"/>
      <c r="P23065" s="138"/>
    </row>
    <row r="23066" spans="13:16" x14ac:dyDescent="0.3">
      <c r="M23066" s="162"/>
      <c r="N23066" s="152"/>
      <c r="P23066" s="138"/>
    </row>
    <row r="23067" spans="13:16" x14ac:dyDescent="0.3">
      <c r="M23067" s="162"/>
      <c r="N23067" s="152"/>
      <c r="P23067" s="138"/>
    </row>
    <row r="23068" spans="13:16" x14ac:dyDescent="0.3">
      <c r="M23068" s="162"/>
      <c r="N23068" s="152"/>
      <c r="P23068" s="138"/>
    </row>
    <row r="23069" spans="13:16" x14ac:dyDescent="0.3">
      <c r="M23069" s="162"/>
      <c r="N23069" s="152"/>
      <c r="P23069" s="138"/>
    </row>
    <row r="23070" spans="13:16" x14ac:dyDescent="0.3">
      <c r="M23070" s="162"/>
      <c r="N23070" s="152"/>
      <c r="P23070" s="138"/>
    </row>
    <row r="23071" spans="13:16" x14ac:dyDescent="0.3">
      <c r="M23071" s="162"/>
      <c r="N23071" s="152"/>
      <c r="P23071" s="138"/>
    </row>
    <row r="23072" spans="13:16" x14ac:dyDescent="0.3">
      <c r="M23072" s="162"/>
      <c r="N23072" s="152"/>
      <c r="P23072" s="138"/>
    </row>
    <row r="23073" spans="13:16" x14ac:dyDescent="0.3">
      <c r="M23073" s="162"/>
      <c r="N23073" s="152"/>
      <c r="P23073" s="138"/>
    </row>
    <row r="23074" spans="13:16" x14ac:dyDescent="0.3">
      <c r="M23074" s="162"/>
      <c r="N23074" s="152"/>
      <c r="P23074" s="138"/>
    </row>
    <row r="23075" spans="13:16" x14ac:dyDescent="0.3">
      <c r="M23075" s="162"/>
      <c r="N23075" s="152"/>
      <c r="P23075" s="138"/>
    </row>
    <row r="23076" spans="13:16" x14ac:dyDescent="0.3">
      <c r="M23076" s="162"/>
      <c r="N23076" s="152"/>
      <c r="P23076" s="138"/>
    </row>
    <row r="23077" spans="13:16" x14ac:dyDescent="0.3">
      <c r="M23077" s="162"/>
      <c r="N23077" s="152"/>
      <c r="P23077" s="138"/>
    </row>
    <row r="23078" spans="13:16" x14ac:dyDescent="0.3">
      <c r="M23078" s="162"/>
      <c r="N23078" s="152"/>
      <c r="P23078" s="138"/>
    </row>
    <row r="23079" spans="13:16" x14ac:dyDescent="0.3">
      <c r="M23079" s="162"/>
      <c r="N23079" s="152"/>
      <c r="P23079" s="138"/>
    </row>
    <row r="23080" spans="13:16" x14ac:dyDescent="0.3">
      <c r="M23080" s="162"/>
      <c r="N23080" s="152"/>
      <c r="P23080" s="138"/>
    </row>
    <row r="23081" spans="13:16" x14ac:dyDescent="0.3">
      <c r="M23081" s="162"/>
      <c r="N23081" s="152"/>
      <c r="P23081" s="138"/>
    </row>
    <row r="23082" spans="13:16" x14ac:dyDescent="0.3">
      <c r="M23082" s="162"/>
      <c r="N23082" s="152"/>
      <c r="P23082" s="138"/>
    </row>
    <row r="23083" spans="13:16" x14ac:dyDescent="0.3">
      <c r="M23083" s="162"/>
      <c r="N23083" s="152"/>
      <c r="P23083" s="138"/>
    </row>
    <row r="23084" spans="13:16" x14ac:dyDescent="0.3">
      <c r="M23084" s="162"/>
      <c r="N23084" s="152"/>
      <c r="P23084" s="138"/>
    </row>
    <row r="23085" spans="13:16" x14ac:dyDescent="0.3">
      <c r="M23085" s="162"/>
      <c r="N23085" s="152"/>
      <c r="P23085" s="138"/>
    </row>
    <row r="23086" spans="13:16" x14ac:dyDescent="0.3">
      <c r="M23086" s="162"/>
      <c r="N23086" s="152"/>
      <c r="P23086" s="138"/>
    </row>
    <row r="23087" spans="13:16" x14ac:dyDescent="0.3">
      <c r="M23087" s="162"/>
      <c r="N23087" s="152"/>
      <c r="P23087" s="138"/>
    </row>
    <row r="23088" spans="13:16" x14ac:dyDescent="0.3">
      <c r="M23088" s="162"/>
      <c r="N23088" s="152"/>
      <c r="P23088" s="138"/>
    </row>
    <row r="23089" spans="13:16" x14ac:dyDescent="0.3">
      <c r="M23089" s="162"/>
      <c r="N23089" s="152"/>
      <c r="P23089" s="138"/>
    </row>
    <row r="23090" spans="13:16" x14ac:dyDescent="0.3">
      <c r="M23090" s="162"/>
      <c r="N23090" s="152"/>
      <c r="P23090" s="138"/>
    </row>
    <row r="23091" spans="13:16" x14ac:dyDescent="0.3">
      <c r="M23091" s="162"/>
      <c r="N23091" s="152"/>
      <c r="P23091" s="138"/>
    </row>
    <row r="23092" spans="13:16" x14ac:dyDescent="0.3">
      <c r="M23092" s="162"/>
      <c r="N23092" s="152"/>
      <c r="P23092" s="138"/>
    </row>
    <row r="23093" spans="13:16" x14ac:dyDescent="0.3">
      <c r="M23093" s="162"/>
      <c r="N23093" s="152"/>
      <c r="P23093" s="138"/>
    </row>
    <row r="23094" spans="13:16" x14ac:dyDescent="0.3">
      <c r="M23094" s="162"/>
      <c r="N23094" s="152"/>
      <c r="P23094" s="138"/>
    </row>
    <row r="23095" spans="13:16" x14ac:dyDescent="0.3">
      <c r="M23095" s="162"/>
      <c r="N23095" s="152"/>
      <c r="P23095" s="138"/>
    </row>
    <row r="23096" spans="13:16" x14ac:dyDescent="0.3">
      <c r="M23096" s="162"/>
      <c r="N23096" s="152"/>
      <c r="P23096" s="138"/>
    </row>
    <row r="23097" spans="13:16" x14ac:dyDescent="0.3">
      <c r="M23097" s="162"/>
      <c r="N23097" s="152"/>
      <c r="P23097" s="138"/>
    </row>
    <row r="23098" spans="13:16" x14ac:dyDescent="0.3">
      <c r="M23098" s="162"/>
      <c r="N23098" s="152"/>
      <c r="P23098" s="138"/>
    </row>
    <row r="23099" spans="13:16" x14ac:dyDescent="0.3">
      <c r="M23099" s="162"/>
      <c r="N23099" s="152"/>
      <c r="P23099" s="138"/>
    </row>
    <row r="23100" spans="13:16" x14ac:dyDescent="0.3">
      <c r="M23100" s="162"/>
      <c r="N23100" s="152"/>
      <c r="P23100" s="138"/>
    </row>
    <row r="23101" spans="13:16" x14ac:dyDescent="0.3">
      <c r="M23101" s="162"/>
      <c r="N23101" s="152"/>
      <c r="P23101" s="138"/>
    </row>
    <row r="23102" spans="13:16" x14ac:dyDescent="0.3">
      <c r="M23102" s="162"/>
      <c r="N23102" s="152"/>
      <c r="P23102" s="138"/>
    </row>
    <row r="23103" spans="13:16" x14ac:dyDescent="0.3">
      <c r="M23103" s="162"/>
      <c r="N23103" s="152"/>
      <c r="P23103" s="138"/>
    </row>
    <row r="23104" spans="13:16" x14ac:dyDescent="0.3">
      <c r="M23104" s="162"/>
      <c r="N23104" s="152"/>
      <c r="P23104" s="138"/>
    </row>
    <row r="23105" spans="13:16" x14ac:dyDescent="0.3">
      <c r="M23105" s="162"/>
      <c r="N23105" s="152"/>
      <c r="P23105" s="138"/>
    </row>
    <row r="23106" spans="13:16" x14ac:dyDescent="0.3">
      <c r="M23106" s="162"/>
      <c r="N23106" s="152"/>
      <c r="P23106" s="138"/>
    </row>
    <row r="23107" spans="13:16" x14ac:dyDescent="0.3">
      <c r="M23107" s="162"/>
      <c r="N23107" s="152"/>
      <c r="P23107" s="138"/>
    </row>
    <row r="23108" spans="13:16" x14ac:dyDescent="0.3">
      <c r="M23108" s="162"/>
      <c r="N23108" s="152"/>
      <c r="P23108" s="138"/>
    </row>
    <row r="23109" spans="13:16" x14ac:dyDescent="0.3">
      <c r="M23109" s="162"/>
      <c r="N23109" s="152"/>
      <c r="P23109" s="138"/>
    </row>
    <row r="23110" spans="13:16" x14ac:dyDescent="0.3">
      <c r="M23110" s="162"/>
      <c r="N23110" s="152"/>
      <c r="P23110" s="138"/>
    </row>
    <row r="23111" spans="13:16" x14ac:dyDescent="0.3">
      <c r="M23111" s="162"/>
      <c r="N23111" s="152"/>
      <c r="P23111" s="138"/>
    </row>
    <row r="23112" spans="13:16" x14ac:dyDescent="0.3">
      <c r="M23112" s="162"/>
      <c r="N23112" s="152"/>
      <c r="P23112" s="138"/>
    </row>
    <row r="23113" spans="13:16" x14ac:dyDescent="0.3">
      <c r="M23113" s="162"/>
      <c r="N23113" s="152"/>
      <c r="P23113" s="138"/>
    </row>
    <row r="23114" spans="13:16" x14ac:dyDescent="0.3">
      <c r="M23114" s="162"/>
      <c r="N23114" s="152"/>
      <c r="P23114" s="138"/>
    </row>
    <row r="23115" spans="13:16" x14ac:dyDescent="0.3">
      <c r="M23115" s="162"/>
      <c r="N23115" s="152"/>
      <c r="P23115" s="138"/>
    </row>
    <row r="23116" spans="13:16" x14ac:dyDescent="0.3">
      <c r="M23116" s="162"/>
      <c r="N23116" s="152"/>
      <c r="P23116" s="138"/>
    </row>
    <row r="23117" spans="13:16" x14ac:dyDescent="0.3">
      <c r="M23117" s="162"/>
      <c r="N23117" s="152"/>
      <c r="P23117" s="138"/>
    </row>
    <row r="23118" spans="13:16" x14ac:dyDescent="0.3">
      <c r="M23118" s="162"/>
      <c r="N23118" s="152"/>
      <c r="P23118" s="138"/>
    </row>
    <row r="23119" spans="13:16" x14ac:dyDescent="0.3">
      <c r="M23119" s="162"/>
      <c r="N23119" s="152"/>
      <c r="P23119" s="138"/>
    </row>
    <row r="23120" spans="13:16" x14ac:dyDescent="0.3">
      <c r="M23120" s="162"/>
      <c r="N23120" s="152"/>
      <c r="P23120" s="138"/>
    </row>
    <row r="23121" spans="13:16" x14ac:dyDescent="0.3">
      <c r="M23121" s="162"/>
      <c r="N23121" s="152"/>
      <c r="P23121" s="138"/>
    </row>
    <row r="23122" spans="13:16" x14ac:dyDescent="0.3">
      <c r="M23122" s="162"/>
      <c r="N23122" s="152"/>
      <c r="P23122" s="138"/>
    </row>
    <row r="23123" spans="13:16" x14ac:dyDescent="0.3">
      <c r="M23123" s="162"/>
      <c r="N23123" s="152"/>
      <c r="P23123" s="138"/>
    </row>
    <row r="23124" spans="13:16" x14ac:dyDescent="0.3">
      <c r="M23124" s="162"/>
      <c r="N23124" s="152"/>
      <c r="P23124" s="138"/>
    </row>
    <row r="23125" spans="13:16" x14ac:dyDescent="0.3">
      <c r="M23125" s="162"/>
      <c r="N23125" s="152"/>
      <c r="P23125" s="138"/>
    </row>
    <row r="23126" spans="13:16" x14ac:dyDescent="0.3">
      <c r="M23126" s="162"/>
      <c r="N23126" s="152"/>
      <c r="P23126" s="138"/>
    </row>
    <row r="23127" spans="13:16" x14ac:dyDescent="0.3">
      <c r="M23127" s="162"/>
      <c r="N23127" s="152"/>
      <c r="P23127" s="138"/>
    </row>
    <row r="23128" spans="13:16" x14ac:dyDescent="0.3">
      <c r="M23128" s="162"/>
      <c r="N23128" s="152"/>
      <c r="P23128" s="138"/>
    </row>
    <row r="23129" spans="13:16" x14ac:dyDescent="0.3">
      <c r="M23129" s="162"/>
      <c r="N23129" s="152"/>
      <c r="P23129" s="138"/>
    </row>
    <row r="23130" spans="13:16" x14ac:dyDescent="0.3">
      <c r="M23130" s="162"/>
      <c r="N23130" s="152"/>
      <c r="P23130" s="138"/>
    </row>
    <row r="23131" spans="13:16" x14ac:dyDescent="0.3">
      <c r="M23131" s="162"/>
      <c r="N23131" s="152"/>
      <c r="P23131" s="138"/>
    </row>
    <row r="23132" spans="13:16" x14ac:dyDescent="0.3">
      <c r="M23132" s="162"/>
      <c r="N23132" s="152"/>
      <c r="P23132" s="138"/>
    </row>
    <row r="23133" spans="13:16" x14ac:dyDescent="0.3">
      <c r="M23133" s="162"/>
      <c r="N23133" s="152"/>
      <c r="P23133" s="138"/>
    </row>
    <row r="23134" spans="13:16" x14ac:dyDescent="0.3">
      <c r="M23134" s="162"/>
      <c r="N23134" s="152"/>
      <c r="P23134" s="138"/>
    </row>
    <row r="23135" spans="13:16" x14ac:dyDescent="0.3">
      <c r="M23135" s="162"/>
      <c r="N23135" s="152"/>
      <c r="P23135" s="138"/>
    </row>
    <row r="23136" spans="13:16" x14ac:dyDescent="0.3">
      <c r="M23136" s="162"/>
      <c r="N23136" s="152"/>
      <c r="P23136" s="138"/>
    </row>
    <row r="23137" spans="13:16" x14ac:dyDescent="0.3">
      <c r="M23137" s="162"/>
      <c r="N23137" s="152"/>
      <c r="P23137" s="138"/>
    </row>
    <row r="23138" spans="13:16" x14ac:dyDescent="0.3">
      <c r="M23138" s="162"/>
      <c r="N23138" s="152"/>
      <c r="P23138" s="138"/>
    </row>
    <row r="23139" spans="13:16" x14ac:dyDescent="0.3">
      <c r="M23139" s="162"/>
      <c r="N23139" s="152"/>
      <c r="P23139" s="138"/>
    </row>
    <row r="23140" spans="13:16" x14ac:dyDescent="0.3">
      <c r="M23140" s="162"/>
      <c r="N23140" s="152"/>
      <c r="P23140" s="138"/>
    </row>
    <row r="23141" spans="13:16" x14ac:dyDescent="0.3">
      <c r="M23141" s="162"/>
      <c r="N23141" s="152"/>
      <c r="P23141" s="138"/>
    </row>
    <row r="23142" spans="13:16" x14ac:dyDescent="0.3">
      <c r="M23142" s="162"/>
      <c r="N23142" s="152"/>
      <c r="P23142" s="138"/>
    </row>
    <row r="23143" spans="13:16" x14ac:dyDescent="0.3">
      <c r="M23143" s="162"/>
      <c r="N23143" s="152"/>
      <c r="P23143" s="138"/>
    </row>
    <row r="23144" spans="13:16" x14ac:dyDescent="0.3">
      <c r="M23144" s="162"/>
      <c r="N23144" s="152"/>
      <c r="P23144" s="138"/>
    </row>
    <row r="23145" spans="13:16" x14ac:dyDescent="0.3">
      <c r="M23145" s="162"/>
      <c r="N23145" s="152"/>
      <c r="P23145" s="138"/>
    </row>
    <row r="23146" spans="13:16" x14ac:dyDescent="0.3">
      <c r="M23146" s="162"/>
      <c r="N23146" s="152"/>
      <c r="P23146" s="138"/>
    </row>
    <row r="23147" spans="13:16" x14ac:dyDescent="0.3">
      <c r="M23147" s="162"/>
      <c r="N23147" s="152"/>
      <c r="P23147" s="138"/>
    </row>
    <row r="23148" spans="13:16" x14ac:dyDescent="0.3">
      <c r="M23148" s="162"/>
      <c r="N23148" s="152"/>
      <c r="P23148" s="138"/>
    </row>
    <row r="23149" spans="13:16" x14ac:dyDescent="0.3">
      <c r="M23149" s="162"/>
      <c r="N23149" s="152"/>
      <c r="P23149" s="138"/>
    </row>
    <row r="23150" spans="13:16" x14ac:dyDescent="0.3">
      <c r="M23150" s="162"/>
      <c r="N23150" s="152"/>
      <c r="P23150" s="138"/>
    </row>
    <row r="23151" spans="13:16" x14ac:dyDescent="0.3">
      <c r="M23151" s="162"/>
      <c r="N23151" s="152"/>
      <c r="P23151" s="138"/>
    </row>
    <row r="23152" spans="13:16" x14ac:dyDescent="0.3">
      <c r="M23152" s="162"/>
      <c r="N23152" s="152"/>
      <c r="P23152" s="138"/>
    </row>
    <row r="23153" spans="13:16" x14ac:dyDescent="0.3">
      <c r="M23153" s="162"/>
      <c r="N23153" s="152"/>
      <c r="P23153" s="138"/>
    </row>
    <row r="23154" spans="13:16" x14ac:dyDescent="0.3">
      <c r="M23154" s="162"/>
      <c r="N23154" s="152"/>
      <c r="P23154" s="138"/>
    </row>
    <row r="23155" spans="13:16" x14ac:dyDescent="0.3">
      <c r="M23155" s="162"/>
      <c r="N23155" s="152"/>
      <c r="P23155" s="138"/>
    </row>
    <row r="23156" spans="13:16" x14ac:dyDescent="0.3">
      <c r="M23156" s="162"/>
      <c r="N23156" s="152"/>
      <c r="P23156" s="138"/>
    </row>
    <row r="23157" spans="13:16" x14ac:dyDescent="0.3">
      <c r="M23157" s="162"/>
      <c r="N23157" s="152"/>
      <c r="P23157" s="138"/>
    </row>
    <row r="23158" spans="13:16" x14ac:dyDescent="0.3">
      <c r="M23158" s="162"/>
      <c r="N23158" s="152"/>
      <c r="P23158" s="138"/>
    </row>
    <row r="23159" spans="13:16" x14ac:dyDescent="0.3">
      <c r="M23159" s="162"/>
      <c r="N23159" s="152"/>
      <c r="P23159" s="138"/>
    </row>
    <row r="23160" spans="13:16" x14ac:dyDescent="0.3">
      <c r="M23160" s="162"/>
      <c r="N23160" s="152"/>
      <c r="P23160" s="138"/>
    </row>
    <row r="23161" spans="13:16" x14ac:dyDescent="0.3">
      <c r="M23161" s="162"/>
      <c r="N23161" s="152"/>
      <c r="P23161" s="138"/>
    </row>
    <row r="23162" spans="13:16" x14ac:dyDescent="0.3">
      <c r="M23162" s="162"/>
      <c r="N23162" s="152"/>
      <c r="P23162" s="138"/>
    </row>
    <row r="23163" spans="13:16" x14ac:dyDescent="0.3">
      <c r="M23163" s="162"/>
      <c r="N23163" s="152"/>
      <c r="P23163" s="138"/>
    </row>
    <row r="23164" spans="13:16" x14ac:dyDescent="0.3">
      <c r="M23164" s="162"/>
      <c r="N23164" s="152"/>
      <c r="P23164" s="138"/>
    </row>
    <row r="23165" spans="13:16" x14ac:dyDescent="0.3">
      <c r="M23165" s="162"/>
      <c r="N23165" s="152"/>
      <c r="P23165" s="138"/>
    </row>
    <row r="23166" spans="13:16" x14ac:dyDescent="0.3">
      <c r="M23166" s="162"/>
      <c r="N23166" s="152"/>
      <c r="P23166" s="138"/>
    </row>
    <row r="23167" spans="13:16" x14ac:dyDescent="0.3">
      <c r="M23167" s="162"/>
      <c r="N23167" s="152"/>
      <c r="P23167" s="138"/>
    </row>
    <row r="23168" spans="13:16" x14ac:dyDescent="0.3">
      <c r="M23168" s="162"/>
      <c r="N23168" s="152"/>
      <c r="P23168" s="138"/>
    </row>
    <row r="23169" spans="13:16" x14ac:dyDescent="0.3">
      <c r="M23169" s="162"/>
      <c r="N23169" s="152"/>
      <c r="P23169" s="138"/>
    </row>
    <row r="23170" spans="13:16" x14ac:dyDescent="0.3">
      <c r="M23170" s="162"/>
      <c r="N23170" s="152"/>
      <c r="P23170" s="138"/>
    </row>
    <row r="23171" spans="13:16" x14ac:dyDescent="0.3">
      <c r="M23171" s="162"/>
      <c r="N23171" s="152"/>
      <c r="P23171" s="138"/>
    </row>
    <row r="23172" spans="13:16" x14ac:dyDescent="0.3">
      <c r="M23172" s="162"/>
      <c r="N23172" s="152"/>
      <c r="P23172" s="138"/>
    </row>
    <row r="23173" spans="13:16" x14ac:dyDescent="0.3">
      <c r="M23173" s="162"/>
      <c r="N23173" s="152"/>
      <c r="P23173" s="138"/>
    </row>
    <row r="23174" spans="13:16" x14ac:dyDescent="0.3">
      <c r="M23174" s="162"/>
      <c r="N23174" s="152"/>
      <c r="P23174" s="138"/>
    </row>
    <row r="23175" spans="13:16" x14ac:dyDescent="0.3">
      <c r="M23175" s="162"/>
      <c r="N23175" s="152"/>
      <c r="P23175" s="138"/>
    </row>
    <row r="23176" spans="13:16" x14ac:dyDescent="0.3">
      <c r="M23176" s="162"/>
      <c r="N23176" s="152"/>
      <c r="P23176" s="138"/>
    </row>
    <row r="23177" spans="13:16" x14ac:dyDescent="0.3">
      <c r="M23177" s="162"/>
      <c r="N23177" s="152"/>
      <c r="P23177" s="138"/>
    </row>
    <row r="23178" spans="13:16" x14ac:dyDescent="0.3">
      <c r="M23178" s="162"/>
      <c r="N23178" s="152"/>
      <c r="P23178" s="138"/>
    </row>
    <row r="23179" spans="13:16" x14ac:dyDescent="0.3">
      <c r="M23179" s="162"/>
      <c r="N23179" s="152"/>
      <c r="P23179" s="138"/>
    </row>
    <row r="23180" spans="13:16" x14ac:dyDescent="0.3">
      <c r="M23180" s="162"/>
      <c r="N23180" s="152"/>
      <c r="P23180" s="138"/>
    </row>
    <row r="23181" spans="13:16" x14ac:dyDescent="0.3">
      <c r="M23181" s="162"/>
      <c r="N23181" s="152"/>
      <c r="P23181" s="138"/>
    </row>
    <row r="23182" spans="13:16" x14ac:dyDescent="0.3">
      <c r="M23182" s="162"/>
      <c r="N23182" s="152"/>
      <c r="P23182" s="138"/>
    </row>
    <row r="23183" spans="13:16" x14ac:dyDescent="0.3">
      <c r="M23183" s="162"/>
      <c r="N23183" s="152"/>
      <c r="P23183" s="138"/>
    </row>
    <row r="23184" spans="13:16" x14ac:dyDescent="0.3">
      <c r="M23184" s="162"/>
      <c r="N23184" s="152"/>
      <c r="P23184" s="138"/>
    </row>
    <row r="23185" spans="13:16" x14ac:dyDescent="0.3">
      <c r="M23185" s="162"/>
      <c r="N23185" s="152"/>
      <c r="P23185" s="138"/>
    </row>
    <row r="23186" spans="13:16" x14ac:dyDescent="0.3">
      <c r="M23186" s="162"/>
      <c r="N23186" s="152"/>
      <c r="P23186" s="138"/>
    </row>
    <row r="23187" spans="13:16" x14ac:dyDescent="0.3">
      <c r="M23187" s="162"/>
      <c r="N23187" s="152"/>
      <c r="P23187" s="138"/>
    </row>
    <row r="23188" spans="13:16" x14ac:dyDescent="0.3">
      <c r="M23188" s="162"/>
      <c r="N23188" s="152"/>
      <c r="P23188" s="138"/>
    </row>
    <row r="23189" spans="13:16" x14ac:dyDescent="0.3">
      <c r="M23189" s="162"/>
      <c r="N23189" s="152"/>
      <c r="P23189" s="138"/>
    </row>
    <row r="23190" spans="13:16" x14ac:dyDescent="0.3">
      <c r="M23190" s="162"/>
      <c r="N23190" s="152"/>
      <c r="P23190" s="138"/>
    </row>
    <row r="23191" spans="13:16" x14ac:dyDescent="0.3">
      <c r="M23191" s="162"/>
      <c r="N23191" s="152"/>
      <c r="P23191" s="138"/>
    </row>
    <row r="23192" spans="13:16" x14ac:dyDescent="0.3">
      <c r="M23192" s="162"/>
      <c r="N23192" s="152"/>
      <c r="P23192" s="138"/>
    </row>
    <row r="23193" spans="13:16" x14ac:dyDescent="0.3">
      <c r="M23193" s="162"/>
      <c r="N23193" s="152"/>
      <c r="P23193" s="138"/>
    </row>
    <row r="23194" spans="13:16" x14ac:dyDescent="0.3">
      <c r="M23194" s="162"/>
      <c r="N23194" s="152"/>
      <c r="P23194" s="138"/>
    </row>
    <row r="23195" spans="13:16" x14ac:dyDescent="0.3">
      <c r="M23195" s="162"/>
      <c r="N23195" s="152"/>
      <c r="P23195" s="138"/>
    </row>
    <row r="23196" spans="13:16" x14ac:dyDescent="0.3">
      <c r="M23196" s="162"/>
      <c r="N23196" s="152"/>
      <c r="P23196" s="138"/>
    </row>
    <row r="23197" spans="13:16" x14ac:dyDescent="0.3">
      <c r="M23197" s="162"/>
      <c r="N23197" s="152"/>
      <c r="P23197" s="138"/>
    </row>
    <row r="23198" spans="13:16" x14ac:dyDescent="0.3">
      <c r="M23198" s="162"/>
      <c r="N23198" s="152"/>
      <c r="P23198" s="138"/>
    </row>
    <row r="23199" spans="13:16" x14ac:dyDescent="0.3">
      <c r="M23199" s="162"/>
      <c r="N23199" s="152"/>
      <c r="P23199" s="138"/>
    </row>
    <row r="23200" spans="13:16" x14ac:dyDescent="0.3">
      <c r="M23200" s="162"/>
      <c r="N23200" s="152"/>
      <c r="P23200" s="138"/>
    </row>
    <row r="23201" spans="13:16" x14ac:dyDescent="0.3">
      <c r="M23201" s="162"/>
      <c r="N23201" s="152"/>
      <c r="P23201" s="138"/>
    </row>
    <row r="23202" spans="13:16" x14ac:dyDescent="0.3">
      <c r="M23202" s="162"/>
      <c r="N23202" s="152"/>
      <c r="P23202" s="138"/>
    </row>
    <row r="23203" spans="13:16" x14ac:dyDescent="0.3">
      <c r="M23203" s="162"/>
      <c r="N23203" s="152"/>
      <c r="P23203" s="138"/>
    </row>
    <row r="23204" spans="13:16" x14ac:dyDescent="0.3">
      <c r="M23204" s="162"/>
      <c r="N23204" s="152"/>
      <c r="P23204" s="138"/>
    </row>
    <row r="23205" spans="13:16" x14ac:dyDescent="0.3">
      <c r="M23205" s="162"/>
      <c r="N23205" s="152"/>
      <c r="P23205" s="138"/>
    </row>
    <row r="23206" spans="13:16" x14ac:dyDescent="0.3">
      <c r="M23206" s="162"/>
      <c r="N23206" s="152"/>
      <c r="P23206" s="138"/>
    </row>
    <row r="23207" spans="13:16" x14ac:dyDescent="0.3">
      <c r="M23207" s="162"/>
      <c r="N23207" s="152"/>
      <c r="P23207" s="138"/>
    </row>
    <row r="23208" spans="13:16" x14ac:dyDescent="0.3">
      <c r="M23208" s="162"/>
      <c r="N23208" s="152"/>
      <c r="P23208" s="138"/>
    </row>
    <row r="23209" spans="13:16" x14ac:dyDescent="0.3">
      <c r="M23209" s="162"/>
      <c r="N23209" s="152"/>
      <c r="P23209" s="138"/>
    </row>
    <row r="23210" spans="13:16" x14ac:dyDescent="0.3">
      <c r="M23210" s="162"/>
      <c r="N23210" s="152"/>
      <c r="P23210" s="138"/>
    </row>
    <row r="23211" spans="13:16" x14ac:dyDescent="0.3">
      <c r="M23211" s="162"/>
      <c r="N23211" s="152"/>
      <c r="P23211" s="138"/>
    </row>
    <row r="23212" spans="13:16" x14ac:dyDescent="0.3">
      <c r="M23212" s="162"/>
      <c r="N23212" s="152"/>
      <c r="P23212" s="138"/>
    </row>
    <row r="23213" spans="13:16" x14ac:dyDescent="0.3">
      <c r="M23213" s="162"/>
      <c r="N23213" s="152"/>
      <c r="P23213" s="138"/>
    </row>
    <row r="23214" spans="13:16" x14ac:dyDescent="0.3">
      <c r="M23214" s="162"/>
      <c r="N23214" s="152"/>
      <c r="P23214" s="138"/>
    </row>
    <row r="23215" spans="13:16" x14ac:dyDescent="0.3">
      <c r="M23215" s="162"/>
      <c r="N23215" s="152"/>
      <c r="P23215" s="138"/>
    </row>
    <row r="23216" spans="13:16" x14ac:dyDescent="0.3">
      <c r="M23216" s="162"/>
      <c r="N23216" s="152"/>
      <c r="P23216" s="138"/>
    </row>
    <row r="23217" spans="13:16" x14ac:dyDescent="0.3">
      <c r="M23217" s="162"/>
      <c r="N23217" s="152"/>
      <c r="P23217" s="138"/>
    </row>
    <row r="23218" spans="13:16" x14ac:dyDescent="0.3">
      <c r="M23218" s="162"/>
      <c r="N23218" s="152"/>
      <c r="P23218" s="138"/>
    </row>
    <row r="23219" spans="13:16" x14ac:dyDescent="0.3">
      <c r="M23219" s="162"/>
      <c r="N23219" s="152"/>
      <c r="P23219" s="138"/>
    </row>
    <row r="23220" spans="13:16" x14ac:dyDescent="0.3">
      <c r="M23220" s="162"/>
      <c r="N23220" s="152"/>
      <c r="P23220" s="138"/>
    </row>
    <row r="23221" spans="13:16" x14ac:dyDescent="0.3">
      <c r="M23221" s="162"/>
      <c r="N23221" s="152"/>
      <c r="P23221" s="138"/>
    </row>
    <row r="23222" spans="13:16" x14ac:dyDescent="0.3">
      <c r="M23222" s="162"/>
      <c r="N23222" s="152"/>
      <c r="P23222" s="138"/>
    </row>
    <row r="23223" spans="13:16" x14ac:dyDescent="0.3">
      <c r="M23223" s="162"/>
      <c r="N23223" s="152"/>
      <c r="P23223" s="138"/>
    </row>
    <row r="23224" spans="13:16" x14ac:dyDescent="0.3">
      <c r="M23224" s="162"/>
      <c r="N23224" s="152"/>
      <c r="P23224" s="138"/>
    </row>
    <row r="23225" spans="13:16" x14ac:dyDescent="0.3">
      <c r="M23225" s="162"/>
      <c r="N23225" s="152"/>
      <c r="P23225" s="138"/>
    </row>
    <row r="23226" spans="13:16" x14ac:dyDescent="0.3">
      <c r="M23226" s="162"/>
      <c r="N23226" s="152"/>
      <c r="P23226" s="138"/>
    </row>
    <row r="23227" spans="13:16" x14ac:dyDescent="0.3">
      <c r="M23227" s="162"/>
      <c r="N23227" s="152"/>
      <c r="P23227" s="138"/>
    </row>
    <row r="23228" spans="13:16" x14ac:dyDescent="0.3">
      <c r="M23228" s="162"/>
      <c r="N23228" s="152"/>
      <c r="P23228" s="138"/>
    </row>
    <row r="23229" spans="13:16" x14ac:dyDescent="0.3">
      <c r="M23229" s="162"/>
      <c r="N23229" s="152"/>
      <c r="P23229" s="138"/>
    </row>
    <row r="23230" spans="13:16" x14ac:dyDescent="0.3">
      <c r="M23230" s="162"/>
      <c r="N23230" s="152"/>
      <c r="P23230" s="138"/>
    </row>
    <row r="23231" spans="13:16" x14ac:dyDescent="0.3">
      <c r="M23231" s="162"/>
      <c r="N23231" s="152"/>
      <c r="P23231" s="138"/>
    </row>
    <row r="23232" spans="13:16" x14ac:dyDescent="0.3">
      <c r="M23232" s="162"/>
      <c r="N23232" s="152"/>
      <c r="P23232" s="138"/>
    </row>
    <row r="23233" spans="13:16" x14ac:dyDescent="0.3">
      <c r="M23233" s="162"/>
      <c r="N23233" s="152"/>
      <c r="P23233" s="138"/>
    </row>
    <row r="23234" spans="13:16" x14ac:dyDescent="0.3">
      <c r="M23234" s="162"/>
      <c r="N23234" s="152"/>
      <c r="P23234" s="138"/>
    </row>
    <row r="23235" spans="13:16" x14ac:dyDescent="0.3">
      <c r="M23235" s="162"/>
      <c r="N23235" s="152"/>
      <c r="P23235" s="138"/>
    </row>
    <row r="23236" spans="13:16" x14ac:dyDescent="0.3">
      <c r="M23236" s="162"/>
      <c r="N23236" s="152"/>
      <c r="P23236" s="138"/>
    </row>
    <row r="23237" spans="13:16" x14ac:dyDescent="0.3">
      <c r="M23237" s="162"/>
      <c r="N23237" s="152"/>
      <c r="P23237" s="138"/>
    </row>
    <row r="23238" spans="13:16" x14ac:dyDescent="0.3">
      <c r="M23238" s="162"/>
      <c r="N23238" s="152"/>
      <c r="P23238" s="138"/>
    </row>
    <row r="23239" spans="13:16" x14ac:dyDescent="0.3">
      <c r="M23239" s="162"/>
      <c r="N23239" s="152"/>
      <c r="P23239" s="138"/>
    </row>
    <row r="23240" spans="13:16" x14ac:dyDescent="0.3">
      <c r="M23240" s="162"/>
      <c r="N23240" s="152"/>
      <c r="P23240" s="138"/>
    </row>
    <row r="23241" spans="13:16" x14ac:dyDescent="0.3">
      <c r="M23241" s="162"/>
      <c r="N23241" s="152"/>
      <c r="P23241" s="138"/>
    </row>
    <row r="23242" spans="13:16" x14ac:dyDescent="0.3">
      <c r="M23242" s="162"/>
      <c r="N23242" s="152"/>
      <c r="P23242" s="138"/>
    </row>
    <row r="23243" spans="13:16" x14ac:dyDescent="0.3">
      <c r="M23243" s="162"/>
      <c r="N23243" s="152"/>
      <c r="P23243" s="138"/>
    </row>
    <row r="23244" spans="13:16" x14ac:dyDescent="0.3">
      <c r="M23244" s="162"/>
      <c r="N23244" s="152"/>
      <c r="P23244" s="138"/>
    </row>
    <row r="23245" spans="13:16" x14ac:dyDescent="0.3">
      <c r="M23245" s="162"/>
      <c r="N23245" s="152"/>
      <c r="P23245" s="138"/>
    </row>
    <row r="23246" spans="13:16" x14ac:dyDescent="0.3">
      <c r="M23246" s="162"/>
      <c r="N23246" s="152"/>
      <c r="P23246" s="138"/>
    </row>
    <row r="23247" spans="13:16" x14ac:dyDescent="0.3">
      <c r="M23247" s="162"/>
      <c r="N23247" s="152"/>
      <c r="P23247" s="138"/>
    </row>
    <row r="23248" spans="13:16" x14ac:dyDescent="0.3">
      <c r="M23248" s="162"/>
      <c r="N23248" s="152"/>
      <c r="P23248" s="138"/>
    </row>
    <row r="23249" spans="13:16" x14ac:dyDescent="0.3">
      <c r="M23249" s="162"/>
      <c r="N23249" s="152"/>
      <c r="P23249" s="138"/>
    </row>
    <row r="23250" spans="13:16" x14ac:dyDescent="0.3">
      <c r="M23250" s="162"/>
      <c r="N23250" s="152"/>
      <c r="P23250" s="138"/>
    </row>
    <row r="23251" spans="13:16" x14ac:dyDescent="0.3">
      <c r="M23251" s="162"/>
      <c r="N23251" s="152"/>
      <c r="P23251" s="138"/>
    </row>
    <row r="23252" spans="13:16" x14ac:dyDescent="0.3">
      <c r="M23252" s="162"/>
      <c r="N23252" s="152"/>
      <c r="P23252" s="138"/>
    </row>
    <row r="23253" spans="13:16" x14ac:dyDescent="0.3">
      <c r="M23253" s="162"/>
      <c r="N23253" s="152"/>
      <c r="P23253" s="138"/>
    </row>
    <row r="23254" spans="13:16" x14ac:dyDescent="0.3">
      <c r="M23254" s="162"/>
      <c r="N23254" s="152"/>
      <c r="P23254" s="138"/>
    </row>
    <row r="23255" spans="13:16" x14ac:dyDescent="0.3">
      <c r="M23255" s="162"/>
      <c r="N23255" s="152"/>
      <c r="P23255" s="138"/>
    </row>
    <row r="23256" spans="13:16" x14ac:dyDescent="0.3">
      <c r="M23256" s="162"/>
      <c r="N23256" s="152"/>
      <c r="P23256" s="138"/>
    </row>
    <row r="23257" spans="13:16" x14ac:dyDescent="0.3">
      <c r="M23257" s="162"/>
      <c r="N23257" s="152"/>
      <c r="P23257" s="138"/>
    </row>
    <row r="23258" spans="13:16" x14ac:dyDescent="0.3">
      <c r="M23258" s="162"/>
      <c r="N23258" s="152"/>
      <c r="P23258" s="138"/>
    </row>
    <row r="23259" spans="13:16" x14ac:dyDescent="0.3">
      <c r="M23259" s="162"/>
      <c r="N23259" s="152"/>
      <c r="P23259" s="138"/>
    </row>
    <row r="23260" spans="13:16" x14ac:dyDescent="0.3">
      <c r="M23260" s="162"/>
      <c r="N23260" s="152"/>
      <c r="P23260" s="138"/>
    </row>
    <row r="23261" spans="13:16" x14ac:dyDescent="0.3">
      <c r="M23261" s="162"/>
      <c r="N23261" s="152"/>
      <c r="P23261" s="138"/>
    </row>
    <row r="23262" spans="13:16" x14ac:dyDescent="0.3">
      <c r="M23262" s="162"/>
      <c r="N23262" s="152"/>
      <c r="P23262" s="138"/>
    </row>
    <row r="23263" spans="13:16" x14ac:dyDescent="0.3">
      <c r="M23263" s="162"/>
      <c r="N23263" s="152"/>
      <c r="P23263" s="138"/>
    </row>
    <row r="23264" spans="13:16" x14ac:dyDescent="0.3">
      <c r="M23264" s="162"/>
      <c r="N23264" s="152"/>
      <c r="P23264" s="138"/>
    </row>
    <row r="23265" spans="13:16" x14ac:dyDescent="0.3">
      <c r="M23265" s="162"/>
      <c r="N23265" s="152"/>
      <c r="P23265" s="138"/>
    </row>
    <row r="23266" spans="13:16" x14ac:dyDescent="0.3">
      <c r="M23266" s="162"/>
      <c r="N23266" s="152"/>
      <c r="P23266" s="138"/>
    </row>
    <row r="23267" spans="13:16" x14ac:dyDescent="0.3">
      <c r="M23267" s="162"/>
      <c r="N23267" s="152"/>
      <c r="P23267" s="138"/>
    </row>
    <row r="23268" spans="13:16" x14ac:dyDescent="0.3">
      <c r="M23268" s="162"/>
      <c r="N23268" s="152"/>
      <c r="P23268" s="138"/>
    </row>
    <row r="23269" spans="13:16" x14ac:dyDescent="0.3">
      <c r="M23269" s="162"/>
      <c r="N23269" s="152"/>
      <c r="P23269" s="138"/>
    </row>
    <row r="23270" spans="13:16" x14ac:dyDescent="0.3">
      <c r="M23270" s="162"/>
      <c r="N23270" s="152"/>
      <c r="P23270" s="138"/>
    </row>
    <row r="23271" spans="13:16" x14ac:dyDescent="0.3">
      <c r="M23271" s="162"/>
      <c r="N23271" s="152"/>
      <c r="P23271" s="138"/>
    </row>
    <row r="23272" spans="13:16" x14ac:dyDescent="0.3">
      <c r="M23272" s="162"/>
      <c r="N23272" s="152"/>
      <c r="P23272" s="138"/>
    </row>
    <row r="23273" spans="13:16" x14ac:dyDescent="0.3">
      <c r="M23273" s="162"/>
      <c r="N23273" s="152"/>
      <c r="P23273" s="138"/>
    </row>
    <row r="23274" spans="13:16" x14ac:dyDescent="0.3">
      <c r="M23274" s="162"/>
      <c r="N23274" s="152"/>
      <c r="P23274" s="138"/>
    </row>
    <row r="23275" spans="13:16" x14ac:dyDescent="0.3">
      <c r="M23275" s="162"/>
      <c r="N23275" s="152"/>
      <c r="P23275" s="138"/>
    </row>
    <row r="23276" spans="13:16" x14ac:dyDescent="0.3">
      <c r="M23276" s="162"/>
      <c r="N23276" s="152"/>
      <c r="P23276" s="138"/>
    </row>
    <row r="23277" spans="13:16" x14ac:dyDescent="0.3">
      <c r="M23277" s="162"/>
      <c r="N23277" s="152"/>
      <c r="P23277" s="138"/>
    </row>
    <row r="23278" spans="13:16" x14ac:dyDescent="0.3">
      <c r="M23278" s="162"/>
      <c r="N23278" s="152"/>
      <c r="P23278" s="138"/>
    </row>
    <row r="23279" spans="13:16" x14ac:dyDescent="0.3">
      <c r="M23279" s="162"/>
      <c r="N23279" s="152"/>
      <c r="P23279" s="138"/>
    </row>
    <row r="23280" spans="13:16" x14ac:dyDescent="0.3">
      <c r="M23280" s="162"/>
      <c r="N23280" s="152"/>
      <c r="P23280" s="138"/>
    </row>
    <row r="23281" spans="13:16" x14ac:dyDescent="0.3">
      <c r="M23281" s="162"/>
      <c r="N23281" s="152"/>
      <c r="P23281" s="138"/>
    </row>
    <row r="23282" spans="13:16" x14ac:dyDescent="0.3">
      <c r="M23282" s="162"/>
      <c r="N23282" s="152"/>
      <c r="P23282" s="138"/>
    </row>
    <row r="23283" spans="13:16" x14ac:dyDescent="0.3">
      <c r="M23283" s="162"/>
      <c r="N23283" s="152"/>
      <c r="P23283" s="138"/>
    </row>
    <row r="23284" spans="13:16" x14ac:dyDescent="0.3">
      <c r="M23284" s="162"/>
      <c r="N23284" s="152"/>
      <c r="P23284" s="138"/>
    </row>
    <row r="23285" spans="13:16" x14ac:dyDescent="0.3">
      <c r="M23285" s="162"/>
      <c r="N23285" s="152"/>
      <c r="P23285" s="138"/>
    </row>
    <row r="23286" spans="13:16" x14ac:dyDescent="0.3">
      <c r="M23286" s="162"/>
      <c r="N23286" s="152"/>
      <c r="P23286" s="138"/>
    </row>
    <row r="23287" spans="13:16" x14ac:dyDescent="0.3">
      <c r="M23287" s="162"/>
      <c r="N23287" s="152"/>
      <c r="P23287" s="138"/>
    </row>
    <row r="23288" spans="13:16" x14ac:dyDescent="0.3">
      <c r="M23288" s="162"/>
      <c r="N23288" s="152"/>
      <c r="P23288" s="138"/>
    </row>
    <row r="23289" spans="13:16" x14ac:dyDescent="0.3">
      <c r="M23289" s="162"/>
      <c r="N23289" s="152"/>
      <c r="P23289" s="138"/>
    </row>
    <row r="23290" spans="13:16" x14ac:dyDescent="0.3">
      <c r="M23290" s="162"/>
      <c r="N23290" s="152"/>
      <c r="P23290" s="138"/>
    </row>
    <row r="23291" spans="13:16" x14ac:dyDescent="0.3">
      <c r="M23291" s="162"/>
      <c r="N23291" s="152"/>
      <c r="P23291" s="138"/>
    </row>
    <row r="23292" spans="13:16" x14ac:dyDescent="0.3">
      <c r="M23292" s="162"/>
      <c r="N23292" s="152"/>
      <c r="P23292" s="138"/>
    </row>
    <row r="23293" spans="13:16" x14ac:dyDescent="0.3">
      <c r="M23293" s="162"/>
      <c r="N23293" s="152"/>
      <c r="P23293" s="138"/>
    </row>
    <row r="23294" spans="13:16" x14ac:dyDescent="0.3">
      <c r="M23294" s="162"/>
      <c r="N23294" s="152"/>
      <c r="P23294" s="138"/>
    </row>
    <row r="23295" spans="13:16" x14ac:dyDescent="0.3">
      <c r="M23295" s="162"/>
      <c r="N23295" s="152"/>
      <c r="P23295" s="138"/>
    </row>
    <row r="23296" spans="13:16" x14ac:dyDescent="0.3">
      <c r="M23296" s="162"/>
      <c r="N23296" s="152"/>
      <c r="P23296" s="138"/>
    </row>
    <row r="23297" spans="13:16" x14ac:dyDescent="0.3">
      <c r="M23297" s="162"/>
      <c r="N23297" s="152"/>
      <c r="P23297" s="138"/>
    </row>
    <row r="23298" spans="13:16" x14ac:dyDescent="0.3">
      <c r="M23298" s="162"/>
      <c r="N23298" s="152"/>
      <c r="P23298" s="138"/>
    </row>
    <row r="23299" spans="13:16" x14ac:dyDescent="0.3">
      <c r="M23299" s="162"/>
      <c r="N23299" s="152"/>
      <c r="P23299" s="138"/>
    </row>
    <row r="23300" spans="13:16" x14ac:dyDescent="0.3">
      <c r="M23300" s="162"/>
      <c r="N23300" s="152"/>
      <c r="P23300" s="138"/>
    </row>
    <row r="23301" spans="13:16" x14ac:dyDescent="0.3">
      <c r="M23301" s="162"/>
      <c r="N23301" s="152"/>
      <c r="P23301" s="138"/>
    </row>
    <row r="23302" spans="13:16" x14ac:dyDescent="0.3">
      <c r="M23302" s="162"/>
      <c r="N23302" s="152"/>
      <c r="P23302" s="138"/>
    </row>
    <row r="23303" spans="13:16" x14ac:dyDescent="0.3">
      <c r="M23303" s="162"/>
      <c r="N23303" s="152"/>
      <c r="P23303" s="138"/>
    </row>
    <row r="23304" spans="13:16" x14ac:dyDescent="0.3">
      <c r="M23304" s="162"/>
      <c r="N23304" s="152"/>
      <c r="P23304" s="138"/>
    </row>
    <row r="23305" spans="13:16" x14ac:dyDescent="0.3">
      <c r="M23305" s="162"/>
      <c r="N23305" s="152"/>
      <c r="P23305" s="138"/>
    </row>
    <row r="23306" spans="13:16" x14ac:dyDescent="0.3">
      <c r="M23306" s="162"/>
      <c r="N23306" s="152"/>
      <c r="P23306" s="138"/>
    </row>
    <row r="23307" spans="13:16" x14ac:dyDescent="0.3">
      <c r="M23307" s="162"/>
      <c r="N23307" s="152"/>
      <c r="P23307" s="138"/>
    </row>
    <row r="23308" spans="13:16" x14ac:dyDescent="0.3">
      <c r="M23308" s="162"/>
      <c r="N23308" s="152"/>
      <c r="P23308" s="138"/>
    </row>
    <row r="23309" spans="13:16" x14ac:dyDescent="0.3">
      <c r="M23309" s="162"/>
      <c r="N23309" s="152"/>
      <c r="P23309" s="138"/>
    </row>
    <row r="23310" spans="13:16" x14ac:dyDescent="0.3">
      <c r="M23310" s="162"/>
      <c r="N23310" s="152"/>
      <c r="P23310" s="138"/>
    </row>
    <row r="23311" spans="13:16" x14ac:dyDescent="0.3">
      <c r="M23311" s="162"/>
      <c r="N23311" s="152"/>
      <c r="P23311" s="138"/>
    </row>
    <row r="23312" spans="13:16" x14ac:dyDescent="0.3">
      <c r="M23312" s="162"/>
      <c r="N23312" s="152"/>
      <c r="P23312" s="138"/>
    </row>
    <row r="23313" spans="13:16" x14ac:dyDescent="0.3">
      <c r="M23313" s="162"/>
      <c r="N23313" s="152"/>
      <c r="P23313" s="138"/>
    </row>
    <row r="23314" spans="13:16" x14ac:dyDescent="0.3">
      <c r="M23314" s="162"/>
      <c r="N23314" s="152"/>
      <c r="P23314" s="138"/>
    </row>
    <row r="23315" spans="13:16" x14ac:dyDescent="0.3">
      <c r="M23315" s="162"/>
      <c r="N23315" s="152"/>
      <c r="P23315" s="138"/>
    </row>
    <row r="23316" spans="13:16" x14ac:dyDescent="0.3">
      <c r="M23316" s="162"/>
      <c r="N23316" s="152"/>
      <c r="P23316" s="138"/>
    </row>
    <row r="23317" spans="13:16" x14ac:dyDescent="0.3">
      <c r="M23317" s="162"/>
      <c r="N23317" s="152"/>
      <c r="P23317" s="138"/>
    </row>
    <row r="23318" spans="13:16" x14ac:dyDescent="0.3">
      <c r="M23318" s="162"/>
      <c r="N23318" s="152"/>
      <c r="P23318" s="138"/>
    </row>
    <row r="23319" spans="13:16" x14ac:dyDescent="0.3">
      <c r="M23319" s="162"/>
      <c r="N23319" s="152"/>
      <c r="P23319" s="138"/>
    </row>
    <row r="23320" spans="13:16" x14ac:dyDescent="0.3">
      <c r="M23320" s="162"/>
      <c r="N23320" s="152"/>
      <c r="P23320" s="138"/>
    </row>
    <row r="23321" spans="13:16" x14ac:dyDescent="0.3">
      <c r="M23321" s="162"/>
      <c r="N23321" s="152"/>
      <c r="P23321" s="138"/>
    </row>
    <row r="23322" spans="13:16" x14ac:dyDescent="0.3">
      <c r="M23322" s="162"/>
      <c r="N23322" s="152"/>
      <c r="P23322" s="138"/>
    </row>
    <row r="23323" spans="13:16" x14ac:dyDescent="0.3">
      <c r="M23323" s="162"/>
      <c r="N23323" s="152"/>
      <c r="P23323" s="138"/>
    </row>
    <row r="23324" spans="13:16" x14ac:dyDescent="0.3">
      <c r="M23324" s="162"/>
      <c r="N23324" s="152"/>
      <c r="P23324" s="138"/>
    </row>
    <row r="23325" spans="13:16" x14ac:dyDescent="0.3">
      <c r="M23325" s="162"/>
      <c r="N23325" s="152"/>
      <c r="P23325" s="138"/>
    </row>
    <row r="23326" spans="13:16" x14ac:dyDescent="0.3">
      <c r="M23326" s="162"/>
      <c r="N23326" s="152"/>
      <c r="P23326" s="138"/>
    </row>
    <row r="23327" spans="13:16" x14ac:dyDescent="0.3">
      <c r="M23327" s="162"/>
      <c r="N23327" s="152"/>
      <c r="P23327" s="138"/>
    </row>
    <row r="23328" spans="13:16" x14ac:dyDescent="0.3">
      <c r="M23328" s="162"/>
      <c r="N23328" s="152"/>
      <c r="P23328" s="138"/>
    </row>
    <row r="23329" spans="13:16" x14ac:dyDescent="0.3">
      <c r="M23329" s="162"/>
      <c r="N23329" s="152"/>
      <c r="P23329" s="138"/>
    </row>
    <row r="23330" spans="13:16" x14ac:dyDescent="0.3">
      <c r="M23330" s="162"/>
      <c r="N23330" s="152"/>
      <c r="P23330" s="138"/>
    </row>
    <row r="23331" spans="13:16" x14ac:dyDescent="0.3">
      <c r="M23331" s="162"/>
      <c r="N23331" s="152"/>
      <c r="P23331" s="138"/>
    </row>
    <row r="23332" spans="13:16" x14ac:dyDescent="0.3">
      <c r="M23332" s="162"/>
      <c r="N23332" s="152"/>
      <c r="P23332" s="138"/>
    </row>
    <row r="23333" spans="13:16" x14ac:dyDescent="0.3">
      <c r="M23333" s="162"/>
      <c r="N23333" s="152"/>
      <c r="P23333" s="138"/>
    </row>
    <row r="23334" spans="13:16" x14ac:dyDescent="0.3">
      <c r="M23334" s="162"/>
      <c r="N23334" s="152"/>
      <c r="P23334" s="138"/>
    </row>
    <row r="23335" spans="13:16" x14ac:dyDescent="0.3">
      <c r="M23335" s="162"/>
      <c r="N23335" s="152"/>
      <c r="P23335" s="138"/>
    </row>
    <row r="23336" spans="13:16" x14ac:dyDescent="0.3">
      <c r="M23336" s="162"/>
      <c r="N23336" s="152"/>
      <c r="P23336" s="138"/>
    </row>
    <row r="23337" spans="13:16" x14ac:dyDescent="0.3">
      <c r="M23337" s="162"/>
      <c r="N23337" s="152"/>
      <c r="P23337" s="138"/>
    </row>
    <row r="23338" spans="13:16" x14ac:dyDescent="0.3">
      <c r="M23338" s="162"/>
      <c r="N23338" s="152"/>
      <c r="P23338" s="138"/>
    </row>
    <row r="23339" spans="13:16" x14ac:dyDescent="0.3">
      <c r="M23339" s="162"/>
      <c r="N23339" s="152"/>
      <c r="P23339" s="138"/>
    </row>
    <row r="23340" spans="13:16" x14ac:dyDescent="0.3">
      <c r="M23340" s="162"/>
      <c r="N23340" s="152"/>
      <c r="P23340" s="138"/>
    </row>
    <row r="23341" spans="13:16" x14ac:dyDescent="0.3">
      <c r="M23341" s="162"/>
      <c r="N23341" s="152"/>
      <c r="P23341" s="138"/>
    </row>
    <row r="23342" spans="13:16" x14ac:dyDescent="0.3">
      <c r="M23342" s="162"/>
      <c r="N23342" s="152"/>
      <c r="P23342" s="138"/>
    </row>
    <row r="23343" spans="13:16" x14ac:dyDescent="0.3">
      <c r="M23343" s="162"/>
      <c r="N23343" s="152"/>
      <c r="P23343" s="138"/>
    </row>
    <row r="23344" spans="13:16" x14ac:dyDescent="0.3">
      <c r="M23344" s="162"/>
      <c r="N23344" s="152"/>
      <c r="P23344" s="138"/>
    </row>
    <row r="23345" spans="13:16" x14ac:dyDescent="0.3">
      <c r="M23345" s="162"/>
      <c r="N23345" s="152"/>
      <c r="P23345" s="138"/>
    </row>
    <row r="23346" spans="13:16" x14ac:dyDescent="0.3">
      <c r="M23346" s="162"/>
      <c r="N23346" s="152"/>
      <c r="P23346" s="138"/>
    </row>
    <row r="23347" spans="13:16" x14ac:dyDescent="0.3">
      <c r="M23347" s="162"/>
      <c r="N23347" s="152"/>
      <c r="P23347" s="138"/>
    </row>
    <row r="23348" spans="13:16" x14ac:dyDescent="0.3">
      <c r="M23348" s="162"/>
      <c r="N23348" s="152"/>
      <c r="P23348" s="138"/>
    </row>
    <row r="23349" spans="13:16" x14ac:dyDescent="0.3">
      <c r="M23349" s="162"/>
      <c r="N23349" s="152"/>
      <c r="P23349" s="138"/>
    </row>
    <row r="23350" spans="13:16" x14ac:dyDescent="0.3">
      <c r="M23350" s="162"/>
      <c r="N23350" s="152"/>
      <c r="P23350" s="138"/>
    </row>
    <row r="23351" spans="13:16" x14ac:dyDescent="0.3">
      <c r="M23351" s="162"/>
      <c r="N23351" s="152"/>
      <c r="P23351" s="138"/>
    </row>
    <row r="23352" spans="13:16" x14ac:dyDescent="0.3">
      <c r="M23352" s="162"/>
      <c r="N23352" s="152"/>
      <c r="P23352" s="138"/>
    </row>
    <row r="23353" spans="13:16" x14ac:dyDescent="0.3">
      <c r="M23353" s="162"/>
      <c r="N23353" s="152"/>
      <c r="P23353" s="138"/>
    </row>
    <row r="23354" spans="13:16" x14ac:dyDescent="0.3">
      <c r="M23354" s="162"/>
      <c r="N23354" s="152"/>
      <c r="P23354" s="138"/>
    </row>
    <row r="23355" spans="13:16" x14ac:dyDescent="0.3">
      <c r="M23355" s="162"/>
      <c r="N23355" s="152"/>
      <c r="P23355" s="138"/>
    </row>
    <row r="23356" spans="13:16" x14ac:dyDescent="0.3">
      <c r="M23356" s="162"/>
      <c r="N23356" s="152"/>
      <c r="P23356" s="138"/>
    </row>
    <row r="23357" spans="13:16" x14ac:dyDescent="0.3">
      <c r="M23357" s="162"/>
      <c r="N23357" s="152"/>
      <c r="P23357" s="138"/>
    </row>
    <row r="23358" spans="13:16" x14ac:dyDescent="0.3">
      <c r="M23358" s="162"/>
      <c r="N23358" s="152"/>
      <c r="P23358" s="138"/>
    </row>
    <row r="23359" spans="13:16" x14ac:dyDescent="0.3">
      <c r="M23359" s="162"/>
      <c r="N23359" s="152"/>
      <c r="P23359" s="138"/>
    </row>
    <row r="23360" spans="13:16" x14ac:dyDescent="0.3">
      <c r="M23360" s="162"/>
      <c r="N23360" s="152"/>
      <c r="P23360" s="138"/>
    </row>
    <row r="23361" spans="13:16" x14ac:dyDescent="0.3">
      <c r="M23361" s="162"/>
      <c r="N23361" s="152"/>
      <c r="P23361" s="138"/>
    </row>
    <row r="23362" spans="13:16" x14ac:dyDescent="0.3">
      <c r="M23362" s="162"/>
      <c r="N23362" s="152"/>
      <c r="P23362" s="138"/>
    </row>
    <row r="23363" spans="13:16" x14ac:dyDescent="0.3">
      <c r="M23363" s="162"/>
      <c r="N23363" s="152"/>
      <c r="P23363" s="138"/>
    </row>
    <row r="23364" spans="13:16" x14ac:dyDescent="0.3">
      <c r="M23364" s="162"/>
      <c r="N23364" s="152"/>
      <c r="P23364" s="138"/>
    </row>
    <row r="23365" spans="13:16" x14ac:dyDescent="0.3">
      <c r="M23365" s="162"/>
      <c r="N23365" s="152"/>
      <c r="P23365" s="138"/>
    </row>
    <row r="23366" spans="13:16" x14ac:dyDescent="0.3">
      <c r="M23366" s="162"/>
      <c r="N23366" s="152"/>
      <c r="P23366" s="138"/>
    </row>
    <row r="23367" spans="13:16" x14ac:dyDescent="0.3">
      <c r="M23367" s="162"/>
      <c r="N23367" s="152"/>
      <c r="P23367" s="138"/>
    </row>
    <row r="23368" spans="13:16" x14ac:dyDescent="0.3">
      <c r="M23368" s="162"/>
      <c r="N23368" s="152"/>
      <c r="P23368" s="138"/>
    </row>
    <row r="23369" spans="13:16" x14ac:dyDescent="0.3">
      <c r="M23369" s="162"/>
      <c r="N23369" s="152"/>
      <c r="P23369" s="138"/>
    </row>
    <row r="23370" spans="13:16" x14ac:dyDescent="0.3">
      <c r="M23370" s="162"/>
      <c r="N23370" s="152"/>
      <c r="P23370" s="138"/>
    </row>
    <row r="23371" spans="13:16" x14ac:dyDescent="0.3">
      <c r="M23371" s="162"/>
      <c r="N23371" s="152"/>
      <c r="P23371" s="138"/>
    </row>
    <row r="23372" spans="13:16" x14ac:dyDescent="0.3">
      <c r="M23372" s="162"/>
      <c r="N23372" s="152"/>
      <c r="P23372" s="138"/>
    </row>
    <row r="23373" spans="13:16" x14ac:dyDescent="0.3">
      <c r="M23373" s="162"/>
      <c r="N23373" s="152"/>
      <c r="P23373" s="138"/>
    </row>
    <row r="23374" spans="13:16" x14ac:dyDescent="0.3">
      <c r="M23374" s="162"/>
      <c r="N23374" s="152"/>
      <c r="P23374" s="138"/>
    </row>
    <row r="23375" spans="13:16" x14ac:dyDescent="0.3">
      <c r="M23375" s="162"/>
      <c r="N23375" s="152"/>
      <c r="P23375" s="138"/>
    </row>
    <row r="23376" spans="13:16" x14ac:dyDescent="0.3">
      <c r="M23376" s="162"/>
      <c r="N23376" s="152"/>
      <c r="P23376" s="138"/>
    </row>
    <row r="23377" spans="13:16" x14ac:dyDescent="0.3">
      <c r="M23377" s="162"/>
      <c r="N23377" s="152"/>
      <c r="P23377" s="138"/>
    </row>
    <row r="23378" spans="13:16" x14ac:dyDescent="0.3">
      <c r="M23378" s="162"/>
      <c r="N23378" s="152"/>
      <c r="P23378" s="138"/>
    </row>
    <row r="23379" spans="13:16" x14ac:dyDescent="0.3">
      <c r="M23379" s="162"/>
      <c r="N23379" s="152"/>
      <c r="P23379" s="138"/>
    </row>
    <row r="23380" spans="13:16" x14ac:dyDescent="0.3">
      <c r="M23380" s="162"/>
      <c r="N23380" s="152"/>
      <c r="P23380" s="138"/>
    </row>
    <row r="23381" spans="13:16" x14ac:dyDescent="0.3">
      <c r="M23381" s="162"/>
      <c r="N23381" s="152"/>
      <c r="P23381" s="138"/>
    </row>
    <row r="23382" spans="13:16" x14ac:dyDescent="0.3">
      <c r="M23382" s="162"/>
      <c r="N23382" s="152"/>
      <c r="P23382" s="138"/>
    </row>
    <row r="23383" spans="13:16" x14ac:dyDescent="0.3">
      <c r="M23383" s="162"/>
      <c r="N23383" s="152"/>
      <c r="P23383" s="138"/>
    </row>
    <row r="23384" spans="13:16" x14ac:dyDescent="0.3">
      <c r="M23384" s="162"/>
      <c r="N23384" s="152"/>
      <c r="P23384" s="138"/>
    </row>
    <row r="23385" spans="13:16" x14ac:dyDescent="0.3">
      <c r="M23385" s="162"/>
      <c r="N23385" s="152"/>
      <c r="P23385" s="138"/>
    </row>
    <row r="23386" spans="13:16" x14ac:dyDescent="0.3">
      <c r="M23386" s="162"/>
      <c r="N23386" s="152"/>
      <c r="P23386" s="138"/>
    </row>
    <row r="23387" spans="13:16" x14ac:dyDescent="0.3">
      <c r="M23387" s="162"/>
      <c r="N23387" s="152"/>
      <c r="P23387" s="138"/>
    </row>
    <row r="23388" spans="13:16" x14ac:dyDescent="0.3">
      <c r="M23388" s="162"/>
      <c r="N23388" s="152"/>
      <c r="P23388" s="138"/>
    </row>
    <row r="23389" spans="13:16" x14ac:dyDescent="0.3">
      <c r="M23389" s="162"/>
      <c r="N23389" s="152"/>
      <c r="P23389" s="138"/>
    </row>
    <row r="23390" spans="13:16" x14ac:dyDescent="0.3">
      <c r="M23390" s="162"/>
      <c r="N23390" s="152"/>
      <c r="P23390" s="138"/>
    </row>
    <row r="23391" spans="13:16" x14ac:dyDescent="0.3">
      <c r="M23391" s="162"/>
      <c r="N23391" s="152"/>
      <c r="P23391" s="138"/>
    </row>
    <row r="23392" spans="13:16" x14ac:dyDescent="0.3">
      <c r="M23392" s="162"/>
      <c r="N23392" s="152"/>
      <c r="P23392" s="138"/>
    </row>
    <row r="23393" spans="13:16" x14ac:dyDescent="0.3">
      <c r="M23393" s="162"/>
      <c r="N23393" s="152"/>
      <c r="P23393" s="138"/>
    </row>
    <row r="23394" spans="13:16" x14ac:dyDescent="0.3">
      <c r="M23394" s="162"/>
      <c r="N23394" s="152"/>
      <c r="P23394" s="138"/>
    </row>
    <row r="23395" spans="13:16" x14ac:dyDescent="0.3">
      <c r="M23395" s="162"/>
      <c r="N23395" s="152"/>
      <c r="P23395" s="138"/>
    </row>
    <row r="23396" spans="13:16" x14ac:dyDescent="0.3">
      <c r="M23396" s="162"/>
      <c r="N23396" s="152"/>
      <c r="P23396" s="138"/>
    </row>
    <row r="23397" spans="13:16" x14ac:dyDescent="0.3">
      <c r="M23397" s="162"/>
      <c r="N23397" s="152"/>
      <c r="P23397" s="138"/>
    </row>
    <row r="23398" spans="13:16" x14ac:dyDescent="0.3">
      <c r="M23398" s="162"/>
      <c r="N23398" s="152"/>
      <c r="P23398" s="138"/>
    </row>
    <row r="23399" spans="13:16" x14ac:dyDescent="0.3">
      <c r="M23399" s="162"/>
      <c r="N23399" s="152"/>
      <c r="P23399" s="138"/>
    </row>
    <row r="23400" spans="13:16" x14ac:dyDescent="0.3">
      <c r="M23400" s="162"/>
      <c r="N23400" s="152"/>
      <c r="P23400" s="138"/>
    </row>
    <row r="23401" spans="13:16" x14ac:dyDescent="0.3">
      <c r="M23401" s="162"/>
      <c r="N23401" s="152"/>
      <c r="P23401" s="138"/>
    </row>
    <row r="23402" spans="13:16" x14ac:dyDescent="0.3">
      <c r="M23402" s="162"/>
      <c r="N23402" s="152"/>
      <c r="P23402" s="138"/>
    </row>
    <row r="23403" spans="13:16" x14ac:dyDescent="0.3">
      <c r="M23403" s="162"/>
      <c r="N23403" s="152"/>
      <c r="P23403" s="138"/>
    </row>
    <row r="23404" spans="13:16" x14ac:dyDescent="0.3">
      <c r="M23404" s="162"/>
      <c r="N23404" s="152"/>
      <c r="P23404" s="138"/>
    </row>
    <row r="23405" spans="13:16" x14ac:dyDescent="0.3">
      <c r="M23405" s="162"/>
      <c r="N23405" s="152"/>
      <c r="P23405" s="138"/>
    </row>
    <row r="23406" spans="13:16" x14ac:dyDescent="0.3">
      <c r="M23406" s="162"/>
      <c r="N23406" s="152"/>
      <c r="P23406" s="138"/>
    </row>
    <row r="23407" spans="13:16" x14ac:dyDescent="0.3">
      <c r="M23407" s="162"/>
      <c r="N23407" s="152"/>
      <c r="P23407" s="138"/>
    </row>
    <row r="23408" spans="13:16" x14ac:dyDescent="0.3">
      <c r="M23408" s="162"/>
      <c r="N23408" s="152"/>
      <c r="P23408" s="138"/>
    </row>
    <row r="23409" spans="13:16" x14ac:dyDescent="0.3">
      <c r="M23409" s="162"/>
      <c r="N23409" s="152"/>
      <c r="P23409" s="138"/>
    </row>
    <row r="23410" spans="13:16" x14ac:dyDescent="0.3">
      <c r="M23410" s="162"/>
      <c r="N23410" s="152"/>
      <c r="P23410" s="138"/>
    </row>
    <row r="23411" spans="13:16" x14ac:dyDescent="0.3">
      <c r="M23411" s="162"/>
      <c r="N23411" s="152"/>
      <c r="P23411" s="138"/>
    </row>
    <row r="23412" spans="13:16" x14ac:dyDescent="0.3">
      <c r="M23412" s="162"/>
      <c r="N23412" s="152"/>
      <c r="P23412" s="138"/>
    </row>
    <row r="23413" spans="13:16" x14ac:dyDescent="0.3">
      <c r="M23413" s="162"/>
      <c r="N23413" s="152"/>
      <c r="P23413" s="138"/>
    </row>
    <row r="23414" spans="13:16" x14ac:dyDescent="0.3">
      <c r="M23414" s="162"/>
      <c r="N23414" s="152"/>
      <c r="P23414" s="138"/>
    </row>
    <row r="23415" spans="13:16" x14ac:dyDescent="0.3">
      <c r="M23415" s="162"/>
      <c r="N23415" s="152"/>
      <c r="P23415" s="138"/>
    </row>
    <row r="23416" spans="13:16" x14ac:dyDescent="0.3">
      <c r="M23416" s="162"/>
      <c r="N23416" s="152"/>
      <c r="P23416" s="138"/>
    </row>
    <row r="23417" spans="13:16" x14ac:dyDescent="0.3">
      <c r="M23417" s="162"/>
      <c r="N23417" s="152"/>
      <c r="P23417" s="138"/>
    </row>
    <row r="23418" spans="13:16" x14ac:dyDescent="0.3">
      <c r="M23418" s="162"/>
      <c r="N23418" s="152"/>
      <c r="P23418" s="138"/>
    </row>
    <row r="23419" spans="13:16" x14ac:dyDescent="0.3">
      <c r="M23419" s="162"/>
      <c r="N23419" s="152"/>
      <c r="P23419" s="138"/>
    </row>
    <row r="23420" spans="13:16" x14ac:dyDescent="0.3">
      <c r="M23420" s="162"/>
      <c r="N23420" s="152"/>
      <c r="P23420" s="138"/>
    </row>
    <row r="23421" spans="13:16" x14ac:dyDescent="0.3">
      <c r="M23421" s="162"/>
      <c r="N23421" s="152"/>
      <c r="P23421" s="138"/>
    </row>
    <row r="23422" spans="13:16" x14ac:dyDescent="0.3">
      <c r="M23422" s="162"/>
      <c r="N23422" s="152"/>
      <c r="P23422" s="138"/>
    </row>
    <row r="23423" spans="13:16" x14ac:dyDescent="0.3">
      <c r="M23423" s="162"/>
      <c r="N23423" s="152"/>
      <c r="P23423" s="138"/>
    </row>
    <row r="23424" spans="13:16" x14ac:dyDescent="0.3">
      <c r="M23424" s="162"/>
      <c r="N23424" s="152"/>
      <c r="P23424" s="138"/>
    </row>
    <row r="23425" spans="13:16" x14ac:dyDescent="0.3">
      <c r="M23425" s="162"/>
      <c r="N23425" s="152"/>
      <c r="P23425" s="138"/>
    </row>
    <row r="23426" spans="13:16" x14ac:dyDescent="0.3">
      <c r="M23426" s="162"/>
      <c r="N23426" s="152"/>
      <c r="P23426" s="138"/>
    </row>
    <row r="23427" spans="13:16" x14ac:dyDescent="0.3">
      <c r="M23427" s="162"/>
      <c r="N23427" s="152"/>
      <c r="P23427" s="138"/>
    </row>
    <row r="23428" spans="13:16" x14ac:dyDescent="0.3">
      <c r="M23428" s="162"/>
      <c r="N23428" s="152"/>
      <c r="P23428" s="138"/>
    </row>
    <row r="23429" spans="13:16" x14ac:dyDescent="0.3">
      <c r="M23429" s="162"/>
      <c r="N23429" s="152"/>
      <c r="P23429" s="138"/>
    </row>
    <row r="23430" spans="13:16" x14ac:dyDescent="0.3">
      <c r="M23430" s="162"/>
      <c r="N23430" s="152"/>
      <c r="P23430" s="138"/>
    </row>
    <row r="23431" spans="13:16" x14ac:dyDescent="0.3">
      <c r="M23431" s="162"/>
      <c r="N23431" s="152"/>
      <c r="P23431" s="138"/>
    </row>
    <row r="23432" spans="13:16" x14ac:dyDescent="0.3">
      <c r="M23432" s="162"/>
      <c r="N23432" s="152"/>
      <c r="P23432" s="138"/>
    </row>
    <row r="23433" spans="13:16" x14ac:dyDescent="0.3">
      <c r="M23433" s="162"/>
      <c r="N23433" s="152"/>
      <c r="P23433" s="138"/>
    </row>
    <row r="23434" spans="13:16" x14ac:dyDescent="0.3">
      <c r="M23434" s="162"/>
      <c r="N23434" s="152"/>
      <c r="P23434" s="138"/>
    </row>
    <row r="23435" spans="13:16" x14ac:dyDescent="0.3">
      <c r="M23435" s="162"/>
      <c r="N23435" s="152"/>
      <c r="P23435" s="138"/>
    </row>
    <row r="23436" spans="13:16" x14ac:dyDescent="0.3">
      <c r="M23436" s="162"/>
      <c r="N23436" s="152"/>
      <c r="P23436" s="138"/>
    </row>
    <row r="23437" spans="13:16" x14ac:dyDescent="0.3">
      <c r="M23437" s="162"/>
      <c r="N23437" s="152"/>
      <c r="P23437" s="138"/>
    </row>
    <row r="23438" spans="13:16" x14ac:dyDescent="0.3">
      <c r="M23438" s="162"/>
      <c r="N23438" s="152"/>
      <c r="P23438" s="138"/>
    </row>
    <row r="23439" spans="13:16" x14ac:dyDescent="0.3">
      <c r="M23439" s="162"/>
      <c r="N23439" s="152"/>
      <c r="P23439" s="138"/>
    </row>
    <row r="23440" spans="13:16" x14ac:dyDescent="0.3">
      <c r="M23440" s="162"/>
      <c r="N23440" s="152"/>
      <c r="P23440" s="138"/>
    </row>
    <row r="23441" spans="13:16" x14ac:dyDescent="0.3">
      <c r="M23441" s="162"/>
      <c r="N23441" s="152"/>
      <c r="P23441" s="138"/>
    </row>
    <row r="23442" spans="13:16" x14ac:dyDescent="0.3">
      <c r="M23442" s="162"/>
      <c r="N23442" s="152"/>
      <c r="P23442" s="138"/>
    </row>
    <row r="23443" spans="13:16" x14ac:dyDescent="0.3">
      <c r="M23443" s="162"/>
      <c r="N23443" s="152"/>
      <c r="P23443" s="138"/>
    </row>
    <row r="23444" spans="13:16" x14ac:dyDescent="0.3">
      <c r="M23444" s="162"/>
      <c r="N23444" s="152"/>
      <c r="P23444" s="138"/>
    </row>
    <row r="23445" spans="13:16" x14ac:dyDescent="0.3">
      <c r="M23445" s="162"/>
      <c r="N23445" s="152"/>
      <c r="P23445" s="138"/>
    </row>
    <row r="23446" spans="13:16" x14ac:dyDescent="0.3">
      <c r="M23446" s="162"/>
      <c r="N23446" s="152"/>
      <c r="P23446" s="138"/>
    </row>
    <row r="23447" spans="13:16" x14ac:dyDescent="0.3">
      <c r="M23447" s="162"/>
      <c r="N23447" s="152"/>
      <c r="P23447" s="138"/>
    </row>
    <row r="23448" spans="13:16" x14ac:dyDescent="0.3">
      <c r="M23448" s="162"/>
      <c r="N23448" s="152"/>
      <c r="P23448" s="138"/>
    </row>
    <row r="23449" spans="13:16" x14ac:dyDescent="0.3">
      <c r="M23449" s="162"/>
      <c r="N23449" s="152"/>
      <c r="P23449" s="138"/>
    </row>
    <row r="23450" spans="13:16" x14ac:dyDescent="0.3">
      <c r="M23450" s="162"/>
      <c r="N23450" s="152"/>
      <c r="P23450" s="138"/>
    </row>
    <row r="23451" spans="13:16" x14ac:dyDescent="0.3">
      <c r="M23451" s="162"/>
      <c r="N23451" s="152"/>
      <c r="P23451" s="138"/>
    </row>
    <row r="23452" spans="13:16" x14ac:dyDescent="0.3">
      <c r="M23452" s="162"/>
      <c r="N23452" s="152"/>
      <c r="P23452" s="138"/>
    </row>
    <row r="23453" spans="13:16" x14ac:dyDescent="0.3">
      <c r="M23453" s="162"/>
      <c r="N23453" s="152"/>
      <c r="P23453" s="138"/>
    </row>
    <row r="23454" spans="13:16" x14ac:dyDescent="0.3">
      <c r="M23454" s="162"/>
      <c r="N23454" s="152"/>
      <c r="P23454" s="138"/>
    </row>
    <row r="23455" spans="13:16" x14ac:dyDescent="0.3">
      <c r="M23455" s="162"/>
      <c r="N23455" s="152"/>
      <c r="P23455" s="138"/>
    </row>
    <row r="23456" spans="13:16" x14ac:dyDescent="0.3">
      <c r="M23456" s="162"/>
      <c r="N23456" s="152"/>
      <c r="P23456" s="138"/>
    </row>
    <row r="23457" spans="13:16" x14ac:dyDescent="0.3">
      <c r="M23457" s="162"/>
      <c r="N23457" s="152"/>
      <c r="P23457" s="138"/>
    </row>
    <row r="23458" spans="13:16" x14ac:dyDescent="0.3">
      <c r="M23458" s="162"/>
      <c r="N23458" s="152"/>
      <c r="P23458" s="138"/>
    </row>
    <row r="23459" spans="13:16" x14ac:dyDescent="0.3">
      <c r="M23459" s="162"/>
      <c r="N23459" s="152"/>
      <c r="P23459" s="138"/>
    </row>
    <row r="23460" spans="13:16" x14ac:dyDescent="0.3">
      <c r="M23460" s="162"/>
      <c r="N23460" s="152"/>
      <c r="P23460" s="138"/>
    </row>
    <row r="23461" spans="13:16" x14ac:dyDescent="0.3">
      <c r="M23461" s="162"/>
      <c r="N23461" s="152"/>
      <c r="P23461" s="138"/>
    </row>
    <row r="23462" spans="13:16" x14ac:dyDescent="0.3">
      <c r="M23462" s="162"/>
      <c r="N23462" s="152"/>
      <c r="P23462" s="138"/>
    </row>
    <row r="23463" spans="13:16" x14ac:dyDescent="0.3">
      <c r="M23463" s="162"/>
      <c r="N23463" s="152"/>
      <c r="P23463" s="138"/>
    </row>
    <row r="23464" spans="13:16" x14ac:dyDescent="0.3">
      <c r="M23464" s="162"/>
      <c r="N23464" s="152"/>
      <c r="P23464" s="138"/>
    </row>
    <row r="23465" spans="13:16" x14ac:dyDescent="0.3">
      <c r="M23465" s="162"/>
      <c r="N23465" s="152"/>
      <c r="P23465" s="138"/>
    </row>
    <row r="23466" spans="13:16" x14ac:dyDescent="0.3">
      <c r="M23466" s="162"/>
      <c r="N23466" s="152"/>
      <c r="P23466" s="138"/>
    </row>
    <row r="23467" spans="13:16" x14ac:dyDescent="0.3">
      <c r="M23467" s="162"/>
      <c r="N23467" s="152"/>
      <c r="P23467" s="138"/>
    </row>
    <row r="23468" spans="13:16" x14ac:dyDescent="0.3">
      <c r="M23468" s="162"/>
      <c r="N23468" s="152"/>
      <c r="P23468" s="138"/>
    </row>
    <row r="23469" spans="13:16" x14ac:dyDescent="0.3">
      <c r="M23469" s="162"/>
      <c r="N23469" s="152"/>
      <c r="P23469" s="138"/>
    </row>
    <row r="23470" spans="13:16" x14ac:dyDescent="0.3">
      <c r="M23470" s="162"/>
      <c r="N23470" s="152"/>
      <c r="P23470" s="138"/>
    </row>
    <row r="23471" spans="13:16" x14ac:dyDescent="0.3">
      <c r="M23471" s="162"/>
      <c r="N23471" s="152"/>
      <c r="P23471" s="138"/>
    </row>
    <row r="23472" spans="13:16" x14ac:dyDescent="0.3">
      <c r="M23472" s="162"/>
      <c r="N23472" s="152"/>
      <c r="P23472" s="138"/>
    </row>
    <row r="23473" spans="13:16" x14ac:dyDescent="0.3">
      <c r="M23473" s="162"/>
      <c r="N23473" s="152"/>
      <c r="P23473" s="138"/>
    </row>
    <row r="23474" spans="13:16" x14ac:dyDescent="0.3">
      <c r="M23474" s="162"/>
      <c r="N23474" s="152"/>
      <c r="P23474" s="138"/>
    </row>
    <row r="23475" spans="13:16" x14ac:dyDescent="0.3">
      <c r="M23475" s="162"/>
      <c r="N23475" s="152"/>
      <c r="P23475" s="138"/>
    </row>
    <row r="23476" spans="13:16" x14ac:dyDescent="0.3">
      <c r="M23476" s="162"/>
      <c r="N23476" s="152"/>
      <c r="P23476" s="138"/>
    </row>
    <row r="23477" spans="13:16" x14ac:dyDescent="0.3">
      <c r="M23477" s="162"/>
      <c r="N23477" s="152"/>
      <c r="P23477" s="138"/>
    </row>
    <row r="23478" spans="13:16" x14ac:dyDescent="0.3">
      <c r="M23478" s="162"/>
      <c r="N23478" s="152"/>
      <c r="P23478" s="138"/>
    </row>
    <row r="23479" spans="13:16" x14ac:dyDescent="0.3">
      <c r="M23479" s="162"/>
      <c r="N23479" s="152"/>
      <c r="P23479" s="138"/>
    </row>
    <row r="23480" spans="13:16" x14ac:dyDescent="0.3">
      <c r="M23480" s="162"/>
      <c r="N23480" s="152"/>
      <c r="P23480" s="138"/>
    </row>
    <row r="23481" spans="13:16" x14ac:dyDescent="0.3">
      <c r="M23481" s="162"/>
      <c r="N23481" s="152"/>
      <c r="P23481" s="138"/>
    </row>
    <row r="23482" spans="13:16" x14ac:dyDescent="0.3">
      <c r="M23482" s="162"/>
      <c r="N23482" s="152"/>
      <c r="P23482" s="138"/>
    </row>
    <row r="23483" spans="13:16" x14ac:dyDescent="0.3">
      <c r="M23483" s="162"/>
      <c r="N23483" s="152"/>
      <c r="P23483" s="138"/>
    </row>
    <row r="23484" spans="13:16" x14ac:dyDescent="0.3">
      <c r="M23484" s="162"/>
      <c r="N23484" s="152"/>
      <c r="P23484" s="138"/>
    </row>
    <row r="23485" spans="13:16" x14ac:dyDescent="0.3">
      <c r="M23485" s="162"/>
      <c r="N23485" s="152"/>
      <c r="P23485" s="138"/>
    </row>
    <row r="23486" spans="13:16" x14ac:dyDescent="0.3">
      <c r="M23486" s="162"/>
      <c r="N23486" s="152"/>
      <c r="P23486" s="138"/>
    </row>
    <row r="23487" spans="13:16" x14ac:dyDescent="0.3">
      <c r="M23487" s="162"/>
      <c r="N23487" s="152"/>
      <c r="P23487" s="138"/>
    </row>
    <row r="23488" spans="13:16" x14ac:dyDescent="0.3">
      <c r="M23488" s="162"/>
      <c r="N23488" s="152"/>
      <c r="P23488" s="138"/>
    </row>
    <row r="23489" spans="13:16" x14ac:dyDescent="0.3">
      <c r="M23489" s="162"/>
      <c r="N23489" s="152"/>
      <c r="P23489" s="138"/>
    </row>
    <row r="23490" spans="13:16" x14ac:dyDescent="0.3">
      <c r="M23490" s="162"/>
      <c r="N23490" s="152"/>
      <c r="P23490" s="138"/>
    </row>
    <row r="23491" spans="13:16" x14ac:dyDescent="0.3">
      <c r="M23491" s="162"/>
      <c r="N23491" s="152"/>
      <c r="P23491" s="138"/>
    </row>
    <row r="23492" spans="13:16" x14ac:dyDescent="0.3">
      <c r="M23492" s="162"/>
      <c r="N23492" s="152"/>
      <c r="P23492" s="138"/>
    </row>
    <row r="23493" spans="13:16" x14ac:dyDescent="0.3">
      <c r="M23493" s="162"/>
      <c r="N23493" s="152"/>
      <c r="P23493" s="138"/>
    </row>
    <row r="23494" spans="13:16" x14ac:dyDescent="0.3">
      <c r="M23494" s="162"/>
      <c r="N23494" s="152"/>
      <c r="P23494" s="138"/>
    </row>
    <row r="23495" spans="13:16" x14ac:dyDescent="0.3">
      <c r="M23495" s="162"/>
      <c r="N23495" s="152"/>
      <c r="P23495" s="138"/>
    </row>
    <row r="23496" spans="13:16" x14ac:dyDescent="0.3">
      <c r="M23496" s="162"/>
      <c r="N23496" s="152"/>
      <c r="P23496" s="138"/>
    </row>
    <row r="23497" spans="13:16" x14ac:dyDescent="0.3">
      <c r="M23497" s="162"/>
      <c r="N23497" s="152"/>
      <c r="P23497" s="138"/>
    </row>
    <row r="23498" spans="13:16" x14ac:dyDescent="0.3">
      <c r="M23498" s="162"/>
      <c r="N23498" s="152"/>
      <c r="P23498" s="138"/>
    </row>
    <row r="23499" spans="13:16" x14ac:dyDescent="0.3">
      <c r="M23499" s="162"/>
      <c r="N23499" s="152"/>
      <c r="P23499" s="138"/>
    </row>
    <row r="23500" spans="13:16" x14ac:dyDescent="0.3">
      <c r="M23500" s="162"/>
      <c r="N23500" s="152"/>
      <c r="P23500" s="138"/>
    </row>
    <row r="23501" spans="13:16" x14ac:dyDescent="0.3">
      <c r="M23501" s="162"/>
      <c r="N23501" s="152"/>
      <c r="P23501" s="138"/>
    </row>
    <row r="23502" spans="13:16" x14ac:dyDescent="0.3">
      <c r="M23502" s="162"/>
      <c r="N23502" s="152"/>
      <c r="P23502" s="138"/>
    </row>
    <row r="23503" spans="13:16" x14ac:dyDescent="0.3">
      <c r="M23503" s="162"/>
      <c r="N23503" s="152"/>
      <c r="P23503" s="138"/>
    </row>
    <row r="23504" spans="13:16" x14ac:dyDescent="0.3">
      <c r="M23504" s="162"/>
      <c r="N23504" s="152"/>
      <c r="P23504" s="138"/>
    </row>
    <row r="23505" spans="13:16" x14ac:dyDescent="0.3">
      <c r="M23505" s="162"/>
      <c r="N23505" s="152"/>
      <c r="P23505" s="138"/>
    </row>
    <row r="23506" spans="13:16" x14ac:dyDescent="0.3">
      <c r="M23506" s="162"/>
      <c r="N23506" s="152"/>
      <c r="P23506" s="138"/>
    </row>
    <row r="23507" spans="13:16" x14ac:dyDescent="0.3">
      <c r="M23507" s="162"/>
      <c r="N23507" s="152"/>
      <c r="P23507" s="138"/>
    </row>
    <row r="23508" spans="13:16" x14ac:dyDescent="0.3">
      <c r="M23508" s="162"/>
      <c r="N23508" s="152"/>
      <c r="P23508" s="138"/>
    </row>
    <row r="23509" spans="13:16" x14ac:dyDescent="0.3">
      <c r="M23509" s="162"/>
      <c r="N23509" s="152"/>
      <c r="P23509" s="138"/>
    </row>
    <row r="23510" spans="13:16" x14ac:dyDescent="0.3">
      <c r="M23510" s="162"/>
      <c r="N23510" s="152"/>
      <c r="P23510" s="138"/>
    </row>
    <row r="23511" spans="13:16" x14ac:dyDescent="0.3">
      <c r="M23511" s="162"/>
      <c r="N23511" s="152"/>
      <c r="P23511" s="138"/>
    </row>
    <row r="23512" spans="13:16" x14ac:dyDescent="0.3">
      <c r="M23512" s="162"/>
      <c r="N23512" s="152"/>
      <c r="P23512" s="138"/>
    </row>
    <row r="23513" spans="13:16" x14ac:dyDescent="0.3">
      <c r="M23513" s="162"/>
      <c r="N23513" s="152"/>
      <c r="P23513" s="138"/>
    </row>
    <row r="23514" spans="13:16" x14ac:dyDescent="0.3">
      <c r="M23514" s="162"/>
      <c r="N23514" s="152"/>
      <c r="P23514" s="138"/>
    </row>
    <row r="23515" spans="13:16" x14ac:dyDescent="0.3">
      <c r="M23515" s="162"/>
      <c r="N23515" s="152"/>
      <c r="P23515" s="138"/>
    </row>
    <row r="23516" spans="13:16" x14ac:dyDescent="0.3">
      <c r="M23516" s="162"/>
      <c r="N23516" s="152"/>
      <c r="P23516" s="138"/>
    </row>
    <row r="23517" spans="13:16" x14ac:dyDescent="0.3">
      <c r="M23517" s="162"/>
      <c r="N23517" s="152"/>
      <c r="P23517" s="138"/>
    </row>
    <row r="23518" spans="13:16" x14ac:dyDescent="0.3">
      <c r="M23518" s="162"/>
      <c r="N23518" s="152"/>
      <c r="P23518" s="138"/>
    </row>
    <row r="23519" spans="13:16" x14ac:dyDescent="0.3">
      <c r="M23519" s="162"/>
      <c r="N23519" s="152"/>
      <c r="P23519" s="138"/>
    </row>
    <row r="23520" spans="13:16" x14ac:dyDescent="0.3">
      <c r="M23520" s="162"/>
      <c r="N23520" s="152"/>
      <c r="P23520" s="138"/>
    </row>
    <row r="23521" spans="13:16" x14ac:dyDescent="0.3">
      <c r="M23521" s="162"/>
      <c r="N23521" s="152"/>
      <c r="P23521" s="138"/>
    </row>
    <row r="23522" spans="13:16" x14ac:dyDescent="0.3">
      <c r="M23522" s="162"/>
      <c r="N23522" s="152"/>
      <c r="P23522" s="138"/>
    </row>
    <row r="23523" spans="13:16" x14ac:dyDescent="0.3">
      <c r="M23523" s="162"/>
      <c r="N23523" s="152"/>
      <c r="P23523" s="138"/>
    </row>
    <row r="23524" spans="13:16" x14ac:dyDescent="0.3">
      <c r="M23524" s="162"/>
      <c r="N23524" s="152"/>
      <c r="P23524" s="138"/>
    </row>
    <row r="23525" spans="13:16" x14ac:dyDescent="0.3">
      <c r="M23525" s="162"/>
      <c r="N23525" s="152"/>
      <c r="P23525" s="138"/>
    </row>
    <row r="23526" spans="13:16" x14ac:dyDescent="0.3">
      <c r="M23526" s="162"/>
      <c r="N23526" s="152"/>
      <c r="P23526" s="138"/>
    </row>
    <row r="23527" spans="13:16" x14ac:dyDescent="0.3">
      <c r="M23527" s="162"/>
      <c r="N23527" s="152"/>
      <c r="P23527" s="138"/>
    </row>
    <row r="23528" spans="13:16" x14ac:dyDescent="0.3">
      <c r="M23528" s="162"/>
      <c r="N23528" s="152"/>
      <c r="P23528" s="138"/>
    </row>
    <row r="23529" spans="13:16" x14ac:dyDescent="0.3">
      <c r="M23529" s="162"/>
      <c r="N23529" s="152"/>
      <c r="P23529" s="138"/>
    </row>
    <row r="23530" spans="13:16" x14ac:dyDescent="0.3">
      <c r="M23530" s="162"/>
      <c r="N23530" s="152"/>
      <c r="P23530" s="138"/>
    </row>
    <row r="23531" spans="13:16" x14ac:dyDescent="0.3">
      <c r="M23531" s="162"/>
      <c r="N23531" s="152"/>
      <c r="P23531" s="138"/>
    </row>
    <row r="23532" spans="13:16" x14ac:dyDescent="0.3">
      <c r="M23532" s="162"/>
      <c r="N23532" s="152"/>
      <c r="P23532" s="138"/>
    </row>
    <row r="23533" spans="13:16" x14ac:dyDescent="0.3">
      <c r="M23533" s="162"/>
      <c r="N23533" s="152"/>
      <c r="P23533" s="138"/>
    </row>
    <row r="23534" spans="13:16" x14ac:dyDescent="0.3">
      <c r="M23534" s="162"/>
      <c r="N23534" s="152"/>
      <c r="P23534" s="138"/>
    </row>
    <row r="23535" spans="13:16" x14ac:dyDescent="0.3">
      <c r="M23535" s="162"/>
      <c r="N23535" s="152"/>
      <c r="P23535" s="138"/>
    </row>
    <row r="23536" spans="13:16" x14ac:dyDescent="0.3">
      <c r="M23536" s="162"/>
      <c r="N23536" s="152"/>
      <c r="P23536" s="138"/>
    </row>
    <row r="23537" spans="13:16" x14ac:dyDescent="0.3">
      <c r="M23537" s="162"/>
      <c r="N23537" s="152"/>
      <c r="P23537" s="138"/>
    </row>
    <row r="23538" spans="13:16" x14ac:dyDescent="0.3">
      <c r="M23538" s="162"/>
      <c r="N23538" s="152"/>
      <c r="P23538" s="138"/>
    </row>
    <row r="23539" spans="13:16" x14ac:dyDescent="0.3">
      <c r="M23539" s="162"/>
      <c r="N23539" s="152"/>
      <c r="P23539" s="138"/>
    </row>
    <row r="23540" spans="13:16" x14ac:dyDescent="0.3">
      <c r="M23540" s="162"/>
      <c r="N23540" s="152"/>
      <c r="P23540" s="138"/>
    </row>
    <row r="23541" spans="13:16" x14ac:dyDescent="0.3">
      <c r="M23541" s="162"/>
      <c r="N23541" s="152"/>
      <c r="P23541" s="138"/>
    </row>
    <row r="23542" spans="13:16" x14ac:dyDescent="0.3">
      <c r="M23542" s="162"/>
      <c r="N23542" s="152"/>
      <c r="P23542" s="138"/>
    </row>
    <row r="23543" spans="13:16" x14ac:dyDescent="0.3">
      <c r="M23543" s="162"/>
      <c r="N23543" s="152"/>
      <c r="P23543" s="138"/>
    </row>
    <row r="23544" spans="13:16" x14ac:dyDescent="0.3">
      <c r="M23544" s="162"/>
      <c r="N23544" s="152"/>
      <c r="P23544" s="138"/>
    </row>
    <row r="23545" spans="13:16" x14ac:dyDescent="0.3">
      <c r="M23545" s="162"/>
      <c r="N23545" s="152"/>
      <c r="P23545" s="138"/>
    </row>
    <row r="23546" spans="13:16" x14ac:dyDescent="0.3">
      <c r="M23546" s="162"/>
      <c r="N23546" s="152"/>
      <c r="P23546" s="138"/>
    </row>
    <row r="23547" spans="13:16" x14ac:dyDescent="0.3">
      <c r="M23547" s="162"/>
      <c r="N23547" s="152"/>
      <c r="P23547" s="138"/>
    </row>
    <row r="23548" spans="13:16" x14ac:dyDescent="0.3">
      <c r="M23548" s="162"/>
      <c r="N23548" s="152"/>
      <c r="P23548" s="138"/>
    </row>
    <row r="23549" spans="13:16" x14ac:dyDescent="0.3">
      <c r="M23549" s="162"/>
      <c r="N23549" s="152"/>
      <c r="P23549" s="138"/>
    </row>
    <row r="23550" spans="13:16" x14ac:dyDescent="0.3">
      <c r="M23550" s="162"/>
      <c r="N23550" s="152"/>
      <c r="P23550" s="138"/>
    </row>
    <row r="23551" spans="13:16" x14ac:dyDescent="0.3">
      <c r="M23551" s="162"/>
      <c r="N23551" s="152"/>
      <c r="P23551" s="138"/>
    </row>
    <row r="23552" spans="13:16" x14ac:dyDescent="0.3">
      <c r="M23552" s="162"/>
      <c r="N23552" s="152"/>
      <c r="P23552" s="138"/>
    </row>
    <row r="23553" spans="13:16" x14ac:dyDescent="0.3">
      <c r="M23553" s="162"/>
      <c r="N23553" s="152"/>
      <c r="P23553" s="138"/>
    </row>
    <row r="23554" spans="13:16" x14ac:dyDescent="0.3">
      <c r="M23554" s="162"/>
      <c r="N23554" s="152"/>
      <c r="P23554" s="138"/>
    </row>
    <row r="23555" spans="13:16" x14ac:dyDescent="0.3">
      <c r="M23555" s="162"/>
      <c r="N23555" s="152"/>
      <c r="P23555" s="138"/>
    </row>
    <row r="23556" spans="13:16" x14ac:dyDescent="0.3">
      <c r="M23556" s="162"/>
      <c r="N23556" s="152"/>
      <c r="P23556" s="138"/>
    </row>
    <row r="23557" spans="13:16" x14ac:dyDescent="0.3">
      <c r="M23557" s="162"/>
      <c r="N23557" s="152"/>
      <c r="P23557" s="138"/>
    </row>
    <row r="23558" spans="13:16" x14ac:dyDescent="0.3">
      <c r="M23558" s="162"/>
      <c r="N23558" s="152"/>
      <c r="P23558" s="138"/>
    </row>
    <row r="23559" spans="13:16" x14ac:dyDescent="0.3">
      <c r="M23559" s="162"/>
      <c r="N23559" s="152"/>
      <c r="P23559" s="138"/>
    </row>
    <row r="23560" spans="13:16" x14ac:dyDescent="0.3">
      <c r="M23560" s="162"/>
      <c r="N23560" s="152"/>
      <c r="P23560" s="138"/>
    </row>
    <row r="23561" spans="13:16" x14ac:dyDescent="0.3">
      <c r="M23561" s="162"/>
      <c r="N23561" s="152"/>
      <c r="P23561" s="138"/>
    </row>
    <row r="23562" spans="13:16" x14ac:dyDescent="0.3">
      <c r="M23562" s="162"/>
      <c r="N23562" s="152"/>
      <c r="P23562" s="138"/>
    </row>
    <row r="23563" spans="13:16" x14ac:dyDescent="0.3">
      <c r="M23563" s="162"/>
      <c r="N23563" s="152"/>
      <c r="P23563" s="138"/>
    </row>
    <row r="23564" spans="13:16" x14ac:dyDescent="0.3">
      <c r="M23564" s="162"/>
      <c r="N23564" s="152"/>
      <c r="P23564" s="138"/>
    </row>
    <row r="23565" spans="13:16" x14ac:dyDescent="0.3">
      <c r="M23565" s="162"/>
      <c r="N23565" s="152"/>
      <c r="P23565" s="138"/>
    </row>
    <row r="23566" spans="13:16" x14ac:dyDescent="0.3">
      <c r="M23566" s="162"/>
      <c r="N23566" s="152"/>
      <c r="P23566" s="138"/>
    </row>
    <row r="23567" spans="13:16" x14ac:dyDescent="0.3">
      <c r="M23567" s="162"/>
      <c r="N23567" s="152"/>
      <c r="P23567" s="138"/>
    </row>
    <row r="23568" spans="13:16" x14ac:dyDescent="0.3">
      <c r="M23568" s="162"/>
      <c r="N23568" s="152"/>
      <c r="P23568" s="138"/>
    </row>
    <row r="23569" spans="13:16" x14ac:dyDescent="0.3">
      <c r="M23569" s="162"/>
      <c r="N23569" s="152"/>
      <c r="P23569" s="138"/>
    </row>
    <row r="23570" spans="13:16" x14ac:dyDescent="0.3">
      <c r="M23570" s="162"/>
      <c r="N23570" s="152"/>
      <c r="P23570" s="138"/>
    </row>
    <row r="23571" spans="13:16" x14ac:dyDescent="0.3">
      <c r="M23571" s="162"/>
      <c r="N23571" s="152"/>
      <c r="P23571" s="138"/>
    </row>
    <row r="23572" spans="13:16" x14ac:dyDescent="0.3">
      <c r="M23572" s="162"/>
      <c r="N23572" s="152"/>
      <c r="P23572" s="138"/>
    </row>
    <row r="23573" spans="13:16" x14ac:dyDescent="0.3">
      <c r="M23573" s="162"/>
      <c r="N23573" s="152"/>
      <c r="P23573" s="138"/>
    </row>
    <row r="23574" spans="13:16" x14ac:dyDescent="0.3">
      <c r="M23574" s="162"/>
      <c r="N23574" s="152"/>
      <c r="P23574" s="138"/>
    </row>
    <row r="23575" spans="13:16" x14ac:dyDescent="0.3">
      <c r="M23575" s="162"/>
      <c r="N23575" s="152"/>
      <c r="P23575" s="138"/>
    </row>
    <row r="23576" spans="13:16" x14ac:dyDescent="0.3">
      <c r="M23576" s="162"/>
      <c r="N23576" s="152"/>
      <c r="P23576" s="138"/>
    </row>
    <row r="23577" spans="13:16" x14ac:dyDescent="0.3">
      <c r="M23577" s="162"/>
      <c r="N23577" s="152"/>
      <c r="P23577" s="138"/>
    </row>
    <row r="23578" spans="13:16" x14ac:dyDescent="0.3">
      <c r="M23578" s="162"/>
      <c r="N23578" s="152"/>
      <c r="P23578" s="138"/>
    </row>
    <row r="23579" spans="13:16" x14ac:dyDescent="0.3">
      <c r="M23579" s="162"/>
      <c r="N23579" s="152"/>
      <c r="P23579" s="138"/>
    </row>
    <row r="23580" spans="13:16" x14ac:dyDescent="0.3">
      <c r="M23580" s="162"/>
      <c r="N23580" s="152"/>
      <c r="P23580" s="138"/>
    </row>
    <row r="23581" spans="13:16" x14ac:dyDescent="0.3">
      <c r="M23581" s="162"/>
      <c r="N23581" s="152"/>
      <c r="P23581" s="138"/>
    </row>
    <row r="23582" spans="13:16" x14ac:dyDescent="0.3">
      <c r="M23582" s="162"/>
      <c r="N23582" s="152"/>
      <c r="P23582" s="138"/>
    </row>
    <row r="23583" spans="13:16" x14ac:dyDescent="0.3">
      <c r="M23583" s="162"/>
      <c r="N23583" s="152"/>
      <c r="P23583" s="138"/>
    </row>
    <row r="23584" spans="13:16" x14ac:dyDescent="0.3">
      <c r="M23584" s="162"/>
      <c r="N23584" s="152"/>
      <c r="P23584" s="138"/>
    </row>
    <row r="23585" spans="13:16" x14ac:dyDescent="0.3">
      <c r="M23585" s="162"/>
      <c r="N23585" s="152"/>
      <c r="P23585" s="138"/>
    </row>
    <row r="23586" spans="13:16" x14ac:dyDescent="0.3">
      <c r="M23586" s="162"/>
      <c r="N23586" s="152"/>
      <c r="P23586" s="138"/>
    </row>
    <row r="23587" spans="13:16" x14ac:dyDescent="0.3">
      <c r="M23587" s="162"/>
      <c r="N23587" s="152"/>
      <c r="P23587" s="138"/>
    </row>
    <row r="23588" spans="13:16" x14ac:dyDescent="0.3">
      <c r="M23588" s="162"/>
      <c r="N23588" s="152"/>
      <c r="P23588" s="138"/>
    </row>
    <row r="23589" spans="13:16" x14ac:dyDescent="0.3">
      <c r="M23589" s="162"/>
      <c r="N23589" s="152"/>
      <c r="P23589" s="138"/>
    </row>
    <row r="23590" spans="13:16" x14ac:dyDescent="0.3">
      <c r="M23590" s="162"/>
      <c r="N23590" s="152"/>
      <c r="P23590" s="138"/>
    </row>
    <row r="23591" spans="13:16" x14ac:dyDescent="0.3">
      <c r="M23591" s="162"/>
      <c r="N23591" s="152"/>
      <c r="P23591" s="138"/>
    </row>
    <row r="23592" spans="13:16" x14ac:dyDescent="0.3">
      <c r="M23592" s="162"/>
      <c r="N23592" s="152"/>
      <c r="P23592" s="138"/>
    </row>
    <row r="23593" spans="13:16" x14ac:dyDescent="0.3">
      <c r="M23593" s="162"/>
      <c r="N23593" s="152"/>
      <c r="P23593" s="138"/>
    </row>
    <row r="23594" spans="13:16" x14ac:dyDescent="0.3">
      <c r="M23594" s="162"/>
      <c r="N23594" s="152"/>
      <c r="P23594" s="138"/>
    </row>
    <row r="23595" spans="13:16" x14ac:dyDescent="0.3">
      <c r="M23595" s="162"/>
      <c r="N23595" s="152"/>
      <c r="P23595" s="138"/>
    </row>
    <row r="23596" spans="13:16" x14ac:dyDescent="0.3">
      <c r="M23596" s="162"/>
      <c r="N23596" s="152"/>
      <c r="P23596" s="138"/>
    </row>
    <row r="23597" spans="13:16" x14ac:dyDescent="0.3">
      <c r="M23597" s="162"/>
      <c r="N23597" s="152"/>
      <c r="P23597" s="138"/>
    </row>
    <row r="23598" spans="13:16" x14ac:dyDescent="0.3">
      <c r="M23598" s="162"/>
      <c r="N23598" s="152"/>
      <c r="P23598" s="138"/>
    </row>
    <row r="23599" spans="13:16" x14ac:dyDescent="0.3">
      <c r="M23599" s="162"/>
      <c r="N23599" s="152"/>
      <c r="P23599" s="138"/>
    </row>
    <row r="23600" spans="13:16" x14ac:dyDescent="0.3">
      <c r="M23600" s="162"/>
      <c r="N23600" s="152"/>
      <c r="P23600" s="138"/>
    </row>
    <row r="23601" spans="13:16" x14ac:dyDescent="0.3">
      <c r="M23601" s="162"/>
      <c r="N23601" s="152"/>
      <c r="P23601" s="138"/>
    </row>
    <row r="23602" spans="13:16" x14ac:dyDescent="0.3">
      <c r="M23602" s="162"/>
      <c r="N23602" s="152"/>
      <c r="P23602" s="138"/>
    </row>
    <row r="23603" spans="13:16" x14ac:dyDescent="0.3">
      <c r="M23603" s="162"/>
      <c r="N23603" s="152"/>
      <c r="P23603" s="138"/>
    </row>
    <row r="23604" spans="13:16" x14ac:dyDescent="0.3">
      <c r="M23604" s="162"/>
      <c r="N23604" s="152"/>
      <c r="P23604" s="138"/>
    </row>
    <row r="23605" spans="13:16" x14ac:dyDescent="0.3">
      <c r="M23605" s="162"/>
      <c r="N23605" s="152"/>
      <c r="P23605" s="138"/>
    </row>
    <row r="23606" spans="13:16" x14ac:dyDescent="0.3">
      <c r="M23606" s="162"/>
      <c r="N23606" s="152"/>
      <c r="P23606" s="138"/>
    </row>
    <row r="23607" spans="13:16" x14ac:dyDescent="0.3">
      <c r="M23607" s="162"/>
      <c r="N23607" s="152"/>
      <c r="P23607" s="138"/>
    </row>
    <row r="23608" spans="13:16" x14ac:dyDescent="0.3">
      <c r="M23608" s="162"/>
      <c r="N23608" s="152"/>
      <c r="P23608" s="138"/>
    </row>
    <row r="23609" spans="13:16" x14ac:dyDescent="0.3">
      <c r="M23609" s="162"/>
      <c r="N23609" s="152"/>
      <c r="P23609" s="138"/>
    </row>
    <row r="23610" spans="13:16" x14ac:dyDescent="0.3">
      <c r="M23610" s="162"/>
      <c r="N23610" s="152"/>
      <c r="P23610" s="138"/>
    </row>
    <row r="23611" spans="13:16" x14ac:dyDescent="0.3">
      <c r="M23611" s="162"/>
      <c r="N23611" s="152"/>
      <c r="P23611" s="138"/>
    </row>
    <row r="23612" spans="13:16" x14ac:dyDescent="0.3">
      <c r="M23612" s="162"/>
      <c r="N23612" s="152"/>
      <c r="P23612" s="138"/>
    </row>
    <row r="23613" spans="13:16" x14ac:dyDescent="0.3">
      <c r="M23613" s="162"/>
      <c r="N23613" s="152"/>
      <c r="P23613" s="138"/>
    </row>
    <row r="23614" spans="13:16" x14ac:dyDescent="0.3">
      <c r="M23614" s="162"/>
      <c r="N23614" s="152"/>
      <c r="P23614" s="138"/>
    </row>
    <row r="23615" spans="13:16" x14ac:dyDescent="0.3">
      <c r="M23615" s="162"/>
      <c r="N23615" s="152"/>
      <c r="P23615" s="138"/>
    </row>
    <row r="23616" spans="13:16" x14ac:dyDescent="0.3">
      <c r="M23616" s="162"/>
      <c r="N23616" s="152"/>
      <c r="P23616" s="138"/>
    </row>
    <row r="23617" spans="13:16" x14ac:dyDescent="0.3">
      <c r="M23617" s="162"/>
      <c r="N23617" s="152"/>
      <c r="P23617" s="138"/>
    </row>
    <row r="23618" spans="13:16" x14ac:dyDescent="0.3">
      <c r="M23618" s="162"/>
      <c r="N23618" s="152"/>
      <c r="P23618" s="138"/>
    </row>
    <row r="23619" spans="13:16" x14ac:dyDescent="0.3">
      <c r="M23619" s="162"/>
      <c r="N23619" s="152"/>
      <c r="P23619" s="138"/>
    </row>
    <row r="23620" spans="13:16" x14ac:dyDescent="0.3">
      <c r="M23620" s="162"/>
      <c r="N23620" s="152"/>
      <c r="P23620" s="138"/>
    </row>
    <row r="23621" spans="13:16" x14ac:dyDescent="0.3">
      <c r="M23621" s="162"/>
      <c r="N23621" s="152"/>
      <c r="P23621" s="138"/>
    </row>
    <row r="23622" spans="13:16" x14ac:dyDescent="0.3">
      <c r="M23622" s="162"/>
      <c r="N23622" s="152"/>
      <c r="P23622" s="138"/>
    </row>
    <row r="23623" spans="13:16" x14ac:dyDescent="0.3">
      <c r="M23623" s="162"/>
      <c r="N23623" s="152"/>
      <c r="P23623" s="138"/>
    </row>
    <row r="23624" spans="13:16" x14ac:dyDescent="0.3">
      <c r="M23624" s="162"/>
      <c r="N23624" s="152"/>
      <c r="P23624" s="138"/>
    </row>
    <row r="23625" spans="13:16" x14ac:dyDescent="0.3">
      <c r="M23625" s="162"/>
      <c r="N23625" s="152"/>
      <c r="P23625" s="138"/>
    </row>
    <row r="23626" spans="13:16" x14ac:dyDescent="0.3">
      <c r="M23626" s="162"/>
      <c r="N23626" s="152"/>
      <c r="P23626" s="138"/>
    </row>
    <row r="23627" spans="13:16" x14ac:dyDescent="0.3">
      <c r="M23627" s="162"/>
      <c r="N23627" s="152"/>
      <c r="P23627" s="138"/>
    </row>
    <row r="23628" spans="13:16" x14ac:dyDescent="0.3">
      <c r="M23628" s="162"/>
      <c r="N23628" s="152"/>
      <c r="P23628" s="138"/>
    </row>
    <row r="23629" spans="13:16" x14ac:dyDescent="0.3">
      <c r="M23629" s="162"/>
      <c r="N23629" s="152"/>
      <c r="P23629" s="138"/>
    </row>
    <row r="23630" spans="13:16" x14ac:dyDescent="0.3">
      <c r="M23630" s="162"/>
      <c r="N23630" s="152"/>
      <c r="P23630" s="138"/>
    </row>
    <row r="23631" spans="13:16" x14ac:dyDescent="0.3">
      <c r="M23631" s="162"/>
      <c r="N23631" s="152"/>
      <c r="P23631" s="138"/>
    </row>
    <row r="23632" spans="13:16" x14ac:dyDescent="0.3">
      <c r="M23632" s="162"/>
      <c r="N23632" s="152"/>
      <c r="P23632" s="138"/>
    </row>
    <row r="23633" spans="13:16" x14ac:dyDescent="0.3">
      <c r="M23633" s="162"/>
      <c r="N23633" s="152"/>
      <c r="P23633" s="138"/>
    </row>
    <row r="23634" spans="13:16" x14ac:dyDescent="0.3">
      <c r="M23634" s="162"/>
      <c r="N23634" s="152"/>
      <c r="P23634" s="138"/>
    </row>
    <row r="23635" spans="13:16" x14ac:dyDescent="0.3">
      <c r="M23635" s="162"/>
      <c r="N23635" s="152"/>
      <c r="P23635" s="138"/>
    </row>
    <row r="23636" spans="13:16" x14ac:dyDescent="0.3">
      <c r="M23636" s="162"/>
      <c r="N23636" s="152"/>
      <c r="P23636" s="138"/>
    </row>
    <row r="23637" spans="13:16" x14ac:dyDescent="0.3">
      <c r="M23637" s="162"/>
      <c r="N23637" s="152"/>
      <c r="P23637" s="138"/>
    </row>
    <row r="23638" spans="13:16" x14ac:dyDescent="0.3">
      <c r="M23638" s="162"/>
      <c r="N23638" s="152"/>
      <c r="P23638" s="138"/>
    </row>
    <row r="23639" spans="13:16" x14ac:dyDescent="0.3">
      <c r="M23639" s="162"/>
      <c r="N23639" s="152"/>
      <c r="P23639" s="138"/>
    </row>
    <row r="23640" spans="13:16" x14ac:dyDescent="0.3">
      <c r="M23640" s="162"/>
      <c r="N23640" s="152"/>
      <c r="P23640" s="138"/>
    </row>
    <row r="23641" spans="13:16" x14ac:dyDescent="0.3">
      <c r="M23641" s="162"/>
      <c r="N23641" s="152"/>
      <c r="P23641" s="138"/>
    </row>
    <row r="23642" spans="13:16" x14ac:dyDescent="0.3">
      <c r="M23642" s="162"/>
      <c r="N23642" s="152"/>
      <c r="P23642" s="138"/>
    </row>
    <row r="23643" spans="13:16" x14ac:dyDescent="0.3">
      <c r="M23643" s="162"/>
      <c r="N23643" s="152"/>
      <c r="P23643" s="138"/>
    </row>
    <row r="23644" spans="13:16" x14ac:dyDescent="0.3">
      <c r="M23644" s="162"/>
      <c r="N23644" s="152"/>
      <c r="P23644" s="138"/>
    </row>
    <row r="23645" spans="13:16" x14ac:dyDescent="0.3">
      <c r="M23645" s="162"/>
      <c r="N23645" s="152"/>
      <c r="P23645" s="138"/>
    </row>
    <row r="23646" spans="13:16" x14ac:dyDescent="0.3">
      <c r="M23646" s="162"/>
      <c r="N23646" s="152"/>
      <c r="P23646" s="138"/>
    </row>
    <row r="23647" spans="13:16" x14ac:dyDescent="0.3">
      <c r="M23647" s="162"/>
      <c r="N23647" s="152"/>
      <c r="P23647" s="138"/>
    </row>
    <row r="23648" spans="13:16" x14ac:dyDescent="0.3">
      <c r="M23648" s="162"/>
      <c r="N23648" s="152"/>
      <c r="P23648" s="138"/>
    </row>
    <row r="23649" spans="13:16" x14ac:dyDescent="0.3">
      <c r="M23649" s="162"/>
      <c r="N23649" s="152"/>
      <c r="P23649" s="138"/>
    </row>
    <row r="23650" spans="13:16" x14ac:dyDescent="0.3">
      <c r="M23650" s="162"/>
      <c r="N23650" s="152"/>
      <c r="P23650" s="138"/>
    </row>
    <row r="23651" spans="13:16" x14ac:dyDescent="0.3">
      <c r="M23651" s="162"/>
      <c r="N23651" s="152"/>
      <c r="P23651" s="138"/>
    </row>
    <row r="23652" spans="13:16" x14ac:dyDescent="0.3">
      <c r="M23652" s="162"/>
      <c r="N23652" s="152"/>
      <c r="P23652" s="138"/>
    </row>
    <row r="23653" spans="13:16" x14ac:dyDescent="0.3">
      <c r="M23653" s="162"/>
      <c r="N23653" s="152"/>
      <c r="P23653" s="138"/>
    </row>
    <row r="23654" spans="13:16" x14ac:dyDescent="0.3">
      <c r="M23654" s="162"/>
      <c r="N23654" s="152"/>
      <c r="P23654" s="138"/>
    </row>
    <row r="23655" spans="13:16" x14ac:dyDescent="0.3">
      <c r="M23655" s="162"/>
      <c r="N23655" s="152"/>
      <c r="P23655" s="138"/>
    </row>
    <row r="23656" spans="13:16" x14ac:dyDescent="0.3">
      <c r="M23656" s="162"/>
      <c r="N23656" s="152"/>
      <c r="P23656" s="138"/>
    </row>
    <row r="23657" spans="13:16" x14ac:dyDescent="0.3">
      <c r="M23657" s="162"/>
      <c r="N23657" s="152"/>
      <c r="P23657" s="138"/>
    </row>
    <row r="23658" spans="13:16" x14ac:dyDescent="0.3">
      <c r="M23658" s="162"/>
      <c r="N23658" s="152"/>
      <c r="P23658" s="138"/>
    </row>
    <row r="23659" spans="13:16" x14ac:dyDescent="0.3">
      <c r="M23659" s="162"/>
      <c r="N23659" s="152"/>
      <c r="P23659" s="138"/>
    </row>
    <row r="23660" spans="13:16" x14ac:dyDescent="0.3">
      <c r="M23660" s="162"/>
      <c r="N23660" s="152"/>
      <c r="P23660" s="138"/>
    </row>
    <row r="23661" spans="13:16" x14ac:dyDescent="0.3">
      <c r="M23661" s="162"/>
      <c r="N23661" s="152"/>
      <c r="P23661" s="138"/>
    </row>
    <row r="23662" spans="13:16" x14ac:dyDescent="0.3">
      <c r="M23662" s="162"/>
      <c r="N23662" s="152"/>
      <c r="P23662" s="138"/>
    </row>
    <row r="23663" spans="13:16" x14ac:dyDescent="0.3">
      <c r="M23663" s="162"/>
      <c r="N23663" s="152"/>
      <c r="P23663" s="138"/>
    </row>
    <row r="23664" spans="13:16" x14ac:dyDescent="0.3">
      <c r="M23664" s="162"/>
      <c r="N23664" s="152"/>
      <c r="P23664" s="138"/>
    </row>
    <row r="23665" spans="13:16" x14ac:dyDescent="0.3">
      <c r="M23665" s="162"/>
      <c r="N23665" s="152"/>
      <c r="P23665" s="138"/>
    </row>
    <row r="23666" spans="13:16" x14ac:dyDescent="0.3">
      <c r="M23666" s="162"/>
      <c r="N23666" s="152"/>
      <c r="P23666" s="138"/>
    </row>
    <row r="23667" spans="13:16" x14ac:dyDescent="0.3">
      <c r="M23667" s="162"/>
      <c r="N23667" s="152"/>
      <c r="P23667" s="138"/>
    </row>
    <row r="23668" spans="13:16" x14ac:dyDescent="0.3">
      <c r="M23668" s="162"/>
      <c r="N23668" s="152"/>
      <c r="P23668" s="138"/>
    </row>
    <row r="23669" spans="13:16" x14ac:dyDescent="0.3">
      <c r="M23669" s="162"/>
      <c r="N23669" s="152"/>
      <c r="P23669" s="138"/>
    </row>
    <row r="23670" spans="13:16" x14ac:dyDescent="0.3">
      <c r="M23670" s="162"/>
      <c r="N23670" s="152"/>
      <c r="P23670" s="138"/>
    </row>
    <row r="23671" spans="13:16" x14ac:dyDescent="0.3">
      <c r="M23671" s="162"/>
      <c r="N23671" s="152"/>
      <c r="P23671" s="138"/>
    </row>
    <row r="23672" spans="13:16" x14ac:dyDescent="0.3">
      <c r="M23672" s="162"/>
      <c r="N23672" s="152"/>
      <c r="P23672" s="138"/>
    </row>
    <row r="23673" spans="13:16" x14ac:dyDescent="0.3">
      <c r="M23673" s="162"/>
      <c r="N23673" s="152"/>
      <c r="P23673" s="138"/>
    </row>
    <row r="23674" spans="13:16" x14ac:dyDescent="0.3">
      <c r="M23674" s="162"/>
      <c r="N23674" s="152"/>
      <c r="P23674" s="138"/>
    </row>
    <row r="23675" spans="13:16" x14ac:dyDescent="0.3">
      <c r="M23675" s="162"/>
      <c r="N23675" s="152"/>
      <c r="P23675" s="138"/>
    </row>
    <row r="23676" spans="13:16" x14ac:dyDescent="0.3">
      <c r="M23676" s="162"/>
      <c r="N23676" s="152"/>
      <c r="P23676" s="138"/>
    </row>
    <row r="23677" spans="13:16" x14ac:dyDescent="0.3">
      <c r="M23677" s="162"/>
      <c r="N23677" s="152"/>
      <c r="P23677" s="138"/>
    </row>
    <row r="23678" spans="13:16" x14ac:dyDescent="0.3">
      <c r="M23678" s="162"/>
      <c r="N23678" s="152"/>
      <c r="P23678" s="138"/>
    </row>
    <row r="23679" spans="13:16" x14ac:dyDescent="0.3">
      <c r="M23679" s="162"/>
      <c r="N23679" s="152"/>
      <c r="P23679" s="138"/>
    </row>
    <row r="23680" spans="13:16" x14ac:dyDescent="0.3">
      <c r="M23680" s="162"/>
      <c r="N23680" s="152"/>
      <c r="P23680" s="138"/>
    </row>
    <row r="23681" spans="13:16" x14ac:dyDescent="0.3">
      <c r="M23681" s="162"/>
      <c r="N23681" s="152"/>
      <c r="P23681" s="138"/>
    </row>
    <row r="23682" spans="13:16" x14ac:dyDescent="0.3">
      <c r="M23682" s="162"/>
      <c r="N23682" s="152"/>
      <c r="P23682" s="138"/>
    </row>
    <row r="23683" spans="13:16" x14ac:dyDescent="0.3">
      <c r="M23683" s="162"/>
      <c r="N23683" s="152"/>
      <c r="P23683" s="138"/>
    </row>
    <row r="23684" spans="13:16" x14ac:dyDescent="0.3">
      <c r="M23684" s="162"/>
      <c r="N23684" s="152"/>
      <c r="P23684" s="138"/>
    </row>
    <row r="23685" spans="13:16" x14ac:dyDescent="0.3">
      <c r="M23685" s="162"/>
      <c r="N23685" s="152"/>
      <c r="P23685" s="138"/>
    </row>
    <row r="23686" spans="13:16" x14ac:dyDescent="0.3">
      <c r="M23686" s="162"/>
      <c r="N23686" s="152"/>
      <c r="P23686" s="138"/>
    </row>
    <row r="23687" spans="13:16" x14ac:dyDescent="0.3">
      <c r="M23687" s="162"/>
      <c r="N23687" s="152"/>
      <c r="P23687" s="138"/>
    </row>
    <row r="23688" spans="13:16" x14ac:dyDescent="0.3">
      <c r="M23688" s="162"/>
      <c r="N23688" s="152"/>
      <c r="P23688" s="138"/>
    </row>
    <row r="23689" spans="13:16" x14ac:dyDescent="0.3">
      <c r="M23689" s="162"/>
      <c r="N23689" s="152"/>
      <c r="P23689" s="138"/>
    </row>
    <row r="23690" spans="13:16" x14ac:dyDescent="0.3">
      <c r="M23690" s="162"/>
      <c r="N23690" s="152"/>
      <c r="P23690" s="138"/>
    </row>
    <row r="23691" spans="13:16" x14ac:dyDescent="0.3">
      <c r="M23691" s="162"/>
      <c r="N23691" s="152"/>
      <c r="P23691" s="138"/>
    </row>
    <row r="23692" spans="13:16" x14ac:dyDescent="0.3">
      <c r="M23692" s="162"/>
      <c r="N23692" s="152"/>
      <c r="P23692" s="138"/>
    </row>
    <row r="23693" spans="13:16" x14ac:dyDescent="0.3">
      <c r="M23693" s="162"/>
      <c r="N23693" s="152"/>
      <c r="P23693" s="138"/>
    </row>
    <row r="23694" spans="13:16" x14ac:dyDescent="0.3">
      <c r="M23694" s="162"/>
      <c r="N23694" s="152"/>
      <c r="P23694" s="138"/>
    </row>
    <row r="23695" spans="13:16" x14ac:dyDescent="0.3">
      <c r="M23695" s="162"/>
      <c r="N23695" s="152"/>
      <c r="P23695" s="138"/>
    </row>
    <row r="23696" spans="13:16" x14ac:dyDescent="0.3">
      <c r="M23696" s="162"/>
      <c r="N23696" s="152"/>
      <c r="P23696" s="138"/>
    </row>
    <row r="23697" spans="13:16" x14ac:dyDescent="0.3">
      <c r="M23697" s="162"/>
      <c r="N23697" s="152"/>
      <c r="P23697" s="138"/>
    </row>
    <row r="23698" spans="13:16" x14ac:dyDescent="0.3">
      <c r="M23698" s="162"/>
      <c r="N23698" s="152"/>
      <c r="P23698" s="138"/>
    </row>
    <row r="23699" spans="13:16" x14ac:dyDescent="0.3">
      <c r="M23699" s="162"/>
      <c r="N23699" s="152"/>
      <c r="P23699" s="138"/>
    </row>
    <row r="23700" spans="13:16" x14ac:dyDescent="0.3">
      <c r="M23700" s="162"/>
      <c r="N23700" s="152"/>
      <c r="P23700" s="138"/>
    </row>
    <row r="23701" spans="13:16" x14ac:dyDescent="0.3">
      <c r="M23701" s="162"/>
      <c r="N23701" s="152"/>
      <c r="P23701" s="138"/>
    </row>
    <row r="23702" spans="13:16" x14ac:dyDescent="0.3">
      <c r="M23702" s="162"/>
      <c r="N23702" s="152"/>
      <c r="P23702" s="138"/>
    </row>
    <row r="23703" spans="13:16" x14ac:dyDescent="0.3">
      <c r="M23703" s="162"/>
      <c r="N23703" s="152"/>
      <c r="P23703" s="138"/>
    </row>
    <row r="23704" spans="13:16" x14ac:dyDescent="0.3">
      <c r="M23704" s="162"/>
      <c r="N23704" s="152"/>
      <c r="P23704" s="138"/>
    </row>
    <row r="23705" spans="13:16" x14ac:dyDescent="0.3">
      <c r="M23705" s="162"/>
      <c r="N23705" s="152"/>
      <c r="P23705" s="138"/>
    </row>
    <row r="23706" spans="13:16" x14ac:dyDescent="0.3">
      <c r="M23706" s="162"/>
      <c r="N23706" s="152"/>
      <c r="P23706" s="138"/>
    </row>
    <row r="23707" spans="13:16" x14ac:dyDescent="0.3">
      <c r="M23707" s="162"/>
      <c r="N23707" s="152"/>
      <c r="P23707" s="138"/>
    </row>
    <row r="23708" spans="13:16" x14ac:dyDescent="0.3">
      <c r="M23708" s="162"/>
      <c r="N23708" s="152"/>
      <c r="P23708" s="138"/>
    </row>
    <row r="23709" spans="13:16" x14ac:dyDescent="0.3">
      <c r="M23709" s="162"/>
      <c r="N23709" s="152"/>
      <c r="P23709" s="138"/>
    </row>
    <row r="23710" spans="13:16" x14ac:dyDescent="0.3">
      <c r="M23710" s="162"/>
      <c r="N23710" s="152"/>
      <c r="P23710" s="138"/>
    </row>
    <row r="23711" spans="13:16" x14ac:dyDescent="0.3">
      <c r="M23711" s="162"/>
      <c r="N23711" s="152"/>
      <c r="P23711" s="138"/>
    </row>
    <row r="23712" spans="13:16" x14ac:dyDescent="0.3">
      <c r="M23712" s="162"/>
      <c r="N23712" s="152"/>
      <c r="P23712" s="138"/>
    </row>
    <row r="23713" spans="13:16" x14ac:dyDescent="0.3">
      <c r="M23713" s="162"/>
      <c r="N23713" s="152"/>
      <c r="P23713" s="138"/>
    </row>
    <row r="23714" spans="13:16" x14ac:dyDescent="0.3">
      <c r="M23714" s="162"/>
      <c r="N23714" s="152"/>
      <c r="P23714" s="138"/>
    </row>
    <row r="23715" spans="13:16" x14ac:dyDescent="0.3">
      <c r="M23715" s="162"/>
      <c r="N23715" s="152"/>
      <c r="P23715" s="138"/>
    </row>
    <row r="23716" spans="13:16" x14ac:dyDescent="0.3">
      <c r="M23716" s="162"/>
      <c r="N23716" s="152"/>
      <c r="P23716" s="138"/>
    </row>
    <row r="23717" spans="13:16" x14ac:dyDescent="0.3">
      <c r="M23717" s="162"/>
      <c r="N23717" s="152"/>
      <c r="P23717" s="138"/>
    </row>
    <row r="23718" spans="13:16" x14ac:dyDescent="0.3">
      <c r="M23718" s="162"/>
      <c r="N23718" s="152"/>
      <c r="P23718" s="138"/>
    </row>
    <row r="23719" spans="13:16" x14ac:dyDescent="0.3">
      <c r="M23719" s="162"/>
      <c r="N23719" s="152"/>
      <c r="P23719" s="138"/>
    </row>
    <row r="23720" spans="13:16" x14ac:dyDescent="0.3">
      <c r="M23720" s="162"/>
      <c r="N23720" s="152"/>
      <c r="P23720" s="138"/>
    </row>
    <row r="23721" spans="13:16" x14ac:dyDescent="0.3">
      <c r="M23721" s="162"/>
      <c r="N23721" s="152"/>
      <c r="P23721" s="138"/>
    </row>
    <row r="23722" spans="13:16" x14ac:dyDescent="0.3">
      <c r="M23722" s="162"/>
      <c r="N23722" s="152"/>
      <c r="P23722" s="138"/>
    </row>
    <row r="23723" spans="13:16" x14ac:dyDescent="0.3">
      <c r="M23723" s="162"/>
      <c r="N23723" s="152"/>
      <c r="P23723" s="138"/>
    </row>
    <row r="23724" spans="13:16" x14ac:dyDescent="0.3">
      <c r="M23724" s="162"/>
      <c r="N23724" s="152"/>
      <c r="P23724" s="138"/>
    </row>
    <row r="23725" spans="13:16" x14ac:dyDescent="0.3">
      <c r="M23725" s="162"/>
      <c r="N23725" s="152"/>
      <c r="P23725" s="138"/>
    </row>
    <row r="23726" spans="13:16" x14ac:dyDescent="0.3">
      <c r="M23726" s="162"/>
      <c r="N23726" s="152"/>
      <c r="P23726" s="138"/>
    </row>
    <row r="23727" spans="13:16" x14ac:dyDescent="0.3">
      <c r="M23727" s="162"/>
      <c r="N23727" s="152"/>
      <c r="P23727" s="138"/>
    </row>
    <row r="23728" spans="13:16" x14ac:dyDescent="0.3">
      <c r="M23728" s="162"/>
      <c r="N23728" s="152"/>
      <c r="P23728" s="138"/>
    </row>
    <row r="23729" spans="13:16" x14ac:dyDescent="0.3">
      <c r="M23729" s="162"/>
      <c r="N23729" s="152"/>
      <c r="P23729" s="138"/>
    </row>
    <row r="23730" spans="13:16" x14ac:dyDescent="0.3">
      <c r="M23730" s="162"/>
      <c r="N23730" s="152"/>
      <c r="P23730" s="138"/>
    </row>
    <row r="23731" spans="13:16" x14ac:dyDescent="0.3">
      <c r="M23731" s="162"/>
      <c r="N23731" s="152"/>
      <c r="P23731" s="138"/>
    </row>
    <row r="23732" spans="13:16" x14ac:dyDescent="0.3">
      <c r="M23732" s="162"/>
      <c r="N23732" s="152"/>
      <c r="P23732" s="138"/>
    </row>
    <row r="23733" spans="13:16" x14ac:dyDescent="0.3">
      <c r="M23733" s="162"/>
      <c r="N23733" s="152"/>
      <c r="P23733" s="138"/>
    </row>
    <row r="23734" spans="13:16" x14ac:dyDescent="0.3">
      <c r="M23734" s="162"/>
      <c r="N23734" s="152"/>
      <c r="P23734" s="138"/>
    </row>
    <row r="23735" spans="13:16" x14ac:dyDescent="0.3">
      <c r="M23735" s="162"/>
      <c r="N23735" s="152"/>
      <c r="P23735" s="138"/>
    </row>
    <row r="23736" spans="13:16" x14ac:dyDescent="0.3">
      <c r="M23736" s="162"/>
      <c r="N23736" s="152"/>
      <c r="P23736" s="138"/>
    </row>
    <row r="23737" spans="13:16" x14ac:dyDescent="0.3">
      <c r="M23737" s="162"/>
      <c r="N23737" s="152"/>
      <c r="P23737" s="138"/>
    </row>
    <row r="23738" spans="13:16" x14ac:dyDescent="0.3">
      <c r="M23738" s="162"/>
      <c r="N23738" s="152"/>
      <c r="P23738" s="138"/>
    </row>
    <row r="23739" spans="13:16" x14ac:dyDescent="0.3">
      <c r="M23739" s="162"/>
      <c r="N23739" s="152"/>
      <c r="P23739" s="138"/>
    </row>
    <row r="23740" spans="13:16" x14ac:dyDescent="0.3">
      <c r="M23740" s="162"/>
      <c r="N23740" s="152"/>
      <c r="P23740" s="138"/>
    </row>
    <row r="23741" spans="13:16" x14ac:dyDescent="0.3">
      <c r="M23741" s="162"/>
      <c r="N23741" s="152"/>
      <c r="P23741" s="138"/>
    </row>
    <row r="23742" spans="13:16" x14ac:dyDescent="0.3">
      <c r="M23742" s="162"/>
      <c r="N23742" s="152"/>
      <c r="P23742" s="138"/>
    </row>
    <row r="23743" spans="13:16" x14ac:dyDescent="0.3">
      <c r="M23743" s="162"/>
      <c r="N23743" s="152"/>
      <c r="P23743" s="138"/>
    </row>
    <row r="23744" spans="13:16" x14ac:dyDescent="0.3">
      <c r="M23744" s="162"/>
      <c r="N23744" s="152"/>
      <c r="P23744" s="138"/>
    </row>
    <row r="23745" spans="13:16" x14ac:dyDescent="0.3">
      <c r="M23745" s="162"/>
      <c r="N23745" s="152"/>
      <c r="P23745" s="138"/>
    </row>
    <row r="23746" spans="13:16" x14ac:dyDescent="0.3">
      <c r="M23746" s="162"/>
      <c r="N23746" s="152"/>
      <c r="P23746" s="138"/>
    </row>
    <row r="23747" spans="13:16" x14ac:dyDescent="0.3">
      <c r="M23747" s="162"/>
      <c r="N23747" s="152"/>
      <c r="P23747" s="138"/>
    </row>
    <row r="23748" spans="13:16" x14ac:dyDescent="0.3">
      <c r="M23748" s="162"/>
      <c r="N23748" s="152"/>
      <c r="P23748" s="138"/>
    </row>
    <row r="23749" spans="13:16" x14ac:dyDescent="0.3">
      <c r="M23749" s="162"/>
      <c r="N23749" s="152"/>
      <c r="P23749" s="138"/>
    </row>
    <row r="23750" spans="13:16" x14ac:dyDescent="0.3">
      <c r="M23750" s="162"/>
      <c r="N23750" s="152"/>
      <c r="P23750" s="138"/>
    </row>
    <row r="23751" spans="13:16" x14ac:dyDescent="0.3">
      <c r="M23751" s="162"/>
      <c r="N23751" s="152"/>
      <c r="P23751" s="138"/>
    </row>
    <row r="23752" spans="13:16" x14ac:dyDescent="0.3">
      <c r="M23752" s="162"/>
      <c r="N23752" s="152"/>
      <c r="P23752" s="138"/>
    </row>
    <row r="23753" spans="13:16" x14ac:dyDescent="0.3">
      <c r="M23753" s="162"/>
      <c r="N23753" s="152"/>
      <c r="P23753" s="138"/>
    </row>
    <row r="23754" spans="13:16" x14ac:dyDescent="0.3">
      <c r="M23754" s="162"/>
      <c r="N23754" s="152"/>
      <c r="P23754" s="138"/>
    </row>
    <row r="23755" spans="13:16" x14ac:dyDescent="0.3">
      <c r="M23755" s="162"/>
      <c r="N23755" s="152"/>
      <c r="P23755" s="138"/>
    </row>
    <row r="23756" spans="13:16" x14ac:dyDescent="0.3">
      <c r="M23756" s="162"/>
      <c r="N23756" s="152"/>
      <c r="P23756" s="138"/>
    </row>
    <row r="23757" spans="13:16" x14ac:dyDescent="0.3">
      <c r="M23757" s="162"/>
      <c r="N23757" s="152"/>
      <c r="P23757" s="138"/>
    </row>
    <row r="23758" spans="13:16" x14ac:dyDescent="0.3">
      <c r="M23758" s="162"/>
      <c r="N23758" s="152"/>
      <c r="P23758" s="138"/>
    </row>
    <row r="23759" spans="13:16" x14ac:dyDescent="0.3">
      <c r="M23759" s="162"/>
      <c r="N23759" s="152"/>
      <c r="P23759" s="138"/>
    </row>
    <row r="23760" spans="13:16" x14ac:dyDescent="0.3">
      <c r="M23760" s="162"/>
      <c r="N23760" s="152"/>
      <c r="P23760" s="138"/>
    </row>
    <row r="23761" spans="13:16" x14ac:dyDescent="0.3">
      <c r="M23761" s="162"/>
      <c r="N23761" s="152"/>
      <c r="P23761" s="138"/>
    </row>
    <row r="23762" spans="13:16" x14ac:dyDescent="0.3">
      <c r="M23762" s="162"/>
      <c r="N23762" s="152"/>
      <c r="P23762" s="138"/>
    </row>
    <row r="23763" spans="13:16" x14ac:dyDescent="0.3">
      <c r="M23763" s="162"/>
      <c r="N23763" s="152"/>
      <c r="P23763" s="138"/>
    </row>
    <row r="23764" spans="13:16" x14ac:dyDescent="0.3">
      <c r="M23764" s="162"/>
      <c r="N23764" s="152"/>
      <c r="P23764" s="138"/>
    </row>
    <row r="23765" spans="13:16" x14ac:dyDescent="0.3">
      <c r="M23765" s="162"/>
      <c r="N23765" s="152"/>
      <c r="P23765" s="138"/>
    </row>
    <row r="23766" spans="13:16" x14ac:dyDescent="0.3">
      <c r="M23766" s="162"/>
      <c r="N23766" s="152"/>
      <c r="P23766" s="138"/>
    </row>
    <row r="23767" spans="13:16" x14ac:dyDescent="0.3">
      <c r="M23767" s="162"/>
      <c r="N23767" s="152"/>
      <c r="P23767" s="138"/>
    </row>
    <row r="23768" spans="13:16" x14ac:dyDescent="0.3">
      <c r="M23768" s="162"/>
      <c r="N23768" s="152"/>
      <c r="P23768" s="138"/>
    </row>
    <row r="23769" spans="13:16" x14ac:dyDescent="0.3">
      <c r="M23769" s="162"/>
      <c r="N23769" s="152"/>
      <c r="P23769" s="138"/>
    </row>
    <row r="23770" spans="13:16" x14ac:dyDescent="0.3">
      <c r="M23770" s="162"/>
      <c r="N23770" s="152"/>
      <c r="P23770" s="138"/>
    </row>
    <row r="23771" spans="13:16" x14ac:dyDescent="0.3">
      <c r="M23771" s="162"/>
      <c r="N23771" s="152"/>
      <c r="P23771" s="138"/>
    </row>
    <row r="23772" spans="13:16" x14ac:dyDescent="0.3">
      <c r="M23772" s="162"/>
      <c r="N23772" s="152"/>
      <c r="P23772" s="138"/>
    </row>
    <row r="23773" spans="13:16" x14ac:dyDescent="0.3">
      <c r="M23773" s="162"/>
      <c r="N23773" s="152"/>
      <c r="P23773" s="138"/>
    </row>
    <row r="23774" spans="13:16" x14ac:dyDescent="0.3">
      <c r="M23774" s="162"/>
      <c r="N23774" s="152"/>
      <c r="P23774" s="138"/>
    </row>
    <row r="23775" spans="13:16" x14ac:dyDescent="0.3">
      <c r="M23775" s="162"/>
      <c r="N23775" s="152"/>
      <c r="P23775" s="138"/>
    </row>
    <row r="23776" spans="13:16" x14ac:dyDescent="0.3">
      <c r="M23776" s="162"/>
      <c r="N23776" s="152"/>
      <c r="P23776" s="138"/>
    </row>
    <row r="23777" spans="13:16" x14ac:dyDescent="0.3">
      <c r="M23777" s="162"/>
      <c r="N23777" s="152"/>
      <c r="P23777" s="138"/>
    </row>
    <row r="23778" spans="13:16" x14ac:dyDescent="0.3">
      <c r="M23778" s="162"/>
      <c r="N23778" s="152"/>
      <c r="P23778" s="138"/>
    </row>
    <row r="23779" spans="13:16" x14ac:dyDescent="0.3">
      <c r="M23779" s="162"/>
      <c r="N23779" s="152"/>
      <c r="P23779" s="138"/>
    </row>
    <row r="23780" spans="13:16" x14ac:dyDescent="0.3">
      <c r="M23780" s="162"/>
      <c r="N23780" s="152"/>
      <c r="P23780" s="138"/>
    </row>
    <row r="23781" spans="13:16" x14ac:dyDescent="0.3">
      <c r="M23781" s="162"/>
      <c r="N23781" s="152"/>
      <c r="P23781" s="138"/>
    </row>
    <row r="23782" spans="13:16" x14ac:dyDescent="0.3">
      <c r="M23782" s="162"/>
      <c r="N23782" s="152"/>
      <c r="P23782" s="138"/>
    </row>
    <row r="23783" spans="13:16" x14ac:dyDescent="0.3">
      <c r="M23783" s="162"/>
      <c r="N23783" s="152"/>
      <c r="P23783" s="138"/>
    </row>
    <row r="23784" spans="13:16" x14ac:dyDescent="0.3">
      <c r="M23784" s="162"/>
      <c r="N23784" s="152"/>
      <c r="P23784" s="138"/>
    </row>
    <row r="23785" spans="13:16" x14ac:dyDescent="0.3">
      <c r="M23785" s="162"/>
      <c r="N23785" s="152"/>
      <c r="P23785" s="138"/>
    </row>
    <row r="23786" spans="13:16" x14ac:dyDescent="0.3">
      <c r="M23786" s="162"/>
      <c r="N23786" s="152"/>
      <c r="P23786" s="138"/>
    </row>
    <row r="23787" spans="13:16" x14ac:dyDescent="0.3">
      <c r="M23787" s="162"/>
      <c r="N23787" s="152"/>
      <c r="P23787" s="138"/>
    </row>
    <row r="23788" spans="13:16" x14ac:dyDescent="0.3">
      <c r="M23788" s="162"/>
      <c r="N23788" s="152"/>
      <c r="P23788" s="138"/>
    </row>
    <row r="23789" spans="13:16" x14ac:dyDescent="0.3">
      <c r="M23789" s="162"/>
      <c r="N23789" s="152"/>
      <c r="P23789" s="138"/>
    </row>
    <row r="23790" spans="13:16" x14ac:dyDescent="0.3">
      <c r="M23790" s="162"/>
      <c r="N23790" s="152"/>
      <c r="P23790" s="138"/>
    </row>
    <row r="23791" spans="13:16" x14ac:dyDescent="0.3">
      <c r="M23791" s="162"/>
      <c r="N23791" s="152"/>
      <c r="P23791" s="138"/>
    </row>
    <row r="23792" spans="13:16" x14ac:dyDescent="0.3">
      <c r="M23792" s="162"/>
      <c r="N23792" s="152"/>
      <c r="P23792" s="138"/>
    </row>
    <row r="23793" spans="13:16" x14ac:dyDescent="0.3">
      <c r="M23793" s="162"/>
      <c r="N23793" s="152"/>
      <c r="P23793" s="138"/>
    </row>
    <row r="23794" spans="13:16" x14ac:dyDescent="0.3">
      <c r="M23794" s="162"/>
      <c r="N23794" s="152"/>
      <c r="P23794" s="138"/>
    </row>
    <row r="23795" spans="13:16" x14ac:dyDescent="0.3">
      <c r="M23795" s="162"/>
      <c r="N23795" s="152"/>
      <c r="P23795" s="138"/>
    </row>
    <row r="23796" spans="13:16" x14ac:dyDescent="0.3">
      <c r="M23796" s="162"/>
      <c r="N23796" s="152"/>
      <c r="P23796" s="138"/>
    </row>
    <row r="23797" spans="13:16" x14ac:dyDescent="0.3">
      <c r="M23797" s="162"/>
      <c r="N23797" s="152"/>
      <c r="P23797" s="138"/>
    </row>
    <row r="23798" spans="13:16" x14ac:dyDescent="0.3">
      <c r="M23798" s="162"/>
      <c r="N23798" s="152"/>
      <c r="P23798" s="138"/>
    </row>
    <row r="23799" spans="13:16" x14ac:dyDescent="0.3">
      <c r="M23799" s="162"/>
      <c r="N23799" s="152"/>
      <c r="P23799" s="138"/>
    </row>
    <row r="23800" spans="13:16" x14ac:dyDescent="0.3">
      <c r="M23800" s="162"/>
      <c r="N23800" s="152"/>
      <c r="P23800" s="138"/>
    </row>
    <row r="23801" spans="13:16" x14ac:dyDescent="0.3">
      <c r="M23801" s="162"/>
      <c r="N23801" s="152"/>
      <c r="P23801" s="138"/>
    </row>
    <row r="23802" spans="13:16" x14ac:dyDescent="0.3">
      <c r="M23802" s="162"/>
      <c r="N23802" s="152"/>
      <c r="P23802" s="138"/>
    </row>
    <row r="23803" spans="13:16" x14ac:dyDescent="0.3">
      <c r="M23803" s="162"/>
      <c r="N23803" s="152"/>
      <c r="P23803" s="138"/>
    </row>
    <row r="23804" spans="13:16" x14ac:dyDescent="0.3">
      <c r="M23804" s="162"/>
      <c r="N23804" s="152"/>
      <c r="P23804" s="138"/>
    </row>
    <row r="23805" spans="13:16" x14ac:dyDescent="0.3">
      <c r="M23805" s="162"/>
      <c r="N23805" s="152"/>
      <c r="P23805" s="138"/>
    </row>
    <row r="23806" spans="13:16" x14ac:dyDescent="0.3">
      <c r="M23806" s="162"/>
      <c r="N23806" s="152"/>
      <c r="P23806" s="138"/>
    </row>
    <row r="23807" spans="13:16" x14ac:dyDescent="0.3">
      <c r="M23807" s="162"/>
      <c r="N23807" s="152"/>
      <c r="P23807" s="138"/>
    </row>
    <row r="23808" spans="13:16" x14ac:dyDescent="0.3">
      <c r="M23808" s="162"/>
      <c r="N23808" s="152"/>
      <c r="P23808" s="138"/>
    </row>
    <row r="23809" spans="13:16" x14ac:dyDescent="0.3">
      <c r="M23809" s="162"/>
      <c r="N23809" s="152"/>
      <c r="P23809" s="138"/>
    </row>
    <row r="23810" spans="13:16" x14ac:dyDescent="0.3">
      <c r="M23810" s="162"/>
      <c r="N23810" s="152"/>
      <c r="P23810" s="138"/>
    </row>
    <row r="23811" spans="13:16" x14ac:dyDescent="0.3">
      <c r="M23811" s="162"/>
      <c r="N23811" s="152"/>
      <c r="P23811" s="138"/>
    </row>
    <row r="23812" spans="13:16" x14ac:dyDescent="0.3">
      <c r="M23812" s="162"/>
      <c r="N23812" s="152"/>
      <c r="P23812" s="138"/>
    </row>
    <row r="23813" spans="13:16" x14ac:dyDescent="0.3">
      <c r="M23813" s="162"/>
      <c r="N23813" s="152"/>
      <c r="P23813" s="138"/>
    </row>
    <row r="23814" spans="13:16" x14ac:dyDescent="0.3">
      <c r="M23814" s="162"/>
      <c r="N23814" s="152"/>
      <c r="P23814" s="138"/>
    </row>
    <row r="23815" spans="13:16" x14ac:dyDescent="0.3">
      <c r="M23815" s="162"/>
      <c r="N23815" s="152"/>
      <c r="P23815" s="138"/>
    </row>
    <row r="23816" spans="13:16" x14ac:dyDescent="0.3">
      <c r="M23816" s="162"/>
      <c r="N23816" s="152"/>
      <c r="P23816" s="138"/>
    </row>
    <row r="23817" spans="13:16" x14ac:dyDescent="0.3">
      <c r="M23817" s="162"/>
      <c r="N23817" s="152"/>
      <c r="P23817" s="138"/>
    </row>
    <row r="23818" spans="13:16" x14ac:dyDescent="0.3">
      <c r="M23818" s="162"/>
      <c r="N23818" s="152"/>
      <c r="P23818" s="138"/>
    </row>
    <row r="23819" spans="13:16" x14ac:dyDescent="0.3">
      <c r="M23819" s="162"/>
      <c r="N23819" s="152"/>
      <c r="P23819" s="138"/>
    </row>
    <row r="23820" spans="13:16" x14ac:dyDescent="0.3">
      <c r="M23820" s="162"/>
      <c r="N23820" s="152"/>
      <c r="P23820" s="138"/>
    </row>
    <row r="23821" spans="13:16" x14ac:dyDescent="0.3">
      <c r="M23821" s="162"/>
      <c r="N23821" s="152"/>
      <c r="P23821" s="138"/>
    </row>
    <row r="23822" spans="13:16" x14ac:dyDescent="0.3">
      <c r="M23822" s="162"/>
      <c r="N23822" s="152"/>
      <c r="P23822" s="138"/>
    </row>
    <row r="23823" spans="13:16" x14ac:dyDescent="0.3">
      <c r="M23823" s="162"/>
      <c r="N23823" s="152"/>
      <c r="P23823" s="138"/>
    </row>
    <row r="23824" spans="13:16" x14ac:dyDescent="0.3">
      <c r="M23824" s="162"/>
      <c r="N23824" s="152"/>
      <c r="P23824" s="138"/>
    </row>
    <row r="23825" spans="13:16" x14ac:dyDescent="0.3">
      <c r="M23825" s="162"/>
      <c r="N23825" s="152"/>
      <c r="P23825" s="138"/>
    </row>
    <row r="23826" spans="13:16" x14ac:dyDescent="0.3">
      <c r="M23826" s="162"/>
      <c r="N23826" s="152"/>
      <c r="P23826" s="138"/>
    </row>
    <row r="23827" spans="13:16" x14ac:dyDescent="0.3">
      <c r="M23827" s="162"/>
      <c r="N23827" s="152"/>
      <c r="P23827" s="138"/>
    </row>
    <row r="23828" spans="13:16" x14ac:dyDescent="0.3">
      <c r="M23828" s="162"/>
      <c r="N23828" s="152"/>
      <c r="P23828" s="138"/>
    </row>
    <row r="23829" spans="13:16" x14ac:dyDescent="0.3">
      <c r="M23829" s="162"/>
      <c r="N23829" s="152"/>
      <c r="P23829" s="138"/>
    </row>
    <row r="23830" spans="13:16" x14ac:dyDescent="0.3">
      <c r="M23830" s="162"/>
      <c r="N23830" s="152"/>
      <c r="P23830" s="138"/>
    </row>
    <row r="23831" spans="13:16" x14ac:dyDescent="0.3">
      <c r="M23831" s="162"/>
      <c r="N23831" s="152"/>
      <c r="P23831" s="138"/>
    </row>
    <row r="23832" spans="13:16" x14ac:dyDescent="0.3">
      <c r="M23832" s="162"/>
      <c r="N23832" s="152"/>
      <c r="P23832" s="138"/>
    </row>
    <row r="23833" spans="13:16" x14ac:dyDescent="0.3">
      <c r="M23833" s="162"/>
      <c r="N23833" s="152"/>
      <c r="P23833" s="138"/>
    </row>
    <row r="23834" spans="13:16" x14ac:dyDescent="0.3">
      <c r="M23834" s="162"/>
      <c r="N23834" s="152"/>
      <c r="P23834" s="138"/>
    </row>
    <row r="23835" spans="13:16" x14ac:dyDescent="0.3">
      <c r="M23835" s="162"/>
      <c r="N23835" s="152"/>
      <c r="P23835" s="138"/>
    </row>
    <row r="23836" spans="13:16" x14ac:dyDescent="0.3">
      <c r="M23836" s="162"/>
      <c r="N23836" s="152"/>
      <c r="P23836" s="138"/>
    </row>
    <row r="23837" spans="13:16" x14ac:dyDescent="0.3">
      <c r="M23837" s="162"/>
      <c r="N23837" s="152"/>
      <c r="P23837" s="138"/>
    </row>
    <row r="23838" spans="13:16" x14ac:dyDescent="0.3">
      <c r="M23838" s="162"/>
      <c r="N23838" s="152"/>
      <c r="P23838" s="138"/>
    </row>
    <row r="23839" spans="13:16" x14ac:dyDescent="0.3">
      <c r="M23839" s="162"/>
      <c r="N23839" s="152"/>
      <c r="P23839" s="138"/>
    </row>
    <row r="23840" spans="13:16" x14ac:dyDescent="0.3">
      <c r="M23840" s="162"/>
      <c r="N23840" s="152"/>
      <c r="P23840" s="138"/>
    </row>
    <row r="23841" spans="13:16" x14ac:dyDescent="0.3">
      <c r="M23841" s="162"/>
      <c r="N23841" s="152"/>
      <c r="P23841" s="138"/>
    </row>
    <row r="23842" spans="13:16" x14ac:dyDescent="0.3">
      <c r="M23842" s="162"/>
      <c r="N23842" s="152"/>
      <c r="P23842" s="138"/>
    </row>
    <row r="23843" spans="13:16" x14ac:dyDescent="0.3">
      <c r="M23843" s="162"/>
      <c r="N23843" s="152"/>
      <c r="P23843" s="138"/>
    </row>
    <row r="23844" spans="13:16" x14ac:dyDescent="0.3">
      <c r="M23844" s="162"/>
      <c r="N23844" s="152"/>
      <c r="P23844" s="138"/>
    </row>
    <row r="23845" spans="13:16" x14ac:dyDescent="0.3">
      <c r="M23845" s="162"/>
      <c r="N23845" s="152"/>
      <c r="P23845" s="138"/>
    </row>
    <row r="23846" spans="13:16" x14ac:dyDescent="0.3">
      <c r="M23846" s="162"/>
      <c r="N23846" s="152"/>
      <c r="P23846" s="138"/>
    </row>
    <row r="23847" spans="13:16" x14ac:dyDescent="0.3">
      <c r="M23847" s="162"/>
      <c r="N23847" s="152"/>
      <c r="P23847" s="138"/>
    </row>
    <row r="23848" spans="13:16" x14ac:dyDescent="0.3">
      <c r="M23848" s="162"/>
      <c r="N23848" s="152"/>
      <c r="P23848" s="138"/>
    </row>
    <row r="23849" spans="13:16" x14ac:dyDescent="0.3">
      <c r="M23849" s="162"/>
      <c r="N23849" s="152"/>
      <c r="P23849" s="138"/>
    </row>
    <row r="23850" spans="13:16" x14ac:dyDescent="0.3">
      <c r="M23850" s="162"/>
      <c r="N23850" s="152"/>
      <c r="P23850" s="138"/>
    </row>
    <row r="23851" spans="13:16" x14ac:dyDescent="0.3">
      <c r="M23851" s="162"/>
      <c r="N23851" s="152"/>
      <c r="P23851" s="138"/>
    </row>
    <row r="23852" spans="13:16" x14ac:dyDescent="0.3">
      <c r="M23852" s="162"/>
      <c r="N23852" s="152"/>
      <c r="P23852" s="138"/>
    </row>
    <row r="23853" spans="13:16" x14ac:dyDescent="0.3">
      <c r="M23853" s="162"/>
      <c r="N23853" s="152"/>
      <c r="P23853" s="138"/>
    </row>
    <row r="23854" spans="13:16" x14ac:dyDescent="0.3">
      <c r="M23854" s="162"/>
      <c r="N23854" s="152"/>
      <c r="P23854" s="138"/>
    </row>
    <row r="23855" spans="13:16" x14ac:dyDescent="0.3">
      <c r="M23855" s="162"/>
      <c r="N23855" s="152"/>
      <c r="P23855" s="138"/>
    </row>
    <row r="23856" spans="13:16" x14ac:dyDescent="0.3">
      <c r="M23856" s="162"/>
      <c r="N23856" s="152"/>
      <c r="P23856" s="138"/>
    </row>
    <row r="23857" spans="13:16" x14ac:dyDescent="0.3">
      <c r="M23857" s="162"/>
      <c r="N23857" s="152"/>
      <c r="P23857" s="138"/>
    </row>
    <row r="23858" spans="13:16" x14ac:dyDescent="0.3">
      <c r="M23858" s="162"/>
      <c r="N23858" s="152"/>
      <c r="P23858" s="138"/>
    </row>
    <row r="23859" spans="13:16" x14ac:dyDescent="0.3">
      <c r="M23859" s="162"/>
      <c r="N23859" s="152"/>
      <c r="P23859" s="138"/>
    </row>
    <row r="23860" spans="13:16" x14ac:dyDescent="0.3">
      <c r="M23860" s="162"/>
      <c r="N23860" s="152"/>
      <c r="P23860" s="138"/>
    </row>
    <row r="23861" spans="13:16" x14ac:dyDescent="0.3">
      <c r="M23861" s="162"/>
      <c r="N23861" s="152"/>
      <c r="P23861" s="138"/>
    </row>
    <row r="23862" spans="13:16" x14ac:dyDescent="0.3">
      <c r="M23862" s="162"/>
      <c r="N23862" s="152"/>
      <c r="P23862" s="138"/>
    </row>
    <row r="23863" spans="13:16" x14ac:dyDescent="0.3">
      <c r="M23863" s="162"/>
      <c r="N23863" s="152"/>
      <c r="P23863" s="138"/>
    </row>
    <row r="23864" spans="13:16" x14ac:dyDescent="0.3">
      <c r="M23864" s="162"/>
      <c r="N23864" s="152"/>
      <c r="P23864" s="138"/>
    </row>
    <row r="23865" spans="13:16" x14ac:dyDescent="0.3">
      <c r="M23865" s="162"/>
      <c r="N23865" s="152"/>
      <c r="P23865" s="138"/>
    </row>
    <row r="23866" spans="13:16" x14ac:dyDescent="0.3">
      <c r="M23866" s="162"/>
      <c r="N23866" s="152"/>
      <c r="P23866" s="138"/>
    </row>
    <row r="23867" spans="13:16" x14ac:dyDescent="0.3">
      <c r="M23867" s="162"/>
      <c r="N23867" s="152"/>
      <c r="P23867" s="138"/>
    </row>
    <row r="23868" spans="13:16" x14ac:dyDescent="0.3">
      <c r="M23868" s="162"/>
      <c r="N23868" s="152"/>
      <c r="P23868" s="138"/>
    </row>
    <row r="23869" spans="13:16" x14ac:dyDescent="0.3">
      <c r="M23869" s="162"/>
      <c r="N23869" s="152"/>
      <c r="P23869" s="138"/>
    </row>
    <row r="23870" spans="13:16" x14ac:dyDescent="0.3">
      <c r="M23870" s="162"/>
      <c r="N23870" s="152"/>
      <c r="P23870" s="138"/>
    </row>
    <row r="23871" spans="13:16" x14ac:dyDescent="0.3">
      <c r="M23871" s="162"/>
      <c r="N23871" s="152"/>
      <c r="P23871" s="138"/>
    </row>
    <row r="23872" spans="13:16" x14ac:dyDescent="0.3">
      <c r="M23872" s="162"/>
      <c r="N23872" s="152"/>
      <c r="P23872" s="138"/>
    </row>
    <row r="23873" spans="13:16" x14ac:dyDescent="0.3">
      <c r="M23873" s="162"/>
      <c r="N23873" s="152"/>
      <c r="P23873" s="138"/>
    </row>
    <row r="23874" spans="13:16" x14ac:dyDescent="0.3">
      <c r="M23874" s="162"/>
      <c r="N23874" s="152"/>
      <c r="P23874" s="138"/>
    </row>
    <row r="23875" spans="13:16" x14ac:dyDescent="0.3">
      <c r="M23875" s="162"/>
      <c r="N23875" s="152"/>
      <c r="P23875" s="138"/>
    </row>
    <row r="23876" spans="13:16" x14ac:dyDescent="0.3">
      <c r="M23876" s="162"/>
      <c r="N23876" s="152"/>
      <c r="P23876" s="138"/>
    </row>
    <row r="23877" spans="13:16" x14ac:dyDescent="0.3">
      <c r="M23877" s="162"/>
      <c r="N23877" s="152"/>
      <c r="P23877" s="138"/>
    </row>
    <row r="23878" spans="13:16" x14ac:dyDescent="0.3">
      <c r="M23878" s="162"/>
      <c r="N23878" s="152"/>
      <c r="P23878" s="138"/>
    </row>
    <row r="23879" spans="13:16" x14ac:dyDescent="0.3">
      <c r="M23879" s="162"/>
      <c r="N23879" s="152"/>
      <c r="P23879" s="138"/>
    </row>
    <row r="23880" spans="13:16" x14ac:dyDescent="0.3">
      <c r="M23880" s="162"/>
      <c r="N23880" s="152"/>
      <c r="P23880" s="138"/>
    </row>
    <row r="23881" spans="13:16" x14ac:dyDescent="0.3">
      <c r="M23881" s="162"/>
      <c r="N23881" s="152"/>
      <c r="P23881" s="138"/>
    </row>
    <row r="23882" spans="13:16" x14ac:dyDescent="0.3">
      <c r="M23882" s="162"/>
      <c r="N23882" s="152"/>
      <c r="P23882" s="138"/>
    </row>
    <row r="23883" spans="13:16" x14ac:dyDescent="0.3">
      <c r="M23883" s="162"/>
      <c r="N23883" s="152"/>
      <c r="P23883" s="138"/>
    </row>
    <row r="23884" spans="13:16" x14ac:dyDescent="0.3">
      <c r="M23884" s="162"/>
      <c r="N23884" s="152"/>
      <c r="P23884" s="138"/>
    </row>
    <row r="23885" spans="13:16" x14ac:dyDescent="0.3">
      <c r="M23885" s="162"/>
      <c r="N23885" s="152"/>
      <c r="P23885" s="138"/>
    </row>
    <row r="23886" spans="13:16" x14ac:dyDescent="0.3">
      <c r="M23886" s="162"/>
      <c r="N23886" s="152"/>
      <c r="P23886" s="138"/>
    </row>
    <row r="23887" spans="13:16" x14ac:dyDescent="0.3">
      <c r="M23887" s="162"/>
      <c r="N23887" s="152"/>
      <c r="P23887" s="138"/>
    </row>
    <row r="23888" spans="13:16" x14ac:dyDescent="0.3">
      <c r="M23888" s="162"/>
      <c r="N23888" s="152"/>
      <c r="P23888" s="138"/>
    </row>
    <row r="23889" spans="13:16" x14ac:dyDescent="0.3">
      <c r="M23889" s="162"/>
      <c r="N23889" s="152"/>
      <c r="P23889" s="138"/>
    </row>
    <row r="23890" spans="13:16" x14ac:dyDescent="0.3">
      <c r="M23890" s="162"/>
      <c r="N23890" s="152"/>
      <c r="P23890" s="138"/>
    </row>
    <row r="23891" spans="13:16" x14ac:dyDescent="0.3">
      <c r="M23891" s="162"/>
      <c r="N23891" s="152"/>
      <c r="P23891" s="138"/>
    </row>
    <row r="23892" spans="13:16" x14ac:dyDescent="0.3">
      <c r="M23892" s="162"/>
      <c r="N23892" s="152"/>
      <c r="P23892" s="138"/>
    </row>
    <row r="23893" spans="13:16" x14ac:dyDescent="0.3">
      <c r="M23893" s="162"/>
      <c r="N23893" s="152"/>
      <c r="P23893" s="138"/>
    </row>
    <row r="23894" spans="13:16" x14ac:dyDescent="0.3">
      <c r="M23894" s="162"/>
      <c r="N23894" s="152"/>
      <c r="P23894" s="138"/>
    </row>
    <row r="23895" spans="13:16" x14ac:dyDescent="0.3">
      <c r="M23895" s="162"/>
      <c r="N23895" s="152"/>
      <c r="P23895" s="138"/>
    </row>
    <row r="23896" spans="13:16" x14ac:dyDescent="0.3">
      <c r="M23896" s="162"/>
      <c r="N23896" s="152"/>
      <c r="P23896" s="138"/>
    </row>
    <row r="23897" spans="13:16" x14ac:dyDescent="0.3">
      <c r="M23897" s="162"/>
      <c r="N23897" s="152"/>
      <c r="P23897" s="138"/>
    </row>
    <row r="23898" spans="13:16" x14ac:dyDescent="0.3">
      <c r="M23898" s="162"/>
      <c r="N23898" s="152"/>
      <c r="P23898" s="138"/>
    </row>
    <row r="23899" spans="13:16" x14ac:dyDescent="0.3">
      <c r="M23899" s="162"/>
      <c r="N23899" s="152"/>
      <c r="P23899" s="138"/>
    </row>
    <row r="23900" spans="13:16" x14ac:dyDescent="0.3">
      <c r="M23900" s="162"/>
      <c r="N23900" s="152"/>
      <c r="P23900" s="138"/>
    </row>
    <row r="23901" spans="13:16" x14ac:dyDescent="0.3">
      <c r="M23901" s="162"/>
      <c r="N23901" s="152"/>
      <c r="P23901" s="138"/>
    </row>
    <row r="23902" spans="13:16" x14ac:dyDescent="0.3">
      <c r="M23902" s="162"/>
      <c r="N23902" s="152"/>
      <c r="P23902" s="138"/>
    </row>
    <row r="23903" spans="13:16" x14ac:dyDescent="0.3">
      <c r="M23903" s="162"/>
      <c r="N23903" s="152"/>
      <c r="P23903" s="138"/>
    </row>
    <row r="23904" spans="13:16" x14ac:dyDescent="0.3">
      <c r="M23904" s="162"/>
      <c r="N23904" s="152"/>
      <c r="P23904" s="138"/>
    </row>
    <row r="23905" spans="13:16" x14ac:dyDescent="0.3">
      <c r="M23905" s="162"/>
      <c r="N23905" s="152"/>
      <c r="P23905" s="138"/>
    </row>
    <row r="23906" spans="13:16" x14ac:dyDescent="0.3">
      <c r="M23906" s="162"/>
      <c r="N23906" s="152"/>
      <c r="P23906" s="138"/>
    </row>
    <row r="23907" spans="13:16" x14ac:dyDescent="0.3">
      <c r="M23907" s="162"/>
      <c r="N23907" s="152"/>
      <c r="P23907" s="138"/>
    </row>
    <row r="23908" spans="13:16" x14ac:dyDescent="0.3">
      <c r="M23908" s="162"/>
      <c r="N23908" s="152"/>
      <c r="P23908" s="138"/>
    </row>
    <row r="23909" spans="13:16" x14ac:dyDescent="0.3">
      <c r="M23909" s="162"/>
      <c r="N23909" s="152"/>
      <c r="P23909" s="138"/>
    </row>
    <row r="23910" spans="13:16" x14ac:dyDescent="0.3">
      <c r="M23910" s="162"/>
      <c r="N23910" s="152"/>
      <c r="P23910" s="138"/>
    </row>
    <row r="23911" spans="13:16" x14ac:dyDescent="0.3">
      <c r="M23911" s="162"/>
      <c r="N23911" s="152"/>
      <c r="P23911" s="138"/>
    </row>
    <row r="23912" spans="13:16" x14ac:dyDescent="0.3">
      <c r="M23912" s="162"/>
      <c r="N23912" s="152"/>
      <c r="P23912" s="138"/>
    </row>
    <row r="23913" spans="13:16" x14ac:dyDescent="0.3">
      <c r="M23913" s="162"/>
      <c r="N23913" s="152"/>
      <c r="P23913" s="138"/>
    </row>
    <row r="23914" spans="13:16" x14ac:dyDescent="0.3">
      <c r="M23914" s="162"/>
      <c r="N23914" s="152"/>
      <c r="P23914" s="138"/>
    </row>
    <row r="23915" spans="13:16" x14ac:dyDescent="0.3">
      <c r="M23915" s="162"/>
      <c r="N23915" s="152"/>
      <c r="P23915" s="138"/>
    </row>
    <row r="23916" spans="13:16" x14ac:dyDescent="0.3">
      <c r="M23916" s="162"/>
      <c r="N23916" s="152"/>
      <c r="P23916" s="138"/>
    </row>
    <row r="23917" spans="13:16" x14ac:dyDescent="0.3">
      <c r="M23917" s="162"/>
      <c r="N23917" s="152"/>
      <c r="P23917" s="138"/>
    </row>
    <row r="23918" spans="13:16" x14ac:dyDescent="0.3">
      <c r="M23918" s="162"/>
      <c r="N23918" s="152"/>
      <c r="P23918" s="138"/>
    </row>
    <row r="23919" spans="13:16" x14ac:dyDescent="0.3">
      <c r="M23919" s="162"/>
      <c r="N23919" s="152"/>
      <c r="P23919" s="138"/>
    </row>
    <row r="23920" spans="13:16" x14ac:dyDescent="0.3">
      <c r="M23920" s="162"/>
      <c r="N23920" s="152"/>
      <c r="P23920" s="138"/>
    </row>
    <row r="23921" spans="13:16" x14ac:dyDescent="0.3">
      <c r="M23921" s="162"/>
      <c r="N23921" s="152"/>
      <c r="P23921" s="138"/>
    </row>
    <row r="23922" spans="13:16" x14ac:dyDescent="0.3">
      <c r="M23922" s="162"/>
      <c r="N23922" s="152"/>
      <c r="P23922" s="138"/>
    </row>
    <row r="23923" spans="13:16" x14ac:dyDescent="0.3">
      <c r="M23923" s="162"/>
      <c r="N23923" s="152"/>
      <c r="P23923" s="138"/>
    </row>
    <row r="23924" spans="13:16" x14ac:dyDescent="0.3">
      <c r="M23924" s="162"/>
      <c r="N23924" s="152"/>
      <c r="P23924" s="138"/>
    </row>
    <row r="23925" spans="13:16" x14ac:dyDescent="0.3">
      <c r="M23925" s="162"/>
      <c r="N23925" s="152"/>
      <c r="P23925" s="138"/>
    </row>
    <row r="23926" spans="13:16" x14ac:dyDescent="0.3">
      <c r="M23926" s="162"/>
      <c r="N23926" s="152"/>
      <c r="P23926" s="138"/>
    </row>
    <row r="23927" spans="13:16" x14ac:dyDescent="0.3">
      <c r="M23927" s="162"/>
      <c r="N23927" s="152"/>
      <c r="P23927" s="138"/>
    </row>
    <row r="23928" spans="13:16" x14ac:dyDescent="0.3">
      <c r="M23928" s="162"/>
      <c r="N23928" s="152"/>
      <c r="P23928" s="138"/>
    </row>
    <row r="23929" spans="13:16" x14ac:dyDescent="0.3">
      <c r="M23929" s="162"/>
      <c r="N23929" s="152"/>
      <c r="P23929" s="138"/>
    </row>
    <row r="23930" spans="13:16" x14ac:dyDescent="0.3">
      <c r="M23930" s="162"/>
      <c r="N23930" s="152"/>
      <c r="P23930" s="138"/>
    </row>
    <row r="23931" spans="13:16" x14ac:dyDescent="0.3">
      <c r="M23931" s="162"/>
      <c r="N23931" s="152"/>
      <c r="P23931" s="138"/>
    </row>
    <row r="23932" spans="13:16" x14ac:dyDescent="0.3">
      <c r="M23932" s="162"/>
      <c r="N23932" s="152"/>
      <c r="P23932" s="138"/>
    </row>
    <row r="23933" spans="13:16" x14ac:dyDescent="0.3">
      <c r="M23933" s="162"/>
      <c r="N23933" s="152"/>
      <c r="P23933" s="138"/>
    </row>
    <row r="23934" spans="13:16" x14ac:dyDescent="0.3">
      <c r="M23934" s="162"/>
      <c r="N23934" s="152"/>
      <c r="P23934" s="138"/>
    </row>
    <row r="23935" spans="13:16" x14ac:dyDescent="0.3">
      <c r="M23935" s="162"/>
      <c r="N23935" s="152"/>
      <c r="P23935" s="138"/>
    </row>
    <row r="23936" spans="13:16" x14ac:dyDescent="0.3">
      <c r="M23936" s="162"/>
      <c r="N23936" s="152"/>
      <c r="P23936" s="138"/>
    </row>
    <row r="23937" spans="13:16" x14ac:dyDescent="0.3">
      <c r="M23937" s="162"/>
      <c r="N23937" s="152"/>
      <c r="P23937" s="138"/>
    </row>
    <row r="23938" spans="13:16" x14ac:dyDescent="0.3">
      <c r="M23938" s="162"/>
      <c r="N23938" s="152"/>
      <c r="P23938" s="138"/>
    </row>
    <row r="23939" spans="13:16" x14ac:dyDescent="0.3">
      <c r="M23939" s="162"/>
      <c r="N23939" s="152"/>
      <c r="P23939" s="138"/>
    </row>
    <row r="23940" spans="13:16" x14ac:dyDescent="0.3">
      <c r="M23940" s="162"/>
      <c r="N23940" s="152"/>
      <c r="P23940" s="138"/>
    </row>
    <row r="23941" spans="13:16" x14ac:dyDescent="0.3">
      <c r="M23941" s="162"/>
      <c r="N23941" s="152"/>
      <c r="P23941" s="138"/>
    </row>
    <row r="23942" spans="13:16" x14ac:dyDescent="0.3">
      <c r="M23942" s="162"/>
      <c r="N23942" s="152"/>
      <c r="P23942" s="138"/>
    </row>
    <row r="23943" spans="13:16" x14ac:dyDescent="0.3">
      <c r="M23943" s="162"/>
      <c r="N23943" s="152"/>
      <c r="P23943" s="138"/>
    </row>
    <row r="23944" spans="13:16" x14ac:dyDescent="0.3">
      <c r="M23944" s="162"/>
      <c r="N23944" s="152"/>
      <c r="P23944" s="138"/>
    </row>
    <row r="23945" spans="13:16" x14ac:dyDescent="0.3">
      <c r="M23945" s="162"/>
      <c r="N23945" s="152"/>
      <c r="P23945" s="138"/>
    </row>
    <row r="23946" spans="13:16" x14ac:dyDescent="0.3">
      <c r="M23946" s="162"/>
      <c r="N23946" s="152"/>
      <c r="P23946" s="138"/>
    </row>
    <row r="23947" spans="13:16" x14ac:dyDescent="0.3">
      <c r="M23947" s="162"/>
      <c r="N23947" s="152"/>
      <c r="P23947" s="138"/>
    </row>
    <row r="23948" spans="13:16" x14ac:dyDescent="0.3">
      <c r="M23948" s="162"/>
      <c r="N23948" s="152"/>
      <c r="P23948" s="138"/>
    </row>
    <row r="23949" spans="13:16" x14ac:dyDescent="0.3">
      <c r="M23949" s="162"/>
      <c r="N23949" s="152"/>
      <c r="P23949" s="138"/>
    </row>
    <row r="23950" spans="13:16" x14ac:dyDescent="0.3">
      <c r="M23950" s="162"/>
      <c r="N23950" s="152"/>
      <c r="P23950" s="138"/>
    </row>
    <row r="23951" spans="13:16" x14ac:dyDescent="0.3">
      <c r="M23951" s="162"/>
      <c r="N23951" s="152"/>
      <c r="P23951" s="138"/>
    </row>
    <row r="23952" spans="13:16" x14ac:dyDescent="0.3">
      <c r="M23952" s="162"/>
      <c r="N23952" s="152"/>
      <c r="P23952" s="138"/>
    </row>
    <row r="23953" spans="13:16" x14ac:dyDescent="0.3">
      <c r="M23953" s="162"/>
      <c r="N23953" s="152"/>
      <c r="P23953" s="138"/>
    </row>
    <row r="23954" spans="13:16" x14ac:dyDescent="0.3">
      <c r="M23954" s="162"/>
      <c r="N23954" s="152"/>
      <c r="P23954" s="138"/>
    </row>
    <row r="23955" spans="13:16" x14ac:dyDescent="0.3">
      <c r="M23955" s="162"/>
      <c r="N23955" s="152"/>
      <c r="P23955" s="138"/>
    </row>
    <row r="23956" spans="13:16" x14ac:dyDescent="0.3">
      <c r="M23956" s="162"/>
      <c r="N23956" s="152"/>
      <c r="P23956" s="138"/>
    </row>
    <row r="23957" spans="13:16" x14ac:dyDescent="0.3">
      <c r="M23957" s="162"/>
      <c r="N23957" s="152"/>
      <c r="P23957" s="138"/>
    </row>
    <row r="23958" spans="13:16" x14ac:dyDescent="0.3">
      <c r="M23958" s="162"/>
      <c r="N23958" s="152"/>
      <c r="P23958" s="138"/>
    </row>
    <row r="23959" spans="13:16" x14ac:dyDescent="0.3">
      <c r="M23959" s="162"/>
      <c r="N23959" s="152"/>
      <c r="P23959" s="138"/>
    </row>
    <row r="23960" spans="13:16" x14ac:dyDescent="0.3">
      <c r="M23960" s="162"/>
      <c r="N23960" s="152"/>
      <c r="P23960" s="138"/>
    </row>
    <row r="23961" spans="13:16" x14ac:dyDescent="0.3">
      <c r="M23961" s="162"/>
      <c r="N23961" s="152"/>
      <c r="P23961" s="138"/>
    </row>
    <row r="23962" spans="13:16" x14ac:dyDescent="0.3">
      <c r="M23962" s="162"/>
      <c r="N23962" s="152"/>
      <c r="P23962" s="138"/>
    </row>
    <row r="23963" spans="13:16" x14ac:dyDescent="0.3">
      <c r="M23963" s="162"/>
      <c r="N23963" s="152"/>
      <c r="P23963" s="138"/>
    </row>
    <row r="23964" spans="13:16" x14ac:dyDescent="0.3">
      <c r="M23964" s="162"/>
      <c r="N23964" s="152"/>
      <c r="P23964" s="138"/>
    </row>
    <row r="23965" spans="13:16" x14ac:dyDescent="0.3">
      <c r="M23965" s="162"/>
      <c r="N23965" s="152"/>
      <c r="P23965" s="138"/>
    </row>
    <row r="23966" spans="13:16" x14ac:dyDescent="0.3">
      <c r="M23966" s="162"/>
      <c r="N23966" s="152"/>
      <c r="P23966" s="138"/>
    </row>
    <row r="23967" spans="13:16" x14ac:dyDescent="0.3">
      <c r="M23967" s="162"/>
      <c r="N23967" s="152"/>
      <c r="P23967" s="138"/>
    </row>
    <row r="23968" spans="13:16" x14ac:dyDescent="0.3">
      <c r="M23968" s="162"/>
      <c r="N23968" s="152"/>
      <c r="P23968" s="138"/>
    </row>
    <row r="23969" spans="13:16" x14ac:dyDescent="0.3">
      <c r="M23969" s="162"/>
      <c r="N23969" s="152"/>
      <c r="P23969" s="138"/>
    </row>
    <row r="23970" spans="13:16" x14ac:dyDescent="0.3">
      <c r="M23970" s="162"/>
      <c r="N23970" s="152"/>
      <c r="P23970" s="138"/>
    </row>
    <row r="23971" spans="13:16" x14ac:dyDescent="0.3">
      <c r="M23971" s="162"/>
      <c r="N23971" s="152"/>
      <c r="P23971" s="138"/>
    </row>
    <row r="23972" spans="13:16" x14ac:dyDescent="0.3">
      <c r="M23972" s="162"/>
      <c r="N23972" s="152"/>
      <c r="P23972" s="138"/>
    </row>
    <row r="23973" spans="13:16" x14ac:dyDescent="0.3">
      <c r="M23973" s="162"/>
      <c r="N23973" s="152"/>
      <c r="P23973" s="138"/>
    </row>
    <row r="23974" spans="13:16" x14ac:dyDescent="0.3">
      <c r="M23974" s="162"/>
      <c r="N23974" s="152"/>
      <c r="P23974" s="138"/>
    </row>
    <row r="23975" spans="13:16" x14ac:dyDescent="0.3">
      <c r="M23975" s="162"/>
      <c r="N23975" s="152"/>
      <c r="P23975" s="138"/>
    </row>
    <row r="23976" spans="13:16" x14ac:dyDescent="0.3">
      <c r="M23976" s="162"/>
      <c r="N23976" s="152"/>
      <c r="P23976" s="138"/>
    </row>
    <row r="23977" spans="13:16" x14ac:dyDescent="0.3">
      <c r="M23977" s="162"/>
      <c r="N23977" s="152"/>
      <c r="P23977" s="138"/>
    </row>
    <row r="23978" spans="13:16" x14ac:dyDescent="0.3">
      <c r="M23978" s="162"/>
      <c r="N23978" s="152"/>
      <c r="P23978" s="138"/>
    </row>
    <row r="23979" spans="13:16" x14ac:dyDescent="0.3">
      <c r="M23979" s="162"/>
      <c r="N23979" s="152"/>
      <c r="P23979" s="138"/>
    </row>
    <row r="23980" spans="13:16" x14ac:dyDescent="0.3">
      <c r="M23980" s="162"/>
      <c r="N23980" s="152"/>
      <c r="P23980" s="138"/>
    </row>
    <row r="23981" spans="13:16" x14ac:dyDescent="0.3">
      <c r="M23981" s="162"/>
      <c r="N23981" s="152"/>
      <c r="P23981" s="138"/>
    </row>
    <row r="23982" spans="13:16" x14ac:dyDescent="0.3">
      <c r="M23982" s="162"/>
      <c r="N23982" s="152"/>
      <c r="P23982" s="138"/>
    </row>
    <row r="23983" spans="13:16" x14ac:dyDescent="0.3">
      <c r="M23983" s="162"/>
      <c r="N23983" s="152"/>
      <c r="P23983" s="138"/>
    </row>
    <row r="23984" spans="13:16" x14ac:dyDescent="0.3">
      <c r="M23984" s="162"/>
      <c r="N23984" s="152"/>
      <c r="P23984" s="138"/>
    </row>
    <row r="23985" spans="13:16" x14ac:dyDescent="0.3">
      <c r="M23985" s="162"/>
      <c r="N23985" s="152"/>
      <c r="P23985" s="138"/>
    </row>
    <row r="23986" spans="13:16" x14ac:dyDescent="0.3">
      <c r="M23986" s="162"/>
      <c r="N23986" s="152"/>
      <c r="P23986" s="138"/>
    </row>
    <row r="23987" spans="13:16" x14ac:dyDescent="0.3">
      <c r="M23987" s="162"/>
      <c r="N23987" s="152"/>
      <c r="P23987" s="138"/>
    </row>
    <row r="23988" spans="13:16" x14ac:dyDescent="0.3">
      <c r="M23988" s="162"/>
      <c r="N23988" s="152"/>
      <c r="P23988" s="138"/>
    </row>
    <row r="23989" spans="13:16" x14ac:dyDescent="0.3">
      <c r="M23989" s="162"/>
      <c r="N23989" s="152"/>
      <c r="P23989" s="138"/>
    </row>
    <row r="23990" spans="13:16" x14ac:dyDescent="0.3">
      <c r="M23990" s="162"/>
      <c r="N23990" s="152"/>
      <c r="P23990" s="138"/>
    </row>
    <row r="23991" spans="13:16" x14ac:dyDescent="0.3">
      <c r="M23991" s="162"/>
      <c r="N23991" s="152"/>
      <c r="P23991" s="138"/>
    </row>
    <row r="23992" spans="13:16" x14ac:dyDescent="0.3">
      <c r="M23992" s="162"/>
      <c r="N23992" s="152"/>
      <c r="P23992" s="138"/>
    </row>
    <row r="23993" spans="13:16" x14ac:dyDescent="0.3">
      <c r="M23993" s="162"/>
      <c r="N23993" s="152"/>
      <c r="P23993" s="138"/>
    </row>
    <row r="23994" spans="13:16" x14ac:dyDescent="0.3">
      <c r="M23994" s="162"/>
      <c r="N23994" s="152"/>
      <c r="P23994" s="138"/>
    </row>
    <row r="23995" spans="13:16" x14ac:dyDescent="0.3">
      <c r="M23995" s="162"/>
      <c r="N23995" s="152"/>
      <c r="P23995" s="138"/>
    </row>
    <row r="23996" spans="13:16" x14ac:dyDescent="0.3">
      <c r="M23996" s="162"/>
      <c r="N23996" s="152"/>
      <c r="P23996" s="138"/>
    </row>
    <row r="23997" spans="13:16" x14ac:dyDescent="0.3">
      <c r="M23997" s="162"/>
      <c r="N23997" s="152"/>
      <c r="P23997" s="138"/>
    </row>
    <row r="23998" spans="13:16" x14ac:dyDescent="0.3">
      <c r="M23998" s="162"/>
      <c r="N23998" s="152"/>
      <c r="P23998" s="138"/>
    </row>
    <row r="23999" spans="13:16" x14ac:dyDescent="0.3">
      <c r="M23999" s="162"/>
      <c r="N23999" s="152"/>
      <c r="P23999" s="138"/>
    </row>
    <row r="24000" spans="13:16" x14ac:dyDescent="0.3">
      <c r="M24000" s="162"/>
      <c r="N24000" s="152"/>
      <c r="P24000" s="138"/>
    </row>
    <row r="24001" spans="13:16" x14ac:dyDescent="0.3">
      <c r="M24001" s="162"/>
      <c r="N24001" s="152"/>
      <c r="P24001" s="138"/>
    </row>
    <row r="24002" spans="13:16" x14ac:dyDescent="0.3">
      <c r="M24002" s="162"/>
      <c r="N24002" s="152"/>
      <c r="P24002" s="138"/>
    </row>
    <row r="24003" spans="13:16" x14ac:dyDescent="0.3">
      <c r="M24003" s="162"/>
      <c r="N24003" s="152"/>
      <c r="P24003" s="138"/>
    </row>
    <row r="24004" spans="13:16" x14ac:dyDescent="0.3">
      <c r="M24004" s="162"/>
      <c r="N24004" s="152"/>
      <c r="P24004" s="138"/>
    </row>
    <row r="24005" spans="13:16" x14ac:dyDescent="0.3">
      <c r="M24005" s="162"/>
      <c r="N24005" s="152"/>
      <c r="P24005" s="138"/>
    </row>
    <row r="24006" spans="13:16" x14ac:dyDescent="0.3">
      <c r="M24006" s="162"/>
      <c r="N24006" s="152"/>
      <c r="P24006" s="138"/>
    </row>
    <row r="24007" spans="13:16" x14ac:dyDescent="0.3">
      <c r="M24007" s="162"/>
      <c r="N24007" s="152"/>
      <c r="P24007" s="138"/>
    </row>
    <row r="24008" spans="13:16" x14ac:dyDescent="0.3">
      <c r="M24008" s="162"/>
      <c r="N24008" s="152"/>
      <c r="P24008" s="138"/>
    </row>
    <row r="24009" spans="13:16" x14ac:dyDescent="0.3">
      <c r="M24009" s="162"/>
      <c r="N24009" s="152"/>
      <c r="P24009" s="138"/>
    </row>
    <row r="24010" spans="13:16" x14ac:dyDescent="0.3">
      <c r="M24010" s="162"/>
      <c r="N24010" s="152"/>
      <c r="P24010" s="138"/>
    </row>
    <row r="24011" spans="13:16" x14ac:dyDescent="0.3">
      <c r="M24011" s="162"/>
      <c r="N24011" s="152"/>
      <c r="P24011" s="138"/>
    </row>
    <row r="24012" spans="13:16" x14ac:dyDescent="0.3">
      <c r="M24012" s="162"/>
      <c r="N24012" s="152"/>
      <c r="P24012" s="138"/>
    </row>
    <row r="24013" spans="13:16" x14ac:dyDescent="0.3">
      <c r="M24013" s="162"/>
      <c r="N24013" s="152"/>
      <c r="P24013" s="138"/>
    </row>
    <row r="24014" spans="13:16" x14ac:dyDescent="0.3">
      <c r="M24014" s="162"/>
      <c r="N24014" s="152"/>
      <c r="P24014" s="138"/>
    </row>
    <row r="24015" spans="13:16" x14ac:dyDescent="0.3">
      <c r="M24015" s="162"/>
      <c r="N24015" s="152"/>
      <c r="P24015" s="138"/>
    </row>
    <row r="24016" spans="13:16" x14ac:dyDescent="0.3">
      <c r="M24016" s="162"/>
      <c r="N24016" s="152"/>
      <c r="P24016" s="138"/>
    </row>
    <row r="24017" spans="13:16" x14ac:dyDescent="0.3">
      <c r="M24017" s="162"/>
      <c r="N24017" s="152"/>
      <c r="P24017" s="138"/>
    </row>
    <row r="24018" spans="13:16" x14ac:dyDescent="0.3">
      <c r="M24018" s="162"/>
      <c r="N24018" s="152"/>
      <c r="P24018" s="138"/>
    </row>
    <row r="24019" spans="13:16" x14ac:dyDescent="0.3">
      <c r="M24019" s="162"/>
      <c r="N24019" s="152"/>
      <c r="P24019" s="138"/>
    </row>
    <row r="24020" spans="13:16" x14ac:dyDescent="0.3">
      <c r="M24020" s="162"/>
      <c r="N24020" s="152"/>
      <c r="P24020" s="138"/>
    </row>
    <row r="24021" spans="13:16" x14ac:dyDescent="0.3">
      <c r="M24021" s="162"/>
      <c r="N24021" s="152"/>
      <c r="P24021" s="138"/>
    </row>
    <row r="24022" spans="13:16" x14ac:dyDescent="0.3">
      <c r="M24022" s="162"/>
      <c r="N24022" s="152"/>
      <c r="P24022" s="138"/>
    </row>
    <row r="24023" spans="13:16" x14ac:dyDescent="0.3">
      <c r="M24023" s="162"/>
      <c r="N24023" s="152"/>
      <c r="P24023" s="138"/>
    </row>
    <row r="24024" spans="13:16" x14ac:dyDescent="0.3">
      <c r="M24024" s="162"/>
      <c r="N24024" s="152"/>
      <c r="P24024" s="138"/>
    </row>
    <row r="24025" spans="13:16" x14ac:dyDescent="0.3">
      <c r="M24025" s="162"/>
      <c r="N24025" s="152"/>
      <c r="P24025" s="138"/>
    </row>
    <row r="24026" spans="13:16" x14ac:dyDescent="0.3">
      <c r="M24026" s="162"/>
      <c r="N24026" s="152"/>
      <c r="P24026" s="138"/>
    </row>
    <row r="24027" spans="13:16" x14ac:dyDescent="0.3">
      <c r="M24027" s="162"/>
      <c r="N24027" s="152"/>
      <c r="P24027" s="138"/>
    </row>
    <row r="24028" spans="13:16" x14ac:dyDescent="0.3">
      <c r="M24028" s="162"/>
      <c r="N24028" s="152"/>
      <c r="P24028" s="138"/>
    </row>
    <row r="24029" spans="13:16" x14ac:dyDescent="0.3">
      <c r="M24029" s="162"/>
      <c r="N24029" s="152"/>
      <c r="P24029" s="138"/>
    </row>
    <row r="24030" spans="13:16" x14ac:dyDescent="0.3">
      <c r="M24030" s="162"/>
      <c r="N24030" s="152"/>
      <c r="P24030" s="138"/>
    </row>
    <row r="24031" spans="13:16" x14ac:dyDescent="0.3">
      <c r="M24031" s="162"/>
      <c r="N24031" s="152"/>
      <c r="P24031" s="138"/>
    </row>
    <row r="24032" spans="13:16" x14ac:dyDescent="0.3">
      <c r="M24032" s="162"/>
      <c r="N24032" s="152"/>
      <c r="P24032" s="138"/>
    </row>
    <row r="24033" spans="13:16" x14ac:dyDescent="0.3">
      <c r="M24033" s="162"/>
      <c r="N24033" s="152"/>
      <c r="P24033" s="138"/>
    </row>
    <row r="24034" spans="13:16" x14ac:dyDescent="0.3">
      <c r="M24034" s="162"/>
      <c r="N24034" s="152"/>
      <c r="P24034" s="138"/>
    </row>
    <row r="24035" spans="13:16" x14ac:dyDescent="0.3">
      <c r="M24035" s="162"/>
      <c r="N24035" s="152"/>
      <c r="P24035" s="138"/>
    </row>
    <row r="24036" spans="13:16" x14ac:dyDescent="0.3">
      <c r="M24036" s="162"/>
      <c r="N24036" s="152"/>
      <c r="P24036" s="138"/>
    </row>
    <row r="24037" spans="13:16" x14ac:dyDescent="0.3">
      <c r="M24037" s="162"/>
      <c r="N24037" s="152"/>
      <c r="P24037" s="138"/>
    </row>
    <row r="24038" spans="13:16" x14ac:dyDescent="0.3">
      <c r="M24038" s="162"/>
      <c r="N24038" s="152"/>
      <c r="P24038" s="138"/>
    </row>
    <row r="24039" spans="13:16" x14ac:dyDescent="0.3">
      <c r="M24039" s="162"/>
      <c r="N24039" s="152"/>
      <c r="P24039" s="138"/>
    </row>
    <row r="24040" spans="13:16" x14ac:dyDescent="0.3">
      <c r="M24040" s="162"/>
      <c r="N24040" s="152"/>
      <c r="P24040" s="138"/>
    </row>
    <row r="24041" spans="13:16" x14ac:dyDescent="0.3">
      <c r="M24041" s="162"/>
      <c r="N24041" s="152"/>
      <c r="P24041" s="138"/>
    </row>
    <row r="24042" spans="13:16" x14ac:dyDescent="0.3">
      <c r="M24042" s="162"/>
      <c r="N24042" s="152"/>
      <c r="P24042" s="138"/>
    </row>
    <row r="24043" spans="13:16" x14ac:dyDescent="0.3">
      <c r="M24043" s="162"/>
      <c r="N24043" s="152"/>
      <c r="P24043" s="138"/>
    </row>
    <row r="24044" spans="13:16" x14ac:dyDescent="0.3">
      <c r="M24044" s="162"/>
      <c r="N24044" s="152"/>
      <c r="P24044" s="138"/>
    </row>
    <row r="24045" spans="13:16" x14ac:dyDescent="0.3">
      <c r="M24045" s="162"/>
      <c r="N24045" s="152"/>
      <c r="P24045" s="138"/>
    </row>
    <row r="24046" spans="13:16" x14ac:dyDescent="0.3">
      <c r="M24046" s="162"/>
      <c r="N24046" s="152"/>
      <c r="P24046" s="138"/>
    </row>
    <row r="24047" spans="13:16" x14ac:dyDescent="0.3">
      <c r="M24047" s="162"/>
      <c r="N24047" s="152"/>
      <c r="P24047" s="138"/>
    </row>
    <row r="24048" spans="13:16" x14ac:dyDescent="0.3">
      <c r="M24048" s="162"/>
      <c r="N24048" s="152"/>
      <c r="P24048" s="138"/>
    </row>
    <row r="24049" spans="13:16" x14ac:dyDescent="0.3">
      <c r="M24049" s="162"/>
      <c r="N24049" s="152"/>
      <c r="P24049" s="138"/>
    </row>
    <row r="24050" spans="13:16" x14ac:dyDescent="0.3">
      <c r="M24050" s="162"/>
      <c r="N24050" s="152"/>
      <c r="P24050" s="138"/>
    </row>
    <row r="24051" spans="13:16" x14ac:dyDescent="0.3">
      <c r="M24051" s="162"/>
      <c r="N24051" s="152"/>
      <c r="P24051" s="138"/>
    </row>
    <row r="24052" spans="13:16" x14ac:dyDescent="0.3">
      <c r="M24052" s="162"/>
      <c r="N24052" s="152"/>
      <c r="P24052" s="138"/>
    </row>
    <row r="24053" spans="13:16" x14ac:dyDescent="0.3">
      <c r="M24053" s="162"/>
      <c r="N24053" s="152"/>
      <c r="P24053" s="138"/>
    </row>
    <row r="24054" spans="13:16" x14ac:dyDescent="0.3">
      <c r="M24054" s="162"/>
      <c r="N24054" s="152"/>
      <c r="P24054" s="138"/>
    </row>
    <row r="24055" spans="13:16" x14ac:dyDescent="0.3">
      <c r="M24055" s="162"/>
      <c r="N24055" s="152"/>
      <c r="P24055" s="138"/>
    </row>
    <row r="24056" spans="13:16" x14ac:dyDescent="0.3">
      <c r="M24056" s="162"/>
      <c r="N24056" s="152"/>
      <c r="P24056" s="138"/>
    </row>
    <row r="24057" spans="13:16" x14ac:dyDescent="0.3">
      <c r="M24057" s="162"/>
      <c r="N24057" s="152"/>
      <c r="P24057" s="138"/>
    </row>
    <row r="24058" spans="13:16" x14ac:dyDescent="0.3">
      <c r="M24058" s="162"/>
      <c r="N24058" s="152"/>
      <c r="P24058" s="138"/>
    </row>
    <row r="24059" spans="13:16" x14ac:dyDescent="0.3">
      <c r="M24059" s="162"/>
      <c r="N24059" s="152"/>
      <c r="P24059" s="138"/>
    </row>
    <row r="24060" spans="13:16" x14ac:dyDescent="0.3">
      <c r="M24060" s="162"/>
      <c r="N24060" s="152"/>
      <c r="P24060" s="138"/>
    </row>
    <row r="24061" spans="13:16" x14ac:dyDescent="0.3">
      <c r="M24061" s="162"/>
      <c r="N24061" s="152"/>
      <c r="P24061" s="138"/>
    </row>
    <row r="24062" spans="13:16" x14ac:dyDescent="0.3">
      <c r="M24062" s="162"/>
      <c r="N24062" s="152"/>
      <c r="P24062" s="138"/>
    </row>
    <row r="24063" spans="13:16" x14ac:dyDescent="0.3">
      <c r="M24063" s="162"/>
      <c r="N24063" s="152"/>
      <c r="P24063" s="138"/>
    </row>
    <row r="24064" spans="13:16" x14ac:dyDescent="0.3">
      <c r="M24064" s="162"/>
      <c r="N24064" s="152"/>
      <c r="P24064" s="138"/>
    </row>
    <row r="24065" spans="13:16" x14ac:dyDescent="0.3">
      <c r="M24065" s="162"/>
      <c r="N24065" s="152"/>
      <c r="P24065" s="138"/>
    </row>
    <row r="24066" spans="13:16" x14ac:dyDescent="0.3">
      <c r="M24066" s="162"/>
      <c r="N24066" s="152"/>
      <c r="P24066" s="138"/>
    </row>
    <row r="24067" spans="13:16" x14ac:dyDescent="0.3">
      <c r="M24067" s="162"/>
      <c r="N24067" s="152"/>
      <c r="P24067" s="138"/>
    </row>
    <row r="24068" spans="13:16" x14ac:dyDescent="0.3">
      <c r="M24068" s="162"/>
      <c r="N24068" s="152"/>
      <c r="P24068" s="138"/>
    </row>
    <row r="24069" spans="13:16" x14ac:dyDescent="0.3">
      <c r="M24069" s="162"/>
      <c r="N24069" s="152"/>
      <c r="P24069" s="138"/>
    </row>
    <row r="24070" spans="13:16" x14ac:dyDescent="0.3">
      <c r="M24070" s="162"/>
      <c r="N24070" s="152"/>
      <c r="P24070" s="138"/>
    </row>
    <row r="24071" spans="13:16" x14ac:dyDescent="0.3">
      <c r="M24071" s="162"/>
      <c r="N24071" s="152"/>
      <c r="P24071" s="138"/>
    </row>
    <row r="24072" spans="13:16" x14ac:dyDescent="0.3">
      <c r="M24072" s="162"/>
      <c r="N24072" s="152"/>
      <c r="P24072" s="138"/>
    </row>
    <row r="24073" spans="13:16" x14ac:dyDescent="0.3">
      <c r="M24073" s="162"/>
      <c r="N24073" s="152"/>
      <c r="P24073" s="138"/>
    </row>
    <row r="24074" spans="13:16" x14ac:dyDescent="0.3">
      <c r="M24074" s="162"/>
      <c r="N24074" s="152"/>
      <c r="P24074" s="138"/>
    </row>
    <row r="24075" spans="13:16" x14ac:dyDescent="0.3">
      <c r="M24075" s="162"/>
      <c r="N24075" s="152"/>
      <c r="P24075" s="138"/>
    </row>
    <row r="24076" spans="13:16" x14ac:dyDescent="0.3">
      <c r="M24076" s="162"/>
      <c r="N24076" s="152"/>
      <c r="P24076" s="138"/>
    </row>
    <row r="24077" spans="13:16" x14ac:dyDescent="0.3">
      <c r="M24077" s="162"/>
      <c r="N24077" s="152"/>
      <c r="P24077" s="138"/>
    </row>
    <row r="24078" spans="13:16" x14ac:dyDescent="0.3">
      <c r="M24078" s="162"/>
      <c r="N24078" s="152"/>
      <c r="P24078" s="138"/>
    </row>
    <row r="24079" spans="13:16" x14ac:dyDescent="0.3">
      <c r="M24079" s="162"/>
      <c r="N24079" s="152"/>
      <c r="P24079" s="138"/>
    </row>
    <row r="24080" spans="13:16" x14ac:dyDescent="0.3">
      <c r="M24080" s="162"/>
      <c r="N24080" s="152"/>
      <c r="P24080" s="138"/>
    </row>
    <row r="24081" spans="13:16" x14ac:dyDescent="0.3">
      <c r="M24081" s="162"/>
      <c r="N24081" s="152"/>
      <c r="P24081" s="138"/>
    </row>
    <row r="24082" spans="13:16" x14ac:dyDescent="0.3">
      <c r="M24082" s="162"/>
      <c r="N24082" s="152"/>
      <c r="P24082" s="138"/>
    </row>
    <row r="24083" spans="13:16" x14ac:dyDescent="0.3">
      <c r="M24083" s="162"/>
      <c r="N24083" s="152"/>
      <c r="P24083" s="138"/>
    </row>
    <row r="24084" spans="13:16" x14ac:dyDescent="0.3">
      <c r="M24084" s="162"/>
      <c r="N24084" s="152"/>
      <c r="P24084" s="138"/>
    </row>
    <row r="24085" spans="13:16" x14ac:dyDescent="0.3">
      <c r="M24085" s="162"/>
      <c r="N24085" s="152"/>
      <c r="P24085" s="138"/>
    </row>
    <row r="24086" spans="13:16" x14ac:dyDescent="0.3">
      <c r="M24086" s="162"/>
      <c r="N24086" s="152"/>
      <c r="P24086" s="138"/>
    </row>
    <row r="24087" spans="13:16" x14ac:dyDescent="0.3">
      <c r="M24087" s="162"/>
      <c r="N24087" s="152"/>
      <c r="P24087" s="138"/>
    </row>
    <row r="24088" spans="13:16" x14ac:dyDescent="0.3">
      <c r="M24088" s="162"/>
      <c r="N24088" s="152"/>
      <c r="P24088" s="138"/>
    </row>
    <row r="24089" spans="13:16" x14ac:dyDescent="0.3">
      <c r="M24089" s="162"/>
      <c r="N24089" s="152"/>
      <c r="P24089" s="138"/>
    </row>
    <row r="24090" spans="13:16" x14ac:dyDescent="0.3">
      <c r="M24090" s="162"/>
      <c r="N24090" s="152"/>
      <c r="P24090" s="138"/>
    </row>
    <row r="24091" spans="13:16" x14ac:dyDescent="0.3">
      <c r="M24091" s="162"/>
      <c r="N24091" s="152"/>
      <c r="P24091" s="138"/>
    </row>
    <row r="24092" spans="13:16" x14ac:dyDescent="0.3">
      <c r="M24092" s="162"/>
      <c r="N24092" s="152"/>
      <c r="P24092" s="138"/>
    </row>
    <row r="24093" spans="13:16" x14ac:dyDescent="0.3">
      <c r="M24093" s="162"/>
      <c r="N24093" s="152"/>
      <c r="P24093" s="138"/>
    </row>
    <row r="24094" spans="13:16" x14ac:dyDescent="0.3">
      <c r="M24094" s="162"/>
      <c r="N24094" s="152"/>
      <c r="P24094" s="138"/>
    </row>
    <row r="24095" spans="13:16" x14ac:dyDescent="0.3">
      <c r="M24095" s="162"/>
      <c r="N24095" s="152"/>
      <c r="P24095" s="138"/>
    </row>
    <row r="24096" spans="13:16" x14ac:dyDescent="0.3">
      <c r="M24096" s="162"/>
      <c r="N24096" s="152"/>
      <c r="P24096" s="138"/>
    </row>
    <row r="24097" spans="13:16" x14ac:dyDescent="0.3">
      <c r="M24097" s="162"/>
      <c r="N24097" s="152"/>
      <c r="P24097" s="138"/>
    </row>
    <row r="24098" spans="13:16" x14ac:dyDescent="0.3">
      <c r="M24098" s="162"/>
      <c r="N24098" s="152"/>
      <c r="P24098" s="138"/>
    </row>
    <row r="24099" spans="13:16" x14ac:dyDescent="0.3">
      <c r="M24099" s="162"/>
      <c r="N24099" s="152"/>
      <c r="P24099" s="138"/>
    </row>
    <row r="24100" spans="13:16" x14ac:dyDescent="0.3">
      <c r="M24100" s="162"/>
      <c r="N24100" s="152"/>
      <c r="P24100" s="138"/>
    </row>
    <row r="24101" spans="13:16" x14ac:dyDescent="0.3">
      <c r="M24101" s="162"/>
      <c r="N24101" s="152"/>
      <c r="P24101" s="138"/>
    </row>
    <row r="24102" spans="13:16" x14ac:dyDescent="0.3">
      <c r="M24102" s="162"/>
      <c r="N24102" s="152"/>
      <c r="P24102" s="138"/>
    </row>
    <row r="24103" spans="13:16" x14ac:dyDescent="0.3">
      <c r="M24103" s="162"/>
      <c r="N24103" s="152"/>
      <c r="P24103" s="138"/>
    </row>
    <row r="24104" spans="13:16" x14ac:dyDescent="0.3">
      <c r="M24104" s="162"/>
      <c r="N24104" s="152"/>
      <c r="P24104" s="138"/>
    </row>
    <row r="24105" spans="13:16" x14ac:dyDescent="0.3">
      <c r="M24105" s="162"/>
      <c r="N24105" s="152"/>
      <c r="P24105" s="138"/>
    </row>
    <row r="24106" spans="13:16" x14ac:dyDescent="0.3">
      <c r="M24106" s="162"/>
      <c r="N24106" s="152"/>
      <c r="P24106" s="138"/>
    </row>
    <row r="24107" spans="13:16" x14ac:dyDescent="0.3">
      <c r="M24107" s="162"/>
      <c r="N24107" s="152"/>
      <c r="P24107" s="138"/>
    </row>
    <row r="24108" spans="13:16" x14ac:dyDescent="0.3">
      <c r="M24108" s="162"/>
      <c r="N24108" s="152"/>
      <c r="P24108" s="138"/>
    </row>
    <row r="24109" spans="13:16" x14ac:dyDescent="0.3">
      <c r="M24109" s="162"/>
      <c r="N24109" s="152"/>
      <c r="P24109" s="138"/>
    </row>
    <row r="24110" spans="13:16" x14ac:dyDescent="0.3">
      <c r="M24110" s="162"/>
      <c r="N24110" s="152"/>
      <c r="P24110" s="138"/>
    </row>
    <row r="24111" spans="13:16" x14ac:dyDescent="0.3">
      <c r="M24111" s="162"/>
      <c r="N24111" s="152"/>
      <c r="P24111" s="138"/>
    </row>
    <row r="24112" spans="13:16" x14ac:dyDescent="0.3">
      <c r="M24112" s="162"/>
      <c r="N24112" s="152"/>
      <c r="P24112" s="138"/>
    </row>
    <row r="24113" spans="13:16" x14ac:dyDescent="0.3">
      <c r="M24113" s="162"/>
      <c r="N24113" s="152"/>
      <c r="P24113" s="138"/>
    </row>
    <row r="24114" spans="13:16" x14ac:dyDescent="0.3">
      <c r="M24114" s="162"/>
      <c r="N24114" s="152"/>
      <c r="P24114" s="138"/>
    </row>
    <row r="24115" spans="13:16" x14ac:dyDescent="0.3">
      <c r="M24115" s="162"/>
      <c r="N24115" s="152"/>
      <c r="P24115" s="138"/>
    </row>
    <row r="24116" spans="13:16" x14ac:dyDescent="0.3">
      <c r="M24116" s="162"/>
      <c r="N24116" s="152"/>
      <c r="P24116" s="138"/>
    </row>
    <row r="24117" spans="13:16" x14ac:dyDescent="0.3">
      <c r="M24117" s="162"/>
      <c r="N24117" s="152"/>
      <c r="P24117" s="138"/>
    </row>
    <row r="24118" spans="13:16" x14ac:dyDescent="0.3">
      <c r="M24118" s="162"/>
      <c r="N24118" s="152"/>
      <c r="P24118" s="138"/>
    </row>
    <row r="24119" spans="13:16" x14ac:dyDescent="0.3">
      <c r="M24119" s="162"/>
      <c r="N24119" s="152"/>
      <c r="P24119" s="138"/>
    </row>
    <row r="24120" spans="13:16" x14ac:dyDescent="0.3">
      <c r="M24120" s="162"/>
      <c r="N24120" s="152"/>
      <c r="P24120" s="138"/>
    </row>
    <row r="24121" spans="13:16" x14ac:dyDescent="0.3">
      <c r="M24121" s="162"/>
      <c r="N24121" s="152"/>
      <c r="P24121" s="138"/>
    </row>
    <row r="24122" spans="13:16" x14ac:dyDescent="0.3">
      <c r="M24122" s="162"/>
      <c r="N24122" s="152"/>
      <c r="P24122" s="138"/>
    </row>
    <row r="24123" spans="13:16" x14ac:dyDescent="0.3">
      <c r="M24123" s="162"/>
      <c r="N24123" s="152"/>
      <c r="P24123" s="138"/>
    </row>
    <row r="24124" spans="13:16" x14ac:dyDescent="0.3">
      <c r="M24124" s="162"/>
      <c r="N24124" s="152"/>
      <c r="P24124" s="138"/>
    </row>
    <row r="24125" spans="13:16" x14ac:dyDescent="0.3">
      <c r="M24125" s="162"/>
      <c r="N24125" s="152"/>
      <c r="P24125" s="138"/>
    </row>
    <row r="24126" spans="13:16" x14ac:dyDescent="0.3">
      <c r="M24126" s="162"/>
      <c r="N24126" s="152"/>
      <c r="P24126" s="138"/>
    </row>
    <row r="24127" spans="13:16" x14ac:dyDescent="0.3">
      <c r="M24127" s="162"/>
      <c r="N24127" s="152"/>
      <c r="P24127" s="138"/>
    </row>
    <row r="24128" spans="13:16" x14ac:dyDescent="0.3">
      <c r="M24128" s="162"/>
      <c r="N24128" s="152"/>
      <c r="P24128" s="138"/>
    </row>
    <row r="24129" spans="13:16" x14ac:dyDescent="0.3">
      <c r="M24129" s="162"/>
      <c r="N24129" s="152"/>
      <c r="P24129" s="138"/>
    </row>
    <row r="24130" spans="13:16" x14ac:dyDescent="0.3">
      <c r="M24130" s="162"/>
      <c r="N24130" s="152"/>
      <c r="P24130" s="138"/>
    </row>
    <row r="24131" spans="13:16" x14ac:dyDescent="0.3">
      <c r="M24131" s="162"/>
      <c r="N24131" s="152"/>
      <c r="P24131" s="138"/>
    </row>
    <row r="24132" spans="13:16" x14ac:dyDescent="0.3">
      <c r="M24132" s="162"/>
      <c r="N24132" s="152"/>
      <c r="P24132" s="138"/>
    </row>
    <row r="24133" spans="13:16" x14ac:dyDescent="0.3">
      <c r="M24133" s="162"/>
      <c r="N24133" s="152"/>
      <c r="P24133" s="138"/>
    </row>
    <row r="24134" spans="13:16" x14ac:dyDescent="0.3">
      <c r="M24134" s="162"/>
      <c r="N24134" s="152"/>
      <c r="P24134" s="138"/>
    </row>
    <row r="24135" spans="13:16" x14ac:dyDescent="0.3">
      <c r="M24135" s="162"/>
      <c r="N24135" s="152"/>
      <c r="P24135" s="138"/>
    </row>
    <row r="24136" spans="13:16" x14ac:dyDescent="0.3">
      <c r="M24136" s="162"/>
      <c r="N24136" s="152"/>
      <c r="P24136" s="138"/>
    </row>
    <row r="24137" spans="13:16" x14ac:dyDescent="0.3">
      <c r="M24137" s="162"/>
      <c r="N24137" s="152"/>
      <c r="P24137" s="138"/>
    </row>
    <row r="24138" spans="13:16" x14ac:dyDescent="0.3">
      <c r="M24138" s="162"/>
      <c r="N24138" s="152"/>
      <c r="P24138" s="138"/>
    </row>
    <row r="24139" spans="13:16" x14ac:dyDescent="0.3">
      <c r="M24139" s="162"/>
      <c r="N24139" s="152"/>
      <c r="P24139" s="138"/>
    </row>
    <row r="24140" spans="13:16" x14ac:dyDescent="0.3">
      <c r="M24140" s="162"/>
      <c r="N24140" s="152"/>
      <c r="P24140" s="138"/>
    </row>
    <row r="24141" spans="13:16" x14ac:dyDescent="0.3">
      <c r="M24141" s="162"/>
      <c r="N24141" s="152"/>
      <c r="P24141" s="138"/>
    </row>
    <row r="24142" spans="13:16" x14ac:dyDescent="0.3">
      <c r="M24142" s="162"/>
      <c r="N24142" s="152"/>
      <c r="P24142" s="138"/>
    </row>
    <row r="24143" spans="13:16" x14ac:dyDescent="0.3">
      <c r="M24143" s="162"/>
      <c r="N24143" s="152"/>
      <c r="P24143" s="138"/>
    </row>
    <row r="24144" spans="13:16" x14ac:dyDescent="0.3">
      <c r="M24144" s="162"/>
      <c r="N24144" s="152"/>
      <c r="P24144" s="138"/>
    </row>
    <row r="24145" spans="13:16" x14ac:dyDescent="0.3">
      <c r="M24145" s="162"/>
      <c r="N24145" s="152"/>
      <c r="P24145" s="138"/>
    </row>
    <row r="24146" spans="13:16" x14ac:dyDescent="0.3">
      <c r="M24146" s="162"/>
      <c r="N24146" s="152"/>
      <c r="P24146" s="138"/>
    </row>
    <row r="24147" spans="13:16" x14ac:dyDescent="0.3">
      <c r="M24147" s="162"/>
      <c r="N24147" s="152"/>
      <c r="P24147" s="138"/>
    </row>
    <row r="24148" spans="13:16" x14ac:dyDescent="0.3">
      <c r="M24148" s="162"/>
      <c r="N24148" s="152"/>
      <c r="P24148" s="138"/>
    </row>
    <row r="24149" spans="13:16" x14ac:dyDescent="0.3">
      <c r="M24149" s="162"/>
      <c r="N24149" s="152"/>
      <c r="P24149" s="138"/>
    </row>
    <row r="24150" spans="13:16" x14ac:dyDescent="0.3">
      <c r="M24150" s="162"/>
      <c r="N24150" s="152"/>
      <c r="P24150" s="138"/>
    </row>
    <row r="24151" spans="13:16" x14ac:dyDescent="0.3">
      <c r="M24151" s="162"/>
      <c r="N24151" s="152"/>
      <c r="P24151" s="138"/>
    </row>
    <row r="24152" spans="13:16" x14ac:dyDescent="0.3">
      <c r="M24152" s="162"/>
      <c r="N24152" s="152"/>
      <c r="P24152" s="138"/>
    </row>
    <row r="24153" spans="13:16" x14ac:dyDescent="0.3">
      <c r="M24153" s="162"/>
      <c r="N24153" s="152"/>
      <c r="P24153" s="138"/>
    </row>
    <row r="24154" spans="13:16" x14ac:dyDescent="0.3">
      <c r="M24154" s="162"/>
      <c r="N24154" s="152"/>
      <c r="P24154" s="138"/>
    </row>
    <row r="24155" spans="13:16" x14ac:dyDescent="0.3">
      <c r="M24155" s="162"/>
      <c r="N24155" s="152"/>
      <c r="P24155" s="138"/>
    </row>
    <row r="24156" spans="13:16" x14ac:dyDescent="0.3">
      <c r="M24156" s="162"/>
      <c r="N24156" s="152"/>
      <c r="P24156" s="138"/>
    </row>
    <row r="24157" spans="13:16" x14ac:dyDescent="0.3">
      <c r="M24157" s="162"/>
      <c r="N24157" s="152"/>
      <c r="P24157" s="138"/>
    </row>
    <row r="24158" spans="13:16" x14ac:dyDescent="0.3">
      <c r="M24158" s="162"/>
      <c r="N24158" s="152"/>
      <c r="P24158" s="138"/>
    </row>
    <row r="24159" spans="13:16" x14ac:dyDescent="0.3">
      <c r="M24159" s="162"/>
      <c r="N24159" s="152"/>
      <c r="P24159" s="138"/>
    </row>
    <row r="24160" spans="13:16" x14ac:dyDescent="0.3">
      <c r="M24160" s="162"/>
      <c r="N24160" s="152"/>
      <c r="P24160" s="138"/>
    </row>
    <row r="24161" spans="13:16" x14ac:dyDescent="0.3">
      <c r="M24161" s="162"/>
      <c r="N24161" s="152"/>
      <c r="P24161" s="138"/>
    </row>
    <row r="24162" spans="13:16" x14ac:dyDescent="0.3">
      <c r="M24162" s="162"/>
      <c r="N24162" s="152"/>
      <c r="P24162" s="138"/>
    </row>
    <row r="24163" spans="13:16" x14ac:dyDescent="0.3">
      <c r="M24163" s="162"/>
      <c r="N24163" s="152"/>
      <c r="P24163" s="138"/>
    </row>
    <row r="24164" spans="13:16" x14ac:dyDescent="0.3">
      <c r="M24164" s="162"/>
      <c r="N24164" s="152"/>
      <c r="P24164" s="138"/>
    </row>
    <row r="24165" spans="13:16" x14ac:dyDescent="0.3">
      <c r="M24165" s="162"/>
      <c r="N24165" s="152"/>
      <c r="P24165" s="138"/>
    </row>
    <row r="24166" spans="13:16" x14ac:dyDescent="0.3">
      <c r="M24166" s="162"/>
      <c r="N24166" s="152"/>
      <c r="P24166" s="138"/>
    </row>
    <row r="24167" spans="13:16" x14ac:dyDescent="0.3">
      <c r="M24167" s="162"/>
      <c r="N24167" s="152"/>
      <c r="P24167" s="138"/>
    </row>
    <row r="24168" spans="13:16" x14ac:dyDescent="0.3">
      <c r="M24168" s="162"/>
      <c r="N24168" s="152"/>
      <c r="P24168" s="138"/>
    </row>
    <row r="24169" spans="13:16" x14ac:dyDescent="0.3">
      <c r="M24169" s="162"/>
      <c r="N24169" s="152"/>
      <c r="P24169" s="138"/>
    </row>
    <row r="24170" spans="13:16" x14ac:dyDescent="0.3">
      <c r="M24170" s="162"/>
      <c r="N24170" s="152"/>
      <c r="P24170" s="138"/>
    </row>
    <row r="24171" spans="13:16" x14ac:dyDescent="0.3">
      <c r="M24171" s="162"/>
      <c r="N24171" s="152"/>
      <c r="P24171" s="138"/>
    </row>
    <row r="24172" spans="13:16" x14ac:dyDescent="0.3">
      <c r="M24172" s="162"/>
      <c r="N24172" s="152"/>
      <c r="P24172" s="138"/>
    </row>
    <row r="24173" spans="13:16" x14ac:dyDescent="0.3">
      <c r="M24173" s="162"/>
      <c r="N24173" s="152"/>
      <c r="P24173" s="138"/>
    </row>
    <row r="24174" spans="13:16" x14ac:dyDescent="0.3">
      <c r="M24174" s="162"/>
      <c r="N24174" s="152"/>
      <c r="P24174" s="138"/>
    </row>
    <row r="24175" spans="13:16" x14ac:dyDescent="0.3">
      <c r="M24175" s="162"/>
      <c r="N24175" s="152"/>
      <c r="P24175" s="138"/>
    </row>
    <row r="24176" spans="13:16" x14ac:dyDescent="0.3">
      <c r="M24176" s="162"/>
      <c r="N24176" s="152"/>
      <c r="P24176" s="138"/>
    </row>
    <row r="24177" spans="13:16" x14ac:dyDescent="0.3">
      <c r="M24177" s="162"/>
      <c r="N24177" s="152"/>
      <c r="P24177" s="138"/>
    </row>
    <row r="24178" spans="13:16" x14ac:dyDescent="0.3">
      <c r="M24178" s="162"/>
      <c r="N24178" s="152"/>
      <c r="P24178" s="138"/>
    </row>
    <row r="24179" spans="13:16" x14ac:dyDescent="0.3">
      <c r="M24179" s="162"/>
      <c r="N24179" s="152"/>
      <c r="P24179" s="138"/>
    </row>
    <row r="24180" spans="13:16" x14ac:dyDescent="0.3">
      <c r="M24180" s="162"/>
      <c r="N24180" s="152"/>
      <c r="P24180" s="138"/>
    </row>
    <row r="24181" spans="13:16" x14ac:dyDescent="0.3">
      <c r="M24181" s="162"/>
      <c r="N24181" s="152"/>
      <c r="P24181" s="138"/>
    </row>
    <row r="24182" spans="13:16" x14ac:dyDescent="0.3">
      <c r="M24182" s="162"/>
      <c r="N24182" s="152"/>
      <c r="P24182" s="138"/>
    </row>
    <row r="24183" spans="13:16" x14ac:dyDescent="0.3">
      <c r="M24183" s="162"/>
      <c r="N24183" s="152"/>
      <c r="P24183" s="138"/>
    </row>
    <row r="24184" spans="13:16" x14ac:dyDescent="0.3">
      <c r="M24184" s="162"/>
      <c r="N24184" s="152"/>
      <c r="P24184" s="138"/>
    </row>
    <row r="24185" spans="13:16" x14ac:dyDescent="0.3">
      <c r="M24185" s="162"/>
      <c r="N24185" s="152"/>
      <c r="P24185" s="138"/>
    </row>
    <row r="24186" spans="13:16" x14ac:dyDescent="0.3">
      <c r="M24186" s="162"/>
      <c r="N24186" s="152"/>
      <c r="P24186" s="138"/>
    </row>
    <row r="24187" spans="13:16" x14ac:dyDescent="0.3">
      <c r="M24187" s="162"/>
      <c r="N24187" s="152"/>
      <c r="P24187" s="138"/>
    </row>
    <row r="24188" spans="13:16" x14ac:dyDescent="0.3">
      <c r="M24188" s="162"/>
      <c r="N24188" s="152"/>
      <c r="P24188" s="138"/>
    </row>
    <row r="24189" spans="13:16" x14ac:dyDescent="0.3">
      <c r="M24189" s="162"/>
      <c r="N24189" s="152"/>
      <c r="P24189" s="138"/>
    </row>
    <row r="24190" spans="13:16" x14ac:dyDescent="0.3">
      <c r="M24190" s="162"/>
      <c r="N24190" s="152"/>
      <c r="P24190" s="138"/>
    </row>
    <row r="24191" spans="13:16" x14ac:dyDescent="0.3">
      <c r="M24191" s="162"/>
      <c r="N24191" s="152"/>
      <c r="P24191" s="138"/>
    </row>
    <row r="24192" spans="13:16" x14ac:dyDescent="0.3">
      <c r="M24192" s="162"/>
      <c r="N24192" s="152"/>
      <c r="P24192" s="138"/>
    </row>
    <row r="24193" spans="13:16" x14ac:dyDescent="0.3">
      <c r="M24193" s="162"/>
      <c r="N24193" s="152"/>
      <c r="P24193" s="138"/>
    </row>
    <row r="24194" spans="13:16" x14ac:dyDescent="0.3">
      <c r="M24194" s="162"/>
      <c r="N24194" s="152"/>
      <c r="P24194" s="138"/>
    </row>
    <row r="24195" spans="13:16" x14ac:dyDescent="0.3">
      <c r="M24195" s="162"/>
      <c r="N24195" s="152"/>
      <c r="P24195" s="138"/>
    </row>
    <row r="24196" spans="13:16" x14ac:dyDescent="0.3">
      <c r="M24196" s="162"/>
      <c r="N24196" s="152"/>
      <c r="P24196" s="138"/>
    </row>
    <row r="24197" spans="13:16" x14ac:dyDescent="0.3">
      <c r="M24197" s="162"/>
      <c r="N24197" s="152"/>
      <c r="P24197" s="138"/>
    </row>
    <row r="24198" spans="13:16" x14ac:dyDescent="0.3">
      <c r="M24198" s="162"/>
      <c r="N24198" s="152"/>
      <c r="P24198" s="138"/>
    </row>
    <row r="24199" spans="13:16" x14ac:dyDescent="0.3">
      <c r="M24199" s="162"/>
      <c r="N24199" s="152"/>
      <c r="P24199" s="138"/>
    </row>
    <row r="24200" spans="13:16" x14ac:dyDescent="0.3">
      <c r="M24200" s="162"/>
      <c r="N24200" s="152"/>
      <c r="P24200" s="138"/>
    </row>
    <row r="24201" spans="13:16" x14ac:dyDescent="0.3">
      <c r="M24201" s="162"/>
      <c r="N24201" s="152"/>
      <c r="P24201" s="138"/>
    </row>
    <row r="24202" spans="13:16" x14ac:dyDescent="0.3">
      <c r="M24202" s="162"/>
      <c r="N24202" s="152"/>
      <c r="P24202" s="138"/>
    </row>
    <row r="24203" spans="13:16" x14ac:dyDescent="0.3">
      <c r="M24203" s="162"/>
      <c r="N24203" s="152"/>
      <c r="P24203" s="138"/>
    </row>
    <row r="24204" spans="13:16" x14ac:dyDescent="0.3">
      <c r="M24204" s="162"/>
      <c r="N24204" s="152"/>
      <c r="P24204" s="138"/>
    </row>
    <row r="24205" spans="13:16" x14ac:dyDescent="0.3">
      <c r="M24205" s="162"/>
      <c r="N24205" s="152"/>
      <c r="P24205" s="138"/>
    </row>
    <row r="24206" spans="13:16" x14ac:dyDescent="0.3">
      <c r="M24206" s="162"/>
      <c r="N24206" s="152"/>
      <c r="P24206" s="138"/>
    </row>
    <row r="24207" spans="13:16" x14ac:dyDescent="0.3">
      <c r="M24207" s="162"/>
      <c r="N24207" s="152"/>
      <c r="P24207" s="138"/>
    </row>
    <row r="24208" spans="13:16" x14ac:dyDescent="0.3">
      <c r="M24208" s="162"/>
      <c r="N24208" s="152"/>
      <c r="P24208" s="138"/>
    </row>
    <row r="24209" spans="13:16" x14ac:dyDescent="0.3">
      <c r="M24209" s="162"/>
      <c r="N24209" s="152"/>
      <c r="P24209" s="138"/>
    </row>
    <row r="24210" spans="13:16" x14ac:dyDescent="0.3">
      <c r="M24210" s="162"/>
      <c r="N24210" s="152"/>
      <c r="P24210" s="138"/>
    </row>
    <row r="24211" spans="13:16" x14ac:dyDescent="0.3">
      <c r="M24211" s="162"/>
      <c r="N24211" s="152"/>
      <c r="P24211" s="138"/>
    </row>
    <row r="24212" spans="13:16" x14ac:dyDescent="0.3">
      <c r="M24212" s="162"/>
      <c r="N24212" s="152"/>
      <c r="P24212" s="138"/>
    </row>
    <row r="24213" spans="13:16" x14ac:dyDescent="0.3">
      <c r="M24213" s="162"/>
      <c r="N24213" s="152"/>
      <c r="P24213" s="138"/>
    </row>
    <row r="24214" spans="13:16" x14ac:dyDescent="0.3">
      <c r="M24214" s="162"/>
      <c r="N24214" s="152"/>
      <c r="P24214" s="138"/>
    </row>
    <row r="24215" spans="13:16" x14ac:dyDescent="0.3">
      <c r="M24215" s="162"/>
      <c r="N24215" s="152"/>
      <c r="P24215" s="138"/>
    </row>
    <row r="24216" spans="13:16" x14ac:dyDescent="0.3">
      <c r="M24216" s="162"/>
      <c r="N24216" s="152"/>
      <c r="P24216" s="138"/>
    </row>
    <row r="24217" spans="13:16" x14ac:dyDescent="0.3">
      <c r="M24217" s="162"/>
      <c r="N24217" s="152"/>
      <c r="P24217" s="138"/>
    </row>
    <row r="24218" spans="13:16" x14ac:dyDescent="0.3">
      <c r="M24218" s="162"/>
      <c r="N24218" s="152"/>
      <c r="P24218" s="138"/>
    </row>
    <row r="24219" spans="13:16" x14ac:dyDescent="0.3">
      <c r="M24219" s="162"/>
      <c r="N24219" s="152"/>
      <c r="P24219" s="138"/>
    </row>
    <row r="24220" spans="13:16" x14ac:dyDescent="0.3">
      <c r="M24220" s="162"/>
      <c r="N24220" s="152"/>
      <c r="P24220" s="138"/>
    </row>
    <row r="24221" spans="13:16" x14ac:dyDescent="0.3">
      <c r="M24221" s="162"/>
      <c r="N24221" s="152"/>
      <c r="P24221" s="138"/>
    </row>
    <row r="24222" spans="13:16" x14ac:dyDescent="0.3">
      <c r="M24222" s="162"/>
      <c r="N24222" s="152"/>
      <c r="P24222" s="138"/>
    </row>
    <row r="24223" spans="13:16" x14ac:dyDescent="0.3">
      <c r="M24223" s="162"/>
      <c r="N24223" s="152"/>
      <c r="P24223" s="138"/>
    </row>
    <row r="24224" spans="13:16" x14ac:dyDescent="0.3">
      <c r="M24224" s="162"/>
      <c r="N24224" s="152"/>
      <c r="P24224" s="138"/>
    </row>
    <row r="24225" spans="13:16" x14ac:dyDescent="0.3">
      <c r="M24225" s="162"/>
      <c r="N24225" s="152"/>
      <c r="P24225" s="138"/>
    </row>
    <row r="24226" spans="13:16" x14ac:dyDescent="0.3">
      <c r="M24226" s="162"/>
      <c r="N24226" s="152"/>
      <c r="P24226" s="138"/>
    </row>
    <row r="24227" spans="13:16" x14ac:dyDescent="0.3">
      <c r="M24227" s="162"/>
      <c r="N24227" s="152"/>
      <c r="P24227" s="138"/>
    </row>
    <row r="24228" spans="13:16" x14ac:dyDescent="0.3">
      <c r="M24228" s="162"/>
      <c r="N24228" s="152"/>
      <c r="P24228" s="138"/>
    </row>
    <row r="24229" spans="13:16" x14ac:dyDescent="0.3">
      <c r="M24229" s="162"/>
      <c r="N24229" s="152"/>
      <c r="P24229" s="138"/>
    </row>
    <row r="24230" spans="13:16" x14ac:dyDescent="0.3">
      <c r="M24230" s="162"/>
      <c r="N24230" s="152"/>
      <c r="P24230" s="138"/>
    </row>
    <row r="24231" spans="13:16" x14ac:dyDescent="0.3">
      <c r="M24231" s="162"/>
      <c r="N24231" s="152"/>
      <c r="P24231" s="138"/>
    </row>
    <row r="24232" spans="13:16" x14ac:dyDescent="0.3">
      <c r="M24232" s="162"/>
      <c r="N24232" s="152"/>
      <c r="P24232" s="138"/>
    </row>
    <row r="24233" spans="13:16" x14ac:dyDescent="0.3">
      <c r="M24233" s="162"/>
      <c r="N24233" s="152"/>
      <c r="P24233" s="138"/>
    </row>
    <row r="24234" spans="13:16" x14ac:dyDescent="0.3">
      <c r="M24234" s="162"/>
      <c r="N24234" s="152"/>
      <c r="P24234" s="138"/>
    </row>
    <row r="24235" spans="13:16" x14ac:dyDescent="0.3">
      <c r="M24235" s="162"/>
      <c r="N24235" s="152"/>
      <c r="P24235" s="138"/>
    </row>
    <row r="24236" spans="13:16" x14ac:dyDescent="0.3">
      <c r="M24236" s="162"/>
      <c r="N24236" s="152"/>
      <c r="P24236" s="138"/>
    </row>
    <row r="24237" spans="13:16" x14ac:dyDescent="0.3">
      <c r="M24237" s="162"/>
      <c r="N24237" s="152"/>
      <c r="P24237" s="138"/>
    </row>
    <row r="24238" spans="13:16" x14ac:dyDescent="0.3">
      <c r="M24238" s="162"/>
      <c r="N24238" s="152"/>
      <c r="P24238" s="138"/>
    </row>
    <row r="24239" spans="13:16" x14ac:dyDescent="0.3">
      <c r="M24239" s="162"/>
      <c r="N24239" s="152"/>
      <c r="P24239" s="138"/>
    </row>
    <row r="24240" spans="13:16" x14ac:dyDescent="0.3">
      <c r="M24240" s="162"/>
      <c r="N24240" s="152"/>
      <c r="P24240" s="138"/>
    </row>
    <row r="24241" spans="13:16" x14ac:dyDescent="0.3">
      <c r="M24241" s="162"/>
      <c r="N24241" s="152"/>
      <c r="P24241" s="138"/>
    </row>
    <row r="24242" spans="13:16" x14ac:dyDescent="0.3">
      <c r="M24242" s="162"/>
      <c r="N24242" s="152"/>
      <c r="P24242" s="138"/>
    </row>
    <row r="24243" spans="13:16" x14ac:dyDescent="0.3">
      <c r="M24243" s="162"/>
      <c r="N24243" s="152"/>
      <c r="P24243" s="138"/>
    </row>
    <row r="24244" spans="13:16" x14ac:dyDescent="0.3">
      <c r="M24244" s="162"/>
      <c r="N24244" s="152"/>
      <c r="P24244" s="138"/>
    </row>
    <row r="24245" spans="13:16" x14ac:dyDescent="0.3">
      <c r="M24245" s="162"/>
      <c r="N24245" s="152"/>
      <c r="P24245" s="138"/>
    </row>
    <row r="24246" spans="13:16" x14ac:dyDescent="0.3">
      <c r="M24246" s="162"/>
      <c r="N24246" s="152"/>
      <c r="P24246" s="138"/>
    </row>
    <row r="24247" spans="13:16" x14ac:dyDescent="0.3">
      <c r="M24247" s="162"/>
      <c r="N24247" s="152"/>
      <c r="P24247" s="138"/>
    </row>
    <row r="24248" spans="13:16" x14ac:dyDescent="0.3">
      <c r="M24248" s="162"/>
      <c r="N24248" s="152"/>
      <c r="P24248" s="138"/>
    </row>
    <row r="24249" spans="13:16" x14ac:dyDescent="0.3">
      <c r="M24249" s="162"/>
      <c r="N24249" s="152"/>
      <c r="P24249" s="138"/>
    </row>
    <row r="24250" spans="13:16" x14ac:dyDescent="0.3">
      <c r="M24250" s="162"/>
      <c r="N24250" s="152"/>
      <c r="P24250" s="138"/>
    </row>
    <row r="24251" spans="13:16" x14ac:dyDescent="0.3">
      <c r="M24251" s="162"/>
      <c r="N24251" s="152"/>
      <c r="P24251" s="138"/>
    </row>
    <row r="24252" spans="13:16" x14ac:dyDescent="0.3">
      <c r="M24252" s="162"/>
      <c r="N24252" s="152"/>
      <c r="P24252" s="138"/>
    </row>
    <row r="24253" spans="13:16" x14ac:dyDescent="0.3">
      <c r="M24253" s="162"/>
      <c r="N24253" s="152"/>
      <c r="P24253" s="138"/>
    </row>
    <row r="24254" spans="13:16" x14ac:dyDescent="0.3">
      <c r="M24254" s="162"/>
      <c r="N24254" s="152"/>
      <c r="P24254" s="138"/>
    </row>
    <row r="24255" spans="13:16" x14ac:dyDescent="0.3">
      <c r="M24255" s="162"/>
      <c r="N24255" s="152"/>
      <c r="P24255" s="138"/>
    </row>
    <row r="24256" spans="13:16" x14ac:dyDescent="0.3">
      <c r="M24256" s="162"/>
      <c r="N24256" s="152"/>
      <c r="P24256" s="138"/>
    </row>
    <row r="24257" spans="13:16" x14ac:dyDescent="0.3">
      <c r="M24257" s="162"/>
      <c r="N24257" s="152"/>
      <c r="P24257" s="138"/>
    </row>
    <row r="24258" spans="13:16" x14ac:dyDescent="0.3">
      <c r="M24258" s="162"/>
      <c r="N24258" s="152"/>
      <c r="P24258" s="138"/>
    </row>
    <row r="24259" spans="13:16" x14ac:dyDescent="0.3">
      <c r="M24259" s="162"/>
      <c r="N24259" s="152"/>
      <c r="P24259" s="138"/>
    </row>
    <row r="24260" spans="13:16" x14ac:dyDescent="0.3">
      <c r="M24260" s="162"/>
      <c r="N24260" s="152"/>
      <c r="P24260" s="138"/>
    </row>
    <row r="24261" spans="13:16" x14ac:dyDescent="0.3">
      <c r="M24261" s="162"/>
      <c r="N24261" s="152"/>
      <c r="P24261" s="138"/>
    </row>
    <row r="24262" spans="13:16" x14ac:dyDescent="0.3">
      <c r="M24262" s="162"/>
      <c r="N24262" s="152"/>
      <c r="P24262" s="138"/>
    </row>
    <row r="24263" spans="13:16" x14ac:dyDescent="0.3">
      <c r="M24263" s="162"/>
      <c r="N24263" s="152"/>
      <c r="P24263" s="138"/>
    </row>
    <row r="24264" spans="13:16" x14ac:dyDescent="0.3">
      <c r="M24264" s="162"/>
      <c r="N24264" s="152"/>
      <c r="P24264" s="138"/>
    </row>
    <row r="24265" spans="13:16" x14ac:dyDescent="0.3">
      <c r="M24265" s="162"/>
      <c r="N24265" s="152"/>
      <c r="P24265" s="138"/>
    </row>
    <row r="24266" spans="13:16" x14ac:dyDescent="0.3">
      <c r="M24266" s="162"/>
      <c r="N24266" s="152"/>
      <c r="P24266" s="138"/>
    </row>
    <row r="24267" spans="13:16" x14ac:dyDescent="0.3">
      <c r="M24267" s="162"/>
      <c r="N24267" s="152"/>
      <c r="P24267" s="138"/>
    </row>
    <row r="24268" spans="13:16" x14ac:dyDescent="0.3">
      <c r="M24268" s="162"/>
      <c r="N24268" s="152"/>
      <c r="P24268" s="138"/>
    </row>
    <row r="24269" spans="13:16" x14ac:dyDescent="0.3">
      <c r="M24269" s="162"/>
      <c r="N24269" s="152"/>
      <c r="P24269" s="138"/>
    </row>
    <row r="24270" spans="13:16" x14ac:dyDescent="0.3">
      <c r="M24270" s="162"/>
      <c r="N24270" s="152"/>
      <c r="P24270" s="138"/>
    </row>
    <row r="24271" spans="13:16" x14ac:dyDescent="0.3">
      <c r="M24271" s="162"/>
      <c r="N24271" s="152"/>
      <c r="P24271" s="138"/>
    </row>
    <row r="24272" spans="13:16" x14ac:dyDescent="0.3">
      <c r="M24272" s="162"/>
      <c r="N24272" s="152"/>
      <c r="P24272" s="138"/>
    </row>
    <row r="24273" spans="13:16" x14ac:dyDescent="0.3">
      <c r="M24273" s="162"/>
      <c r="N24273" s="152"/>
      <c r="P24273" s="138"/>
    </row>
    <row r="24274" spans="13:16" x14ac:dyDescent="0.3">
      <c r="M24274" s="162"/>
      <c r="N24274" s="152"/>
      <c r="P24274" s="138"/>
    </row>
    <row r="24275" spans="13:16" x14ac:dyDescent="0.3">
      <c r="M24275" s="162"/>
      <c r="N24275" s="152"/>
      <c r="P24275" s="138"/>
    </row>
    <row r="24276" spans="13:16" x14ac:dyDescent="0.3">
      <c r="M24276" s="162"/>
      <c r="N24276" s="152"/>
      <c r="P24276" s="138"/>
    </row>
    <row r="24277" spans="13:16" x14ac:dyDescent="0.3">
      <c r="M24277" s="162"/>
      <c r="N24277" s="152"/>
      <c r="P24277" s="138"/>
    </row>
    <row r="24278" spans="13:16" x14ac:dyDescent="0.3">
      <c r="M24278" s="162"/>
      <c r="N24278" s="152"/>
      <c r="P24278" s="138"/>
    </row>
    <row r="24279" spans="13:16" x14ac:dyDescent="0.3">
      <c r="M24279" s="162"/>
      <c r="N24279" s="152"/>
      <c r="P24279" s="138"/>
    </row>
    <row r="24280" spans="13:16" x14ac:dyDescent="0.3">
      <c r="M24280" s="162"/>
      <c r="N24280" s="152"/>
      <c r="P24280" s="138"/>
    </row>
    <row r="24281" spans="13:16" x14ac:dyDescent="0.3">
      <c r="M24281" s="162"/>
      <c r="N24281" s="152"/>
      <c r="P24281" s="138"/>
    </row>
    <row r="24282" spans="13:16" x14ac:dyDescent="0.3">
      <c r="M24282" s="162"/>
      <c r="N24282" s="152"/>
      <c r="P24282" s="138"/>
    </row>
    <row r="24283" spans="13:16" x14ac:dyDescent="0.3">
      <c r="M24283" s="162"/>
      <c r="N24283" s="152"/>
      <c r="P24283" s="138"/>
    </row>
    <row r="24284" spans="13:16" x14ac:dyDescent="0.3">
      <c r="M24284" s="162"/>
      <c r="N24284" s="152"/>
      <c r="P24284" s="138"/>
    </row>
    <row r="24285" spans="13:16" x14ac:dyDescent="0.3">
      <c r="M24285" s="162"/>
      <c r="N24285" s="152"/>
      <c r="P24285" s="138"/>
    </row>
    <row r="24286" spans="13:16" x14ac:dyDescent="0.3">
      <c r="M24286" s="162"/>
      <c r="N24286" s="152"/>
      <c r="P24286" s="138"/>
    </row>
    <row r="24287" spans="13:16" x14ac:dyDescent="0.3">
      <c r="M24287" s="162"/>
      <c r="N24287" s="152"/>
      <c r="P24287" s="138"/>
    </row>
    <row r="24288" spans="13:16" x14ac:dyDescent="0.3">
      <c r="M24288" s="162"/>
      <c r="N24288" s="152"/>
      <c r="P24288" s="138"/>
    </row>
    <row r="24289" spans="13:16" x14ac:dyDescent="0.3">
      <c r="M24289" s="162"/>
      <c r="N24289" s="152"/>
      <c r="P24289" s="138"/>
    </row>
    <row r="24290" spans="13:16" x14ac:dyDescent="0.3">
      <c r="M24290" s="162"/>
      <c r="N24290" s="152"/>
      <c r="P24290" s="138"/>
    </row>
    <row r="24291" spans="13:16" x14ac:dyDescent="0.3">
      <c r="M24291" s="162"/>
      <c r="N24291" s="152"/>
      <c r="P24291" s="138"/>
    </row>
    <row r="24292" spans="13:16" x14ac:dyDescent="0.3">
      <c r="M24292" s="162"/>
      <c r="N24292" s="152"/>
      <c r="P24292" s="138"/>
    </row>
    <row r="24293" spans="13:16" x14ac:dyDescent="0.3">
      <c r="M24293" s="162"/>
      <c r="N24293" s="152"/>
      <c r="P24293" s="138"/>
    </row>
    <row r="24294" spans="13:16" x14ac:dyDescent="0.3">
      <c r="M24294" s="162"/>
      <c r="N24294" s="152"/>
      <c r="P24294" s="138"/>
    </row>
    <row r="24295" spans="13:16" x14ac:dyDescent="0.3">
      <c r="M24295" s="162"/>
      <c r="N24295" s="152"/>
      <c r="P24295" s="138"/>
    </row>
    <row r="24296" spans="13:16" x14ac:dyDescent="0.3">
      <c r="M24296" s="162"/>
      <c r="N24296" s="152"/>
      <c r="P24296" s="138"/>
    </row>
    <row r="24297" spans="13:16" x14ac:dyDescent="0.3">
      <c r="M24297" s="162"/>
      <c r="N24297" s="152"/>
      <c r="P24297" s="138"/>
    </row>
    <row r="24298" spans="13:16" x14ac:dyDescent="0.3">
      <c r="M24298" s="162"/>
      <c r="N24298" s="152"/>
      <c r="P24298" s="138"/>
    </row>
    <row r="24299" spans="13:16" x14ac:dyDescent="0.3">
      <c r="M24299" s="162"/>
      <c r="N24299" s="152"/>
      <c r="P24299" s="138"/>
    </row>
    <row r="24300" spans="13:16" x14ac:dyDescent="0.3">
      <c r="M24300" s="162"/>
      <c r="N24300" s="152"/>
      <c r="P24300" s="138"/>
    </row>
    <row r="24301" spans="13:16" x14ac:dyDescent="0.3">
      <c r="M24301" s="162"/>
      <c r="N24301" s="152"/>
      <c r="P24301" s="138"/>
    </row>
    <row r="24302" spans="13:16" x14ac:dyDescent="0.3">
      <c r="M24302" s="162"/>
      <c r="N24302" s="152"/>
      <c r="P24302" s="138"/>
    </row>
    <row r="24303" spans="13:16" x14ac:dyDescent="0.3">
      <c r="M24303" s="162"/>
      <c r="N24303" s="152"/>
      <c r="P24303" s="138"/>
    </row>
    <row r="24304" spans="13:16" x14ac:dyDescent="0.3">
      <c r="M24304" s="162"/>
      <c r="N24304" s="152"/>
      <c r="P24304" s="138"/>
    </row>
    <row r="24305" spans="13:16" x14ac:dyDescent="0.3">
      <c r="M24305" s="162"/>
      <c r="N24305" s="152"/>
      <c r="P24305" s="138"/>
    </row>
    <row r="24306" spans="13:16" x14ac:dyDescent="0.3">
      <c r="M24306" s="162"/>
      <c r="N24306" s="152"/>
      <c r="P24306" s="138"/>
    </row>
    <row r="24307" spans="13:16" x14ac:dyDescent="0.3">
      <c r="M24307" s="162"/>
      <c r="N24307" s="152"/>
      <c r="P24307" s="138"/>
    </row>
    <row r="24308" spans="13:16" x14ac:dyDescent="0.3">
      <c r="M24308" s="162"/>
      <c r="N24308" s="152"/>
      <c r="P24308" s="138"/>
    </row>
    <row r="24309" spans="13:16" x14ac:dyDescent="0.3">
      <c r="M24309" s="162"/>
      <c r="N24309" s="152"/>
      <c r="P24309" s="138"/>
    </row>
    <row r="24310" spans="13:16" x14ac:dyDescent="0.3">
      <c r="M24310" s="162"/>
      <c r="N24310" s="152"/>
      <c r="P24310" s="138"/>
    </row>
    <row r="24311" spans="13:16" x14ac:dyDescent="0.3">
      <c r="M24311" s="162"/>
      <c r="N24311" s="152"/>
      <c r="P24311" s="138"/>
    </row>
    <row r="24312" spans="13:16" x14ac:dyDescent="0.3">
      <c r="M24312" s="162"/>
      <c r="N24312" s="152"/>
      <c r="P24312" s="138"/>
    </row>
    <row r="24313" spans="13:16" x14ac:dyDescent="0.3">
      <c r="M24313" s="162"/>
      <c r="N24313" s="152"/>
      <c r="P24313" s="138"/>
    </row>
    <row r="24314" spans="13:16" x14ac:dyDescent="0.3">
      <c r="M24314" s="162"/>
      <c r="N24314" s="152"/>
      <c r="P24314" s="138"/>
    </row>
    <row r="24315" spans="13:16" x14ac:dyDescent="0.3">
      <c r="M24315" s="162"/>
      <c r="N24315" s="152"/>
      <c r="P24315" s="138"/>
    </row>
    <row r="24316" spans="13:16" x14ac:dyDescent="0.3">
      <c r="M24316" s="162"/>
      <c r="N24316" s="152"/>
      <c r="P24316" s="138"/>
    </row>
    <row r="24317" spans="13:16" x14ac:dyDescent="0.3">
      <c r="M24317" s="162"/>
      <c r="N24317" s="152"/>
      <c r="P24317" s="138"/>
    </row>
    <row r="24318" spans="13:16" x14ac:dyDescent="0.3">
      <c r="M24318" s="162"/>
      <c r="N24318" s="152"/>
      <c r="P24318" s="138"/>
    </row>
    <row r="24319" spans="13:16" x14ac:dyDescent="0.3">
      <c r="M24319" s="162"/>
      <c r="N24319" s="152"/>
      <c r="P24319" s="138"/>
    </row>
    <row r="24320" spans="13:16" x14ac:dyDescent="0.3">
      <c r="M24320" s="162"/>
      <c r="N24320" s="152"/>
      <c r="P24320" s="138"/>
    </row>
    <row r="24321" spans="13:16" x14ac:dyDescent="0.3">
      <c r="M24321" s="162"/>
      <c r="N24321" s="152"/>
      <c r="P24321" s="138"/>
    </row>
    <row r="24322" spans="13:16" x14ac:dyDescent="0.3">
      <c r="M24322" s="162"/>
      <c r="N24322" s="152"/>
      <c r="P24322" s="138"/>
    </row>
    <row r="24323" spans="13:16" x14ac:dyDescent="0.3">
      <c r="M24323" s="162"/>
      <c r="N24323" s="152"/>
      <c r="P24323" s="138"/>
    </row>
    <row r="24324" spans="13:16" x14ac:dyDescent="0.3">
      <c r="M24324" s="162"/>
      <c r="N24324" s="152"/>
      <c r="P24324" s="138"/>
    </row>
    <row r="24325" spans="13:16" x14ac:dyDescent="0.3">
      <c r="M24325" s="162"/>
      <c r="N24325" s="152"/>
      <c r="P24325" s="138"/>
    </row>
    <row r="24326" spans="13:16" x14ac:dyDescent="0.3">
      <c r="M24326" s="162"/>
      <c r="N24326" s="152"/>
      <c r="P24326" s="138"/>
    </row>
    <row r="24327" spans="13:16" x14ac:dyDescent="0.3">
      <c r="M24327" s="162"/>
      <c r="N24327" s="152"/>
      <c r="P24327" s="138"/>
    </row>
    <row r="24328" spans="13:16" x14ac:dyDescent="0.3">
      <c r="M24328" s="162"/>
      <c r="N24328" s="152"/>
      <c r="P24328" s="138"/>
    </row>
    <row r="24329" spans="13:16" x14ac:dyDescent="0.3">
      <c r="M24329" s="162"/>
      <c r="N24329" s="152"/>
      <c r="P24329" s="138"/>
    </row>
    <row r="24330" spans="13:16" x14ac:dyDescent="0.3">
      <c r="M24330" s="162"/>
      <c r="N24330" s="152"/>
      <c r="P24330" s="138"/>
    </row>
    <row r="24331" spans="13:16" x14ac:dyDescent="0.3">
      <c r="M24331" s="162"/>
      <c r="N24331" s="152"/>
      <c r="P24331" s="138"/>
    </row>
    <row r="24332" spans="13:16" x14ac:dyDescent="0.3">
      <c r="M24332" s="162"/>
      <c r="N24332" s="152"/>
      <c r="P24332" s="138"/>
    </row>
    <row r="24333" spans="13:16" x14ac:dyDescent="0.3">
      <c r="M24333" s="162"/>
      <c r="N24333" s="152"/>
      <c r="P24333" s="138"/>
    </row>
    <row r="24334" spans="13:16" x14ac:dyDescent="0.3">
      <c r="M24334" s="162"/>
      <c r="N24334" s="152"/>
      <c r="P24334" s="138"/>
    </row>
    <row r="24335" spans="13:16" x14ac:dyDescent="0.3">
      <c r="M24335" s="162"/>
      <c r="N24335" s="152"/>
      <c r="P24335" s="138"/>
    </row>
    <row r="24336" spans="13:16" x14ac:dyDescent="0.3">
      <c r="M24336" s="162"/>
      <c r="N24336" s="152"/>
      <c r="P24336" s="138"/>
    </row>
    <row r="24337" spans="13:16" x14ac:dyDescent="0.3">
      <c r="M24337" s="162"/>
      <c r="N24337" s="152"/>
      <c r="P24337" s="138"/>
    </row>
    <row r="24338" spans="13:16" x14ac:dyDescent="0.3">
      <c r="M24338" s="162"/>
      <c r="N24338" s="152"/>
      <c r="P24338" s="138"/>
    </row>
    <row r="24339" spans="13:16" x14ac:dyDescent="0.3">
      <c r="M24339" s="162"/>
      <c r="N24339" s="152"/>
      <c r="P24339" s="138"/>
    </row>
    <row r="24340" spans="13:16" x14ac:dyDescent="0.3">
      <c r="M24340" s="162"/>
      <c r="N24340" s="152"/>
      <c r="P24340" s="138"/>
    </row>
    <row r="24341" spans="13:16" x14ac:dyDescent="0.3">
      <c r="M24341" s="162"/>
      <c r="N24341" s="152"/>
      <c r="P24341" s="138"/>
    </row>
    <row r="24342" spans="13:16" x14ac:dyDescent="0.3">
      <c r="M24342" s="162"/>
      <c r="N24342" s="152"/>
      <c r="P24342" s="138"/>
    </row>
    <row r="24343" spans="13:16" x14ac:dyDescent="0.3">
      <c r="M24343" s="162"/>
      <c r="N24343" s="152"/>
      <c r="P24343" s="138"/>
    </row>
    <row r="24344" spans="13:16" x14ac:dyDescent="0.3">
      <c r="M24344" s="162"/>
      <c r="N24344" s="152"/>
      <c r="P24344" s="138"/>
    </row>
    <row r="24345" spans="13:16" x14ac:dyDescent="0.3">
      <c r="M24345" s="162"/>
      <c r="N24345" s="152"/>
      <c r="P24345" s="138"/>
    </row>
    <row r="24346" spans="13:16" x14ac:dyDescent="0.3">
      <c r="M24346" s="162"/>
      <c r="N24346" s="152"/>
      <c r="P24346" s="138"/>
    </row>
    <row r="24347" spans="13:16" x14ac:dyDescent="0.3">
      <c r="M24347" s="162"/>
      <c r="N24347" s="152"/>
      <c r="P24347" s="138"/>
    </row>
    <row r="24348" spans="13:16" x14ac:dyDescent="0.3">
      <c r="M24348" s="162"/>
      <c r="N24348" s="152"/>
      <c r="P24348" s="138"/>
    </row>
    <row r="24349" spans="13:16" x14ac:dyDescent="0.3">
      <c r="M24349" s="162"/>
      <c r="N24349" s="152"/>
      <c r="P24349" s="138"/>
    </row>
    <row r="24350" spans="13:16" x14ac:dyDescent="0.3">
      <c r="M24350" s="162"/>
      <c r="N24350" s="152"/>
      <c r="P24350" s="138"/>
    </row>
    <row r="24351" spans="13:16" x14ac:dyDescent="0.3">
      <c r="M24351" s="162"/>
      <c r="N24351" s="152"/>
      <c r="P24351" s="138"/>
    </row>
    <row r="24352" spans="13:16" x14ac:dyDescent="0.3">
      <c r="M24352" s="162"/>
      <c r="N24352" s="152"/>
      <c r="P24352" s="138"/>
    </row>
    <row r="24353" spans="13:16" x14ac:dyDescent="0.3">
      <c r="M24353" s="162"/>
      <c r="N24353" s="152"/>
      <c r="P24353" s="138"/>
    </row>
    <row r="24354" spans="13:16" x14ac:dyDescent="0.3">
      <c r="M24354" s="162"/>
      <c r="N24354" s="152"/>
      <c r="P24354" s="138"/>
    </row>
    <row r="24355" spans="13:16" x14ac:dyDescent="0.3">
      <c r="M24355" s="162"/>
      <c r="N24355" s="152"/>
      <c r="P24355" s="138"/>
    </row>
    <row r="24356" spans="13:16" x14ac:dyDescent="0.3">
      <c r="M24356" s="162"/>
      <c r="N24356" s="152"/>
      <c r="P24356" s="138"/>
    </row>
    <row r="24357" spans="13:16" x14ac:dyDescent="0.3">
      <c r="M24357" s="162"/>
      <c r="N24357" s="152"/>
      <c r="P24357" s="138"/>
    </row>
    <row r="24358" spans="13:16" x14ac:dyDescent="0.3">
      <c r="M24358" s="162"/>
      <c r="N24358" s="152"/>
      <c r="P24358" s="138"/>
    </row>
    <row r="24359" spans="13:16" x14ac:dyDescent="0.3">
      <c r="M24359" s="162"/>
      <c r="N24359" s="152"/>
      <c r="P24359" s="138"/>
    </row>
    <row r="24360" spans="13:16" x14ac:dyDescent="0.3">
      <c r="M24360" s="162"/>
      <c r="N24360" s="152"/>
      <c r="P24360" s="138"/>
    </row>
    <row r="24361" spans="13:16" x14ac:dyDescent="0.3">
      <c r="M24361" s="162"/>
      <c r="N24361" s="152"/>
      <c r="P24361" s="138"/>
    </row>
    <row r="24362" spans="13:16" x14ac:dyDescent="0.3">
      <c r="M24362" s="162"/>
      <c r="N24362" s="152"/>
      <c r="P24362" s="138"/>
    </row>
    <row r="24363" spans="13:16" x14ac:dyDescent="0.3">
      <c r="M24363" s="162"/>
      <c r="N24363" s="152"/>
      <c r="P24363" s="138"/>
    </row>
    <row r="24364" spans="13:16" x14ac:dyDescent="0.3">
      <c r="M24364" s="162"/>
      <c r="N24364" s="152"/>
      <c r="P24364" s="138"/>
    </row>
    <row r="24365" spans="13:16" x14ac:dyDescent="0.3">
      <c r="M24365" s="162"/>
      <c r="N24365" s="152"/>
      <c r="P24365" s="138"/>
    </row>
    <row r="24366" spans="13:16" x14ac:dyDescent="0.3">
      <c r="M24366" s="162"/>
      <c r="N24366" s="152"/>
      <c r="P24366" s="138"/>
    </row>
    <row r="24367" spans="13:16" x14ac:dyDescent="0.3">
      <c r="M24367" s="162"/>
      <c r="N24367" s="152"/>
      <c r="P24367" s="138"/>
    </row>
    <row r="24368" spans="13:16" x14ac:dyDescent="0.3">
      <c r="M24368" s="162"/>
      <c r="N24368" s="152"/>
      <c r="P24368" s="138"/>
    </row>
    <row r="24369" spans="13:16" x14ac:dyDescent="0.3">
      <c r="M24369" s="162"/>
      <c r="N24369" s="152"/>
      <c r="P24369" s="138"/>
    </row>
    <row r="24370" spans="13:16" x14ac:dyDescent="0.3">
      <c r="M24370" s="162"/>
      <c r="N24370" s="152"/>
      <c r="P24370" s="138"/>
    </row>
    <row r="24371" spans="13:16" x14ac:dyDescent="0.3">
      <c r="M24371" s="162"/>
      <c r="N24371" s="152"/>
      <c r="P24371" s="138"/>
    </row>
    <row r="24372" spans="13:16" x14ac:dyDescent="0.3">
      <c r="M24372" s="162"/>
      <c r="N24372" s="152"/>
      <c r="P24372" s="138"/>
    </row>
    <row r="24373" spans="13:16" x14ac:dyDescent="0.3">
      <c r="M24373" s="162"/>
      <c r="N24373" s="152"/>
      <c r="P24373" s="138"/>
    </row>
    <row r="24374" spans="13:16" x14ac:dyDescent="0.3">
      <c r="M24374" s="162"/>
      <c r="N24374" s="152"/>
      <c r="P24374" s="138"/>
    </row>
    <row r="24375" spans="13:16" x14ac:dyDescent="0.3">
      <c r="M24375" s="162"/>
      <c r="N24375" s="152"/>
      <c r="P24375" s="138"/>
    </row>
    <row r="24376" spans="13:16" x14ac:dyDescent="0.3">
      <c r="M24376" s="162"/>
      <c r="N24376" s="152"/>
      <c r="P24376" s="138"/>
    </row>
    <row r="24377" spans="13:16" x14ac:dyDescent="0.3">
      <c r="M24377" s="162"/>
      <c r="N24377" s="152"/>
      <c r="P24377" s="138"/>
    </row>
    <row r="24378" spans="13:16" x14ac:dyDescent="0.3">
      <c r="M24378" s="162"/>
      <c r="N24378" s="152"/>
      <c r="P24378" s="138"/>
    </row>
    <row r="24379" spans="13:16" x14ac:dyDescent="0.3">
      <c r="M24379" s="162"/>
      <c r="N24379" s="152"/>
      <c r="P24379" s="138"/>
    </row>
    <row r="24380" spans="13:16" x14ac:dyDescent="0.3">
      <c r="M24380" s="162"/>
      <c r="N24380" s="152"/>
      <c r="P24380" s="138"/>
    </row>
    <row r="24381" spans="13:16" x14ac:dyDescent="0.3">
      <c r="M24381" s="162"/>
      <c r="N24381" s="152"/>
      <c r="P24381" s="138"/>
    </row>
    <row r="24382" spans="13:16" x14ac:dyDescent="0.3">
      <c r="M24382" s="162"/>
      <c r="N24382" s="152"/>
      <c r="P24382" s="138"/>
    </row>
    <row r="24383" spans="13:16" x14ac:dyDescent="0.3">
      <c r="M24383" s="162"/>
      <c r="N24383" s="152"/>
      <c r="P24383" s="138"/>
    </row>
    <row r="24384" spans="13:16" x14ac:dyDescent="0.3">
      <c r="M24384" s="162"/>
      <c r="N24384" s="152"/>
      <c r="P24384" s="138"/>
    </row>
    <row r="24385" spans="13:16" x14ac:dyDescent="0.3">
      <c r="M24385" s="162"/>
      <c r="N24385" s="152"/>
      <c r="P24385" s="138"/>
    </row>
    <row r="24386" spans="13:16" x14ac:dyDescent="0.3">
      <c r="M24386" s="162"/>
      <c r="N24386" s="152"/>
      <c r="P24386" s="138"/>
    </row>
    <row r="24387" spans="13:16" x14ac:dyDescent="0.3">
      <c r="M24387" s="162"/>
      <c r="N24387" s="152"/>
      <c r="P24387" s="138"/>
    </row>
    <row r="24388" spans="13:16" x14ac:dyDescent="0.3">
      <c r="M24388" s="162"/>
      <c r="N24388" s="152"/>
      <c r="P24388" s="138"/>
    </row>
    <row r="24389" spans="13:16" x14ac:dyDescent="0.3">
      <c r="M24389" s="162"/>
      <c r="N24389" s="152"/>
      <c r="P24389" s="138"/>
    </row>
    <row r="24390" spans="13:16" x14ac:dyDescent="0.3">
      <c r="M24390" s="162"/>
      <c r="N24390" s="152"/>
      <c r="P24390" s="138"/>
    </row>
    <row r="24391" spans="13:16" x14ac:dyDescent="0.3">
      <c r="M24391" s="162"/>
      <c r="N24391" s="152"/>
      <c r="P24391" s="138"/>
    </row>
    <row r="24392" spans="13:16" x14ac:dyDescent="0.3">
      <c r="M24392" s="162"/>
      <c r="N24392" s="152"/>
      <c r="P24392" s="138"/>
    </row>
    <row r="24393" spans="13:16" x14ac:dyDescent="0.3">
      <c r="M24393" s="162"/>
      <c r="N24393" s="152"/>
      <c r="P24393" s="138"/>
    </row>
    <row r="24394" spans="13:16" x14ac:dyDescent="0.3">
      <c r="M24394" s="162"/>
      <c r="N24394" s="152"/>
      <c r="P24394" s="138"/>
    </row>
    <row r="24395" spans="13:16" x14ac:dyDescent="0.3">
      <c r="M24395" s="162"/>
      <c r="N24395" s="152"/>
      <c r="P24395" s="138"/>
    </row>
    <row r="24396" spans="13:16" x14ac:dyDescent="0.3">
      <c r="M24396" s="162"/>
      <c r="N24396" s="152"/>
      <c r="P24396" s="138"/>
    </row>
    <row r="24397" spans="13:16" x14ac:dyDescent="0.3">
      <c r="M24397" s="162"/>
      <c r="N24397" s="152"/>
      <c r="P24397" s="138"/>
    </row>
    <row r="24398" spans="13:16" x14ac:dyDescent="0.3">
      <c r="M24398" s="162"/>
      <c r="N24398" s="152"/>
      <c r="P24398" s="138"/>
    </row>
    <row r="24399" spans="13:16" x14ac:dyDescent="0.3">
      <c r="M24399" s="162"/>
      <c r="N24399" s="152"/>
      <c r="P24399" s="138"/>
    </row>
    <row r="24400" spans="13:16" x14ac:dyDescent="0.3">
      <c r="M24400" s="162"/>
      <c r="N24400" s="152"/>
      <c r="P24400" s="138"/>
    </row>
    <row r="24401" spans="13:16" x14ac:dyDescent="0.3">
      <c r="M24401" s="162"/>
      <c r="N24401" s="152"/>
      <c r="P24401" s="138"/>
    </row>
    <row r="24402" spans="13:16" x14ac:dyDescent="0.3">
      <c r="M24402" s="162"/>
      <c r="N24402" s="152"/>
      <c r="P24402" s="138"/>
    </row>
    <row r="24403" spans="13:16" x14ac:dyDescent="0.3">
      <c r="M24403" s="162"/>
      <c r="N24403" s="152"/>
      <c r="P24403" s="138"/>
    </row>
    <row r="24404" spans="13:16" x14ac:dyDescent="0.3">
      <c r="M24404" s="162"/>
      <c r="N24404" s="152"/>
      <c r="P24404" s="138"/>
    </row>
    <row r="24405" spans="13:16" x14ac:dyDescent="0.3">
      <c r="M24405" s="162"/>
      <c r="N24405" s="152"/>
      <c r="P24405" s="138"/>
    </row>
    <row r="24406" spans="13:16" x14ac:dyDescent="0.3">
      <c r="M24406" s="162"/>
      <c r="N24406" s="152"/>
      <c r="P24406" s="138"/>
    </row>
    <row r="24407" spans="13:16" x14ac:dyDescent="0.3">
      <c r="M24407" s="162"/>
      <c r="N24407" s="152"/>
      <c r="P24407" s="138"/>
    </row>
    <row r="24408" spans="13:16" x14ac:dyDescent="0.3">
      <c r="M24408" s="162"/>
      <c r="N24408" s="152"/>
      <c r="P24408" s="138"/>
    </row>
    <row r="24409" spans="13:16" x14ac:dyDescent="0.3">
      <c r="M24409" s="162"/>
      <c r="N24409" s="152"/>
      <c r="P24409" s="138"/>
    </row>
    <row r="24410" spans="13:16" x14ac:dyDescent="0.3">
      <c r="M24410" s="162"/>
      <c r="N24410" s="152"/>
      <c r="P24410" s="138"/>
    </row>
    <row r="24411" spans="13:16" x14ac:dyDescent="0.3">
      <c r="M24411" s="162"/>
      <c r="N24411" s="152"/>
      <c r="P24411" s="138"/>
    </row>
    <row r="24412" spans="13:16" x14ac:dyDescent="0.3">
      <c r="M24412" s="162"/>
      <c r="N24412" s="152"/>
      <c r="P24412" s="138"/>
    </row>
    <row r="24413" spans="13:16" x14ac:dyDescent="0.3">
      <c r="M24413" s="162"/>
      <c r="N24413" s="152"/>
      <c r="P24413" s="138"/>
    </row>
    <row r="24414" spans="13:16" x14ac:dyDescent="0.3">
      <c r="M24414" s="162"/>
      <c r="N24414" s="152"/>
      <c r="P24414" s="138"/>
    </row>
    <row r="24415" spans="13:16" x14ac:dyDescent="0.3">
      <c r="M24415" s="162"/>
      <c r="N24415" s="152"/>
      <c r="P24415" s="138"/>
    </row>
    <row r="24416" spans="13:16" x14ac:dyDescent="0.3">
      <c r="M24416" s="162"/>
      <c r="N24416" s="152"/>
      <c r="P24416" s="138"/>
    </row>
    <row r="24417" spans="13:16" x14ac:dyDescent="0.3">
      <c r="M24417" s="162"/>
      <c r="N24417" s="152"/>
      <c r="P24417" s="138"/>
    </row>
    <row r="24418" spans="13:16" x14ac:dyDescent="0.3">
      <c r="M24418" s="162"/>
      <c r="N24418" s="152"/>
      <c r="P24418" s="138"/>
    </row>
    <row r="24419" spans="13:16" x14ac:dyDescent="0.3">
      <c r="M24419" s="162"/>
      <c r="N24419" s="152"/>
      <c r="P24419" s="138"/>
    </row>
    <row r="24420" spans="13:16" x14ac:dyDescent="0.3">
      <c r="M24420" s="162"/>
      <c r="N24420" s="152"/>
      <c r="P24420" s="138"/>
    </row>
    <row r="24421" spans="13:16" x14ac:dyDescent="0.3">
      <c r="M24421" s="162"/>
      <c r="N24421" s="152"/>
      <c r="P24421" s="138"/>
    </row>
    <row r="24422" spans="13:16" x14ac:dyDescent="0.3">
      <c r="M24422" s="162"/>
      <c r="N24422" s="152"/>
      <c r="P24422" s="138"/>
    </row>
    <row r="24423" spans="13:16" x14ac:dyDescent="0.3">
      <c r="M24423" s="162"/>
      <c r="N24423" s="152"/>
      <c r="P24423" s="138"/>
    </row>
    <row r="24424" spans="13:16" x14ac:dyDescent="0.3">
      <c r="M24424" s="162"/>
      <c r="N24424" s="152"/>
      <c r="P24424" s="138"/>
    </row>
    <row r="24425" spans="13:16" x14ac:dyDescent="0.3">
      <c r="M24425" s="162"/>
      <c r="N24425" s="152"/>
      <c r="P24425" s="138"/>
    </row>
    <row r="24426" spans="13:16" x14ac:dyDescent="0.3">
      <c r="M24426" s="162"/>
      <c r="N24426" s="152"/>
      <c r="P24426" s="138"/>
    </row>
    <row r="24427" spans="13:16" x14ac:dyDescent="0.3">
      <c r="M24427" s="162"/>
      <c r="N24427" s="152"/>
      <c r="P24427" s="138"/>
    </row>
    <row r="24428" spans="13:16" x14ac:dyDescent="0.3">
      <c r="M24428" s="162"/>
      <c r="N24428" s="152"/>
      <c r="P24428" s="138"/>
    </row>
    <row r="24429" spans="13:16" x14ac:dyDescent="0.3">
      <c r="M24429" s="162"/>
      <c r="N24429" s="152"/>
      <c r="P24429" s="138"/>
    </row>
    <row r="24430" spans="13:16" x14ac:dyDescent="0.3">
      <c r="M24430" s="162"/>
      <c r="N24430" s="152"/>
      <c r="P24430" s="138"/>
    </row>
    <row r="24431" spans="13:16" x14ac:dyDescent="0.3">
      <c r="M24431" s="162"/>
      <c r="N24431" s="152"/>
      <c r="P24431" s="138"/>
    </row>
    <row r="24432" spans="13:16" x14ac:dyDescent="0.3">
      <c r="M24432" s="162"/>
      <c r="N24432" s="152"/>
      <c r="P24432" s="138"/>
    </row>
    <row r="24433" spans="13:16" x14ac:dyDescent="0.3">
      <c r="M24433" s="162"/>
      <c r="N24433" s="152"/>
      <c r="P24433" s="138"/>
    </row>
    <row r="24434" spans="13:16" x14ac:dyDescent="0.3">
      <c r="M24434" s="162"/>
      <c r="N24434" s="152"/>
      <c r="P24434" s="138"/>
    </row>
    <row r="24435" spans="13:16" x14ac:dyDescent="0.3">
      <c r="M24435" s="162"/>
      <c r="N24435" s="152"/>
      <c r="P24435" s="138"/>
    </row>
    <row r="24436" spans="13:16" x14ac:dyDescent="0.3">
      <c r="M24436" s="162"/>
      <c r="N24436" s="152"/>
      <c r="P24436" s="138"/>
    </row>
    <row r="24437" spans="13:16" x14ac:dyDescent="0.3">
      <c r="M24437" s="162"/>
      <c r="N24437" s="152"/>
      <c r="P24437" s="138"/>
    </row>
    <row r="24438" spans="13:16" x14ac:dyDescent="0.3">
      <c r="M24438" s="162"/>
      <c r="N24438" s="152"/>
      <c r="P24438" s="138"/>
    </row>
    <row r="24439" spans="13:16" x14ac:dyDescent="0.3">
      <c r="M24439" s="162"/>
      <c r="N24439" s="152"/>
      <c r="P24439" s="138"/>
    </row>
    <row r="24440" spans="13:16" x14ac:dyDescent="0.3">
      <c r="M24440" s="162"/>
      <c r="N24440" s="152"/>
      <c r="P24440" s="138"/>
    </row>
    <row r="24441" spans="13:16" x14ac:dyDescent="0.3">
      <c r="M24441" s="162"/>
      <c r="N24441" s="152"/>
      <c r="P24441" s="138"/>
    </row>
    <row r="24442" spans="13:16" x14ac:dyDescent="0.3">
      <c r="M24442" s="162"/>
      <c r="N24442" s="152"/>
      <c r="P24442" s="138"/>
    </row>
    <row r="24443" spans="13:16" x14ac:dyDescent="0.3">
      <c r="M24443" s="162"/>
      <c r="N24443" s="152"/>
      <c r="P24443" s="138"/>
    </row>
    <row r="24444" spans="13:16" x14ac:dyDescent="0.3">
      <c r="M24444" s="162"/>
      <c r="N24444" s="152"/>
      <c r="P24444" s="138"/>
    </row>
    <row r="24445" spans="13:16" x14ac:dyDescent="0.3">
      <c r="M24445" s="162"/>
      <c r="N24445" s="152"/>
      <c r="P24445" s="138"/>
    </row>
    <row r="24446" spans="13:16" x14ac:dyDescent="0.3">
      <c r="M24446" s="162"/>
      <c r="N24446" s="152"/>
      <c r="P24446" s="138"/>
    </row>
    <row r="24447" spans="13:16" x14ac:dyDescent="0.3">
      <c r="M24447" s="162"/>
      <c r="N24447" s="152"/>
      <c r="P24447" s="138"/>
    </row>
    <row r="24448" spans="13:16" x14ac:dyDescent="0.3">
      <c r="M24448" s="162"/>
      <c r="N24448" s="152"/>
      <c r="P24448" s="138"/>
    </row>
    <row r="24449" spans="13:16" x14ac:dyDescent="0.3">
      <c r="M24449" s="162"/>
      <c r="N24449" s="152"/>
      <c r="P24449" s="138"/>
    </row>
    <row r="24450" spans="13:16" x14ac:dyDescent="0.3">
      <c r="M24450" s="162"/>
      <c r="N24450" s="152"/>
      <c r="P24450" s="138"/>
    </row>
    <row r="24451" spans="13:16" x14ac:dyDescent="0.3">
      <c r="M24451" s="162"/>
      <c r="N24451" s="152"/>
      <c r="P24451" s="138"/>
    </row>
    <row r="24452" spans="13:16" x14ac:dyDescent="0.3">
      <c r="M24452" s="162"/>
      <c r="N24452" s="152"/>
      <c r="P24452" s="138"/>
    </row>
    <row r="24453" spans="13:16" x14ac:dyDescent="0.3">
      <c r="M24453" s="162"/>
      <c r="N24453" s="152"/>
      <c r="P24453" s="138"/>
    </row>
    <row r="24454" spans="13:16" x14ac:dyDescent="0.3">
      <c r="M24454" s="162"/>
      <c r="N24454" s="152"/>
      <c r="P24454" s="138"/>
    </row>
    <row r="24455" spans="13:16" x14ac:dyDescent="0.3">
      <c r="M24455" s="162"/>
      <c r="N24455" s="152"/>
      <c r="P24455" s="138"/>
    </row>
    <row r="24456" spans="13:16" x14ac:dyDescent="0.3">
      <c r="M24456" s="162"/>
      <c r="N24456" s="152"/>
      <c r="P24456" s="138"/>
    </row>
    <row r="24457" spans="13:16" x14ac:dyDescent="0.3">
      <c r="M24457" s="162"/>
      <c r="N24457" s="152"/>
      <c r="P24457" s="138"/>
    </row>
    <row r="24458" spans="13:16" x14ac:dyDescent="0.3">
      <c r="M24458" s="162"/>
      <c r="N24458" s="152"/>
      <c r="P24458" s="138"/>
    </row>
    <row r="24459" spans="13:16" x14ac:dyDescent="0.3">
      <c r="M24459" s="162"/>
      <c r="N24459" s="152"/>
      <c r="P24459" s="138"/>
    </row>
    <row r="24460" spans="13:16" x14ac:dyDescent="0.3">
      <c r="M24460" s="162"/>
      <c r="N24460" s="152"/>
      <c r="P24460" s="138"/>
    </row>
    <row r="24461" spans="13:16" x14ac:dyDescent="0.3">
      <c r="M24461" s="162"/>
      <c r="N24461" s="152"/>
      <c r="P24461" s="138"/>
    </row>
    <row r="24462" spans="13:16" x14ac:dyDescent="0.3">
      <c r="M24462" s="162"/>
      <c r="N24462" s="152"/>
      <c r="P24462" s="138"/>
    </row>
    <row r="24463" spans="13:16" x14ac:dyDescent="0.3">
      <c r="M24463" s="162"/>
      <c r="N24463" s="152"/>
      <c r="P24463" s="138"/>
    </row>
    <row r="24464" spans="13:16" x14ac:dyDescent="0.3">
      <c r="M24464" s="162"/>
      <c r="N24464" s="152"/>
      <c r="P24464" s="138"/>
    </row>
    <row r="24465" spans="13:16" x14ac:dyDescent="0.3">
      <c r="M24465" s="162"/>
      <c r="N24465" s="152"/>
      <c r="P24465" s="138"/>
    </row>
    <row r="24466" spans="13:16" x14ac:dyDescent="0.3">
      <c r="M24466" s="162"/>
      <c r="N24466" s="152"/>
      <c r="P24466" s="138"/>
    </row>
    <row r="24467" spans="13:16" x14ac:dyDescent="0.3">
      <c r="M24467" s="162"/>
      <c r="N24467" s="152"/>
      <c r="P24467" s="138"/>
    </row>
    <row r="24468" spans="13:16" x14ac:dyDescent="0.3">
      <c r="M24468" s="162"/>
      <c r="N24468" s="152"/>
      <c r="P24468" s="138"/>
    </row>
    <row r="24469" spans="13:16" x14ac:dyDescent="0.3">
      <c r="M24469" s="162"/>
      <c r="N24469" s="152"/>
      <c r="P24469" s="138"/>
    </row>
    <row r="24470" spans="13:16" x14ac:dyDescent="0.3">
      <c r="M24470" s="162"/>
      <c r="N24470" s="152"/>
      <c r="P24470" s="138"/>
    </row>
    <row r="24471" spans="13:16" x14ac:dyDescent="0.3">
      <c r="M24471" s="162"/>
      <c r="N24471" s="152"/>
      <c r="P24471" s="138"/>
    </row>
    <row r="24472" spans="13:16" x14ac:dyDescent="0.3">
      <c r="M24472" s="162"/>
      <c r="N24472" s="152"/>
      <c r="P24472" s="138"/>
    </row>
    <row r="24473" spans="13:16" x14ac:dyDescent="0.3">
      <c r="M24473" s="162"/>
      <c r="N24473" s="152"/>
      <c r="P24473" s="138"/>
    </row>
    <row r="24474" spans="13:16" x14ac:dyDescent="0.3">
      <c r="M24474" s="162"/>
      <c r="N24474" s="152"/>
      <c r="P24474" s="138"/>
    </row>
    <row r="24475" spans="13:16" x14ac:dyDescent="0.3">
      <c r="M24475" s="162"/>
      <c r="N24475" s="152"/>
      <c r="P24475" s="138"/>
    </row>
    <row r="24476" spans="13:16" x14ac:dyDescent="0.3">
      <c r="M24476" s="162"/>
      <c r="N24476" s="152"/>
      <c r="P24476" s="138"/>
    </row>
    <row r="24477" spans="13:16" x14ac:dyDescent="0.3">
      <c r="M24477" s="162"/>
      <c r="N24477" s="152"/>
      <c r="P24477" s="138"/>
    </row>
    <row r="24478" spans="13:16" x14ac:dyDescent="0.3">
      <c r="M24478" s="162"/>
      <c r="N24478" s="152"/>
      <c r="P24478" s="138"/>
    </row>
    <row r="24479" spans="13:16" x14ac:dyDescent="0.3">
      <c r="M24479" s="162"/>
      <c r="N24479" s="152"/>
      <c r="P24479" s="138"/>
    </row>
    <row r="24480" spans="13:16" x14ac:dyDescent="0.3">
      <c r="M24480" s="162"/>
      <c r="N24480" s="152"/>
      <c r="P24480" s="138"/>
    </row>
    <row r="24481" spans="13:16" x14ac:dyDescent="0.3">
      <c r="M24481" s="162"/>
      <c r="N24481" s="152"/>
      <c r="P24481" s="138"/>
    </row>
    <row r="24482" spans="13:16" x14ac:dyDescent="0.3">
      <c r="M24482" s="162"/>
      <c r="N24482" s="152"/>
      <c r="P24482" s="138"/>
    </row>
    <row r="24483" spans="13:16" x14ac:dyDescent="0.3">
      <c r="M24483" s="162"/>
      <c r="N24483" s="152"/>
      <c r="P24483" s="138"/>
    </row>
    <row r="24484" spans="13:16" x14ac:dyDescent="0.3">
      <c r="M24484" s="162"/>
      <c r="N24484" s="152"/>
      <c r="P24484" s="138"/>
    </row>
    <row r="24485" spans="13:16" x14ac:dyDescent="0.3">
      <c r="M24485" s="162"/>
      <c r="N24485" s="152"/>
      <c r="P24485" s="138"/>
    </row>
    <row r="24486" spans="13:16" x14ac:dyDescent="0.3">
      <c r="M24486" s="162"/>
      <c r="N24486" s="152"/>
      <c r="P24486" s="138"/>
    </row>
    <row r="24487" spans="13:16" x14ac:dyDescent="0.3">
      <c r="M24487" s="162"/>
      <c r="N24487" s="152"/>
      <c r="P24487" s="138"/>
    </row>
    <row r="24488" spans="13:16" x14ac:dyDescent="0.3">
      <c r="M24488" s="162"/>
      <c r="N24488" s="152"/>
      <c r="P24488" s="138"/>
    </row>
    <row r="24489" spans="13:16" x14ac:dyDescent="0.3">
      <c r="M24489" s="162"/>
      <c r="N24489" s="152"/>
      <c r="P24489" s="138"/>
    </row>
    <row r="24490" spans="13:16" x14ac:dyDescent="0.3">
      <c r="M24490" s="162"/>
      <c r="N24490" s="152"/>
      <c r="P24490" s="138"/>
    </row>
    <row r="24491" spans="13:16" x14ac:dyDescent="0.3">
      <c r="M24491" s="162"/>
      <c r="N24491" s="152"/>
      <c r="P24491" s="138"/>
    </row>
    <row r="24492" spans="13:16" x14ac:dyDescent="0.3">
      <c r="M24492" s="162"/>
      <c r="N24492" s="152"/>
      <c r="P24492" s="138"/>
    </row>
    <row r="24493" spans="13:16" x14ac:dyDescent="0.3">
      <c r="M24493" s="162"/>
      <c r="N24493" s="152"/>
      <c r="P24493" s="138"/>
    </row>
    <row r="24494" spans="13:16" x14ac:dyDescent="0.3">
      <c r="M24494" s="162"/>
      <c r="N24494" s="152"/>
      <c r="P24494" s="138"/>
    </row>
    <row r="24495" spans="13:16" x14ac:dyDescent="0.3">
      <c r="M24495" s="162"/>
      <c r="N24495" s="152"/>
      <c r="P24495" s="138"/>
    </row>
    <row r="24496" spans="13:16" x14ac:dyDescent="0.3">
      <c r="M24496" s="162"/>
      <c r="N24496" s="152"/>
      <c r="P24496" s="138"/>
    </row>
    <row r="24497" spans="13:16" x14ac:dyDescent="0.3">
      <c r="M24497" s="162"/>
      <c r="N24497" s="152"/>
      <c r="P24497" s="138"/>
    </row>
    <row r="24498" spans="13:16" x14ac:dyDescent="0.3">
      <c r="M24498" s="162"/>
      <c r="N24498" s="152"/>
      <c r="P24498" s="138"/>
    </row>
    <row r="24499" spans="13:16" x14ac:dyDescent="0.3">
      <c r="M24499" s="162"/>
      <c r="N24499" s="152"/>
      <c r="P24499" s="138"/>
    </row>
    <row r="24500" spans="13:16" x14ac:dyDescent="0.3">
      <c r="M24500" s="162"/>
      <c r="N24500" s="152"/>
      <c r="P24500" s="138"/>
    </row>
    <row r="24501" spans="13:16" x14ac:dyDescent="0.3">
      <c r="M24501" s="162"/>
      <c r="N24501" s="152"/>
      <c r="P24501" s="138"/>
    </row>
    <row r="24502" spans="13:16" x14ac:dyDescent="0.3">
      <c r="M24502" s="162"/>
      <c r="N24502" s="152"/>
      <c r="P24502" s="138"/>
    </row>
    <row r="24503" spans="13:16" x14ac:dyDescent="0.3">
      <c r="M24503" s="162"/>
      <c r="N24503" s="152"/>
      <c r="P24503" s="138"/>
    </row>
    <row r="24504" spans="13:16" x14ac:dyDescent="0.3">
      <c r="M24504" s="162"/>
      <c r="N24504" s="152"/>
      <c r="P24504" s="138"/>
    </row>
    <row r="24505" spans="13:16" x14ac:dyDescent="0.3">
      <c r="M24505" s="162"/>
      <c r="N24505" s="152"/>
      <c r="P24505" s="138"/>
    </row>
    <row r="24506" spans="13:16" x14ac:dyDescent="0.3">
      <c r="M24506" s="162"/>
      <c r="N24506" s="152"/>
      <c r="P24506" s="138"/>
    </row>
    <row r="24507" spans="13:16" x14ac:dyDescent="0.3">
      <c r="M24507" s="162"/>
      <c r="N24507" s="152"/>
      <c r="P24507" s="138"/>
    </row>
    <row r="24508" spans="13:16" x14ac:dyDescent="0.3">
      <c r="M24508" s="162"/>
      <c r="N24508" s="152"/>
      <c r="P24508" s="138"/>
    </row>
    <row r="24509" spans="13:16" x14ac:dyDescent="0.3">
      <c r="M24509" s="162"/>
      <c r="N24509" s="152"/>
      <c r="P24509" s="138"/>
    </row>
    <row r="24510" spans="13:16" x14ac:dyDescent="0.3">
      <c r="M24510" s="162"/>
      <c r="N24510" s="152"/>
      <c r="P24510" s="138"/>
    </row>
    <row r="24511" spans="13:16" x14ac:dyDescent="0.3">
      <c r="M24511" s="162"/>
      <c r="N24511" s="152"/>
      <c r="P24511" s="138"/>
    </row>
    <row r="24512" spans="13:16" x14ac:dyDescent="0.3">
      <c r="M24512" s="162"/>
      <c r="N24512" s="152"/>
      <c r="P24512" s="138"/>
    </row>
    <row r="24513" spans="13:16" x14ac:dyDescent="0.3">
      <c r="M24513" s="162"/>
      <c r="N24513" s="152"/>
      <c r="P24513" s="138"/>
    </row>
    <row r="24514" spans="13:16" x14ac:dyDescent="0.3">
      <c r="M24514" s="162"/>
      <c r="N24514" s="152"/>
      <c r="P24514" s="138"/>
    </row>
    <row r="24515" spans="13:16" x14ac:dyDescent="0.3">
      <c r="M24515" s="162"/>
      <c r="N24515" s="152"/>
      <c r="P24515" s="138"/>
    </row>
    <row r="24516" spans="13:16" x14ac:dyDescent="0.3">
      <c r="M24516" s="162"/>
      <c r="N24516" s="152"/>
      <c r="P24516" s="138"/>
    </row>
    <row r="24517" spans="13:16" x14ac:dyDescent="0.3">
      <c r="M24517" s="162"/>
      <c r="N24517" s="152"/>
      <c r="P24517" s="138"/>
    </row>
    <row r="24518" spans="13:16" x14ac:dyDescent="0.3">
      <c r="M24518" s="162"/>
      <c r="N24518" s="152"/>
      <c r="P24518" s="138"/>
    </row>
    <row r="24519" spans="13:16" x14ac:dyDescent="0.3">
      <c r="M24519" s="162"/>
      <c r="N24519" s="152"/>
      <c r="P24519" s="138"/>
    </row>
    <row r="24520" spans="13:16" x14ac:dyDescent="0.3">
      <c r="M24520" s="162"/>
      <c r="N24520" s="152"/>
      <c r="P24520" s="138"/>
    </row>
    <row r="24521" spans="13:16" x14ac:dyDescent="0.3">
      <c r="M24521" s="162"/>
      <c r="N24521" s="152"/>
      <c r="P24521" s="138"/>
    </row>
    <row r="24522" spans="13:16" x14ac:dyDescent="0.3">
      <c r="M24522" s="162"/>
      <c r="N24522" s="152"/>
      <c r="P24522" s="138"/>
    </row>
    <row r="24523" spans="13:16" x14ac:dyDescent="0.3">
      <c r="M24523" s="162"/>
      <c r="N24523" s="152"/>
      <c r="P24523" s="138"/>
    </row>
    <row r="24524" spans="13:16" x14ac:dyDescent="0.3">
      <c r="M24524" s="162"/>
      <c r="N24524" s="152"/>
      <c r="P24524" s="138"/>
    </row>
    <row r="24525" spans="13:16" x14ac:dyDescent="0.3">
      <c r="M24525" s="162"/>
      <c r="N24525" s="152"/>
      <c r="P24525" s="138"/>
    </row>
    <row r="24526" spans="13:16" x14ac:dyDescent="0.3">
      <c r="M24526" s="162"/>
      <c r="N24526" s="152"/>
      <c r="P24526" s="138"/>
    </row>
    <row r="24527" spans="13:16" x14ac:dyDescent="0.3">
      <c r="M24527" s="162"/>
      <c r="N24527" s="152"/>
      <c r="P24527" s="138"/>
    </row>
    <row r="24528" spans="13:16" x14ac:dyDescent="0.3">
      <c r="M24528" s="162"/>
      <c r="N24528" s="152"/>
      <c r="P24528" s="138"/>
    </row>
    <row r="24529" spans="13:16" x14ac:dyDescent="0.3">
      <c r="M24529" s="162"/>
      <c r="N24529" s="152"/>
      <c r="P24529" s="138"/>
    </row>
    <row r="24530" spans="13:16" x14ac:dyDescent="0.3">
      <c r="M24530" s="162"/>
      <c r="N24530" s="152"/>
      <c r="P24530" s="138"/>
    </row>
    <row r="24531" spans="13:16" x14ac:dyDescent="0.3">
      <c r="M24531" s="162"/>
      <c r="N24531" s="152"/>
      <c r="P24531" s="138"/>
    </row>
    <row r="24532" spans="13:16" x14ac:dyDescent="0.3">
      <c r="M24532" s="162"/>
      <c r="N24532" s="152"/>
      <c r="P24532" s="138"/>
    </row>
    <row r="24533" spans="13:16" x14ac:dyDescent="0.3">
      <c r="M24533" s="162"/>
      <c r="N24533" s="152"/>
      <c r="P24533" s="138"/>
    </row>
    <row r="24534" spans="13:16" x14ac:dyDescent="0.3">
      <c r="M24534" s="162"/>
      <c r="N24534" s="152"/>
      <c r="P24534" s="138"/>
    </row>
    <row r="24535" spans="13:16" x14ac:dyDescent="0.3">
      <c r="M24535" s="162"/>
      <c r="N24535" s="152"/>
      <c r="P24535" s="138"/>
    </row>
    <row r="24536" spans="13:16" x14ac:dyDescent="0.3">
      <c r="M24536" s="162"/>
      <c r="N24536" s="152"/>
      <c r="P24536" s="138"/>
    </row>
    <row r="24537" spans="13:16" x14ac:dyDescent="0.3">
      <c r="M24537" s="162"/>
      <c r="N24537" s="152"/>
      <c r="P24537" s="138"/>
    </row>
    <row r="24538" spans="13:16" x14ac:dyDescent="0.3">
      <c r="M24538" s="162"/>
      <c r="N24538" s="152"/>
      <c r="P24538" s="138"/>
    </row>
    <row r="24539" spans="13:16" x14ac:dyDescent="0.3">
      <c r="M24539" s="162"/>
      <c r="N24539" s="152"/>
      <c r="P24539" s="138"/>
    </row>
    <row r="24540" spans="13:16" x14ac:dyDescent="0.3">
      <c r="M24540" s="162"/>
      <c r="N24540" s="152"/>
      <c r="P24540" s="138"/>
    </row>
    <row r="24541" spans="13:16" x14ac:dyDescent="0.3">
      <c r="M24541" s="162"/>
      <c r="N24541" s="152"/>
      <c r="P24541" s="138"/>
    </row>
    <row r="24542" spans="13:16" x14ac:dyDescent="0.3">
      <c r="M24542" s="162"/>
      <c r="N24542" s="152"/>
      <c r="P24542" s="138"/>
    </row>
    <row r="24543" spans="13:16" x14ac:dyDescent="0.3">
      <c r="M24543" s="162"/>
      <c r="N24543" s="152"/>
      <c r="P24543" s="138"/>
    </row>
    <row r="24544" spans="13:16" x14ac:dyDescent="0.3">
      <c r="M24544" s="162"/>
      <c r="N24544" s="152"/>
      <c r="P24544" s="138"/>
    </row>
    <row r="24545" spans="13:16" x14ac:dyDescent="0.3">
      <c r="M24545" s="162"/>
      <c r="N24545" s="152"/>
      <c r="P24545" s="138"/>
    </row>
    <row r="24546" spans="13:16" x14ac:dyDescent="0.3">
      <c r="M24546" s="162"/>
      <c r="N24546" s="152"/>
      <c r="P24546" s="138"/>
    </row>
    <row r="24547" spans="13:16" x14ac:dyDescent="0.3">
      <c r="M24547" s="162"/>
      <c r="N24547" s="152"/>
      <c r="P24547" s="138"/>
    </row>
    <row r="24548" spans="13:16" x14ac:dyDescent="0.3">
      <c r="M24548" s="162"/>
      <c r="N24548" s="152"/>
      <c r="P24548" s="138"/>
    </row>
    <row r="24549" spans="13:16" x14ac:dyDescent="0.3">
      <c r="M24549" s="162"/>
      <c r="N24549" s="152"/>
      <c r="P24549" s="138"/>
    </row>
    <row r="24550" spans="13:16" x14ac:dyDescent="0.3">
      <c r="M24550" s="162"/>
      <c r="N24550" s="152"/>
      <c r="P24550" s="138"/>
    </row>
    <row r="24551" spans="13:16" x14ac:dyDescent="0.3">
      <c r="M24551" s="162"/>
      <c r="N24551" s="152"/>
      <c r="P24551" s="138"/>
    </row>
    <row r="24552" spans="13:16" x14ac:dyDescent="0.3">
      <c r="M24552" s="162"/>
      <c r="N24552" s="152"/>
      <c r="P24552" s="138"/>
    </row>
    <row r="24553" spans="13:16" x14ac:dyDescent="0.3">
      <c r="M24553" s="162"/>
      <c r="N24553" s="152"/>
      <c r="P24553" s="138"/>
    </row>
    <row r="24554" spans="13:16" x14ac:dyDescent="0.3">
      <c r="M24554" s="162"/>
      <c r="N24554" s="152"/>
      <c r="P24554" s="138"/>
    </row>
    <row r="24555" spans="13:16" x14ac:dyDescent="0.3">
      <c r="M24555" s="162"/>
      <c r="N24555" s="152"/>
      <c r="P24555" s="138"/>
    </row>
    <row r="24556" spans="13:16" x14ac:dyDescent="0.3">
      <c r="M24556" s="162"/>
      <c r="N24556" s="152"/>
      <c r="P24556" s="138"/>
    </row>
    <row r="24557" spans="13:16" x14ac:dyDescent="0.3">
      <c r="M24557" s="162"/>
      <c r="N24557" s="152"/>
      <c r="P24557" s="138"/>
    </row>
    <row r="24558" spans="13:16" x14ac:dyDescent="0.3">
      <c r="M24558" s="162"/>
      <c r="N24558" s="152"/>
      <c r="P24558" s="138"/>
    </row>
    <row r="24559" spans="13:16" x14ac:dyDescent="0.3">
      <c r="M24559" s="162"/>
      <c r="N24559" s="152"/>
      <c r="P24559" s="138"/>
    </row>
    <row r="24560" spans="13:16" x14ac:dyDescent="0.3">
      <c r="M24560" s="162"/>
      <c r="N24560" s="152"/>
      <c r="P24560" s="138"/>
    </row>
    <row r="24561" spans="13:16" x14ac:dyDescent="0.3">
      <c r="M24561" s="162"/>
      <c r="N24561" s="152"/>
      <c r="P24561" s="138"/>
    </row>
    <row r="24562" spans="13:16" x14ac:dyDescent="0.3">
      <c r="M24562" s="162"/>
      <c r="N24562" s="152"/>
      <c r="P24562" s="138"/>
    </row>
    <row r="24563" spans="13:16" x14ac:dyDescent="0.3">
      <c r="M24563" s="162"/>
      <c r="N24563" s="152"/>
      <c r="P24563" s="138"/>
    </row>
    <row r="24564" spans="13:16" x14ac:dyDescent="0.3">
      <c r="M24564" s="162"/>
      <c r="N24564" s="152"/>
      <c r="P24564" s="138"/>
    </row>
    <row r="24565" spans="13:16" x14ac:dyDescent="0.3">
      <c r="M24565" s="162"/>
      <c r="N24565" s="152"/>
      <c r="P24565" s="138"/>
    </row>
    <row r="24566" spans="13:16" x14ac:dyDescent="0.3">
      <c r="M24566" s="162"/>
      <c r="N24566" s="152"/>
      <c r="P24566" s="138"/>
    </row>
    <row r="24567" spans="13:16" x14ac:dyDescent="0.3">
      <c r="M24567" s="162"/>
      <c r="N24567" s="152"/>
      <c r="P24567" s="138"/>
    </row>
    <row r="24568" spans="13:16" x14ac:dyDescent="0.3">
      <c r="M24568" s="162"/>
      <c r="N24568" s="152"/>
      <c r="P24568" s="138"/>
    </row>
    <row r="24569" spans="13:16" x14ac:dyDescent="0.3">
      <c r="M24569" s="162"/>
      <c r="N24569" s="152"/>
      <c r="P24569" s="138"/>
    </row>
    <row r="24570" spans="13:16" x14ac:dyDescent="0.3">
      <c r="M24570" s="162"/>
      <c r="N24570" s="152"/>
      <c r="P24570" s="138"/>
    </row>
    <row r="24571" spans="13:16" x14ac:dyDescent="0.3">
      <c r="M24571" s="162"/>
      <c r="N24571" s="152"/>
      <c r="P24571" s="138"/>
    </row>
    <row r="24572" spans="13:16" x14ac:dyDescent="0.3">
      <c r="M24572" s="162"/>
      <c r="N24572" s="152"/>
      <c r="P24572" s="138"/>
    </row>
    <row r="24573" spans="13:16" x14ac:dyDescent="0.3">
      <c r="M24573" s="162"/>
      <c r="N24573" s="152"/>
      <c r="P24573" s="138"/>
    </row>
    <row r="24574" spans="13:16" x14ac:dyDescent="0.3">
      <c r="M24574" s="162"/>
      <c r="N24574" s="152"/>
      <c r="P24574" s="138"/>
    </row>
    <row r="24575" spans="13:16" x14ac:dyDescent="0.3">
      <c r="M24575" s="162"/>
      <c r="N24575" s="152"/>
      <c r="P24575" s="138"/>
    </row>
    <row r="24576" spans="13:16" x14ac:dyDescent="0.3">
      <c r="M24576" s="162"/>
      <c r="N24576" s="152"/>
      <c r="P24576" s="138"/>
    </row>
    <row r="24577" spans="13:16" x14ac:dyDescent="0.3">
      <c r="M24577" s="162"/>
      <c r="N24577" s="152"/>
      <c r="P24577" s="138"/>
    </row>
    <row r="24578" spans="13:16" x14ac:dyDescent="0.3">
      <c r="M24578" s="162"/>
      <c r="N24578" s="152"/>
      <c r="P24578" s="138"/>
    </row>
    <row r="24579" spans="13:16" x14ac:dyDescent="0.3">
      <c r="M24579" s="162"/>
      <c r="N24579" s="152"/>
      <c r="P24579" s="138"/>
    </row>
    <row r="24580" spans="13:16" x14ac:dyDescent="0.3">
      <c r="M24580" s="162"/>
      <c r="N24580" s="152"/>
      <c r="P24580" s="138"/>
    </row>
    <row r="24581" spans="13:16" x14ac:dyDescent="0.3">
      <c r="M24581" s="162"/>
      <c r="N24581" s="152"/>
      <c r="P24581" s="138"/>
    </row>
    <row r="24582" spans="13:16" x14ac:dyDescent="0.3">
      <c r="M24582" s="162"/>
      <c r="N24582" s="152"/>
      <c r="P24582" s="138"/>
    </row>
    <row r="24583" spans="13:16" x14ac:dyDescent="0.3">
      <c r="M24583" s="162"/>
      <c r="N24583" s="152"/>
      <c r="P24583" s="138"/>
    </row>
    <row r="24584" spans="13:16" x14ac:dyDescent="0.3">
      <c r="M24584" s="162"/>
      <c r="N24584" s="152"/>
      <c r="P24584" s="138"/>
    </row>
    <row r="24585" spans="13:16" x14ac:dyDescent="0.3">
      <c r="M24585" s="162"/>
      <c r="N24585" s="152"/>
      <c r="P24585" s="138"/>
    </row>
    <row r="24586" spans="13:16" x14ac:dyDescent="0.3">
      <c r="M24586" s="162"/>
      <c r="N24586" s="152"/>
      <c r="P24586" s="138"/>
    </row>
    <row r="24587" spans="13:16" x14ac:dyDescent="0.3">
      <c r="M24587" s="162"/>
      <c r="N24587" s="152"/>
      <c r="P24587" s="138"/>
    </row>
    <row r="24588" spans="13:16" x14ac:dyDescent="0.3">
      <c r="M24588" s="162"/>
      <c r="N24588" s="152"/>
      <c r="P24588" s="138"/>
    </row>
    <row r="24589" spans="13:16" x14ac:dyDescent="0.3">
      <c r="M24589" s="162"/>
      <c r="N24589" s="152"/>
      <c r="P24589" s="138"/>
    </row>
    <row r="24590" spans="13:16" x14ac:dyDescent="0.3">
      <c r="M24590" s="162"/>
      <c r="N24590" s="152"/>
      <c r="P24590" s="138"/>
    </row>
    <row r="24591" spans="13:16" x14ac:dyDescent="0.3">
      <c r="M24591" s="162"/>
      <c r="N24591" s="152"/>
      <c r="P24591" s="138"/>
    </row>
    <row r="24592" spans="13:16" x14ac:dyDescent="0.3">
      <c r="M24592" s="162"/>
      <c r="N24592" s="152"/>
      <c r="P24592" s="138"/>
    </row>
    <row r="24593" spans="13:16" x14ac:dyDescent="0.3">
      <c r="M24593" s="162"/>
      <c r="N24593" s="152"/>
      <c r="P24593" s="138"/>
    </row>
    <row r="24594" spans="13:16" x14ac:dyDescent="0.3">
      <c r="M24594" s="162"/>
      <c r="N24594" s="152"/>
      <c r="P24594" s="138"/>
    </row>
    <row r="24595" spans="13:16" x14ac:dyDescent="0.3">
      <c r="M24595" s="162"/>
      <c r="N24595" s="152"/>
      <c r="P24595" s="138"/>
    </row>
    <row r="24596" spans="13:16" x14ac:dyDescent="0.3">
      <c r="M24596" s="162"/>
      <c r="N24596" s="152"/>
      <c r="P24596" s="138"/>
    </row>
    <row r="24597" spans="13:16" x14ac:dyDescent="0.3">
      <c r="M24597" s="162"/>
      <c r="N24597" s="152"/>
      <c r="P24597" s="138"/>
    </row>
    <row r="24598" spans="13:16" x14ac:dyDescent="0.3">
      <c r="M24598" s="162"/>
      <c r="N24598" s="152"/>
      <c r="P24598" s="138"/>
    </row>
    <row r="24599" spans="13:16" x14ac:dyDescent="0.3">
      <c r="M24599" s="162"/>
      <c r="N24599" s="152"/>
      <c r="P24599" s="138"/>
    </row>
    <row r="24600" spans="13:16" x14ac:dyDescent="0.3">
      <c r="M24600" s="162"/>
      <c r="N24600" s="152"/>
      <c r="P24600" s="138"/>
    </row>
    <row r="24601" spans="13:16" x14ac:dyDescent="0.3">
      <c r="M24601" s="162"/>
      <c r="N24601" s="152"/>
      <c r="P24601" s="138"/>
    </row>
    <row r="24602" spans="13:16" x14ac:dyDescent="0.3">
      <c r="M24602" s="162"/>
      <c r="N24602" s="152"/>
      <c r="P24602" s="138"/>
    </row>
    <row r="24603" spans="13:16" x14ac:dyDescent="0.3">
      <c r="M24603" s="162"/>
      <c r="N24603" s="152"/>
      <c r="P24603" s="138"/>
    </row>
    <row r="24604" spans="13:16" x14ac:dyDescent="0.3">
      <c r="M24604" s="162"/>
      <c r="N24604" s="152"/>
      <c r="P24604" s="138"/>
    </row>
    <row r="24605" spans="13:16" x14ac:dyDescent="0.3">
      <c r="M24605" s="162"/>
      <c r="N24605" s="152"/>
      <c r="P24605" s="138"/>
    </row>
    <row r="24606" spans="13:16" x14ac:dyDescent="0.3">
      <c r="M24606" s="162"/>
      <c r="N24606" s="152"/>
      <c r="P24606" s="138"/>
    </row>
    <row r="24607" spans="13:16" x14ac:dyDescent="0.3">
      <c r="M24607" s="162"/>
      <c r="N24607" s="152"/>
      <c r="P24607" s="138"/>
    </row>
    <row r="24608" spans="13:16" x14ac:dyDescent="0.3">
      <c r="M24608" s="162"/>
      <c r="N24608" s="152"/>
      <c r="P24608" s="138"/>
    </row>
    <row r="24609" spans="13:16" x14ac:dyDescent="0.3">
      <c r="M24609" s="162"/>
      <c r="N24609" s="152"/>
      <c r="P24609" s="138"/>
    </row>
    <row r="24610" spans="13:16" x14ac:dyDescent="0.3">
      <c r="M24610" s="162"/>
      <c r="N24610" s="152"/>
      <c r="P24610" s="138"/>
    </row>
    <row r="24611" spans="13:16" x14ac:dyDescent="0.3">
      <c r="M24611" s="162"/>
      <c r="N24611" s="152"/>
      <c r="P24611" s="138"/>
    </row>
    <row r="24612" spans="13:16" x14ac:dyDescent="0.3">
      <c r="M24612" s="162"/>
      <c r="N24612" s="152"/>
      <c r="P24612" s="138"/>
    </row>
    <row r="24613" spans="13:16" x14ac:dyDescent="0.3">
      <c r="M24613" s="162"/>
      <c r="N24613" s="152"/>
      <c r="P24613" s="138"/>
    </row>
    <row r="24614" spans="13:16" x14ac:dyDescent="0.3">
      <c r="M24614" s="162"/>
      <c r="N24614" s="152"/>
      <c r="P24614" s="138"/>
    </row>
    <row r="24615" spans="13:16" x14ac:dyDescent="0.3">
      <c r="M24615" s="162"/>
      <c r="N24615" s="152"/>
      <c r="P24615" s="138"/>
    </row>
    <row r="24616" spans="13:16" x14ac:dyDescent="0.3">
      <c r="M24616" s="162"/>
      <c r="N24616" s="152"/>
      <c r="P24616" s="138"/>
    </row>
    <row r="24617" spans="13:16" x14ac:dyDescent="0.3">
      <c r="M24617" s="162"/>
      <c r="N24617" s="152"/>
      <c r="P24617" s="138"/>
    </row>
    <row r="24618" spans="13:16" x14ac:dyDescent="0.3">
      <c r="M24618" s="162"/>
      <c r="N24618" s="152"/>
      <c r="P24618" s="138"/>
    </row>
    <row r="24619" spans="13:16" x14ac:dyDescent="0.3">
      <c r="M24619" s="162"/>
      <c r="N24619" s="152"/>
      <c r="P24619" s="138"/>
    </row>
    <row r="24620" spans="13:16" x14ac:dyDescent="0.3">
      <c r="M24620" s="162"/>
      <c r="N24620" s="152"/>
      <c r="P24620" s="138"/>
    </row>
    <row r="24621" spans="13:16" x14ac:dyDescent="0.3">
      <c r="M24621" s="162"/>
      <c r="N24621" s="152"/>
      <c r="P24621" s="138"/>
    </row>
    <row r="24622" spans="13:16" x14ac:dyDescent="0.3">
      <c r="M24622" s="162"/>
      <c r="N24622" s="152"/>
      <c r="P24622" s="138"/>
    </row>
    <row r="24623" spans="13:16" x14ac:dyDescent="0.3">
      <c r="M24623" s="162"/>
      <c r="N24623" s="152"/>
      <c r="P24623" s="138"/>
    </row>
    <row r="24624" spans="13:16" x14ac:dyDescent="0.3">
      <c r="M24624" s="162"/>
      <c r="N24624" s="152"/>
      <c r="P24624" s="138"/>
    </row>
    <row r="24625" spans="13:16" x14ac:dyDescent="0.3">
      <c r="M24625" s="162"/>
      <c r="N24625" s="152"/>
      <c r="P24625" s="138"/>
    </row>
    <row r="24626" spans="13:16" x14ac:dyDescent="0.3">
      <c r="M24626" s="162"/>
      <c r="N24626" s="152"/>
      <c r="P24626" s="138"/>
    </row>
    <row r="24627" spans="13:16" x14ac:dyDescent="0.3">
      <c r="M24627" s="162"/>
      <c r="N24627" s="152"/>
      <c r="P24627" s="138"/>
    </row>
    <row r="24628" spans="13:16" x14ac:dyDescent="0.3">
      <c r="M24628" s="162"/>
      <c r="N24628" s="152"/>
      <c r="P24628" s="138"/>
    </row>
    <row r="24629" spans="13:16" x14ac:dyDescent="0.3">
      <c r="M24629" s="162"/>
      <c r="N24629" s="152"/>
      <c r="P24629" s="138"/>
    </row>
    <row r="24630" spans="13:16" x14ac:dyDescent="0.3">
      <c r="M24630" s="162"/>
      <c r="N24630" s="152"/>
      <c r="P24630" s="138"/>
    </row>
    <row r="24631" spans="13:16" x14ac:dyDescent="0.3">
      <c r="M24631" s="162"/>
      <c r="N24631" s="152"/>
      <c r="P24631" s="138"/>
    </row>
    <row r="24632" spans="13:16" x14ac:dyDescent="0.3">
      <c r="M24632" s="162"/>
      <c r="N24632" s="152"/>
      <c r="P24632" s="138"/>
    </row>
    <row r="24633" spans="13:16" x14ac:dyDescent="0.3">
      <c r="M24633" s="162"/>
      <c r="N24633" s="152"/>
      <c r="P24633" s="138"/>
    </row>
    <row r="24634" spans="13:16" x14ac:dyDescent="0.3">
      <c r="M24634" s="162"/>
      <c r="N24634" s="152"/>
      <c r="P24634" s="138"/>
    </row>
    <row r="24635" spans="13:16" x14ac:dyDescent="0.3">
      <c r="M24635" s="162"/>
      <c r="N24635" s="152"/>
      <c r="P24635" s="138"/>
    </row>
    <row r="24636" spans="13:16" x14ac:dyDescent="0.3">
      <c r="M24636" s="162"/>
      <c r="N24636" s="152"/>
      <c r="P24636" s="138"/>
    </row>
    <row r="24637" spans="13:16" x14ac:dyDescent="0.3">
      <c r="M24637" s="162"/>
      <c r="N24637" s="152"/>
      <c r="P24637" s="138"/>
    </row>
    <row r="24638" spans="13:16" x14ac:dyDescent="0.3">
      <c r="M24638" s="162"/>
      <c r="N24638" s="152"/>
      <c r="P24638" s="138"/>
    </row>
    <row r="24639" spans="13:16" x14ac:dyDescent="0.3">
      <c r="M24639" s="162"/>
      <c r="N24639" s="152"/>
      <c r="P24639" s="138"/>
    </row>
    <row r="24640" spans="13:16" x14ac:dyDescent="0.3">
      <c r="M24640" s="162"/>
      <c r="N24640" s="152"/>
      <c r="P24640" s="138"/>
    </row>
    <row r="24641" spans="13:16" x14ac:dyDescent="0.3">
      <c r="M24641" s="162"/>
      <c r="N24641" s="152"/>
      <c r="P24641" s="138"/>
    </row>
    <row r="24642" spans="13:16" x14ac:dyDescent="0.3">
      <c r="M24642" s="162"/>
      <c r="N24642" s="152"/>
      <c r="P24642" s="138"/>
    </row>
    <row r="24643" spans="13:16" x14ac:dyDescent="0.3">
      <c r="M24643" s="162"/>
      <c r="N24643" s="152"/>
      <c r="P24643" s="138"/>
    </row>
    <row r="24644" spans="13:16" x14ac:dyDescent="0.3">
      <c r="M24644" s="162"/>
      <c r="N24644" s="152"/>
      <c r="P24644" s="138"/>
    </row>
    <row r="24645" spans="13:16" x14ac:dyDescent="0.3">
      <c r="M24645" s="162"/>
      <c r="N24645" s="152"/>
      <c r="P24645" s="138"/>
    </row>
    <row r="24646" spans="13:16" x14ac:dyDescent="0.3">
      <c r="M24646" s="162"/>
      <c r="N24646" s="152"/>
      <c r="P24646" s="138"/>
    </row>
    <row r="24647" spans="13:16" x14ac:dyDescent="0.3">
      <c r="M24647" s="162"/>
      <c r="N24647" s="152"/>
      <c r="P24647" s="138"/>
    </row>
    <row r="24648" spans="13:16" x14ac:dyDescent="0.3">
      <c r="M24648" s="162"/>
      <c r="N24648" s="152"/>
      <c r="P24648" s="138"/>
    </row>
    <row r="24649" spans="13:16" x14ac:dyDescent="0.3">
      <c r="M24649" s="162"/>
      <c r="N24649" s="152"/>
      <c r="P24649" s="138"/>
    </row>
    <row r="24650" spans="13:16" x14ac:dyDescent="0.3">
      <c r="M24650" s="162"/>
      <c r="N24650" s="152"/>
      <c r="P24650" s="138"/>
    </row>
    <row r="24651" spans="13:16" x14ac:dyDescent="0.3">
      <c r="M24651" s="162"/>
      <c r="N24651" s="152"/>
      <c r="P24651" s="138"/>
    </row>
    <row r="24652" spans="13:16" x14ac:dyDescent="0.3">
      <c r="M24652" s="162"/>
      <c r="N24652" s="152"/>
      <c r="P24652" s="138"/>
    </row>
    <row r="24653" spans="13:16" x14ac:dyDescent="0.3">
      <c r="M24653" s="162"/>
      <c r="N24653" s="152"/>
      <c r="P24653" s="138"/>
    </row>
    <row r="24654" spans="13:16" x14ac:dyDescent="0.3">
      <c r="M24654" s="162"/>
      <c r="N24654" s="152"/>
      <c r="P24654" s="138"/>
    </row>
    <row r="24655" spans="13:16" x14ac:dyDescent="0.3">
      <c r="M24655" s="162"/>
      <c r="N24655" s="152"/>
      <c r="P24655" s="138"/>
    </row>
    <row r="24656" spans="13:16" x14ac:dyDescent="0.3">
      <c r="M24656" s="162"/>
      <c r="N24656" s="152"/>
      <c r="P24656" s="138"/>
    </row>
    <row r="24657" spans="13:16" x14ac:dyDescent="0.3">
      <c r="M24657" s="162"/>
      <c r="N24657" s="152"/>
      <c r="P24657" s="138"/>
    </row>
    <row r="24658" spans="13:16" x14ac:dyDescent="0.3">
      <c r="M24658" s="162"/>
      <c r="N24658" s="152"/>
      <c r="P24658" s="138"/>
    </row>
    <row r="24659" spans="13:16" x14ac:dyDescent="0.3">
      <c r="M24659" s="162"/>
      <c r="N24659" s="152"/>
      <c r="P24659" s="138"/>
    </row>
    <row r="24660" spans="13:16" x14ac:dyDescent="0.3">
      <c r="M24660" s="162"/>
      <c r="N24660" s="152"/>
      <c r="P24660" s="138"/>
    </row>
    <row r="24661" spans="13:16" x14ac:dyDescent="0.3">
      <c r="M24661" s="162"/>
      <c r="N24661" s="152"/>
      <c r="P24661" s="138"/>
    </row>
    <row r="24662" spans="13:16" x14ac:dyDescent="0.3">
      <c r="M24662" s="162"/>
      <c r="N24662" s="152"/>
      <c r="P24662" s="138"/>
    </row>
    <row r="24663" spans="13:16" x14ac:dyDescent="0.3">
      <c r="M24663" s="162"/>
      <c r="N24663" s="152"/>
      <c r="P24663" s="138"/>
    </row>
    <row r="24664" spans="13:16" x14ac:dyDescent="0.3">
      <c r="M24664" s="162"/>
      <c r="N24664" s="152"/>
      <c r="P24664" s="138"/>
    </row>
    <row r="24665" spans="13:16" x14ac:dyDescent="0.3">
      <c r="M24665" s="162"/>
      <c r="N24665" s="152"/>
      <c r="P24665" s="138"/>
    </row>
    <row r="24666" spans="13:16" x14ac:dyDescent="0.3">
      <c r="M24666" s="162"/>
      <c r="N24666" s="152"/>
      <c r="P24666" s="138"/>
    </row>
    <row r="24667" spans="13:16" x14ac:dyDescent="0.3">
      <c r="M24667" s="162"/>
      <c r="N24667" s="152"/>
      <c r="P24667" s="138"/>
    </row>
    <row r="24668" spans="13:16" x14ac:dyDescent="0.3">
      <c r="M24668" s="162"/>
      <c r="N24668" s="152"/>
      <c r="P24668" s="138"/>
    </row>
    <row r="24669" spans="13:16" x14ac:dyDescent="0.3">
      <c r="M24669" s="162"/>
      <c r="N24669" s="152"/>
      <c r="P24669" s="138"/>
    </row>
    <row r="24670" spans="13:16" x14ac:dyDescent="0.3">
      <c r="M24670" s="162"/>
      <c r="N24670" s="152"/>
      <c r="P24670" s="138"/>
    </row>
    <row r="24671" spans="13:16" x14ac:dyDescent="0.3">
      <c r="M24671" s="162"/>
      <c r="N24671" s="152"/>
      <c r="P24671" s="138"/>
    </row>
    <row r="24672" spans="13:16" x14ac:dyDescent="0.3">
      <c r="M24672" s="162"/>
      <c r="N24672" s="152"/>
      <c r="P24672" s="138"/>
    </row>
    <row r="24673" spans="13:16" x14ac:dyDescent="0.3">
      <c r="M24673" s="162"/>
      <c r="N24673" s="152"/>
      <c r="P24673" s="138"/>
    </row>
    <row r="24674" spans="13:16" x14ac:dyDescent="0.3">
      <c r="M24674" s="162"/>
      <c r="N24674" s="152"/>
      <c r="P24674" s="138"/>
    </row>
    <row r="24675" spans="13:16" x14ac:dyDescent="0.3">
      <c r="M24675" s="162"/>
      <c r="N24675" s="152"/>
      <c r="P24675" s="138"/>
    </row>
    <row r="24676" spans="13:16" x14ac:dyDescent="0.3">
      <c r="M24676" s="162"/>
      <c r="N24676" s="152"/>
      <c r="P24676" s="138"/>
    </row>
    <row r="24677" spans="13:16" x14ac:dyDescent="0.3">
      <c r="M24677" s="162"/>
      <c r="N24677" s="152"/>
      <c r="P24677" s="138"/>
    </row>
    <row r="24678" spans="13:16" x14ac:dyDescent="0.3">
      <c r="M24678" s="162"/>
      <c r="N24678" s="152"/>
      <c r="P24678" s="138"/>
    </row>
    <row r="24679" spans="13:16" x14ac:dyDescent="0.3">
      <c r="M24679" s="162"/>
      <c r="N24679" s="152"/>
      <c r="P24679" s="138"/>
    </row>
    <row r="24680" spans="13:16" x14ac:dyDescent="0.3">
      <c r="M24680" s="162"/>
      <c r="N24680" s="152"/>
      <c r="P24680" s="138"/>
    </row>
    <row r="24681" spans="13:16" x14ac:dyDescent="0.3">
      <c r="M24681" s="162"/>
      <c r="N24681" s="152"/>
      <c r="P24681" s="138"/>
    </row>
    <row r="24682" spans="13:16" x14ac:dyDescent="0.3">
      <c r="M24682" s="162"/>
      <c r="N24682" s="152"/>
      <c r="P24682" s="138"/>
    </row>
    <row r="24683" spans="13:16" x14ac:dyDescent="0.3">
      <c r="M24683" s="162"/>
      <c r="N24683" s="152"/>
      <c r="P24683" s="138"/>
    </row>
    <row r="24684" spans="13:16" x14ac:dyDescent="0.3">
      <c r="M24684" s="162"/>
      <c r="N24684" s="152"/>
      <c r="P24684" s="138"/>
    </row>
    <row r="24685" spans="13:16" x14ac:dyDescent="0.3">
      <c r="M24685" s="162"/>
      <c r="N24685" s="152"/>
      <c r="P24685" s="138"/>
    </row>
    <row r="24686" spans="13:16" x14ac:dyDescent="0.3">
      <c r="M24686" s="162"/>
      <c r="N24686" s="152"/>
      <c r="P24686" s="138"/>
    </row>
    <row r="24687" spans="13:16" x14ac:dyDescent="0.3">
      <c r="M24687" s="162"/>
      <c r="N24687" s="152"/>
      <c r="P24687" s="138"/>
    </row>
    <row r="24688" spans="13:16" x14ac:dyDescent="0.3">
      <c r="M24688" s="162"/>
      <c r="N24688" s="152"/>
      <c r="P24688" s="138"/>
    </row>
    <row r="24689" spans="13:16" x14ac:dyDescent="0.3">
      <c r="M24689" s="162"/>
      <c r="N24689" s="152"/>
      <c r="P24689" s="138"/>
    </row>
    <row r="24690" spans="13:16" x14ac:dyDescent="0.3">
      <c r="M24690" s="162"/>
      <c r="N24690" s="152"/>
      <c r="P24690" s="138"/>
    </row>
    <row r="24691" spans="13:16" x14ac:dyDescent="0.3">
      <c r="M24691" s="162"/>
      <c r="N24691" s="152"/>
      <c r="P24691" s="138"/>
    </row>
    <row r="24692" spans="13:16" x14ac:dyDescent="0.3">
      <c r="M24692" s="162"/>
      <c r="N24692" s="152"/>
      <c r="P24692" s="138"/>
    </row>
    <row r="24693" spans="13:16" x14ac:dyDescent="0.3">
      <c r="M24693" s="162"/>
      <c r="N24693" s="152"/>
      <c r="P24693" s="138"/>
    </row>
    <row r="24694" spans="13:16" x14ac:dyDescent="0.3">
      <c r="M24694" s="162"/>
      <c r="N24694" s="152"/>
      <c r="P24694" s="138"/>
    </row>
    <row r="24695" spans="13:16" x14ac:dyDescent="0.3">
      <c r="M24695" s="162"/>
      <c r="N24695" s="152"/>
      <c r="P24695" s="138"/>
    </row>
    <row r="24696" spans="13:16" x14ac:dyDescent="0.3">
      <c r="M24696" s="162"/>
      <c r="N24696" s="152"/>
      <c r="P24696" s="138"/>
    </row>
    <row r="24697" spans="13:16" x14ac:dyDescent="0.3">
      <c r="M24697" s="162"/>
      <c r="N24697" s="152"/>
      <c r="P24697" s="138"/>
    </row>
    <row r="24698" spans="13:16" x14ac:dyDescent="0.3">
      <c r="M24698" s="162"/>
      <c r="N24698" s="152"/>
      <c r="P24698" s="138"/>
    </row>
    <row r="24699" spans="13:16" x14ac:dyDescent="0.3">
      <c r="M24699" s="162"/>
      <c r="N24699" s="152"/>
      <c r="P24699" s="138"/>
    </row>
    <row r="24700" spans="13:16" x14ac:dyDescent="0.3">
      <c r="M24700" s="162"/>
      <c r="N24700" s="152"/>
      <c r="P24700" s="138"/>
    </row>
    <row r="24701" spans="13:16" x14ac:dyDescent="0.3">
      <c r="M24701" s="162"/>
      <c r="N24701" s="152"/>
      <c r="P24701" s="138"/>
    </row>
    <row r="24702" spans="13:16" x14ac:dyDescent="0.3">
      <c r="M24702" s="162"/>
      <c r="N24702" s="152"/>
      <c r="P24702" s="138"/>
    </row>
    <row r="24703" spans="13:16" x14ac:dyDescent="0.3">
      <c r="M24703" s="162"/>
      <c r="N24703" s="152"/>
      <c r="P24703" s="138"/>
    </row>
    <row r="24704" spans="13:16" x14ac:dyDescent="0.3">
      <c r="M24704" s="162"/>
      <c r="N24704" s="152"/>
      <c r="P24704" s="138"/>
    </row>
    <row r="24705" spans="13:16" x14ac:dyDescent="0.3">
      <c r="M24705" s="162"/>
      <c r="N24705" s="152"/>
      <c r="P24705" s="138"/>
    </row>
    <row r="24706" spans="13:16" x14ac:dyDescent="0.3">
      <c r="M24706" s="162"/>
      <c r="N24706" s="152"/>
      <c r="P24706" s="138"/>
    </row>
    <row r="24707" spans="13:16" x14ac:dyDescent="0.3">
      <c r="M24707" s="162"/>
      <c r="N24707" s="152"/>
      <c r="P24707" s="138"/>
    </row>
    <row r="24708" spans="13:16" x14ac:dyDescent="0.3">
      <c r="M24708" s="162"/>
      <c r="N24708" s="152"/>
      <c r="P24708" s="138"/>
    </row>
    <row r="24709" spans="13:16" x14ac:dyDescent="0.3">
      <c r="M24709" s="162"/>
      <c r="N24709" s="152"/>
      <c r="P24709" s="138"/>
    </row>
    <row r="24710" spans="13:16" x14ac:dyDescent="0.3">
      <c r="M24710" s="162"/>
      <c r="N24710" s="152"/>
      <c r="P24710" s="138"/>
    </row>
    <row r="24711" spans="13:16" x14ac:dyDescent="0.3">
      <c r="M24711" s="162"/>
      <c r="N24711" s="152"/>
      <c r="P24711" s="138"/>
    </row>
    <row r="24712" spans="13:16" x14ac:dyDescent="0.3">
      <c r="M24712" s="162"/>
      <c r="N24712" s="152"/>
      <c r="P24712" s="138"/>
    </row>
    <row r="24713" spans="13:16" x14ac:dyDescent="0.3">
      <c r="M24713" s="162"/>
      <c r="N24713" s="152"/>
      <c r="P24713" s="138"/>
    </row>
    <row r="24714" spans="13:16" x14ac:dyDescent="0.3">
      <c r="M24714" s="162"/>
      <c r="N24714" s="152"/>
      <c r="P24714" s="138"/>
    </row>
    <row r="24715" spans="13:16" x14ac:dyDescent="0.3">
      <c r="M24715" s="162"/>
      <c r="N24715" s="152"/>
      <c r="P24715" s="138"/>
    </row>
    <row r="24716" spans="13:16" x14ac:dyDescent="0.3">
      <c r="M24716" s="162"/>
      <c r="N24716" s="152"/>
      <c r="P24716" s="138"/>
    </row>
    <row r="24717" spans="13:16" x14ac:dyDescent="0.3">
      <c r="M24717" s="162"/>
      <c r="N24717" s="152"/>
      <c r="P24717" s="138"/>
    </row>
    <row r="24718" spans="13:16" x14ac:dyDescent="0.3">
      <c r="M24718" s="162"/>
      <c r="N24718" s="152"/>
      <c r="P24718" s="138"/>
    </row>
    <row r="24719" spans="13:16" x14ac:dyDescent="0.3">
      <c r="M24719" s="162"/>
      <c r="N24719" s="152"/>
      <c r="P24719" s="138"/>
    </row>
    <row r="24720" spans="13:16" x14ac:dyDescent="0.3">
      <c r="M24720" s="162"/>
      <c r="N24720" s="152"/>
      <c r="P24720" s="138"/>
    </row>
    <row r="24721" spans="13:16" x14ac:dyDescent="0.3">
      <c r="M24721" s="162"/>
      <c r="N24721" s="152"/>
      <c r="P24721" s="138"/>
    </row>
    <row r="24722" spans="13:16" x14ac:dyDescent="0.3">
      <c r="M24722" s="162"/>
      <c r="N24722" s="152"/>
      <c r="P24722" s="138"/>
    </row>
    <row r="24723" spans="13:16" x14ac:dyDescent="0.3">
      <c r="M24723" s="162"/>
      <c r="N24723" s="152"/>
      <c r="P24723" s="138"/>
    </row>
    <row r="24724" spans="13:16" x14ac:dyDescent="0.3">
      <c r="M24724" s="162"/>
      <c r="N24724" s="152"/>
      <c r="P24724" s="138"/>
    </row>
    <row r="24725" spans="13:16" x14ac:dyDescent="0.3">
      <c r="M24725" s="162"/>
      <c r="N24725" s="152"/>
      <c r="P24725" s="138"/>
    </row>
    <row r="24726" spans="13:16" x14ac:dyDescent="0.3">
      <c r="M24726" s="162"/>
      <c r="N24726" s="152"/>
      <c r="P24726" s="138"/>
    </row>
    <row r="24727" spans="13:16" x14ac:dyDescent="0.3">
      <c r="M24727" s="162"/>
      <c r="N24727" s="152"/>
      <c r="P24727" s="138"/>
    </row>
    <row r="24728" spans="13:16" x14ac:dyDescent="0.3">
      <c r="M24728" s="162"/>
      <c r="N24728" s="152"/>
      <c r="P24728" s="138"/>
    </row>
    <row r="24729" spans="13:16" x14ac:dyDescent="0.3">
      <c r="M24729" s="162"/>
      <c r="N24729" s="152"/>
      <c r="P24729" s="138"/>
    </row>
    <row r="24730" spans="13:16" x14ac:dyDescent="0.3">
      <c r="M24730" s="162"/>
      <c r="N24730" s="152"/>
      <c r="P24730" s="138"/>
    </row>
    <row r="24731" spans="13:16" x14ac:dyDescent="0.3">
      <c r="M24731" s="162"/>
      <c r="N24731" s="152"/>
      <c r="P24731" s="138"/>
    </row>
    <row r="24732" spans="13:16" x14ac:dyDescent="0.3">
      <c r="M24732" s="162"/>
      <c r="N24732" s="152"/>
      <c r="P24732" s="138"/>
    </row>
    <row r="24733" spans="13:16" x14ac:dyDescent="0.3">
      <c r="M24733" s="162"/>
      <c r="N24733" s="152"/>
      <c r="P24733" s="138"/>
    </row>
    <row r="24734" spans="13:16" x14ac:dyDescent="0.3">
      <c r="M24734" s="162"/>
      <c r="N24734" s="152"/>
      <c r="P24734" s="138"/>
    </row>
    <row r="24735" spans="13:16" x14ac:dyDescent="0.3">
      <c r="M24735" s="162"/>
      <c r="N24735" s="152"/>
      <c r="P24735" s="138"/>
    </row>
    <row r="24736" spans="13:16" x14ac:dyDescent="0.3">
      <c r="M24736" s="162"/>
      <c r="N24736" s="152"/>
      <c r="P24736" s="138"/>
    </row>
    <row r="24737" spans="13:16" x14ac:dyDescent="0.3">
      <c r="M24737" s="162"/>
      <c r="N24737" s="152"/>
      <c r="P24737" s="138"/>
    </row>
    <row r="24738" spans="13:16" x14ac:dyDescent="0.3">
      <c r="M24738" s="162"/>
      <c r="N24738" s="152"/>
      <c r="P24738" s="138"/>
    </row>
    <row r="24739" spans="13:16" x14ac:dyDescent="0.3">
      <c r="M24739" s="162"/>
      <c r="N24739" s="152"/>
      <c r="P24739" s="138"/>
    </row>
    <row r="24740" spans="13:16" x14ac:dyDescent="0.3">
      <c r="M24740" s="162"/>
      <c r="N24740" s="152"/>
      <c r="P24740" s="138"/>
    </row>
    <row r="24741" spans="13:16" x14ac:dyDescent="0.3">
      <c r="M24741" s="162"/>
      <c r="N24741" s="152"/>
      <c r="P24741" s="138"/>
    </row>
    <row r="24742" spans="13:16" x14ac:dyDescent="0.3">
      <c r="M24742" s="162"/>
      <c r="N24742" s="152"/>
      <c r="P24742" s="138"/>
    </row>
    <row r="24743" spans="13:16" x14ac:dyDescent="0.3">
      <c r="M24743" s="162"/>
      <c r="N24743" s="152"/>
      <c r="P24743" s="138"/>
    </row>
    <row r="24744" spans="13:16" x14ac:dyDescent="0.3">
      <c r="M24744" s="162"/>
      <c r="N24744" s="152"/>
      <c r="P24744" s="138"/>
    </row>
    <row r="24745" spans="13:16" x14ac:dyDescent="0.3">
      <c r="M24745" s="162"/>
      <c r="N24745" s="152"/>
      <c r="P24745" s="138"/>
    </row>
    <row r="24746" spans="13:16" x14ac:dyDescent="0.3">
      <c r="M24746" s="162"/>
      <c r="N24746" s="152"/>
      <c r="P24746" s="138"/>
    </row>
    <row r="24747" spans="13:16" x14ac:dyDescent="0.3">
      <c r="M24747" s="162"/>
      <c r="N24747" s="152"/>
      <c r="P24747" s="138"/>
    </row>
    <row r="24748" spans="13:16" x14ac:dyDescent="0.3">
      <c r="M24748" s="162"/>
      <c r="N24748" s="152"/>
      <c r="P24748" s="138"/>
    </row>
    <row r="24749" spans="13:16" x14ac:dyDescent="0.3">
      <c r="M24749" s="162"/>
      <c r="N24749" s="152"/>
      <c r="P24749" s="138"/>
    </row>
    <row r="24750" spans="13:16" x14ac:dyDescent="0.3">
      <c r="M24750" s="162"/>
      <c r="N24750" s="152"/>
      <c r="P24750" s="138"/>
    </row>
    <row r="24751" spans="13:16" x14ac:dyDescent="0.3">
      <c r="M24751" s="162"/>
      <c r="N24751" s="152"/>
      <c r="P24751" s="138"/>
    </row>
    <row r="24752" spans="13:16" x14ac:dyDescent="0.3">
      <c r="M24752" s="162"/>
      <c r="N24752" s="152"/>
      <c r="P24752" s="138"/>
    </row>
    <row r="24753" spans="13:16" x14ac:dyDescent="0.3">
      <c r="M24753" s="162"/>
      <c r="N24753" s="152"/>
      <c r="P24753" s="138"/>
    </row>
    <row r="24754" spans="13:16" x14ac:dyDescent="0.3">
      <c r="M24754" s="162"/>
      <c r="N24754" s="152"/>
      <c r="P24754" s="138"/>
    </row>
    <row r="24755" spans="13:16" x14ac:dyDescent="0.3">
      <c r="M24755" s="162"/>
      <c r="N24755" s="152"/>
      <c r="P24755" s="138"/>
    </row>
    <row r="24756" spans="13:16" x14ac:dyDescent="0.3">
      <c r="M24756" s="162"/>
      <c r="N24756" s="152"/>
      <c r="P24756" s="138"/>
    </row>
    <row r="24757" spans="13:16" x14ac:dyDescent="0.3">
      <c r="M24757" s="162"/>
      <c r="N24757" s="152"/>
      <c r="P24757" s="138"/>
    </row>
    <row r="24758" spans="13:16" x14ac:dyDescent="0.3">
      <c r="M24758" s="162"/>
      <c r="N24758" s="152"/>
      <c r="P24758" s="138"/>
    </row>
    <row r="24759" spans="13:16" x14ac:dyDescent="0.3">
      <c r="M24759" s="162"/>
      <c r="N24759" s="152"/>
      <c r="P24759" s="138"/>
    </row>
    <row r="24760" spans="13:16" x14ac:dyDescent="0.3">
      <c r="M24760" s="162"/>
      <c r="N24760" s="152"/>
      <c r="P24760" s="138"/>
    </row>
    <row r="24761" spans="13:16" x14ac:dyDescent="0.3">
      <c r="M24761" s="162"/>
      <c r="N24761" s="152"/>
      <c r="P24761" s="138"/>
    </row>
    <row r="24762" spans="13:16" x14ac:dyDescent="0.3">
      <c r="M24762" s="162"/>
      <c r="N24762" s="152"/>
      <c r="P24762" s="138"/>
    </row>
    <row r="24763" spans="13:16" x14ac:dyDescent="0.3">
      <c r="M24763" s="162"/>
      <c r="N24763" s="152"/>
      <c r="P24763" s="138"/>
    </row>
    <row r="24764" spans="13:16" x14ac:dyDescent="0.3">
      <c r="M24764" s="162"/>
      <c r="N24764" s="152"/>
      <c r="P24764" s="138"/>
    </row>
    <row r="24765" spans="13:16" x14ac:dyDescent="0.3">
      <c r="M24765" s="162"/>
      <c r="N24765" s="152"/>
      <c r="P24765" s="138"/>
    </row>
    <row r="24766" spans="13:16" x14ac:dyDescent="0.3">
      <c r="M24766" s="162"/>
      <c r="N24766" s="152"/>
      <c r="P24766" s="138"/>
    </row>
    <row r="24767" spans="13:16" x14ac:dyDescent="0.3">
      <c r="M24767" s="162"/>
      <c r="N24767" s="152"/>
      <c r="P24767" s="138"/>
    </row>
    <row r="24768" spans="13:16" x14ac:dyDescent="0.3">
      <c r="M24768" s="162"/>
      <c r="N24768" s="152"/>
      <c r="P24768" s="138"/>
    </row>
    <row r="24769" spans="13:16" x14ac:dyDescent="0.3">
      <c r="M24769" s="162"/>
      <c r="N24769" s="152"/>
      <c r="P24769" s="138"/>
    </row>
    <row r="24770" spans="13:16" x14ac:dyDescent="0.3">
      <c r="M24770" s="162"/>
      <c r="N24770" s="152"/>
      <c r="P24770" s="138"/>
    </row>
    <row r="24771" spans="13:16" x14ac:dyDescent="0.3">
      <c r="M24771" s="162"/>
      <c r="N24771" s="152"/>
      <c r="P24771" s="138"/>
    </row>
    <row r="24772" spans="13:16" x14ac:dyDescent="0.3">
      <c r="M24772" s="162"/>
      <c r="N24772" s="152"/>
      <c r="P24772" s="138"/>
    </row>
    <row r="24773" spans="13:16" x14ac:dyDescent="0.3">
      <c r="M24773" s="162"/>
      <c r="N24773" s="152"/>
      <c r="P24773" s="138"/>
    </row>
    <row r="24774" spans="13:16" x14ac:dyDescent="0.3">
      <c r="M24774" s="162"/>
      <c r="N24774" s="152"/>
      <c r="P24774" s="138"/>
    </row>
    <row r="24775" spans="13:16" x14ac:dyDescent="0.3">
      <c r="M24775" s="162"/>
      <c r="N24775" s="152"/>
      <c r="P24775" s="138"/>
    </row>
    <row r="24776" spans="13:16" x14ac:dyDescent="0.3">
      <c r="M24776" s="162"/>
      <c r="N24776" s="152"/>
      <c r="P24776" s="138"/>
    </row>
    <row r="24777" spans="13:16" x14ac:dyDescent="0.3">
      <c r="M24777" s="162"/>
      <c r="N24777" s="152"/>
      <c r="P24777" s="138"/>
    </row>
    <row r="24778" spans="13:16" x14ac:dyDescent="0.3">
      <c r="M24778" s="162"/>
      <c r="N24778" s="152"/>
      <c r="P24778" s="138"/>
    </row>
    <row r="24779" spans="13:16" x14ac:dyDescent="0.3">
      <c r="M24779" s="162"/>
      <c r="N24779" s="152"/>
      <c r="P24779" s="138"/>
    </row>
    <row r="24780" spans="13:16" x14ac:dyDescent="0.3">
      <c r="M24780" s="162"/>
      <c r="N24780" s="152"/>
      <c r="P24780" s="138"/>
    </row>
    <row r="24781" spans="13:16" x14ac:dyDescent="0.3">
      <c r="M24781" s="162"/>
      <c r="N24781" s="152"/>
      <c r="P24781" s="138"/>
    </row>
    <row r="24782" spans="13:16" x14ac:dyDescent="0.3">
      <c r="M24782" s="162"/>
      <c r="N24782" s="152"/>
      <c r="P24782" s="138"/>
    </row>
    <row r="24783" spans="13:16" x14ac:dyDescent="0.3">
      <c r="M24783" s="162"/>
      <c r="N24783" s="152"/>
      <c r="P24783" s="138"/>
    </row>
    <row r="24784" spans="13:16" x14ac:dyDescent="0.3">
      <c r="M24784" s="162"/>
      <c r="N24784" s="152"/>
      <c r="P24784" s="138"/>
    </row>
    <row r="24785" spans="13:16" x14ac:dyDescent="0.3">
      <c r="M24785" s="162"/>
      <c r="N24785" s="152"/>
      <c r="P24785" s="138"/>
    </row>
    <row r="24786" spans="13:16" x14ac:dyDescent="0.3">
      <c r="M24786" s="162"/>
      <c r="N24786" s="152"/>
      <c r="P24786" s="138"/>
    </row>
    <row r="24787" spans="13:16" x14ac:dyDescent="0.3">
      <c r="M24787" s="162"/>
      <c r="N24787" s="152"/>
      <c r="P24787" s="138"/>
    </row>
    <row r="24788" spans="13:16" x14ac:dyDescent="0.3">
      <c r="M24788" s="162"/>
      <c r="N24788" s="152"/>
      <c r="P24788" s="138"/>
    </row>
    <row r="24789" spans="13:16" x14ac:dyDescent="0.3">
      <c r="M24789" s="162"/>
      <c r="N24789" s="152"/>
      <c r="P24789" s="138"/>
    </row>
    <row r="24790" spans="13:16" x14ac:dyDescent="0.3">
      <c r="M24790" s="162"/>
      <c r="N24790" s="152"/>
      <c r="P24790" s="138"/>
    </row>
    <row r="24791" spans="13:16" x14ac:dyDescent="0.3">
      <c r="M24791" s="162"/>
      <c r="N24791" s="152"/>
      <c r="P24791" s="138"/>
    </row>
    <row r="24792" spans="13:16" x14ac:dyDescent="0.3">
      <c r="M24792" s="162"/>
      <c r="N24792" s="152"/>
      <c r="P24792" s="138"/>
    </row>
    <row r="24793" spans="13:16" x14ac:dyDescent="0.3">
      <c r="M24793" s="162"/>
      <c r="N24793" s="152"/>
      <c r="P24793" s="138"/>
    </row>
    <row r="24794" spans="13:16" x14ac:dyDescent="0.3">
      <c r="M24794" s="162"/>
      <c r="N24794" s="152"/>
      <c r="P24794" s="138"/>
    </row>
    <row r="24795" spans="13:16" x14ac:dyDescent="0.3">
      <c r="M24795" s="162"/>
      <c r="N24795" s="152"/>
      <c r="P24795" s="138"/>
    </row>
    <row r="24796" spans="13:16" x14ac:dyDescent="0.3">
      <c r="M24796" s="162"/>
      <c r="N24796" s="152"/>
      <c r="P24796" s="138"/>
    </row>
    <row r="24797" spans="13:16" x14ac:dyDescent="0.3">
      <c r="M24797" s="162"/>
      <c r="N24797" s="152"/>
      <c r="P24797" s="138"/>
    </row>
    <row r="24798" spans="13:16" x14ac:dyDescent="0.3">
      <c r="M24798" s="162"/>
      <c r="N24798" s="152"/>
      <c r="P24798" s="138"/>
    </row>
    <row r="24799" spans="13:16" x14ac:dyDescent="0.3">
      <c r="M24799" s="162"/>
      <c r="N24799" s="152"/>
      <c r="P24799" s="138"/>
    </row>
    <row r="24800" spans="13:16" x14ac:dyDescent="0.3">
      <c r="M24800" s="162"/>
      <c r="N24800" s="152"/>
      <c r="P24800" s="138"/>
    </row>
    <row r="24801" spans="13:16" x14ac:dyDescent="0.3">
      <c r="M24801" s="162"/>
      <c r="N24801" s="152"/>
      <c r="P24801" s="138"/>
    </row>
    <row r="24802" spans="13:16" x14ac:dyDescent="0.3">
      <c r="M24802" s="162"/>
      <c r="N24802" s="152"/>
      <c r="P24802" s="138"/>
    </row>
    <row r="24803" spans="13:16" x14ac:dyDescent="0.3">
      <c r="M24803" s="162"/>
      <c r="N24803" s="152"/>
      <c r="P24803" s="138"/>
    </row>
    <row r="24804" spans="13:16" x14ac:dyDescent="0.3">
      <c r="M24804" s="162"/>
      <c r="N24804" s="152"/>
      <c r="P24804" s="138"/>
    </row>
    <row r="24805" spans="13:16" x14ac:dyDescent="0.3">
      <c r="M24805" s="162"/>
      <c r="N24805" s="152"/>
      <c r="P24805" s="138"/>
    </row>
    <row r="24806" spans="13:16" x14ac:dyDescent="0.3">
      <c r="M24806" s="162"/>
      <c r="N24806" s="152"/>
      <c r="P24806" s="138"/>
    </row>
    <row r="24807" spans="13:16" x14ac:dyDescent="0.3">
      <c r="M24807" s="162"/>
      <c r="N24807" s="152"/>
      <c r="P24807" s="138"/>
    </row>
    <row r="24808" spans="13:16" x14ac:dyDescent="0.3">
      <c r="M24808" s="162"/>
      <c r="N24808" s="152"/>
      <c r="P24808" s="138"/>
    </row>
    <row r="24809" spans="13:16" x14ac:dyDescent="0.3">
      <c r="M24809" s="162"/>
      <c r="N24809" s="152"/>
      <c r="P24809" s="138"/>
    </row>
    <row r="24810" spans="13:16" x14ac:dyDescent="0.3">
      <c r="M24810" s="162"/>
      <c r="N24810" s="152"/>
      <c r="P24810" s="138"/>
    </row>
    <row r="24811" spans="13:16" x14ac:dyDescent="0.3">
      <c r="M24811" s="162"/>
      <c r="N24811" s="152"/>
      <c r="P24811" s="138"/>
    </row>
    <row r="24812" spans="13:16" x14ac:dyDescent="0.3">
      <c r="M24812" s="162"/>
      <c r="N24812" s="152"/>
      <c r="P24812" s="138"/>
    </row>
    <row r="24813" spans="13:16" x14ac:dyDescent="0.3">
      <c r="M24813" s="162"/>
      <c r="N24813" s="152"/>
      <c r="P24813" s="138"/>
    </row>
    <row r="24814" spans="13:16" x14ac:dyDescent="0.3">
      <c r="M24814" s="162"/>
      <c r="N24814" s="152"/>
      <c r="P24814" s="138"/>
    </row>
    <row r="24815" spans="13:16" x14ac:dyDescent="0.3">
      <c r="M24815" s="162"/>
      <c r="N24815" s="152"/>
      <c r="P24815" s="138"/>
    </row>
    <row r="24816" spans="13:16" x14ac:dyDescent="0.3">
      <c r="M24816" s="162"/>
      <c r="N24816" s="152"/>
      <c r="P24816" s="138"/>
    </row>
    <row r="24817" spans="13:16" x14ac:dyDescent="0.3">
      <c r="M24817" s="162"/>
      <c r="N24817" s="152"/>
      <c r="P24817" s="138"/>
    </row>
    <row r="24818" spans="13:16" x14ac:dyDescent="0.3">
      <c r="M24818" s="162"/>
      <c r="N24818" s="152"/>
      <c r="P24818" s="138"/>
    </row>
    <row r="24819" spans="13:16" x14ac:dyDescent="0.3">
      <c r="M24819" s="162"/>
      <c r="N24819" s="152"/>
      <c r="P24819" s="138"/>
    </row>
    <row r="24820" spans="13:16" x14ac:dyDescent="0.3">
      <c r="M24820" s="162"/>
      <c r="N24820" s="152"/>
      <c r="P24820" s="138"/>
    </row>
    <row r="24821" spans="13:16" x14ac:dyDescent="0.3">
      <c r="M24821" s="162"/>
      <c r="N24821" s="152"/>
      <c r="P24821" s="138"/>
    </row>
    <row r="24822" spans="13:16" x14ac:dyDescent="0.3">
      <c r="M24822" s="162"/>
      <c r="N24822" s="152"/>
      <c r="P24822" s="138"/>
    </row>
    <row r="24823" spans="13:16" x14ac:dyDescent="0.3">
      <c r="M24823" s="162"/>
      <c r="N24823" s="152"/>
      <c r="P24823" s="138"/>
    </row>
    <row r="24824" spans="13:16" x14ac:dyDescent="0.3">
      <c r="M24824" s="162"/>
      <c r="N24824" s="152"/>
      <c r="P24824" s="138"/>
    </row>
    <row r="24825" spans="13:16" x14ac:dyDescent="0.3">
      <c r="M24825" s="162"/>
      <c r="N24825" s="152"/>
      <c r="P24825" s="138"/>
    </row>
    <row r="24826" spans="13:16" x14ac:dyDescent="0.3">
      <c r="M24826" s="162"/>
      <c r="N24826" s="152"/>
      <c r="P24826" s="138"/>
    </row>
    <row r="24827" spans="13:16" x14ac:dyDescent="0.3">
      <c r="M24827" s="162"/>
      <c r="N24827" s="152"/>
      <c r="P24827" s="138"/>
    </row>
    <row r="24828" spans="13:16" x14ac:dyDescent="0.3">
      <c r="M24828" s="162"/>
      <c r="N24828" s="152"/>
      <c r="P24828" s="138"/>
    </row>
    <row r="24829" spans="13:16" x14ac:dyDescent="0.3">
      <c r="M24829" s="162"/>
      <c r="N24829" s="152"/>
      <c r="P24829" s="138"/>
    </row>
    <row r="24830" spans="13:16" x14ac:dyDescent="0.3">
      <c r="M24830" s="162"/>
      <c r="N24830" s="152"/>
      <c r="P24830" s="138"/>
    </row>
    <row r="24831" spans="13:16" x14ac:dyDescent="0.3">
      <c r="M24831" s="162"/>
      <c r="N24831" s="152"/>
      <c r="P24831" s="138"/>
    </row>
    <row r="24832" spans="13:16" x14ac:dyDescent="0.3">
      <c r="M24832" s="162"/>
      <c r="N24832" s="152"/>
      <c r="P24832" s="138"/>
    </row>
    <row r="24833" spans="13:16" x14ac:dyDescent="0.3">
      <c r="M24833" s="162"/>
      <c r="N24833" s="152"/>
      <c r="P24833" s="138"/>
    </row>
    <row r="24834" spans="13:16" x14ac:dyDescent="0.3">
      <c r="M24834" s="162"/>
      <c r="N24834" s="152"/>
      <c r="P24834" s="138"/>
    </row>
    <row r="24835" spans="13:16" x14ac:dyDescent="0.3">
      <c r="M24835" s="162"/>
      <c r="N24835" s="152"/>
      <c r="P24835" s="138"/>
    </row>
    <row r="24836" spans="13:16" x14ac:dyDescent="0.3">
      <c r="M24836" s="162"/>
      <c r="N24836" s="152"/>
      <c r="P24836" s="138"/>
    </row>
    <row r="24837" spans="13:16" x14ac:dyDescent="0.3">
      <c r="M24837" s="162"/>
      <c r="N24837" s="152"/>
      <c r="P24837" s="138"/>
    </row>
    <row r="24838" spans="13:16" x14ac:dyDescent="0.3">
      <c r="M24838" s="162"/>
      <c r="N24838" s="152"/>
      <c r="P24838" s="138"/>
    </row>
    <row r="24839" spans="13:16" x14ac:dyDescent="0.3">
      <c r="M24839" s="162"/>
      <c r="N24839" s="152"/>
      <c r="P24839" s="138"/>
    </row>
    <row r="24840" spans="13:16" x14ac:dyDescent="0.3">
      <c r="M24840" s="162"/>
      <c r="N24840" s="152"/>
      <c r="P24840" s="138"/>
    </row>
    <row r="24841" spans="13:16" x14ac:dyDescent="0.3">
      <c r="M24841" s="162"/>
      <c r="N24841" s="152"/>
      <c r="P24841" s="138"/>
    </row>
    <row r="24842" spans="13:16" x14ac:dyDescent="0.3">
      <c r="M24842" s="162"/>
      <c r="N24842" s="152"/>
      <c r="P24842" s="138"/>
    </row>
    <row r="24843" spans="13:16" x14ac:dyDescent="0.3">
      <c r="M24843" s="162"/>
      <c r="N24843" s="152"/>
      <c r="P24843" s="138"/>
    </row>
    <row r="24844" spans="13:16" x14ac:dyDescent="0.3">
      <c r="M24844" s="162"/>
      <c r="N24844" s="152"/>
      <c r="P24844" s="138"/>
    </row>
    <row r="24845" spans="13:16" x14ac:dyDescent="0.3">
      <c r="M24845" s="162"/>
      <c r="N24845" s="152"/>
      <c r="P24845" s="138"/>
    </row>
    <row r="24846" spans="13:16" x14ac:dyDescent="0.3">
      <c r="M24846" s="162"/>
      <c r="N24846" s="152"/>
      <c r="P24846" s="138"/>
    </row>
    <row r="24847" spans="13:16" x14ac:dyDescent="0.3">
      <c r="M24847" s="162"/>
      <c r="N24847" s="152"/>
      <c r="P24847" s="138"/>
    </row>
    <row r="24848" spans="13:16" x14ac:dyDescent="0.3">
      <c r="M24848" s="162"/>
      <c r="N24848" s="152"/>
      <c r="P24848" s="138"/>
    </row>
    <row r="24849" spans="13:16" x14ac:dyDescent="0.3">
      <c r="M24849" s="162"/>
      <c r="N24849" s="152"/>
      <c r="P24849" s="138"/>
    </row>
    <row r="24850" spans="13:16" x14ac:dyDescent="0.3">
      <c r="M24850" s="162"/>
      <c r="N24850" s="152"/>
      <c r="P24850" s="138"/>
    </row>
    <row r="24851" spans="13:16" x14ac:dyDescent="0.3">
      <c r="M24851" s="162"/>
      <c r="N24851" s="152"/>
      <c r="P24851" s="138"/>
    </row>
    <row r="24852" spans="13:16" x14ac:dyDescent="0.3">
      <c r="M24852" s="162"/>
      <c r="N24852" s="152"/>
      <c r="P24852" s="138"/>
    </row>
    <row r="24853" spans="13:16" x14ac:dyDescent="0.3">
      <c r="M24853" s="162"/>
      <c r="N24853" s="152"/>
      <c r="P24853" s="138"/>
    </row>
    <row r="24854" spans="13:16" x14ac:dyDescent="0.3">
      <c r="M24854" s="162"/>
      <c r="N24854" s="152"/>
      <c r="P24854" s="138"/>
    </row>
    <row r="24855" spans="13:16" x14ac:dyDescent="0.3">
      <c r="M24855" s="162"/>
      <c r="N24855" s="152"/>
      <c r="P24855" s="138"/>
    </row>
    <row r="24856" spans="13:16" x14ac:dyDescent="0.3">
      <c r="M24856" s="162"/>
      <c r="N24856" s="152"/>
      <c r="P24856" s="138"/>
    </row>
    <row r="24857" spans="13:16" x14ac:dyDescent="0.3">
      <c r="M24857" s="162"/>
      <c r="N24857" s="152"/>
      <c r="P24857" s="138"/>
    </row>
    <row r="24858" spans="13:16" x14ac:dyDescent="0.3">
      <c r="M24858" s="162"/>
      <c r="N24858" s="152"/>
      <c r="P24858" s="138"/>
    </row>
    <row r="24859" spans="13:16" x14ac:dyDescent="0.3">
      <c r="M24859" s="162"/>
      <c r="N24859" s="152"/>
      <c r="P24859" s="138"/>
    </row>
    <row r="24860" spans="13:16" x14ac:dyDescent="0.3">
      <c r="M24860" s="162"/>
      <c r="N24860" s="152"/>
      <c r="P24860" s="138"/>
    </row>
    <row r="24861" spans="13:16" x14ac:dyDescent="0.3">
      <c r="M24861" s="162"/>
      <c r="N24861" s="152"/>
      <c r="P24861" s="138"/>
    </row>
    <row r="24862" spans="13:16" x14ac:dyDescent="0.3">
      <c r="M24862" s="162"/>
      <c r="N24862" s="152"/>
      <c r="P24862" s="138"/>
    </row>
    <row r="24863" spans="13:16" x14ac:dyDescent="0.3">
      <c r="M24863" s="162"/>
      <c r="N24863" s="152"/>
      <c r="P24863" s="138"/>
    </row>
    <row r="24864" spans="13:16" x14ac:dyDescent="0.3">
      <c r="M24864" s="162"/>
      <c r="N24864" s="152"/>
      <c r="P24864" s="138"/>
    </row>
    <row r="24865" spans="13:16" x14ac:dyDescent="0.3">
      <c r="M24865" s="162"/>
      <c r="N24865" s="152"/>
      <c r="P24865" s="138"/>
    </row>
    <row r="24866" spans="13:16" x14ac:dyDescent="0.3">
      <c r="M24866" s="162"/>
      <c r="N24866" s="152"/>
      <c r="P24866" s="138"/>
    </row>
    <row r="24867" spans="13:16" x14ac:dyDescent="0.3">
      <c r="M24867" s="162"/>
      <c r="N24867" s="152"/>
      <c r="P24867" s="138"/>
    </row>
    <row r="24868" spans="13:16" x14ac:dyDescent="0.3">
      <c r="M24868" s="162"/>
      <c r="N24868" s="152"/>
      <c r="P24868" s="138"/>
    </row>
    <row r="24869" spans="13:16" x14ac:dyDescent="0.3">
      <c r="M24869" s="162"/>
      <c r="N24869" s="152"/>
      <c r="P24869" s="138"/>
    </row>
    <row r="24870" spans="13:16" x14ac:dyDescent="0.3">
      <c r="M24870" s="162"/>
      <c r="N24870" s="152"/>
      <c r="P24870" s="138"/>
    </row>
    <row r="24871" spans="13:16" x14ac:dyDescent="0.3">
      <c r="M24871" s="162"/>
      <c r="N24871" s="152"/>
      <c r="P24871" s="138"/>
    </row>
    <row r="24872" spans="13:16" x14ac:dyDescent="0.3">
      <c r="M24872" s="162"/>
      <c r="N24872" s="152"/>
      <c r="P24872" s="138"/>
    </row>
    <row r="24873" spans="13:16" x14ac:dyDescent="0.3">
      <c r="M24873" s="162"/>
      <c r="N24873" s="152"/>
      <c r="P24873" s="138"/>
    </row>
    <row r="24874" spans="13:16" x14ac:dyDescent="0.3">
      <c r="M24874" s="162"/>
      <c r="N24874" s="152"/>
      <c r="P24874" s="138"/>
    </row>
    <row r="24875" spans="13:16" x14ac:dyDescent="0.3">
      <c r="M24875" s="162"/>
      <c r="N24875" s="152"/>
      <c r="P24875" s="138"/>
    </row>
    <row r="24876" spans="13:16" x14ac:dyDescent="0.3">
      <c r="M24876" s="162"/>
      <c r="N24876" s="152"/>
      <c r="P24876" s="138"/>
    </row>
    <row r="24877" spans="13:16" x14ac:dyDescent="0.3">
      <c r="M24877" s="162"/>
      <c r="N24877" s="152"/>
      <c r="P24877" s="138"/>
    </row>
    <row r="24878" spans="13:16" x14ac:dyDescent="0.3">
      <c r="M24878" s="162"/>
      <c r="N24878" s="152"/>
      <c r="P24878" s="138"/>
    </row>
    <row r="24879" spans="13:16" x14ac:dyDescent="0.3">
      <c r="M24879" s="162"/>
      <c r="N24879" s="152"/>
      <c r="P24879" s="138"/>
    </row>
    <row r="24880" spans="13:16" x14ac:dyDescent="0.3">
      <c r="M24880" s="162"/>
      <c r="N24880" s="152"/>
      <c r="P24880" s="138"/>
    </row>
    <row r="24881" spans="13:16" x14ac:dyDescent="0.3">
      <c r="M24881" s="162"/>
      <c r="N24881" s="152"/>
      <c r="P24881" s="138"/>
    </row>
    <row r="24882" spans="13:16" x14ac:dyDescent="0.3">
      <c r="M24882" s="162"/>
      <c r="N24882" s="152"/>
      <c r="P24882" s="138"/>
    </row>
    <row r="24883" spans="13:16" x14ac:dyDescent="0.3">
      <c r="M24883" s="162"/>
      <c r="N24883" s="152"/>
      <c r="P24883" s="138"/>
    </row>
    <row r="24884" spans="13:16" x14ac:dyDescent="0.3">
      <c r="M24884" s="162"/>
      <c r="N24884" s="152"/>
      <c r="P24884" s="138"/>
    </row>
    <row r="24885" spans="13:16" x14ac:dyDescent="0.3">
      <c r="M24885" s="162"/>
      <c r="N24885" s="152"/>
      <c r="P24885" s="138"/>
    </row>
    <row r="24886" spans="13:16" x14ac:dyDescent="0.3">
      <c r="M24886" s="162"/>
      <c r="N24886" s="152"/>
      <c r="P24886" s="138"/>
    </row>
    <row r="24887" spans="13:16" x14ac:dyDescent="0.3">
      <c r="M24887" s="162"/>
      <c r="N24887" s="152"/>
      <c r="P24887" s="138"/>
    </row>
    <row r="24888" spans="13:16" x14ac:dyDescent="0.3">
      <c r="M24888" s="162"/>
      <c r="N24888" s="152"/>
      <c r="P24888" s="138"/>
    </row>
    <row r="24889" spans="13:16" x14ac:dyDescent="0.3">
      <c r="M24889" s="162"/>
      <c r="N24889" s="152"/>
      <c r="P24889" s="138"/>
    </row>
    <row r="24890" spans="13:16" x14ac:dyDescent="0.3">
      <c r="M24890" s="162"/>
      <c r="N24890" s="152"/>
      <c r="P24890" s="138"/>
    </row>
    <row r="24891" spans="13:16" x14ac:dyDescent="0.3">
      <c r="M24891" s="162"/>
      <c r="N24891" s="152"/>
      <c r="P24891" s="138"/>
    </row>
    <row r="24892" spans="13:16" x14ac:dyDescent="0.3">
      <c r="M24892" s="162"/>
      <c r="N24892" s="152"/>
      <c r="P24892" s="138"/>
    </row>
    <row r="24893" spans="13:16" x14ac:dyDescent="0.3">
      <c r="M24893" s="162"/>
      <c r="N24893" s="152"/>
      <c r="P24893" s="138"/>
    </row>
    <row r="24894" spans="13:16" x14ac:dyDescent="0.3">
      <c r="M24894" s="162"/>
      <c r="N24894" s="152"/>
      <c r="P24894" s="138"/>
    </row>
    <row r="24895" spans="13:16" x14ac:dyDescent="0.3">
      <c r="M24895" s="162"/>
      <c r="N24895" s="152"/>
      <c r="P24895" s="138"/>
    </row>
    <row r="24896" spans="13:16" x14ac:dyDescent="0.3">
      <c r="M24896" s="162"/>
      <c r="N24896" s="152"/>
      <c r="P24896" s="138"/>
    </row>
    <row r="24897" spans="13:16" x14ac:dyDescent="0.3">
      <c r="M24897" s="162"/>
      <c r="N24897" s="152"/>
      <c r="P24897" s="138"/>
    </row>
    <row r="24898" spans="13:16" x14ac:dyDescent="0.3">
      <c r="M24898" s="162"/>
      <c r="N24898" s="152"/>
      <c r="P24898" s="138"/>
    </row>
    <row r="24899" spans="13:16" x14ac:dyDescent="0.3">
      <c r="M24899" s="162"/>
      <c r="N24899" s="152"/>
      <c r="P24899" s="138"/>
    </row>
    <row r="24900" spans="13:16" x14ac:dyDescent="0.3">
      <c r="M24900" s="162"/>
      <c r="N24900" s="152"/>
      <c r="P24900" s="138"/>
    </row>
    <row r="24901" spans="13:16" x14ac:dyDescent="0.3">
      <c r="M24901" s="162"/>
      <c r="N24901" s="152"/>
      <c r="P24901" s="138"/>
    </row>
    <row r="24902" spans="13:16" x14ac:dyDescent="0.3">
      <c r="M24902" s="162"/>
      <c r="N24902" s="152"/>
      <c r="P24902" s="138"/>
    </row>
    <row r="24903" spans="13:16" x14ac:dyDescent="0.3">
      <c r="M24903" s="162"/>
      <c r="N24903" s="152"/>
      <c r="P24903" s="138"/>
    </row>
    <row r="24904" spans="13:16" x14ac:dyDescent="0.3">
      <c r="M24904" s="162"/>
      <c r="N24904" s="152"/>
      <c r="P24904" s="138"/>
    </row>
    <row r="24905" spans="13:16" x14ac:dyDescent="0.3">
      <c r="M24905" s="162"/>
      <c r="N24905" s="152"/>
      <c r="P24905" s="138"/>
    </row>
    <row r="24906" spans="13:16" x14ac:dyDescent="0.3">
      <c r="M24906" s="162"/>
      <c r="N24906" s="152"/>
      <c r="P24906" s="138"/>
    </row>
    <row r="24907" spans="13:16" x14ac:dyDescent="0.3">
      <c r="M24907" s="162"/>
      <c r="N24907" s="152"/>
      <c r="P24907" s="138"/>
    </row>
    <row r="24908" spans="13:16" x14ac:dyDescent="0.3">
      <c r="M24908" s="162"/>
      <c r="N24908" s="152"/>
      <c r="P24908" s="138"/>
    </row>
    <row r="24909" spans="13:16" x14ac:dyDescent="0.3">
      <c r="M24909" s="162"/>
      <c r="N24909" s="152"/>
      <c r="P24909" s="138"/>
    </row>
    <row r="24910" spans="13:16" x14ac:dyDescent="0.3">
      <c r="M24910" s="162"/>
      <c r="N24910" s="152"/>
      <c r="P24910" s="138"/>
    </row>
    <row r="24911" spans="13:16" x14ac:dyDescent="0.3">
      <c r="M24911" s="162"/>
      <c r="N24911" s="152"/>
      <c r="P24911" s="138"/>
    </row>
    <row r="24912" spans="13:16" x14ac:dyDescent="0.3">
      <c r="M24912" s="162"/>
      <c r="N24912" s="152"/>
      <c r="P24912" s="138"/>
    </row>
    <row r="24913" spans="13:16" x14ac:dyDescent="0.3">
      <c r="M24913" s="162"/>
      <c r="N24913" s="152"/>
      <c r="P24913" s="138"/>
    </row>
    <row r="24914" spans="13:16" x14ac:dyDescent="0.3">
      <c r="M24914" s="162"/>
      <c r="N24914" s="152"/>
      <c r="P24914" s="138"/>
    </row>
    <row r="24915" spans="13:16" x14ac:dyDescent="0.3">
      <c r="M24915" s="162"/>
      <c r="N24915" s="152"/>
      <c r="P24915" s="138"/>
    </row>
    <row r="24916" spans="13:16" x14ac:dyDescent="0.3">
      <c r="M24916" s="162"/>
      <c r="N24916" s="152"/>
      <c r="P24916" s="138"/>
    </row>
    <row r="24917" spans="13:16" x14ac:dyDescent="0.3">
      <c r="M24917" s="162"/>
      <c r="N24917" s="152"/>
      <c r="P24917" s="138"/>
    </row>
    <row r="24918" spans="13:16" x14ac:dyDescent="0.3">
      <c r="M24918" s="162"/>
      <c r="N24918" s="152"/>
      <c r="P24918" s="138"/>
    </row>
    <row r="24919" spans="13:16" x14ac:dyDescent="0.3">
      <c r="M24919" s="162"/>
      <c r="N24919" s="152"/>
      <c r="P24919" s="138"/>
    </row>
    <row r="24920" spans="13:16" x14ac:dyDescent="0.3">
      <c r="M24920" s="162"/>
      <c r="N24920" s="152"/>
      <c r="P24920" s="138"/>
    </row>
    <row r="24921" spans="13:16" x14ac:dyDescent="0.3">
      <c r="M24921" s="162"/>
      <c r="N24921" s="152"/>
      <c r="P24921" s="138"/>
    </row>
    <row r="24922" spans="13:16" x14ac:dyDescent="0.3">
      <c r="M24922" s="162"/>
      <c r="N24922" s="152"/>
      <c r="P24922" s="138"/>
    </row>
    <row r="24923" spans="13:16" x14ac:dyDescent="0.3">
      <c r="M24923" s="162"/>
      <c r="N24923" s="152"/>
      <c r="P24923" s="138"/>
    </row>
    <row r="24924" spans="13:16" x14ac:dyDescent="0.3">
      <c r="M24924" s="162"/>
      <c r="N24924" s="152"/>
      <c r="P24924" s="138"/>
    </row>
    <row r="24925" spans="13:16" x14ac:dyDescent="0.3">
      <c r="M24925" s="162"/>
      <c r="N24925" s="152"/>
      <c r="P24925" s="138"/>
    </row>
    <row r="24926" spans="13:16" x14ac:dyDescent="0.3">
      <c r="M24926" s="162"/>
      <c r="N24926" s="152"/>
      <c r="P24926" s="138"/>
    </row>
    <row r="24927" spans="13:16" x14ac:dyDescent="0.3">
      <c r="M24927" s="162"/>
      <c r="N24927" s="152"/>
      <c r="P24927" s="138"/>
    </row>
    <row r="24928" spans="13:16" x14ac:dyDescent="0.3">
      <c r="M24928" s="162"/>
      <c r="N24928" s="152"/>
      <c r="P24928" s="138"/>
    </row>
    <row r="24929" spans="13:16" x14ac:dyDescent="0.3">
      <c r="M24929" s="162"/>
      <c r="N24929" s="152"/>
      <c r="P24929" s="138"/>
    </row>
    <row r="24930" spans="13:16" x14ac:dyDescent="0.3">
      <c r="M24930" s="162"/>
      <c r="N24930" s="152"/>
      <c r="P24930" s="138"/>
    </row>
    <row r="24931" spans="13:16" x14ac:dyDescent="0.3">
      <c r="M24931" s="162"/>
      <c r="N24931" s="152"/>
      <c r="P24931" s="138"/>
    </row>
    <row r="24932" spans="13:16" x14ac:dyDescent="0.3">
      <c r="M24932" s="162"/>
      <c r="N24932" s="152"/>
      <c r="P24932" s="138"/>
    </row>
    <row r="24933" spans="13:16" x14ac:dyDescent="0.3">
      <c r="M24933" s="162"/>
      <c r="N24933" s="152"/>
      <c r="P24933" s="138"/>
    </row>
    <row r="24934" spans="13:16" x14ac:dyDescent="0.3">
      <c r="M24934" s="162"/>
      <c r="N24934" s="152"/>
      <c r="P24934" s="138"/>
    </row>
    <row r="24935" spans="13:16" x14ac:dyDescent="0.3">
      <c r="M24935" s="162"/>
      <c r="N24935" s="152"/>
      <c r="P24935" s="138"/>
    </row>
    <row r="24936" spans="13:16" x14ac:dyDescent="0.3">
      <c r="M24936" s="162"/>
      <c r="N24936" s="152"/>
      <c r="P24936" s="138"/>
    </row>
    <row r="24937" spans="13:16" x14ac:dyDescent="0.3">
      <c r="M24937" s="162"/>
      <c r="N24937" s="152"/>
      <c r="P24937" s="138"/>
    </row>
    <row r="24938" spans="13:16" x14ac:dyDescent="0.3">
      <c r="M24938" s="162"/>
      <c r="N24938" s="152"/>
      <c r="P24938" s="138"/>
    </row>
    <row r="24939" spans="13:16" x14ac:dyDescent="0.3">
      <c r="M24939" s="162"/>
      <c r="N24939" s="152"/>
      <c r="P24939" s="138"/>
    </row>
    <row r="24940" spans="13:16" x14ac:dyDescent="0.3">
      <c r="M24940" s="162"/>
      <c r="N24940" s="152"/>
      <c r="P24940" s="138"/>
    </row>
    <row r="24941" spans="13:16" x14ac:dyDescent="0.3">
      <c r="M24941" s="162"/>
      <c r="N24941" s="152"/>
      <c r="P24941" s="138"/>
    </row>
    <row r="24942" spans="13:16" x14ac:dyDescent="0.3">
      <c r="M24942" s="162"/>
      <c r="N24942" s="152"/>
      <c r="P24942" s="138"/>
    </row>
    <row r="24943" spans="13:16" x14ac:dyDescent="0.3">
      <c r="M24943" s="162"/>
      <c r="N24943" s="152"/>
      <c r="P24943" s="138"/>
    </row>
    <row r="24944" spans="13:16" x14ac:dyDescent="0.3">
      <c r="M24944" s="162"/>
      <c r="N24944" s="152"/>
      <c r="P24944" s="138"/>
    </row>
    <row r="24945" spans="13:16" x14ac:dyDescent="0.3">
      <c r="M24945" s="162"/>
      <c r="N24945" s="152"/>
      <c r="P24945" s="138"/>
    </row>
    <row r="24946" spans="13:16" x14ac:dyDescent="0.3">
      <c r="M24946" s="162"/>
      <c r="N24946" s="152"/>
      <c r="P24946" s="138"/>
    </row>
    <row r="24947" spans="13:16" x14ac:dyDescent="0.3">
      <c r="M24947" s="162"/>
      <c r="N24947" s="152"/>
      <c r="P24947" s="138"/>
    </row>
    <row r="24948" spans="13:16" x14ac:dyDescent="0.3">
      <c r="M24948" s="162"/>
      <c r="N24948" s="152"/>
      <c r="P24948" s="138"/>
    </row>
    <row r="24949" spans="13:16" x14ac:dyDescent="0.3">
      <c r="M24949" s="162"/>
      <c r="N24949" s="152"/>
      <c r="P24949" s="138"/>
    </row>
    <row r="24950" spans="13:16" x14ac:dyDescent="0.3">
      <c r="M24950" s="162"/>
      <c r="N24950" s="152"/>
      <c r="P24950" s="138"/>
    </row>
    <row r="24951" spans="13:16" x14ac:dyDescent="0.3">
      <c r="M24951" s="162"/>
      <c r="N24951" s="152"/>
      <c r="P24951" s="138"/>
    </row>
    <row r="24952" spans="13:16" x14ac:dyDescent="0.3">
      <c r="M24952" s="162"/>
      <c r="N24952" s="152"/>
      <c r="P24952" s="138"/>
    </row>
    <row r="24953" spans="13:16" x14ac:dyDescent="0.3">
      <c r="M24953" s="162"/>
      <c r="N24953" s="152"/>
      <c r="P24953" s="138"/>
    </row>
    <row r="24954" spans="13:16" x14ac:dyDescent="0.3">
      <c r="M24954" s="162"/>
      <c r="N24954" s="152"/>
      <c r="P24954" s="138"/>
    </row>
    <row r="24955" spans="13:16" x14ac:dyDescent="0.3">
      <c r="M24955" s="162"/>
      <c r="N24955" s="152"/>
      <c r="P24955" s="138"/>
    </row>
    <row r="24956" spans="13:16" x14ac:dyDescent="0.3">
      <c r="M24956" s="162"/>
      <c r="N24956" s="152"/>
      <c r="P24956" s="138"/>
    </row>
    <row r="24957" spans="13:16" x14ac:dyDescent="0.3">
      <c r="M24957" s="162"/>
      <c r="N24957" s="152"/>
      <c r="P24957" s="138"/>
    </row>
    <row r="24958" spans="13:16" x14ac:dyDescent="0.3">
      <c r="M24958" s="162"/>
      <c r="N24958" s="152"/>
      <c r="P24958" s="138"/>
    </row>
    <row r="24959" spans="13:16" x14ac:dyDescent="0.3">
      <c r="M24959" s="162"/>
      <c r="N24959" s="152"/>
      <c r="P24959" s="138"/>
    </row>
    <row r="24960" spans="13:16" x14ac:dyDescent="0.3">
      <c r="M24960" s="162"/>
      <c r="N24960" s="152"/>
      <c r="P24960" s="138"/>
    </row>
    <row r="24961" spans="13:16" x14ac:dyDescent="0.3">
      <c r="M24961" s="162"/>
      <c r="N24961" s="152"/>
      <c r="P24961" s="138"/>
    </row>
    <row r="24962" spans="13:16" x14ac:dyDescent="0.3">
      <c r="M24962" s="162"/>
      <c r="N24962" s="152"/>
      <c r="P24962" s="138"/>
    </row>
    <row r="24963" spans="13:16" x14ac:dyDescent="0.3">
      <c r="M24963" s="162"/>
      <c r="N24963" s="152"/>
      <c r="P24963" s="138"/>
    </row>
    <row r="24964" spans="13:16" x14ac:dyDescent="0.3">
      <c r="M24964" s="162"/>
      <c r="N24964" s="152"/>
      <c r="P24964" s="138"/>
    </row>
    <row r="24965" spans="13:16" x14ac:dyDescent="0.3">
      <c r="M24965" s="162"/>
      <c r="N24965" s="152"/>
      <c r="P24965" s="138"/>
    </row>
    <row r="24966" spans="13:16" x14ac:dyDescent="0.3">
      <c r="M24966" s="162"/>
      <c r="N24966" s="152"/>
      <c r="P24966" s="138"/>
    </row>
    <row r="24967" spans="13:16" x14ac:dyDescent="0.3">
      <c r="M24967" s="162"/>
      <c r="N24967" s="152"/>
      <c r="P24967" s="138"/>
    </row>
    <row r="24968" spans="13:16" x14ac:dyDescent="0.3">
      <c r="M24968" s="162"/>
      <c r="N24968" s="152"/>
      <c r="P24968" s="138"/>
    </row>
    <row r="24969" spans="13:16" x14ac:dyDescent="0.3">
      <c r="M24969" s="162"/>
      <c r="N24969" s="152"/>
      <c r="P24969" s="138"/>
    </row>
    <row r="24970" spans="13:16" x14ac:dyDescent="0.3">
      <c r="M24970" s="162"/>
      <c r="N24970" s="152"/>
      <c r="P24970" s="138"/>
    </row>
    <row r="24971" spans="13:16" x14ac:dyDescent="0.3">
      <c r="M24971" s="162"/>
      <c r="N24971" s="152"/>
      <c r="P24971" s="138"/>
    </row>
    <row r="24972" spans="13:16" x14ac:dyDescent="0.3">
      <c r="M24972" s="162"/>
      <c r="N24972" s="152"/>
      <c r="P24972" s="138"/>
    </row>
    <row r="24973" spans="13:16" x14ac:dyDescent="0.3">
      <c r="M24973" s="162"/>
      <c r="N24973" s="152"/>
      <c r="P24973" s="138"/>
    </row>
    <row r="24974" spans="13:16" x14ac:dyDescent="0.3">
      <c r="M24974" s="162"/>
      <c r="N24974" s="152"/>
      <c r="P24974" s="138"/>
    </row>
    <row r="24975" spans="13:16" x14ac:dyDescent="0.3">
      <c r="M24975" s="162"/>
      <c r="N24975" s="152"/>
      <c r="P24975" s="138"/>
    </row>
    <row r="24976" spans="13:16" x14ac:dyDescent="0.3">
      <c r="M24976" s="162"/>
      <c r="N24976" s="152"/>
      <c r="P24976" s="138"/>
    </row>
    <row r="24977" spans="13:16" x14ac:dyDescent="0.3">
      <c r="M24977" s="162"/>
      <c r="N24977" s="152"/>
      <c r="P24977" s="138"/>
    </row>
    <row r="24978" spans="13:16" x14ac:dyDescent="0.3">
      <c r="M24978" s="162"/>
      <c r="N24978" s="152"/>
      <c r="P24978" s="138"/>
    </row>
    <row r="24979" spans="13:16" x14ac:dyDescent="0.3">
      <c r="M24979" s="162"/>
      <c r="N24979" s="152"/>
      <c r="P24979" s="138"/>
    </row>
    <row r="24980" spans="13:16" x14ac:dyDescent="0.3">
      <c r="M24980" s="162"/>
      <c r="N24980" s="152"/>
      <c r="P24980" s="138"/>
    </row>
    <row r="24981" spans="13:16" x14ac:dyDescent="0.3">
      <c r="M24981" s="162"/>
      <c r="N24981" s="152"/>
      <c r="P24981" s="138"/>
    </row>
    <row r="24982" spans="13:16" x14ac:dyDescent="0.3">
      <c r="M24982" s="162"/>
      <c r="N24982" s="152"/>
      <c r="P24982" s="138"/>
    </row>
    <row r="24983" spans="13:16" x14ac:dyDescent="0.3">
      <c r="M24983" s="162"/>
      <c r="N24983" s="152"/>
      <c r="P24983" s="138"/>
    </row>
    <row r="24984" spans="13:16" x14ac:dyDescent="0.3">
      <c r="M24984" s="162"/>
      <c r="N24984" s="152"/>
      <c r="P24984" s="138"/>
    </row>
    <row r="24985" spans="13:16" x14ac:dyDescent="0.3">
      <c r="M24985" s="162"/>
      <c r="N24985" s="152"/>
      <c r="P24985" s="138"/>
    </row>
    <row r="24986" spans="13:16" x14ac:dyDescent="0.3">
      <c r="M24986" s="162"/>
      <c r="N24986" s="152"/>
      <c r="P24986" s="138"/>
    </row>
    <row r="24987" spans="13:16" x14ac:dyDescent="0.3">
      <c r="M24987" s="162"/>
      <c r="N24987" s="152"/>
      <c r="P24987" s="138"/>
    </row>
    <row r="24988" spans="13:16" x14ac:dyDescent="0.3">
      <c r="M24988" s="162"/>
      <c r="N24988" s="152"/>
      <c r="P24988" s="138"/>
    </row>
    <row r="24989" spans="13:16" x14ac:dyDescent="0.3">
      <c r="M24989" s="162"/>
      <c r="N24989" s="152"/>
      <c r="P24989" s="138"/>
    </row>
    <row r="24990" spans="13:16" x14ac:dyDescent="0.3">
      <c r="M24990" s="162"/>
      <c r="N24990" s="152"/>
      <c r="P24990" s="138"/>
    </row>
    <row r="24991" spans="13:16" x14ac:dyDescent="0.3">
      <c r="M24991" s="162"/>
      <c r="N24991" s="152"/>
      <c r="P24991" s="138"/>
    </row>
    <row r="24992" spans="13:16" x14ac:dyDescent="0.3">
      <c r="M24992" s="162"/>
      <c r="N24992" s="152"/>
      <c r="P24992" s="138"/>
    </row>
    <row r="24993" spans="13:16" x14ac:dyDescent="0.3">
      <c r="M24993" s="162"/>
      <c r="N24993" s="152"/>
      <c r="P24993" s="138"/>
    </row>
    <row r="24994" spans="13:16" x14ac:dyDescent="0.3">
      <c r="M24994" s="162"/>
      <c r="N24994" s="152"/>
      <c r="P24994" s="138"/>
    </row>
    <row r="24995" spans="13:16" x14ac:dyDescent="0.3">
      <c r="M24995" s="162"/>
      <c r="N24995" s="152"/>
      <c r="P24995" s="138"/>
    </row>
    <row r="24996" spans="13:16" x14ac:dyDescent="0.3">
      <c r="M24996" s="162"/>
      <c r="N24996" s="152"/>
      <c r="P24996" s="138"/>
    </row>
    <row r="24997" spans="13:16" x14ac:dyDescent="0.3">
      <c r="M24997" s="162"/>
      <c r="N24997" s="152"/>
      <c r="P24997" s="138"/>
    </row>
    <row r="24998" spans="13:16" x14ac:dyDescent="0.3">
      <c r="M24998" s="162"/>
      <c r="N24998" s="152"/>
      <c r="P24998" s="138"/>
    </row>
    <row r="24999" spans="13:16" x14ac:dyDescent="0.3">
      <c r="M24999" s="162"/>
      <c r="N24999" s="152"/>
      <c r="P24999" s="138"/>
    </row>
    <row r="25000" spans="13:16" x14ac:dyDescent="0.3">
      <c r="M25000" s="162"/>
      <c r="N25000" s="152"/>
      <c r="P25000" s="138"/>
    </row>
    <row r="25001" spans="13:16" x14ac:dyDescent="0.3">
      <c r="M25001" s="162"/>
      <c r="N25001" s="152"/>
      <c r="P25001" s="138"/>
    </row>
    <row r="25002" spans="13:16" x14ac:dyDescent="0.3">
      <c r="M25002" s="162"/>
      <c r="N25002" s="152"/>
      <c r="P25002" s="138"/>
    </row>
    <row r="25003" spans="13:16" x14ac:dyDescent="0.3">
      <c r="M25003" s="162"/>
      <c r="N25003" s="152"/>
      <c r="P25003" s="138"/>
    </row>
    <row r="25004" spans="13:16" x14ac:dyDescent="0.3">
      <c r="M25004" s="162"/>
      <c r="N25004" s="152"/>
      <c r="P25004" s="138"/>
    </row>
    <row r="25005" spans="13:16" x14ac:dyDescent="0.3">
      <c r="M25005" s="162"/>
      <c r="N25005" s="152"/>
      <c r="P25005" s="138"/>
    </row>
    <row r="25006" spans="13:16" x14ac:dyDescent="0.3">
      <c r="M25006" s="162"/>
      <c r="N25006" s="152"/>
      <c r="P25006" s="138"/>
    </row>
    <row r="25007" spans="13:16" x14ac:dyDescent="0.3">
      <c r="M25007" s="162"/>
      <c r="N25007" s="152"/>
      <c r="P25007" s="138"/>
    </row>
    <row r="25008" spans="13:16" x14ac:dyDescent="0.3">
      <c r="M25008" s="162"/>
      <c r="N25008" s="152"/>
      <c r="P25008" s="138"/>
    </row>
    <row r="25009" spans="13:16" x14ac:dyDescent="0.3">
      <c r="M25009" s="162"/>
      <c r="N25009" s="152"/>
      <c r="P25009" s="138"/>
    </row>
    <row r="25010" spans="13:16" x14ac:dyDescent="0.3">
      <c r="M25010" s="162"/>
      <c r="N25010" s="152"/>
      <c r="P25010" s="138"/>
    </row>
    <row r="25011" spans="13:16" x14ac:dyDescent="0.3">
      <c r="M25011" s="162"/>
      <c r="N25011" s="152"/>
      <c r="P25011" s="138"/>
    </row>
    <row r="25012" spans="13:16" x14ac:dyDescent="0.3">
      <c r="M25012" s="162"/>
      <c r="N25012" s="152"/>
      <c r="P25012" s="138"/>
    </row>
    <row r="25013" spans="13:16" x14ac:dyDescent="0.3">
      <c r="M25013" s="162"/>
      <c r="N25013" s="152"/>
      <c r="P25013" s="138"/>
    </row>
    <row r="25014" spans="13:16" x14ac:dyDescent="0.3">
      <c r="M25014" s="162"/>
      <c r="N25014" s="152"/>
      <c r="P25014" s="138"/>
    </row>
    <row r="25015" spans="13:16" x14ac:dyDescent="0.3">
      <c r="M25015" s="162"/>
      <c r="N25015" s="152"/>
      <c r="P25015" s="138"/>
    </row>
    <row r="25016" spans="13:16" x14ac:dyDescent="0.3">
      <c r="M25016" s="162"/>
      <c r="N25016" s="152"/>
      <c r="P25016" s="138"/>
    </row>
    <row r="25017" spans="13:16" x14ac:dyDescent="0.3">
      <c r="M25017" s="162"/>
      <c r="N25017" s="152"/>
      <c r="P25017" s="138"/>
    </row>
    <row r="25018" spans="13:16" x14ac:dyDescent="0.3">
      <c r="M25018" s="162"/>
      <c r="N25018" s="152"/>
      <c r="P25018" s="138"/>
    </row>
    <row r="25019" spans="13:16" x14ac:dyDescent="0.3">
      <c r="M25019" s="162"/>
      <c r="N25019" s="152"/>
      <c r="P25019" s="138"/>
    </row>
    <row r="25020" spans="13:16" x14ac:dyDescent="0.3">
      <c r="M25020" s="162"/>
      <c r="N25020" s="152"/>
      <c r="P25020" s="138"/>
    </row>
    <row r="25021" spans="13:16" x14ac:dyDescent="0.3">
      <c r="M25021" s="162"/>
      <c r="N25021" s="152"/>
      <c r="P25021" s="138"/>
    </row>
    <row r="25022" spans="13:16" x14ac:dyDescent="0.3">
      <c r="M25022" s="162"/>
      <c r="N25022" s="152"/>
      <c r="P25022" s="138"/>
    </row>
    <row r="25023" spans="13:16" x14ac:dyDescent="0.3">
      <c r="M25023" s="162"/>
      <c r="N25023" s="152"/>
      <c r="P25023" s="138"/>
    </row>
    <row r="25024" spans="13:16" x14ac:dyDescent="0.3">
      <c r="M25024" s="162"/>
      <c r="N25024" s="152"/>
      <c r="P25024" s="138"/>
    </row>
    <row r="25025" spans="13:16" x14ac:dyDescent="0.3">
      <c r="M25025" s="162"/>
      <c r="N25025" s="152"/>
      <c r="P25025" s="138"/>
    </row>
    <row r="25026" spans="13:16" x14ac:dyDescent="0.3">
      <c r="M25026" s="162"/>
      <c r="N25026" s="152"/>
      <c r="P25026" s="138"/>
    </row>
    <row r="25027" spans="13:16" x14ac:dyDescent="0.3">
      <c r="M25027" s="162"/>
      <c r="N25027" s="152"/>
      <c r="P25027" s="138"/>
    </row>
    <row r="25028" spans="13:16" x14ac:dyDescent="0.3">
      <c r="M25028" s="162"/>
      <c r="N25028" s="152"/>
      <c r="P25028" s="138"/>
    </row>
    <row r="25029" spans="13:16" x14ac:dyDescent="0.3">
      <c r="M25029" s="162"/>
      <c r="N25029" s="152"/>
      <c r="P25029" s="138"/>
    </row>
    <row r="25030" spans="13:16" x14ac:dyDescent="0.3">
      <c r="M25030" s="162"/>
      <c r="N25030" s="152"/>
      <c r="P25030" s="138"/>
    </row>
    <row r="25031" spans="13:16" x14ac:dyDescent="0.3">
      <c r="M25031" s="162"/>
      <c r="N25031" s="152"/>
      <c r="P25031" s="138"/>
    </row>
    <row r="25032" spans="13:16" x14ac:dyDescent="0.3">
      <c r="M25032" s="162"/>
      <c r="N25032" s="152"/>
      <c r="P25032" s="138"/>
    </row>
    <row r="25033" spans="13:16" x14ac:dyDescent="0.3">
      <c r="M25033" s="162"/>
      <c r="N25033" s="152"/>
      <c r="P25033" s="138"/>
    </row>
    <row r="25034" spans="13:16" x14ac:dyDescent="0.3">
      <c r="M25034" s="162"/>
      <c r="N25034" s="152"/>
      <c r="P25034" s="138"/>
    </row>
    <row r="25035" spans="13:16" x14ac:dyDescent="0.3">
      <c r="M25035" s="162"/>
      <c r="N25035" s="152"/>
      <c r="P25035" s="138"/>
    </row>
    <row r="25036" spans="13:16" x14ac:dyDescent="0.3">
      <c r="M25036" s="162"/>
      <c r="N25036" s="152"/>
      <c r="P25036" s="138"/>
    </row>
    <row r="25037" spans="13:16" x14ac:dyDescent="0.3">
      <c r="M25037" s="162"/>
      <c r="N25037" s="152"/>
      <c r="P25037" s="138"/>
    </row>
    <row r="25038" spans="13:16" x14ac:dyDescent="0.3">
      <c r="M25038" s="162"/>
      <c r="N25038" s="152"/>
      <c r="P25038" s="138"/>
    </row>
    <row r="25039" spans="13:16" x14ac:dyDescent="0.3">
      <c r="M25039" s="162"/>
      <c r="N25039" s="152"/>
      <c r="P25039" s="138"/>
    </row>
    <row r="25040" spans="13:16" x14ac:dyDescent="0.3">
      <c r="M25040" s="162"/>
      <c r="N25040" s="152"/>
      <c r="P25040" s="138"/>
    </row>
    <row r="25041" spans="13:16" x14ac:dyDescent="0.3">
      <c r="M25041" s="162"/>
      <c r="N25041" s="152"/>
      <c r="P25041" s="138"/>
    </row>
    <row r="25042" spans="13:16" x14ac:dyDescent="0.3">
      <c r="M25042" s="162"/>
      <c r="N25042" s="152"/>
      <c r="P25042" s="138"/>
    </row>
    <row r="25043" spans="13:16" x14ac:dyDescent="0.3">
      <c r="M25043" s="162"/>
      <c r="N25043" s="152"/>
      <c r="P25043" s="138"/>
    </row>
    <row r="25044" spans="13:16" x14ac:dyDescent="0.3">
      <c r="M25044" s="162"/>
      <c r="N25044" s="152"/>
      <c r="P25044" s="138"/>
    </row>
    <row r="25045" spans="13:16" x14ac:dyDescent="0.3">
      <c r="M25045" s="162"/>
      <c r="N25045" s="152"/>
      <c r="P25045" s="138"/>
    </row>
    <row r="25046" spans="13:16" x14ac:dyDescent="0.3">
      <c r="M25046" s="162"/>
      <c r="N25046" s="152"/>
      <c r="P25046" s="138"/>
    </row>
    <row r="25047" spans="13:16" x14ac:dyDescent="0.3">
      <c r="M25047" s="162"/>
      <c r="N25047" s="152"/>
      <c r="P25047" s="138"/>
    </row>
    <row r="25048" spans="13:16" x14ac:dyDescent="0.3">
      <c r="M25048" s="162"/>
      <c r="N25048" s="152"/>
      <c r="P25048" s="138"/>
    </row>
    <row r="25049" spans="13:16" x14ac:dyDescent="0.3">
      <c r="M25049" s="162"/>
      <c r="N25049" s="152"/>
      <c r="P25049" s="138"/>
    </row>
    <row r="25050" spans="13:16" x14ac:dyDescent="0.3">
      <c r="M25050" s="162"/>
      <c r="N25050" s="152"/>
      <c r="P25050" s="138"/>
    </row>
    <row r="25051" spans="13:16" x14ac:dyDescent="0.3">
      <c r="M25051" s="162"/>
      <c r="N25051" s="152"/>
      <c r="P25051" s="138"/>
    </row>
    <row r="25052" spans="13:16" x14ac:dyDescent="0.3">
      <c r="M25052" s="162"/>
      <c r="N25052" s="152"/>
      <c r="P25052" s="138"/>
    </row>
    <row r="25053" spans="13:16" x14ac:dyDescent="0.3">
      <c r="M25053" s="162"/>
      <c r="N25053" s="152"/>
      <c r="P25053" s="138"/>
    </row>
    <row r="25054" spans="13:16" x14ac:dyDescent="0.3">
      <c r="M25054" s="162"/>
      <c r="N25054" s="152"/>
      <c r="P25054" s="138"/>
    </row>
    <row r="25055" spans="13:16" x14ac:dyDescent="0.3">
      <c r="M25055" s="162"/>
      <c r="N25055" s="152"/>
      <c r="P25055" s="138"/>
    </row>
    <row r="25056" spans="13:16" x14ac:dyDescent="0.3">
      <c r="M25056" s="162"/>
      <c r="N25056" s="152"/>
      <c r="P25056" s="138"/>
    </row>
    <row r="25057" spans="13:16" x14ac:dyDescent="0.3">
      <c r="M25057" s="162"/>
      <c r="N25057" s="152"/>
      <c r="P25057" s="138"/>
    </row>
    <row r="25058" spans="13:16" x14ac:dyDescent="0.3">
      <c r="M25058" s="162"/>
      <c r="N25058" s="152"/>
      <c r="P25058" s="138"/>
    </row>
    <row r="25059" spans="13:16" x14ac:dyDescent="0.3">
      <c r="M25059" s="162"/>
      <c r="N25059" s="152"/>
      <c r="P25059" s="138"/>
    </row>
    <row r="25060" spans="13:16" x14ac:dyDescent="0.3">
      <c r="M25060" s="162"/>
      <c r="N25060" s="152"/>
      <c r="P25060" s="138"/>
    </row>
    <row r="25061" spans="13:16" x14ac:dyDescent="0.3">
      <c r="M25061" s="162"/>
      <c r="N25061" s="152"/>
      <c r="P25061" s="138"/>
    </row>
    <row r="25062" spans="13:16" x14ac:dyDescent="0.3">
      <c r="M25062" s="162"/>
      <c r="N25062" s="152"/>
      <c r="P25062" s="138"/>
    </row>
    <row r="25063" spans="13:16" x14ac:dyDescent="0.3">
      <c r="M25063" s="162"/>
      <c r="N25063" s="152"/>
      <c r="P25063" s="138"/>
    </row>
    <row r="25064" spans="13:16" x14ac:dyDescent="0.3">
      <c r="M25064" s="162"/>
      <c r="N25064" s="152"/>
      <c r="P25064" s="138"/>
    </row>
    <row r="25065" spans="13:16" x14ac:dyDescent="0.3">
      <c r="M25065" s="162"/>
      <c r="N25065" s="152"/>
      <c r="P25065" s="138"/>
    </row>
    <row r="25066" spans="13:16" x14ac:dyDescent="0.3">
      <c r="M25066" s="162"/>
      <c r="N25066" s="152"/>
      <c r="P25066" s="138"/>
    </row>
    <row r="25067" spans="13:16" x14ac:dyDescent="0.3">
      <c r="M25067" s="162"/>
      <c r="N25067" s="152"/>
      <c r="P25067" s="138"/>
    </row>
    <row r="25068" spans="13:16" x14ac:dyDescent="0.3">
      <c r="M25068" s="162"/>
      <c r="N25068" s="152"/>
      <c r="P25068" s="138"/>
    </row>
    <row r="25069" spans="13:16" x14ac:dyDescent="0.3">
      <c r="M25069" s="162"/>
      <c r="N25069" s="152"/>
      <c r="P25069" s="138"/>
    </row>
    <row r="25070" spans="13:16" x14ac:dyDescent="0.3">
      <c r="M25070" s="162"/>
      <c r="N25070" s="152"/>
      <c r="P25070" s="138"/>
    </row>
    <row r="25071" spans="13:16" x14ac:dyDescent="0.3">
      <c r="M25071" s="162"/>
      <c r="N25071" s="152"/>
      <c r="P25071" s="138"/>
    </row>
    <row r="25072" spans="13:16" x14ac:dyDescent="0.3">
      <c r="M25072" s="162"/>
      <c r="N25072" s="152"/>
      <c r="P25072" s="138"/>
    </row>
    <row r="25073" spans="13:16" x14ac:dyDescent="0.3">
      <c r="M25073" s="162"/>
      <c r="N25073" s="152"/>
      <c r="P25073" s="138"/>
    </row>
    <row r="25074" spans="13:16" x14ac:dyDescent="0.3">
      <c r="M25074" s="162"/>
      <c r="N25074" s="152"/>
      <c r="P25074" s="138"/>
    </row>
    <row r="25075" spans="13:16" x14ac:dyDescent="0.3">
      <c r="M25075" s="162"/>
      <c r="N25075" s="152"/>
      <c r="P25075" s="138"/>
    </row>
    <row r="25076" spans="13:16" x14ac:dyDescent="0.3">
      <c r="M25076" s="162"/>
      <c r="N25076" s="152"/>
      <c r="P25076" s="138"/>
    </row>
    <row r="25077" spans="13:16" x14ac:dyDescent="0.3">
      <c r="M25077" s="162"/>
      <c r="N25077" s="152"/>
      <c r="P25077" s="138"/>
    </row>
    <row r="25078" spans="13:16" x14ac:dyDescent="0.3">
      <c r="M25078" s="162"/>
      <c r="N25078" s="152"/>
      <c r="P25078" s="138"/>
    </row>
    <row r="25079" spans="13:16" x14ac:dyDescent="0.3">
      <c r="M25079" s="162"/>
      <c r="N25079" s="152"/>
      <c r="P25079" s="138"/>
    </row>
    <row r="25080" spans="13:16" x14ac:dyDescent="0.3">
      <c r="M25080" s="162"/>
      <c r="N25080" s="152"/>
      <c r="P25080" s="138"/>
    </row>
    <row r="25081" spans="13:16" x14ac:dyDescent="0.3">
      <c r="M25081" s="162"/>
      <c r="N25081" s="152"/>
      <c r="P25081" s="138"/>
    </row>
    <row r="25082" spans="13:16" x14ac:dyDescent="0.3">
      <c r="M25082" s="162"/>
      <c r="N25082" s="152"/>
      <c r="P25082" s="138"/>
    </row>
    <row r="25083" spans="13:16" x14ac:dyDescent="0.3">
      <c r="M25083" s="162"/>
      <c r="N25083" s="152"/>
      <c r="P25083" s="138"/>
    </row>
    <row r="25084" spans="13:16" x14ac:dyDescent="0.3">
      <c r="M25084" s="162"/>
      <c r="N25084" s="152"/>
      <c r="P25084" s="138"/>
    </row>
    <row r="25085" spans="13:16" x14ac:dyDescent="0.3">
      <c r="M25085" s="162"/>
      <c r="N25085" s="152"/>
      <c r="P25085" s="138"/>
    </row>
    <row r="25086" spans="13:16" x14ac:dyDescent="0.3">
      <c r="M25086" s="162"/>
      <c r="N25086" s="152"/>
      <c r="P25086" s="138"/>
    </row>
    <row r="25087" spans="13:16" x14ac:dyDescent="0.3">
      <c r="M25087" s="162"/>
      <c r="N25087" s="152"/>
      <c r="P25087" s="138"/>
    </row>
    <row r="25088" spans="13:16" x14ac:dyDescent="0.3">
      <c r="M25088" s="162"/>
      <c r="N25088" s="152"/>
      <c r="P25088" s="138"/>
    </row>
    <row r="25089" spans="13:16" x14ac:dyDescent="0.3">
      <c r="M25089" s="162"/>
      <c r="N25089" s="152"/>
      <c r="P25089" s="138"/>
    </row>
    <row r="25090" spans="13:16" x14ac:dyDescent="0.3">
      <c r="M25090" s="162"/>
      <c r="N25090" s="152"/>
      <c r="P25090" s="138"/>
    </row>
    <row r="25091" spans="13:16" x14ac:dyDescent="0.3">
      <c r="M25091" s="162"/>
      <c r="N25091" s="152"/>
      <c r="P25091" s="138"/>
    </row>
    <row r="25092" spans="13:16" x14ac:dyDescent="0.3">
      <c r="M25092" s="162"/>
      <c r="N25092" s="152"/>
      <c r="P25092" s="138"/>
    </row>
    <row r="25093" spans="13:16" x14ac:dyDescent="0.3">
      <c r="M25093" s="162"/>
      <c r="N25093" s="152"/>
      <c r="P25093" s="138"/>
    </row>
    <row r="25094" spans="13:16" x14ac:dyDescent="0.3">
      <c r="M25094" s="162"/>
      <c r="N25094" s="152"/>
      <c r="P25094" s="138"/>
    </row>
    <row r="25095" spans="13:16" x14ac:dyDescent="0.3">
      <c r="M25095" s="162"/>
      <c r="N25095" s="152"/>
      <c r="P25095" s="138"/>
    </row>
    <row r="25096" spans="13:16" x14ac:dyDescent="0.3">
      <c r="M25096" s="162"/>
      <c r="N25096" s="152"/>
      <c r="P25096" s="138"/>
    </row>
    <row r="25097" spans="13:16" x14ac:dyDescent="0.3">
      <c r="M25097" s="162"/>
      <c r="N25097" s="152"/>
      <c r="P25097" s="138"/>
    </row>
    <row r="25098" spans="13:16" x14ac:dyDescent="0.3">
      <c r="M25098" s="162"/>
      <c r="N25098" s="152"/>
      <c r="P25098" s="138"/>
    </row>
    <row r="25099" spans="13:16" x14ac:dyDescent="0.3">
      <c r="M25099" s="162"/>
      <c r="N25099" s="152"/>
      <c r="P25099" s="138"/>
    </row>
    <row r="25100" spans="13:16" x14ac:dyDescent="0.3">
      <c r="M25100" s="162"/>
      <c r="N25100" s="152"/>
      <c r="P25100" s="138"/>
    </row>
    <row r="25101" spans="13:16" x14ac:dyDescent="0.3">
      <c r="M25101" s="162"/>
      <c r="N25101" s="152"/>
      <c r="P25101" s="138"/>
    </row>
    <row r="25102" spans="13:16" x14ac:dyDescent="0.3">
      <c r="M25102" s="162"/>
      <c r="N25102" s="152"/>
      <c r="P25102" s="138"/>
    </row>
    <row r="25103" spans="13:16" x14ac:dyDescent="0.3">
      <c r="M25103" s="162"/>
      <c r="N25103" s="152"/>
      <c r="P25103" s="138"/>
    </row>
    <row r="25104" spans="13:16" x14ac:dyDescent="0.3">
      <c r="M25104" s="162"/>
      <c r="N25104" s="152"/>
      <c r="P25104" s="138"/>
    </row>
    <row r="25105" spans="13:16" x14ac:dyDescent="0.3">
      <c r="M25105" s="162"/>
      <c r="N25105" s="152"/>
      <c r="P25105" s="138"/>
    </row>
    <row r="25106" spans="13:16" x14ac:dyDescent="0.3">
      <c r="M25106" s="162"/>
      <c r="N25106" s="152"/>
      <c r="P25106" s="138"/>
    </row>
    <row r="25107" spans="13:16" x14ac:dyDescent="0.3">
      <c r="M25107" s="162"/>
      <c r="N25107" s="152"/>
      <c r="P25107" s="138"/>
    </row>
    <row r="25108" spans="13:16" x14ac:dyDescent="0.3">
      <c r="M25108" s="162"/>
      <c r="N25108" s="152"/>
      <c r="P25108" s="138"/>
    </row>
    <row r="25109" spans="13:16" x14ac:dyDescent="0.3">
      <c r="M25109" s="162"/>
      <c r="N25109" s="152"/>
      <c r="P25109" s="138"/>
    </row>
    <row r="25110" spans="13:16" x14ac:dyDescent="0.3">
      <c r="M25110" s="162"/>
      <c r="N25110" s="152"/>
      <c r="P25110" s="138"/>
    </row>
    <row r="25111" spans="13:16" x14ac:dyDescent="0.3">
      <c r="M25111" s="162"/>
      <c r="N25111" s="152"/>
      <c r="P25111" s="138"/>
    </row>
    <row r="25112" spans="13:16" x14ac:dyDescent="0.3">
      <c r="M25112" s="162"/>
      <c r="N25112" s="152"/>
      <c r="P25112" s="138"/>
    </row>
    <row r="25113" spans="13:16" x14ac:dyDescent="0.3">
      <c r="M25113" s="162"/>
      <c r="N25113" s="152"/>
      <c r="P25113" s="138"/>
    </row>
    <row r="25114" spans="13:16" x14ac:dyDescent="0.3">
      <c r="M25114" s="162"/>
      <c r="N25114" s="152"/>
      <c r="P25114" s="138"/>
    </row>
    <row r="25115" spans="13:16" x14ac:dyDescent="0.3">
      <c r="M25115" s="162"/>
      <c r="N25115" s="152"/>
      <c r="P25115" s="138"/>
    </row>
    <row r="25116" spans="13:16" x14ac:dyDescent="0.3">
      <c r="M25116" s="162"/>
      <c r="N25116" s="152"/>
      <c r="P25116" s="138"/>
    </row>
    <row r="25117" spans="13:16" x14ac:dyDescent="0.3">
      <c r="M25117" s="162"/>
      <c r="N25117" s="152"/>
      <c r="P25117" s="138"/>
    </row>
    <row r="25118" spans="13:16" x14ac:dyDescent="0.3">
      <c r="M25118" s="162"/>
      <c r="N25118" s="152"/>
      <c r="P25118" s="138"/>
    </row>
    <row r="25119" spans="13:16" x14ac:dyDescent="0.3">
      <c r="M25119" s="162"/>
      <c r="N25119" s="152"/>
      <c r="P25119" s="138"/>
    </row>
    <row r="25120" spans="13:16" x14ac:dyDescent="0.3">
      <c r="M25120" s="162"/>
      <c r="N25120" s="152"/>
      <c r="P25120" s="138"/>
    </row>
    <row r="25121" spans="13:16" x14ac:dyDescent="0.3">
      <c r="M25121" s="162"/>
      <c r="N25121" s="152"/>
      <c r="P25121" s="138"/>
    </row>
    <row r="25122" spans="13:16" x14ac:dyDescent="0.3">
      <c r="M25122" s="162"/>
      <c r="N25122" s="152"/>
      <c r="P25122" s="138"/>
    </row>
    <row r="25123" spans="13:16" x14ac:dyDescent="0.3">
      <c r="M25123" s="162"/>
      <c r="N25123" s="152"/>
      <c r="P25123" s="138"/>
    </row>
    <row r="25124" spans="13:16" x14ac:dyDescent="0.3">
      <c r="M25124" s="162"/>
      <c r="N25124" s="152"/>
      <c r="P25124" s="138"/>
    </row>
    <row r="25125" spans="13:16" x14ac:dyDescent="0.3">
      <c r="M25125" s="162"/>
      <c r="N25125" s="152"/>
      <c r="P25125" s="138"/>
    </row>
    <row r="25126" spans="13:16" x14ac:dyDescent="0.3">
      <c r="M25126" s="162"/>
      <c r="N25126" s="152"/>
      <c r="P25126" s="138"/>
    </row>
    <row r="25127" spans="13:16" x14ac:dyDescent="0.3">
      <c r="M25127" s="162"/>
      <c r="N25127" s="152"/>
      <c r="P25127" s="138"/>
    </row>
    <row r="25128" spans="13:16" x14ac:dyDescent="0.3">
      <c r="M25128" s="162"/>
      <c r="N25128" s="152"/>
      <c r="P25128" s="138"/>
    </row>
    <row r="25129" spans="13:16" x14ac:dyDescent="0.3">
      <c r="M25129" s="162"/>
      <c r="N25129" s="152"/>
      <c r="P25129" s="138"/>
    </row>
    <row r="25130" spans="13:16" x14ac:dyDescent="0.3">
      <c r="M25130" s="162"/>
      <c r="N25130" s="152"/>
      <c r="P25130" s="138"/>
    </row>
    <row r="25131" spans="13:16" x14ac:dyDescent="0.3">
      <c r="M25131" s="162"/>
      <c r="N25131" s="152"/>
      <c r="P25131" s="138"/>
    </row>
    <row r="25132" spans="13:16" x14ac:dyDescent="0.3">
      <c r="M25132" s="162"/>
      <c r="N25132" s="152"/>
      <c r="P25132" s="138"/>
    </row>
    <row r="25133" spans="13:16" x14ac:dyDescent="0.3">
      <c r="M25133" s="162"/>
      <c r="N25133" s="152"/>
      <c r="P25133" s="138"/>
    </row>
    <row r="25134" spans="13:16" x14ac:dyDescent="0.3">
      <c r="M25134" s="162"/>
      <c r="N25134" s="152"/>
      <c r="P25134" s="138"/>
    </row>
    <row r="25135" spans="13:16" x14ac:dyDescent="0.3">
      <c r="M25135" s="162"/>
      <c r="N25135" s="152"/>
      <c r="P25135" s="138"/>
    </row>
    <row r="25136" spans="13:16" x14ac:dyDescent="0.3">
      <c r="M25136" s="162"/>
      <c r="N25136" s="152"/>
      <c r="P25136" s="138"/>
    </row>
    <row r="25137" spans="13:16" x14ac:dyDescent="0.3">
      <c r="M25137" s="162"/>
      <c r="N25137" s="152"/>
      <c r="P25137" s="138"/>
    </row>
    <row r="25138" spans="13:16" x14ac:dyDescent="0.3">
      <c r="M25138" s="162"/>
      <c r="N25138" s="152"/>
      <c r="P25138" s="138"/>
    </row>
    <row r="25139" spans="13:16" x14ac:dyDescent="0.3">
      <c r="M25139" s="162"/>
      <c r="N25139" s="152"/>
      <c r="P25139" s="138"/>
    </row>
    <row r="25140" spans="13:16" x14ac:dyDescent="0.3">
      <c r="M25140" s="162"/>
      <c r="N25140" s="152"/>
      <c r="P25140" s="138"/>
    </row>
    <row r="25141" spans="13:16" x14ac:dyDescent="0.3">
      <c r="M25141" s="162"/>
      <c r="N25141" s="152"/>
      <c r="P25141" s="138"/>
    </row>
    <row r="25142" spans="13:16" x14ac:dyDescent="0.3">
      <c r="M25142" s="162"/>
      <c r="N25142" s="152"/>
      <c r="P25142" s="138"/>
    </row>
    <row r="25143" spans="13:16" x14ac:dyDescent="0.3">
      <c r="M25143" s="162"/>
      <c r="N25143" s="152"/>
      <c r="P25143" s="138"/>
    </row>
    <row r="25144" spans="13:16" x14ac:dyDescent="0.3">
      <c r="M25144" s="162"/>
      <c r="N25144" s="152"/>
      <c r="P25144" s="138"/>
    </row>
    <row r="25145" spans="13:16" x14ac:dyDescent="0.3">
      <c r="M25145" s="162"/>
      <c r="N25145" s="152"/>
      <c r="P25145" s="138"/>
    </row>
    <row r="25146" spans="13:16" x14ac:dyDescent="0.3">
      <c r="M25146" s="162"/>
      <c r="N25146" s="152"/>
      <c r="P25146" s="138"/>
    </row>
    <row r="25147" spans="13:16" x14ac:dyDescent="0.3">
      <c r="M25147" s="162"/>
      <c r="N25147" s="152"/>
      <c r="P25147" s="138"/>
    </row>
    <row r="25148" spans="13:16" x14ac:dyDescent="0.3">
      <c r="M25148" s="162"/>
      <c r="N25148" s="152"/>
      <c r="P25148" s="138"/>
    </row>
    <row r="25149" spans="13:16" x14ac:dyDescent="0.3">
      <c r="M25149" s="162"/>
      <c r="N25149" s="152"/>
      <c r="P25149" s="138"/>
    </row>
    <row r="25150" spans="13:16" x14ac:dyDescent="0.3">
      <c r="M25150" s="162"/>
      <c r="N25150" s="152"/>
      <c r="P25150" s="138"/>
    </row>
    <row r="25151" spans="13:16" x14ac:dyDescent="0.3">
      <c r="M25151" s="162"/>
      <c r="N25151" s="152"/>
      <c r="P25151" s="138"/>
    </row>
    <row r="25152" spans="13:16" x14ac:dyDescent="0.3">
      <c r="M25152" s="162"/>
      <c r="N25152" s="152"/>
      <c r="P25152" s="138"/>
    </row>
    <row r="25153" spans="13:16" x14ac:dyDescent="0.3">
      <c r="M25153" s="162"/>
      <c r="N25153" s="152"/>
      <c r="P25153" s="138"/>
    </row>
    <row r="25154" spans="13:16" x14ac:dyDescent="0.3">
      <c r="M25154" s="162"/>
      <c r="N25154" s="152"/>
      <c r="P25154" s="138"/>
    </row>
    <row r="25155" spans="13:16" x14ac:dyDescent="0.3">
      <c r="M25155" s="162"/>
      <c r="N25155" s="152"/>
      <c r="P25155" s="138"/>
    </row>
    <row r="25156" spans="13:16" x14ac:dyDescent="0.3">
      <c r="M25156" s="162"/>
      <c r="N25156" s="152"/>
      <c r="P25156" s="138"/>
    </row>
    <row r="25157" spans="13:16" x14ac:dyDescent="0.3">
      <c r="M25157" s="162"/>
      <c r="N25157" s="152"/>
      <c r="P25157" s="138"/>
    </row>
    <row r="25158" spans="13:16" x14ac:dyDescent="0.3">
      <c r="M25158" s="162"/>
      <c r="N25158" s="152"/>
      <c r="P25158" s="138"/>
    </row>
    <row r="25159" spans="13:16" x14ac:dyDescent="0.3">
      <c r="M25159" s="162"/>
      <c r="N25159" s="152"/>
      <c r="P25159" s="138"/>
    </row>
    <row r="25160" spans="13:16" x14ac:dyDescent="0.3">
      <c r="M25160" s="162"/>
      <c r="N25160" s="152"/>
      <c r="P25160" s="138"/>
    </row>
    <row r="25161" spans="13:16" x14ac:dyDescent="0.3">
      <c r="M25161" s="162"/>
      <c r="N25161" s="152"/>
      <c r="P25161" s="138"/>
    </row>
    <row r="25162" spans="13:16" x14ac:dyDescent="0.3">
      <c r="M25162" s="162"/>
      <c r="N25162" s="152"/>
      <c r="P25162" s="138"/>
    </row>
    <row r="25163" spans="13:16" x14ac:dyDescent="0.3">
      <c r="M25163" s="162"/>
      <c r="N25163" s="152"/>
      <c r="P25163" s="138"/>
    </row>
    <row r="25164" spans="13:16" x14ac:dyDescent="0.3">
      <c r="M25164" s="162"/>
      <c r="N25164" s="152"/>
      <c r="P25164" s="138"/>
    </row>
    <row r="25165" spans="13:16" x14ac:dyDescent="0.3">
      <c r="M25165" s="162"/>
      <c r="N25165" s="152"/>
      <c r="P25165" s="138"/>
    </row>
    <row r="25166" spans="13:16" x14ac:dyDescent="0.3">
      <c r="M25166" s="162"/>
      <c r="N25166" s="152"/>
      <c r="P25166" s="138"/>
    </row>
    <row r="25167" spans="13:16" x14ac:dyDescent="0.3">
      <c r="M25167" s="162"/>
      <c r="N25167" s="152"/>
      <c r="P25167" s="138"/>
    </row>
    <row r="25168" spans="13:16" x14ac:dyDescent="0.3">
      <c r="M25168" s="162"/>
      <c r="N25168" s="152"/>
      <c r="P25168" s="138"/>
    </row>
    <row r="25169" spans="13:16" x14ac:dyDescent="0.3">
      <c r="M25169" s="162"/>
      <c r="N25169" s="152"/>
      <c r="P25169" s="138"/>
    </row>
    <row r="25170" spans="13:16" x14ac:dyDescent="0.3">
      <c r="M25170" s="162"/>
      <c r="N25170" s="152"/>
      <c r="P25170" s="138"/>
    </row>
    <row r="25171" spans="13:16" x14ac:dyDescent="0.3">
      <c r="M25171" s="162"/>
      <c r="N25171" s="152"/>
      <c r="P25171" s="138"/>
    </row>
    <row r="25172" spans="13:16" x14ac:dyDescent="0.3">
      <c r="M25172" s="162"/>
      <c r="N25172" s="152"/>
      <c r="P25172" s="138"/>
    </row>
    <row r="25173" spans="13:16" x14ac:dyDescent="0.3">
      <c r="M25173" s="162"/>
      <c r="N25173" s="152"/>
      <c r="P25173" s="138"/>
    </row>
    <row r="25174" spans="13:16" x14ac:dyDescent="0.3">
      <c r="M25174" s="162"/>
      <c r="N25174" s="152"/>
      <c r="P25174" s="138"/>
    </row>
    <row r="25175" spans="13:16" x14ac:dyDescent="0.3">
      <c r="M25175" s="162"/>
      <c r="N25175" s="152"/>
      <c r="P25175" s="138"/>
    </row>
    <row r="25176" spans="13:16" x14ac:dyDescent="0.3">
      <c r="M25176" s="162"/>
      <c r="N25176" s="152"/>
      <c r="P25176" s="138"/>
    </row>
    <row r="25177" spans="13:16" x14ac:dyDescent="0.3">
      <c r="M25177" s="162"/>
      <c r="N25177" s="152"/>
      <c r="P25177" s="138"/>
    </row>
    <row r="25178" spans="13:16" x14ac:dyDescent="0.3">
      <c r="M25178" s="162"/>
      <c r="N25178" s="152"/>
      <c r="P25178" s="138"/>
    </row>
    <row r="25179" spans="13:16" x14ac:dyDescent="0.3">
      <c r="M25179" s="162"/>
      <c r="N25179" s="152"/>
      <c r="P25179" s="138"/>
    </row>
    <row r="25180" spans="13:16" x14ac:dyDescent="0.3">
      <c r="M25180" s="162"/>
      <c r="N25180" s="152"/>
      <c r="P25180" s="138"/>
    </row>
    <row r="25181" spans="13:16" x14ac:dyDescent="0.3">
      <c r="M25181" s="162"/>
      <c r="N25181" s="152"/>
      <c r="P25181" s="138"/>
    </row>
    <row r="25182" spans="13:16" x14ac:dyDescent="0.3">
      <c r="M25182" s="162"/>
      <c r="N25182" s="152"/>
      <c r="P25182" s="138"/>
    </row>
    <row r="25183" spans="13:16" x14ac:dyDescent="0.3">
      <c r="M25183" s="162"/>
      <c r="N25183" s="152"/>
      <c r="P25183" s="138"/>
    </row>
    <row r="25184" spans="13:16" x14ac:dyDescent="0.3">
      <c r="M25184" s="162"/>
      <c r="N25184" s="152"/>
      <c r="P25184" s="138"/>
    </row>
    <row r="25185" spans="13:16" x14ac:dyDescent="0.3">
      <c r="M25185" s="162"/>
      <c r="N25185" s="152"/>
      <c r="P25185" s="138"/>
    </row>
    <row r="25186" spans="13:16" x14ac:dyDescent="0.3">
      <c r="M25186" s="162"/>
      <c r="N25186" s="152"/>
      <c r="P25186" s="138"/>
    </row>
    <row r="25187" spans="13:16" x14ac:dyDescent="0.3">
      <c r="M25187" s="162"/>
      <c r="N25187" s="152"/>
      <c r="P25187" s="138"/>
    </row>
    <row r="25188" spans="13:16" x14ac:dyDescent="0.3">
      <c r="M25188" s="162"/>
      <c r="N25188" s="152"/>
      <c r="P25188" s="138"/>
    </row>
    <row r="25189" spans="13:16" x14ac:dyDescent="0.3">
      <c r="M25189" s="162"/>
      <c r="N25189" s="152"/>
      <c r="P25189" s="138"/>
    </row>
    <row r="25190" spans="13:16" x14ac:dyDescent="0.3">
      <c r="M25190" s="162"/>
      <c r="N25190" s="152"/>
      <c r="P25190" s="138"/>
    </row>
    <row r="25191" spans="13:16" x14ac:dyDescent="0.3">
      <c r="M25191" s="162"/>
      <c r="N25191" s="152"/>
      <c r="P25191" s="138"/>
    </row>
    <row r="25192" spans="13:16" x14ac:dyDescent="0.3">
      <c r="M25192" s="162"/>
      <c r="N25192" s="152"/>
      <c r="P25192" s="138"/>
    </row>
    <row r="25193" spans="13:16" x14ac:dyDescent="0.3">
      <c r="M25193" s="162"/>
      <c r="N25193" s="152"/>
      <c r="P25193" s="138"/>
    </row>
    <row r="25194" spans="13:16" x14ac:dyDescent="0.3">
      <c r="M25194" s="162"/>
      <c r="N25194" s="152"/>
      <c r="P25194" s="138"/>
    </row>
    <row r="25195" spans="13:16" x14ac:dyDescent="0.3">
      <c r="M25195" s="162"/>
      <c r="N25195" s="152"/>
      <c r="P25195" s="138"/>
    </row>
    <row r="25196" spans="13:16" x14ac:dyDescent="0.3">
      <c r="M25196" s="162"/>
      <c r="N25196" s="152"/>
      <c r="P25196" s="138"/>
    </row>
    <row r="25197" spans="13:16" x14ac:dyDescent="0.3">
      <c r="M25197" s="162"/>
      <c r="N25197" s="152"/>
      <c r="P25197" s="138"/>
    </row>
    <row r="25198" spans="13:16" x14ac:dyDescent="0.3">
      <c r="M25198" s="162"/>
      <c r="N25198" s="152"/>
      <c r="P25198" s="138"/>
    </row>
    <row r="25199" spans="13:16" x14ac:dyDescent="0.3">
      <c r="M25199" s="162"/>
      <c r="N25199" s="152"/>
      <c r="P25199" s="138"/>
    </row>
    <row r="25200" spans="13:16" x14ac:dyDescent="0.3">
      <c r="M25200" s="162"/>
      <c r="N25200" s="152"/>
      <c r="P25200" s="138"/>
    </row>
    <row r="25201" spans="13:16" x14ac:dyDescent="0.3">
      <c r="M25201" s="162"/>
      <c r="N25201" s="152"/>
      <c r="P25201" s="138"/>
    </row>
    <row r="25202" spans="13:16" x14ac:dyDescent="0.3">
      <c r="M25202" s="162"/>
      <c r="N25202" s="152"/>
      <c r="P25202" s="138"/>
    </row>
    <row r="25203" spans="13:16" x14ac:dyDescent="0.3">
      <c r="M25203" s="162"/>
      <c r="N25203" s="152"/>
      <c r="P25203" s="138"/>
    </row>
    <row r="25204" spans="13:16" x14ac:dyDescent="0.3">
      <c r="M25204" s="162"/>
      <c r="N25204" s="152"/>
      <c r="P25204" s="138"/>
    </row>
    <row r="25205" spans="13:16" x14ac:dyDescent="0.3">
      <c r="M25205" s="162"/>
      <c r="N25205" s="152"/>
      <c r="P25205" s="138"/>
    </row>
    <row r="25206" spans="13:16" x14ac:dyDescent="0.3">
      <c r="M25206" s="162"/>
      <c r="N25206" s="152"/>
      <c r="P25206" s="138"/>
    </row>
    <row r="25207" spans="13:16" x14ac:dyDescent="0.3">
      <c r="M25207" s="162"/>
      <c r="N25207" s="152"/>
      <c r="P25207" s="138"/>
    </row>
    <row r="25208" spans="13:16" x14ac:dyDescent="0.3">
      <c r="M25208" s="162"/>
      <c r="N25208" s="152"/>
      <c r="P25208" s="138"/>
    </row>
    <row r="25209" spans="13:16" x14ac:dyDescent="0.3">
      <c r="M25209" s="162"/>
      <c r="N25209" s="152"/>
      <c r="P25209" s="138"/>
    </row>
    <row r="25210" spans="13:16" x14ac:dyDescent="0.3">
      <c r="M25210" s="162"/>
      <c r="N25210" s="152"/>
      <c r="P25210" s="138"/>
    </row>
    <row r="25211" spans="13:16" x14ac:dyDescent="0.3">
      <c r="M25211" s="162"/>
      <c r="N25211" s="152"/>
      <c r="P25211" s="138"/>
    </row>
    <row r="25212" spans="13:16" x14ac:dyDescent="0.3">
      <c r="M25212" s="162"/>
      <c r="N25212" s="152"/>
      <c r="P25212" s="138"/>
    </row>
    <row r="25213" spans="13:16" x14ac:dyDescent="0.3">
      <c r="M25213" s="162"/>
      <c r="N25213" s="152"/>
      <c r="P25213" s="138"/>
    </row>
    <row r="25214" spans="13:16" x14ac:dyDescent="0.3">
      <c r="M25214" s="162"/>
      <c r="N25214" s="152"/>
      <c r="P25214" s="138"/>
    </row>
    <row r="25215" spans="13:16" x14ac:dyDescent="0.3">
      <c r="M25215" s="162"/>
      <c r="N25215" s="152"/>
      <c r="P25215" s="138"/>
    </row>
    <row r="25216" spans="13:16" x14ac:dyDescent="0.3">
      <c r="M25216" s="162"/>
      <c r="N25216" s="152"/>
      <c r="P25216" s="138"/>
    </row>
    <row r="25217" spans="13:16" x14ac:dyDescent="0.3">
      <c r="M25217" s="162"/>
      <c r="N25217" s="152"/>
      <c r="P25217" s="138"/>
    </row>
    <row r="25218" spans="13:16" x14ac:dyDescent="0.3">
      <c r="M25218" s="162"/>
      <c r="N25218" s="152"/>
      <c r="P25218" s="138"/>
    </row>
    <row r="25219" spans="13:16" x14ac:dyDescent="0.3">
      <c r="M25219" s="162"/>
      <c r="N25219" s="152"/>
      <c r="P25219" s="138"/>
    </row>
    <row r="25220" spans="13:16" x14ac:dyDescent="0.3">
      <c r="M25220" s="162"/>
      <c r="N25220" s="152"/>
      <c r="P25220" s="138"/>
    </row>
    <row r="25221" spans="13:16" x14ac:dyDescent="0.3">
      <c r="M25221" s="162"/>
      <c r="N25221" s="152"/>
      <c r="P25221" s="138"/>
    </row>
    <row r="25222" spans="13:16" x14ac:dyDescent="0.3">
      <c r="M25222" s="162"/>
      <c r="N25222" s="152"/>
      <c r="P25222" s="138"/>
    </row>
    <row r="25223" spans="13:16" x14ac:dyDescent="0.3">
      <c r="M25223" s="162"/>
      <c r="N25223" s="152"/>
      <c r="P25223" s="138"/>
    </row>
    <row r="25224" spans="13:16" x14ac:dyDescent="0.3">
      <c r="M25224" s="162"/>
      <c r="N25224" s="152"/>
      <c r="P25224" s="138"/>
    </row>
    <row r="25225" spans="13:16" x14ac:dyDescent="0.3">
      <c r="M25225" s="162"/>
      <c r="N25225" s="152"/>
      <c r="P25225" s="138"/>
    </row>
    <row r="25226" spans="13:16" x14ac:dyDescent="0.3">
      <c r="M25226" s="162"/>
      <c r="N25226" s="152"/>
      <c r="P25226" s="138"/>
    </row>
    <row r="25227" spans="13:16" x14ac:dyDescent="0.3">
      <c r="M25227" s="162"/>
      <c r="N25227" s="152"/>
      <c r="P25227" s="138"/>
    </row>
    <row r="25228" spans="13:16" x14ac:dyDescent="0.3">
      <c r="M25228" s="162"/>
      <c r="N25228" s="152"/>
      <c r="P25228" s="138"/>
    </row>
    <row r="25229" spans="13:16" x14ac:dyDescent="0.3">
      <c r="M25229" s="162"/>
      <c r="N25229" s="152"/>
      <c r="P25229" s="138"/>
    </row>
    <row r="25230" spans="13:16" x14ac:dyDescent="0.3">
      <c r="M25230" s="162"/>
      <c r="N25230" s="152"/>
      <c r="P25230" s="138"/>
    </row>
    <row r="25231" spans="13:16" x14ac:dyDescent="0.3">
      <c r="M25231" s="162"/>
      <c r="N25231" s="152"/>
      <c r="P25231" s="138"/>
    </row>
    <row r="25232" spans="13:16" x14ac:dyDescent="0.3">
      <c r="M25232" s="162"/>
      <c r="N25232" s="152"/>
      <c r="P25232" s="138"/>
    </row>
    <row r="25233" spans="13:16" x14ac:dyDescent="0.3">
      <c r="M25233" s="162"/>
      <c r="N25233" s="152"/>
      <c r="P25233" s="138"/>
    </row>
    <row r="25234" spans="13:16" x14ac:dyDescent="0.3">
      <c r="M25234" s="162"/>
      <c r="N25234" s="152"/>
      <c r="P25234" s="138"/>
    </row>
    <row r="25235" spans="13:16" x14ac:dyDescent="0.3">
      <c r="M25235" s="162"/>
      <c r="N25235" s="152"/>
      <c r="P25235" s="138"/>
    </row>
    <row r="25236" spans="13:16" x14ac:dyDescent="0.3">
      <c r="M25236" s="162"/>
      <c r="N25236" s="152"/>
      <c r="P25236" s="138"/>
    </row>
    <row r="25237" spans="13:16" x14ac:dyDescent="0.3">
      <c r="M25237" s="162"/>
      <c r="N25237" s="152"/>
      <c r="P25237" s="138"/>
    </row>
    <row r="25238" spans="13:16" x14ac:dyDescent="0.3">
      <c r="M25238" s="162"/>
      <c r="N25238" s="152"/>
      <c r="P25238" s="138"/>
    </row>
    <row r="25239" spans="13:16" x14ac:dyDescent="0.3">
      <c r="M25239" s="162"/>
      <c r="N25239" s="152"/>
      <c r="P25239" s="138"/>
    </row>
    <row r="25240" spans="13:16" x14ac:dyDescent="0.3">
      <c r="M25240" s="162"/>
      <c r="N25240" s="152"/>
      <c r="P25240" s="138"/>
    </row>
    <row r="25241" spans="13:16" x14ac:dyDescent="0.3">
      <c r="M25241" s="162"/>
      <c r="N25241" s="152"/>
      <c r="P25241" s="138"/>
    </row>
    <row r="25242" spans="13:16" x14ac:dyDescent="0.3">
      <c r="M25242" s="162"/>
      <c r="N25242" s="152"/>
      <c r="P25242" s="138"/>
    </row>
    <row r="25243" spans="13:16" x14ac:dyDescent="0.3">
      <c r="M25243" s="162"/>
      <c r="N25243" s="152"/>
      <c r="P25243" s="138"/>
    </row>
    <row r="25244" spans="13:16" x14ac:dyDescent="0.3">
      <c r="M25244" s="162"/>
      <c r="N25244" s="152"/>
      <c r="P25244" s="138"/>
    </row>
    <row r="25245" spans="13:16" x14ac:dyDescent="0.3">
      <c r="M25245" s="162"/>
      <c r="N25245" s="152"/>
      <c r="P25245" s="138"/>
    </row>
    <row r="25246" spans="13:16" x14ac:dyDescent="0.3">
      <c r="M25246" s="162"/>
      <c r="N25246" s="152"/>
      <c r="P25246" s="138"/>
    </row>
    <row r="25247" spans="13:16" x14ac:dyDescent="0.3">
      <c r="M25247" s="162"/>
      <c r="N25247" s="152"/>
      <c r="P25247" s="138"/>
    </row>
    <row r="25248" spans="13:16" x14ac:dyDescent="0.3">
      <c r="M25248" s="162"/>
      <c r="N25248" s="152"/>
      <c r="P25248" s="138"/>
    </row>
    <row r="25249" spans="13:16" x14ac:dyDescent="0.3">
      <c r="M25249" s="162"/>
      <c r="N25249" s="152"/>
      <c r="P25249" s="138"/>
    </row>
    <row r="25250" spans="13:16" x14ac:dyDescent="0.3">
      <c r="M25250" s="162"/>
      <c r="N25250" s="152"/>
      <c r="P25250" s="138"/>
    </row>
    <row r="25251" spans="13:16" x14ac:dyDescent="0.3">
      <c r="M25251" s="162"/>
      <c r="N25251" s="152"/>
      <c r="P25251" s="138"/>
    </row>
    <row r="25252" spans="13:16" x14ac:dyDescent="0.3">
      <c r="M25252" s="162"/>
      <c r="N25252" s="152"/>
      <c r="P25252" s="138"/>
    </row>
    <row r="25253" spans="13:16" x14ac:dyDescent="0.3">
      <c r="M25253" s="162"/>
      <c r="N25253" s="152"/>
      <c r="P25253" s="138"/>
    </row>
    <row r="25254" spans="13:16" x14ac:dyDescent="0.3">
      <c r="M25254" s="162"/>
      <c r="N25254" s="152"/>
      <c r="P25254" s="138"/>
    </row>
    <row r="25255" spans="13:16" x14ac:dyDescent="0.3">
      <c r="M25255" s="162"/>
      <c r="N25255" s="152"/>
      <c r="P25255" s="138"/>
    </row>
    <row r="25256" spans="13:16" x14ac:dyDescent="0.3">
      <c r="M25256" s="162"/>
      <c r="N25256" s="152"/>
      <c r="P25256" s="138"/>
    </row>
    <row r="25257" spans="13:16" x14ac:dyDescent="0.3">
      <c r="M25257" s="162"/>
      <c r="N25257" s="152"/>
      <c r="P25257" s="138"/>
    </row>
    <row r="25258" spans="13:16" x14ac:dyDescent="0.3">
      <c r="M25258" s="162"/>
      <c r="N25258" s="152"/>
      <c r="P25258" s="138"/>
    </row>
    <row r="25259" spans="13:16" x14ac:dyDescent="0.3">
      <c r="M25259" s="162"/>
      <c r="N25259" s="152"/>
      <c r="P25259" s="138"/>
    </row>
    <row r="25260" spans="13:16" x14ac:dyDescent="0.3">
      <c r="M25260" s="162"/>
      <c r="N25260" s="152"/>
      <c r="P25260" s="138"/>
    </row>
    <row r="25261" spans="13:16" x14ac:dyDescent="0.3">
      <c r="M25261" s="162"/>
      <c r="N25261" s="152"/>
      <c r="P25261" s="138"/>
    </row>
    <row r="25262" spans="13:16" x14ac:dyDescent="0.3">
      <c r="M25262" s="162"/>
      <c r="N25262" s="152"/>
      <c r="P25262" s="138"/>
    </row>
    <row r="25263" spans="13:16" x14ac:dyDescent="0.3">
      <c r="M25263" s="162"/>
      <c r="N25263" s="152"/>
      <c r="P25263" s="138"/>
    </row>
    <row r="25264" spans="13:16" x14ac:dyDescent="0.3">
      <c r="M25264" s="162"/>
      <c r="N25264" s="152"/>
      <c r="P25264" s="138"/>
    </row>
    <row r="25265" spans="13:16" x14ac:dyDescent="0.3">
      <c r="M25265" s="162"/>
      <c r="N25265" s="152"/>
      <c r="P25265" s="138"/>
    </row>
    <row r="25266" spans="13:16" x14ac:dyDescent="0.3">
      <c r="M25266" s="162"/>
      <c r="N25266" s="152"/>
      <c r="P25266" s="138"/>
    </row>
    <row r="25267" spans="13:16" x14ac:dyDescent="0.3">
      <c r="M25267" s="162"/>
      <c r="N25267" s="152"/>
      <c r="P25267" s="138"/>
    </row>
    <row r="25268" spans="13:16" x14ac:dyDescent="0.3">
      <c r="M25268" s="162"/>
      <c r="N25268" s="152"/>
      <c r="P25268" s="138"/>
    </row>
    <row r="25269" spans="13:16" x14ac:dyDescent="0.3">
      <c r="M25269" s="162"/>
      <c r="N25269" s="152"/>
      <c r="P25269" s="138"/>
    </row>
    <row r="25270" spans="13:16" x14ac:dyDescent="0.3">
      <c r="M25270" s="162"/>
      <c r="N25270" s="152"/>
      <c r="P25270" s="138"/>
    </row>
    <row r="25271" spans="13:16" x14ac:dyDescent="0.3">
      <c r="M25271" s="162"/>
      <c r="N25271" s="152"/>
      <c r="P25271" s="138"/>
    </row>
    <row r="25272" spans="13:16" x14ac:dyDescent="0.3">
      <c r="M25272" s="162"/>
      <c r="N25272" s="152"/>
      <c r="P25272" s="138"/>
    </row>
    <row r="25273" spans="13:16" x14ac:dyDescent="0.3">
      <c r="M25273" s="162"/>
      <c r="N25273" s="152"/>
      <c r="P25273" s="138"/>
    </row>
    <row r="25274" spans="13:16" x14ac:dyDescent="0.3">
      <c r="M25274" s="162"/>
      <c r="N25274" s="152"/>
      <c r="P25274" s="138"/>
    </row>
    <row r="25275" spans="13:16" x14ac:dyDescent="0.3">
      <c r="M25275" s="162"/>
      <c r="N25275" s="152"/>
      <c r="P25275" s="138"/>
    </row>
    <row r="25276" spans="13:16" x14ac:dyDescent="0.3">
      <c r="M25276" s="162"/>
      <c r="N25276" s="152"/>
      <c r="P25276" s="138"/>
    </row>
    <row r="25277" spans="13:16" x14ac:dyDescent="0.3">
      <c r="M25277" s="162"/>
      <c r="N25277" s="152"/>
      <c r="P25277" s="138"/>
    </row>
    <row r="25278" spans="13:16" x14ac:dyDescent="0.3">
      <c r="M25278" s="162"/>
      <c r="N25278" s="152"/>
      <c r="P25278" s="138"/>
    </row>
    <row r="25279" spans="13:16" x14ac:dyDescent="0.3">
      <c r="M25279" s="162"/>
      <c r="N25279" s="152"/>
      <c r="P25279" s="138"/>
    </row>
    <row r="25280" spans="13:16" x14ac:dyDescent="0.3">
      <c r="M25280" s="162"/>
      <c r="N25280" s="152"/>
      <c r="P25280" s="138"/>
    </row>
    <row r="25281" spans="13:16" x14ac:dyDescent="0.3">
      <c r="M25281" s="162"/>
      <c r="N25281" s="152"/>
      <c r="P25281" s="138"/>
    </row>
    <row r="25282" spans="13:16" x14ac:dyDescent="0.3">
      <c r="M25282" s="162"/>
      <c r="N25282" s="152"/>
      <c r="P25282" s="138"/>
    </row>
    <row r="25283" spans="13:16" x14ac:dyDescent="0.3">
      <c r="M25283" s="162"/>
      <c r="N25283" s="152"/>
      <c r="P25283" s="138"/>
    </row>
    <row r="25284" spans="13:16" x14ac:dyDescent="0.3">
      <c r="M25284" s="162"/>
      <c r="N25284" s="152"/>
      <c r="P25284" s="138"/>
    </row>
    <row r="25285" spans="13:16" x14ac:dyDescent="0.3">
      <c r="M25285" s="162"/>
      <c r="N25285" s="152"/>
      <c r="P25285" s="138"/>
    </row>
    <row r="25286" spans="13:16" x14ac:dyDescent="0.3">
      <c r="M25286" s="162"/>
      <c r="N25286" s="152"/>
      <c r="P25286" s="138"/>
    </row>
    <row r="25287" spans="13:16" x14ac:dyDescent="0.3">
      <c r="M25287" s="162"/>
      <c r="N25287" s="152"/>
      <c r="P25287" s="138"/>
    </row>
    <row r="25288" spans="13:16" x14ac:dyDescent="0.3">
      <c r="M25288" s="162"/>
      <c r="N25288" s="152"/>
      <c r="P25288" s="138"/>
    </row>
    <row r="25289" spans="13:16" x14ac:dyDescent="0.3">
      <c r="M25289" s="162"/>
      <c r="N25289" s="152"/>
      <c r="P25289" s="138"/>
    </row>
    <row r="25290" spans="13:16" x14ac:dyDescent="0.3">
      <c r="M25290" s="162"/>
      <c r="N25290" s="152"/>
      <c r="P25290" s="138"/>
    </row>
    <row r="25291" spans="13:16" x14ac:dyDescent="0.3">
      <c r="M25291" s="162"/>
      <c r="N25291" s="152"/>
      <c r="P25291" s="138"/>
    </row>
    <row r="25292" spans="13:16" x14ac:dyDescent="0.3">
      <c r="M25292" s="162"/>
      <c r="N25292" s="152"/>
      <c r="P25292" s="138"/>
    </row>
    <row r="25293" spans="13:16" x14ac:dyDescent="0.3">
      <c r="M25293" s="162"/>
      <c r="N25293" s="152"/>
      <c r="P25293" s="138"/>
    </row>
    <row r="25294" spans="13:16" x14ac:dyDescent="0.3">
      <c r="M25294" s="162"/>
      <c r="N25294" s="152"/>
      <c r="P25294" s="138"/>
    </row>
    <row r="25295" spans="13:16" x14ac:dyDescent="0.3">
      <c r="M25295" s="162"/>
      <c r="N25295" s="152"/>
      <c r="P25295" s="138"/>
    </row>
    <row r="25296" spans="13:16" x14ac:dyDescent="0.3">
      <c r="M25296" s="162"/>
      <c r="N25296" s="152"/>
      <c r="P25296" s="138"/>
    </row>
    <row r="25297" spans="13:16" x14ac:dyDescent="0.3">
      <c r="M25297" s="162"/>
      <c r="N25297" s="152"/>
      <c r="P25297" s="138"/>
    </row>
    <row r="25298" spans="13:16" x14ac:dyDescent="0.3">
      <c r="M25298" s="162"/>
      <c r="N25298" s="152"/>
      <c r="P25298" s="138"/>
    </row>
    <row r="25299" spans="13:16" x14ac:dyDescent="0.3">
      <c r="M25299" s="162"/>
      <c r="N25299" s="152"/>
      <c r="P25299" s="138"/>
    </row>
    <row r="25300" spans="13:16" x14ac:dyDescent="0.3">
      <c r="M25300" s="162"/>
      <c r="N25300" s="152"/>
      <c r="P25300" s="138"/>
    </row>
    <row r="25301" spans="13:16" x14ac:dyDescent="0.3">
      <c r="M25301" s="162"/>
      <c r="N25301" s="152"/>
      <c r="P25301" s="138"/>
    </row>
    <row r="25302" spans="13:16" x14ac:dyDescent="0.3">
      <c r="M25302" s="162"/>
      <c r="N25302" s="152"/>
      <c r="P25302" s="138"/>
    </row>
    <row r="25303" spans="13:16" x14ac:dyDescent="0.3">
      <c r="M25303" s="162"/>
      <c r="N25303" s="152"/>
      <c r="P25303" s="138"/>
    </row>
    <row r="25304" spans="13:16" x14ac:dyDescent="0.3">
      <c r="M25304" s="162"/>
      <c r="N25304" s="152"/>
      <c r="P25304" s="138"/>
    </row>
    <row r="25305" spans="13:16" x14ac:dyDescent="0.3">
      <c r="M25305" s="162"/>
      <c r="N25305" s="152"/>
      <c r="P25305" s="138"/>
    </row>
    <row r="25306" spans="13:16" x14ac:dyDescent="0.3">
      <c r="M25306" s="162"/>
      <c r="N25306" s="152"/>
      <c r="P25306" s="138"/>
    </row>
    <row r="25307" spans="13:16" x14ac:dyDescent="0.3">
      <c r="M25307" s="162"/>
      <c r="N25307" s="152"/>
      <c r="P25307" s="138"/>
    </row>
    <row r="25308" spans="13:16" x14ac:dyDescent="0.3">
      <c r="M25308" s="162"/>
      <c r="N25308" s="152"/>
      <c r="P25308" s="138"/>
    </row>
    <row r="25309" spans="13:16" x14ac:dyDescent="0.3">
      <c r="M25309" s="162"/>
      <c r="N25309" s="152"/>
      <c r="P25309" s="138"/>
    </row>
    <row r="25310" spans="13:16" x14ac:dyDescent="0.3">
      <c r="M25310" s="162"/>
      <c r="N25310" s="152"/>
      <c r="P25310" s="138"/>
    </row>
    <row r="25311" spans="13:16" x14ac:dyDescent="0.3">
      <c r="M25311" s="162"/>
      <c r="N25311" s="152"/>
      <c r="P25311" s="138"/>
    </row>
    <row r="25312" spans="13:16" x14ac:dyDescent="0.3">
      <c r="M25312" s="162"/>
      <c r="N25312" s="152"/>
      <c r="P25312" s="138"/>
    </row>
    <row r="25313" spans="13:16" x14ac:dyDescent="0.3">
      <c r="M25313" s="162"/>
      <c r="N25313" s="152"/>
      <c r="P25313" s="138"/>
    </row>
    <row r="25314" spans="13:16" x14ac:dyDescent="0.3">
      <c r="M25314" s="162"/>
      <c r="N25314" s="152"/>
      <c r="P25314" s="138"/>
    </row>
    <row r="25315" spans="13:16" x14ac:dyDescent="0.3">
      <c r="M25315" s="162"/>
      <c r="N25315" s="152"/>
      <c r="P25315" s="138"/>
    </row>
    <row r="25316" spans="13:16" x14ac:dyDescent="0.3">
      <c r="M25316" s="162"/>
      <c r="N25316" s="152"/>
      <c r="P25316" s="138"/>
    </row>
    <row r="25317" spans="13:16" x14ac:dyDescent="0.3">
      <c r="M25317" s="162"/>
      <c r="N25317" s="152"/>
      <c r="P25317" s="138"/>
    </row>
    <row r="25318" spans="13:16" x14ac:dyDescent="0.3">
      <c r="M25318" s="162"/>
      <c r="N25318" s="152"/>
      <c r="P25318" s="138"/>
    </row>
    <row r="25319" spans="13:16" x14ac:dyDescent="0.3">
      <c r="M25319" s="162"/>
      <c r="N25319" s="152"/>
      <c r="P25319" s="138"/>
    </row>
    <row r="25320" spans="13:16" x14ac:dyDescent="0.3">
      <c r="M25320" s="162"/>
      <c r="N25320" s="152"/>
      <c r="P25320" s="138"/>
    </row>
    <row r="25321" spans="13:16" x14ac:dyDescent="0.3">
      <c r="M25321" s="162"/>
      <c r="N25321" s="152"/>
      <c r="P25321" s="138"/>
    </row>
    <row r="25322" spans="13:16" x14ac:dyDescent="0.3">
      <c r="M25322" s="162"/>
      <c r="N25322" s="152"/>
      <c r="P25322" s="138"/>
    </row>
    <row r="25323" spans="13:16" x14ac:dyDescent="0.3">
      <c r="M25323" s="162"/>
      <c r="N25323" s="152"/>
      <c r="P25323" s="138"/>
    </row>
    <row r="25324" spans="13:16" x14ac:dyDescent="0.3">
      <c r="M25324" s="162"/>
      <c r="N25324" s="152"/>
      <c r="P25324" s="138"/>
    </row>
    <row r="25325" spans="13:16" x14ac:dyDescent="0.3">
      <c r="M25325" s="162"/>
      <c r="N25325" s="152"/>
      <c r="P25325" s="138"/>
    </row>
    <row r="25326" spans="13:16" x14ac:dyDescent="0.3">
      <c r="M25326" s="162"/>
      <c r="N25326" s="152"/>
      <c r="P25326" s="138"/>
    </row>
    <row r="25327" spans="13:16" x14ac:dyDescent="0.3">
      <c r="M25327" s="162"/>
      <c r="N25327" s="152"/>
      <c r="P25327" s="138"/>
    </row>
    <row r="25328" spans="13:16" x14ac:dyDescent="0.3">
      <c r="M25328" s="162"/>
      <c r="N25328" s="152"/>
      <c r="P25328" s="138"/>
    </row>
    <row r="25329" spans="13:16" x14ac:dyDescent="0.3">
      <c r="M25329" s="162"/>
      <c r="N25329" s="152"/>
      <c r="P25329" s="138"/>
    </row>
    <row r="25330" spans="13:16" x14ac:dyDescent="0.3">
      <c r="M25330" s="162"/>
      <c r="N25330" s="152"/>
      <c r="P25330" s="138"/>
    </row>
    <row r="25331" spans="13:16" x14ac:dyDescent="0.3">
      <c r="M25331" s="162"/>
      <c r="N25331" s="152"/>
      <c r="P25331" s="138"/>
    </row>
    <row r="25332" spans="13:16" x14ac:dyDescent="0.3">
      <c r="M25332" s="162"/>
      <c r="N25332" s="152"/>
      <c r="P25332" s="138"/>
    </row>
    <row r="25333" spans="13:16" x14ac:dyDescent="0.3">
      <c r="M25333" s="162"/>
      <c r="N25333" s="152"/>
      <c r="P25333" s="138"/>
    </row>
    <row r="25334" spans="13:16" x14ac:dyDescent="0.3">
      <c r="M25334" s="162"/>
      <c r="N25334" s="152"/>
      <c r="P25334" s="138"/>
    </row>
    <row r="25335" spans="13:16" x14ac:dyDescent="0.3">
      <c r="M25335" s="162"/>
      <c r="N25335" s="152"/>
      <c r="P25335" s="138"/>
    </row>
    <row r="25336" spans="13:16" x14ac:dyDescent="0.3">
      <c r="M25336" s="162"/>
      <c r="N25336" s="152"/>
      <c r="P25336" s="138"/>
    </row>
    <row r="25337" spans="13:16" x14ac:dyDescent="0.3">
      <c r="M25337" s="162"/>
      <c r="N25337" s="152"/>
      <c r="P25337" s="138"/>
    </row>
    <row r="25338" spans="13:16" x14ac:dyDescent="0.3">
      <c r="M25338" s="162"/>
      <c r="N25338" s="152"/>
      <c r="P25338" s="138"/>
    </row>
    <row r="25339" spans="13:16" x14ac:dyDescent="0.3">
      <c r="M25339" s="162"/>
      <c r="N25339" s="152"/>
      <c r="P25339" s="138"/>
    </row>
    <row r="25340" spans="13:16" x14ac:dyDescent="0.3">
      <c r="M25340" s="162"/>
      <c r="N25340" s="152"/>
      <c r="P25340" s="138"/>
    </row>
    <row r="25341" spans="13:16" x14ac:dyDescent="0.3">
      <c r="M25341" s="162"/>
      <c r="N25341" s="152"/>
      <c r="P25341" s="138"/>
    </row>
    <row r="25342" spans="13:16" x14ac:dyDescent="0.3">
      <c r="M25342" s="162"/>
      <c r="N25342" s="152"/>
      <c r="P25342" s="138"/>
    </row>
    <row r="25343" spans="13:16" x14ac:dyDescent="0.3">
      <c r="M25343" s="162"/>
      <c r="N25343" s="152"/>
      <c r="P25343" s="138"/>
    </row>
    <row r="25344" spans="13:16" x14ac:dyDescent="0.3">
      <c r="M25344" s="162"/>
      <c r="N25344" s="152"/>
      <c r="P25344" s="138"/>
    </row>
    <row r="25345" spans="13:16" x14ac:dyDescent="0.3">
      <c r="M25345" s="162"/>
      <c r="N25345" s="152"/>
      <c r="P25345" s="138"/>
    </row>
    <row r="25346" spans="13:16" x14ac:dyDescent="0.3">
      <c r="M25346" s="162"/>
      <c r="N25346" s="152"/>
      <c r="P25346" s="138"/>
    </row>
    <row r="25347" spans="13:16" x14ac:dyDescent="0.3">
      <c r="M25347" s="162"/>
      <c r="N25347" s="152"/>
      <c r="P25347" s="138"/>
    </row>
    <row r="25348" spans="13:16" x14ac:dyDescent="0.3">
      <c r="M25348" s="162"/>
      <c r="N25348" s="152"/>
      <c r="P25348" s="138"/>
    </row>
    <row r="25349" spans="13:16" x14ac:dyDescent="0.3">
      <c r="M25349" s="162"/>
      <c r="N25349" s="152"/>
      <c r="P25349" s="138"/>
    </row>
    <row r="25350" spans="13:16" x14ac:dyDescent="0.3">
      <c r="M25350" s="162"/>
      <c r="N25350" s="152"/>
      <c r="P25350" s="138"/>
    </row>
    <row r="25351" spans="13:16" x14ac:dyDescent="0.3">
      <c r="M25351" s="162"/>
      <c r="N25351" s="152"/>
      <c r="P25351" s="138"/>
    </row>
    <row r="25352" spans="13:16" x14ac:dyDescent="0.3">
      <c r="M25352" s="162"/>
      <c r="N25352" s="152"/>
      <c r="P25352" s="138"/>
    </row>
    <row r="25353" spans="13:16" x14ac:dyDescent="0.3">
      <c r="M25353" s="162"/>
      <c r="N25353" s="152"/>
      <c r="P25353" s="138"/>
    </row>
    <row r="25354" spans="13:16" x14ac:dyDescent="0.3">
      <c r="M25354" s="162"/>
      <c r="N25354" s="152"/>
      <c r="P25354" s="138"/>
    </row>
    <row r="25355" spans="13:16" x14ac:dyDescent="0.3">
      <c r="M25355" s="162"/>
      <c r="N25355" s="152"/>
      <c r="P25355" s="138"/>
    </row>
    <row r="25356" spans="13:16" x14ac:dyDescent="0.3">
      <c r="M25356" s="162"/>
      <c r="N25356" s="152"/>
      <c r="P25356" s="138"/>
    </row>
    <row r="25357" spans="13:16" x14ac:dyDescent="0.3">
      <c r="M25357" s="162"/>
      <c r="N25357" s="152"/>
      <c r="P25357" s="138"/>
    </row>
    <row r="25358" spans="13:16" x14ac:dyDescent="0.3">
      <c r="M25358" s="162"/>
      <c r="N25358" s="152"/>
      <c r="P25358" s="138"/>
    </row>
    <row r="25359" spans="13:16" x14ac:dyDescent="0.3">
      <c r="M25359" s="162"/>
      <c r="N25359" s="152"/>
      <c r="P25359" s="138"/>
    </row>
    <row r="25360" spans="13:16" x14ac:dyDescent="0.3">
      <c r="M25360" s="162"/>
      <c r="N25360" s="152"/>
      <c r="P25360" s="138"/>
    </row>
    <row r="25361" spans="13:16" x14ac:dyDescent="0.3">
      <c r="M25361" s="162"/>
      <c r="N25361" s="152"/>
      <c r="P25361" s="138"/>
    </row>
    <row r="25362" spans="13:16" x14ac:dyDescent="0.3">
      <c r="M25362" s="162"/>
      <c r="N25362" s="152"/>
      <c r="P25362" s="138"/>
    </row>
    <row r="25363" spans="13:16" x14ac:dyDescent="0.3">
      <c r="M25363" s="162"/>
      <c r="N25363" s="152"/>
      <c r="P25363" s="138"/>
    </row>
    <row r="25364" spans="13:16" x14ac:dyDescent="0.3">
      <c r="M25364" s="162"/>
      <c r="N25364" s="152"/>
      <c r="P25364" s="138"/>
    </row>
    <row r="25365" spans="13:16" x14ac:dyDescent="0.3">
      <c r="M25365" s="162"/>
      <c r="N25365" s="152"/>
      <c r="P25365" s="138"/>
    </row>
    <row r="25366" spans="13:16" x14ac:dyDescent="0.3">
      <c r="M25366" s="162"/>
      <c r="N25366" s="152"/>
      <c r="P25366" s="138"/>
    </row>
    <row r="25367" spans="13:16" x14ac:dyDescent="0.3">
      <c r="M25367" s="162"/>
      <c r="N25367" s="152"/>
      <c r="P25367" s="138"/>
    </row>
    <row r="25368" spans="13:16" x14ac:dyDescent="0.3">
      <c r="M25368" s="162"/>
      <c r="N25368" s="152"/>
      <c r="P25368" s="138"/>
    </row>
    <row r="25369" spans="13:16" x14ac:dyDescent="0.3">
      <c r="M25369" s="162"/>
      <c r="N25369" s="152"/>
      <c r="P25369" s="138"/>
    </row>
    <row r="25370" spans="13:16" x14ac:dyDescent="0.3">
      <c r="M25370" s="162"/>
      <c r="N25370" s="152"/>
      <c r="P25370" s="138"/>
    </row>
    <row r="25371" spans="13:16" x14ac:dyDescent="0.3">
      <c r="M25371" s="162"/>
      <c r="N25371" s="152"/>
      <c r="P25371" s="138"/>
    </row>
    <row r="25372" spans="13:16" x14ac:dyDescent="0.3">
      <c r="M25372" s="162"/>
      <c r="N25372" s="152"/>
      <c r="P25372" s="138"/>
    </row>
    <row r="25373" spans="13:16" x14ac:dyDescent="0.3">
      <c r="M25373" s="162"/>
      <c r="N25373" s="152"/>
      <c r="P25373" s="138"/>
    </row>
    <row r="25374" spans="13:16" x14ac:dyDescent="0.3">
      <c r="M25374" s="162"/>
      <c r="N25374" s="152"/>
      <c r="P25374" s="138"/>
    </row>
    <row r="25375" spans="13:16" x14ac:dyDescent="0.3">
      <c r="M25375" s="162"/>
      <c r="N25375" s="152"/>
      <c r="P25375" s="138"/>
    </row>
    <row r="25376" spans="13:16" x14ac:dyDescent="0.3">
      <c r="M25376" s="162"/>
      <c r="N25376" s="152"/>
      <c r="P25376" s="138"/>
    </row>
    <row r="25377" spans="13:16" x14ac:dyDescent="0.3">
      <c r="M25377" s="162"/>
      <c r="N25377" s="152"/>
      <c r="P25377" s="138"/>
    </row>
    <row r="25378" spans="13:16" x14ac:dyDescent="0.3">
      <c r="M25378" s="162"/>
      <c r="N25378" s="152"/>
      <c r="P25378" s="138"/>
    </row>
    <row r="25379" spans="13:16" x14ac:dyDescent="0.3">
      <c r="M25379" s="162"/>
      <c r="N25379" s="152"/>
      <c r="P25379" s="138"/>
    </row>
    <row r="25380" spans="13:16" x14ac:dyDescent="0.3">
      <c r="M25380" s="162"/>
      <c r="N25380" s="152"/>
      <c r="P25380" s="138"/>
    </row>
    <row r="25381" spans="13:16" x14ac:dyDescent="0.3">
      <c r="M25381" s="162"/>
      <c r="N25381" s="152"/>
      <c r="P25381" s="138"/>
    </row>
    <row r="25382" spans="13:16" x14ac:dyDescent="0.3">
      <c r="M25382" s="162"/>
      <c r="N25382" s="152"/>
      <c r="P25382" s="138"/>
    </row>
    <row r="25383" spans="13:16" x14ac:dyDescent="0.3">
      <c r="M25383" s="162"/>
      <c r="N25383" s="152"/>
      <c r="P25383" s="138"/>
    </row>
    <row r="25384" spans="13:16" x14ac:dyDescent="0.3">
      <c r="M25384" s="162"/>
      <c r="N25384" s="152"/>
      <c r="P25384" s="138"/>
    </row>
    <row r="25385" spans="13:16" x14ac:dyDescent="0.3">
      <c r="M25385" s="162"/>
      <c r="N25385" s="152"/>
      <c r="P25385" s="138"/>
    </row>
    <row r="25386" spans="13:16" x14ac:dyDescent="0.3">
      <c r="M25386" s="162"/>
      <c r="N25386" s="152"/>
      <c r="P25386" s="138"/>
    </row>
    <row r="25387" spans="13:16" x14ac:dyDescent="0.3">
      <c r="M25387" s="162"/>
      <c r="N25387" s="152"/>
      <c r="P25387" s="138"/>
    </row>
    <row r="25388" spans="13:16" x14ac:dyDescent="0.3">
      <c r="M25388" s="162"/>
      <c r="N25388" s="152"/>
      <c r="P25388" s="138"/>
    </row>
    <row r="25389" spans="13:16" x14ac:dyDescent="0.3">
      <c r="M25389" s="162"/>
      <c r="N25389" s="152"/>
      <c r="P25389" s="138"/>
    </row>
    <row r="25390" spans="13:16" x14ac:dyDescent="0.3">
      <c r="M25390" s="162"/>
      <c r="N25390" s="152"/>
      <c r="P25390" s="138"/>
    </row>
    <row r="25391" spans="13:16" x14ac:dyDescent="0.3">
      <c r="M25391" s="162"/>
      <c r="N25391" s="152"/>
      <c r="P25391" s="138"/>
    </row>
    <row r="25392" spans="13:16" x14ac:dyDescent="0.3">
      <c r="M25392" s="162"/>
      <c r="N25392" s="152"/>
      <c r="P25392" s="138"/>
    </row>
    <row r="25393" spans="13:16" x14ac:dyDescent="0.3">
      <c r="M25393" s="162"/>
      <c r="N25393" s="152"/>
      <c r="P25393" s="138"/>
    </row>
    <row r="25394" spans="13:16" x14ac:dyDescent="0.3">
      <c r="M25394" s="162"/>
      <c r="N25394" s="152"/>
      <c r="P25394" s="138"/>
    </row>
    <row r="25395" spans="13:16" x14ac:dyDescent="0.3">
      <c r="M25395" s="162"/>
      <c r="N25395" s="152"/>
      <c r="P25395" s="138"/>
    </row>
    <row r="25396" spans="13:16" x14ac:dyDescent="0.3">
      <c r="M25396" s="162"/>
      <c r="N25396" s="152"/>
      <c r="P25396" s="138"/>
    </row>
    <row r="25397" spans="13:16" x14ac:dyDescent="0.3">
      <c r="M25397" s="162"/>
      <c r="N25397" s="152"/>
      <c r="P25397" s="138"/>
    </row>
    <row r="25398" spans="13:16" x14ac:dyDescent="0.3">
      <c r="M25398" s="162"/>
      <c r="N25398" s="152"/>
      <c r="P25398" s="138"/>
    </row>
    <row r="25399" spans="13:16" x14ac:dyDescent="0.3">
      <c r="M25399" s="162"/>
      <c r="N25399" s="152"/>
      <c r="P25399" s="138"/>
    </row>
    <row r="25400" spans="13:16" x14ac:dyDescent="0.3">
      <c r="M25400" s="162"/>
      <c r="N25400" s="152"/>
      <c r="P25400" s="138"/>
    </row>
    <row r="25401" spans="13:16" x14ac:dyDescent="0.3">
      <c r="M25401" s="162"/>
      <c r="N25401" s="152"/>
      <c r="P25401" s="138"/>
    </row>
    <row r="25402" spans="13:16" x14ac:dyDescent="0.3">
      <c r="M25402" s="162"/>
      <c r="N25402" s="152"/>
      <c r="P25402" s="138"/>
    </row>
    <row r="25403" spans="13:16" x14ac:dyDescent="0.3">
      <c r="M25403" s="162"/>
      <c r="N25403" s="152"/>
      <c r="P25403" s="138"/>
    </row>
    <row r="25404" spans="13:16" x14ac:dyDescent="0.3">
      <c r="M25404" s="162"/>
      <c r="N25404" s="152"/>
      <c r="P25404" s="138"/>
    </row>
    <row r="25405" spans="13:16" x14ac:dyDescent="0.3">
      <c r="M25405" s="162"/>
      <c r="N25405" s="152"/>
      <c r="P25405" s="138"/>
    </row>
    <row r="25406" spans="13:16" x14ac:dyDescent="0.3">
      <c r="M25406" s="162"/>
      <c r="N25406" s="152"/>
      <c r="P25406" s="138"/>
    </row>
    <row r="25407" spans="13:16" x14ac:dyDescent="0.3">
      <c r="M25407" s="162"/>
      <c r="N25407" s="152"/>
      <c r="P25407" s="138"/>
    </row>
    <row r="25408" spans="13:16" x14ac:dyDescent="0.3">
      <c r="M25408" s="162"/>
      <c r="N25408" s="152"/>
      <c r="P25408" s="138"/>
    </row>
    <row r="25409" spans="13:16" x14ac:dyDescent="0.3">
      <c r="M25409" s="162"/>
      <c r="N25409" s="152"/>
      <c r="P25409" s="138"/>
    </row>
    <row r="25410" spans="13:16" x14ac:dyDescent="0.3">
      <c r="M25410" s="162"/>
      <c r="N25410" s="152"/>
      <c r="P25410" s="138"/>
    </row>
    <row r="25411" spans="13:16" x14ac:dyDescent="0.3">
      <c r="M25411" s="162"/>
      <c r="N25411" s="152"/>
      <c r="P25411" s="138"/>
    </row>
    <row r="25412" spans="13:16" x14ac:dyDescent="0.3">
      <c r="M25412" s="162"/>
      <c r="N25412" s="152"/>
      <c r="P25412" s="138"/>
    </row>
    <row r="25413" spans="13:16" x14ac:dyDescent="0.3">
      <c r="M25413" s="162"/>
      <c r="N25413" s="152"/>
      <c r="P25413" s="138"/>
    </row>
    <row r="25414" spans="13:16" x14ac:dyDescent="0.3">
      <c r="M25414" s="162"/>
      <c r="N25414" s="152"/>
      <c r="P25414" s="138"/>
    </row>
    <row r="25415" spans="13:16" x14ac:dyDescent="0.3">
      <c r="M25415" s="162"/>
      <c r="N25415" s="152"/>
      <c r="P25415" s="138"/>
    </row>
    <row r="25416" spans="13:16" x14ac:dyDescent="0.3">
      <c r="M25416" s="162"/>
      <c r="N25416" s="152"/>
      <c r="P25416" s="138"/>
    </row>
    <row r="25417" spans="13:16" x14ac:dyDescent="0.3">
      <c r="M25417" s="162"/>
      <c r="N25417" s="152"/>
      <c r="P25417" s="138"/>
    </row>
    <row r="25418" spans="13:16" x14ac:dyDescent="0.3">
      <c r="M25418" s="162"/>
      <c r="N25418" s="152"/>
      <c r="P25418" s="138"/>
    </row>
    <row r="25419" spans="13:16" x14ac:dyDescent="0.3">
      <c r="M25419" s="162"/>
      <c r="N25419" s="152"/>
      <c r="P25419" s="138"/>
    </row>
    <row r="25420" spans="13:16" x14ac:dyDescent="0.3">
      <c r="M25420" s="162"/>
      <c r="N25420" s="152"/>
      <c r="P25420" s="138"/>
    </row>
    <row r="25421" spans="13:16" x14ac:dyDescent="0.3">
      <c r="M25421" s="162"/>
      <c r="N25421" s="152"/>
      <c r="P25421" s="138"/>
    </row>
    <row r="25422" spans="13:16" x14ac:dyDescent="0.3">
      <c r="M25422" s="162"/>
      <c r="N25422" s="152"/>
      <c r="P25422" s="138"/>
    </row>
    <row r="25423" spans="13:16" x14ac:dyDescent="0.3">
      <c r="M25423" s="162"/>
      <c r="N25423" s="152"/>
      <c r="P25423" s="138"/>
    </row>
    <row r="25424" spans="13:16" x14ac:dyDescent="0.3">
      <c r="M25424" s="162"/>
      <c r="N25424" s="152"/>
      <c r="P25424" s="138"/>
    </row>
    <row r="25425" spans="13:16" x14ac:dyDescent="0.3">
      <c r="M25425" s="162"/>
      <c r="N25425" s="152"/>
      <c r="P25425" s="138"/>
    </row>
    <row r="25426" spans="13:16" x14ac:dyDescent="0.3">
      <c r="M25426" s="162"/>
      <c r="N25426" s="152"/>
      <c r="P25426" s="138"/>
    </row>
    <row r="25427" spans="13:16" x14ac:dyDescent="0.3">
      <c r="M25427" s="162"/>
      <c r="N25427" s="152"/>
      <c r="P25427" s="138"/>
    </row>
    <row r="25428" spans="13:16" x14ac:dyDescent="0.3">
      <c r="M25428" s="162"/>
      <c r="N25428" s="152"/>
      <c r="P25428" s="138"/>
    </row>
    <row r="25429" spans="13:16" x14ac:dyDescent="0.3">
      <c r="M25429" s="162"/>
      <c r="N25429" s="152"/>
      <c r="P25429" s="138"/>
    </row>
    <row r="25430" spans="13:16" x14ac:dyDescent="0.3">
      <c r="M25430" s="162"/>
      <c r="N25430" s="152"/>
      <c r="P25430" s="138"/>
    </row>
    <row r="25431" spans="13:16" x14ac:dyDescent="0.3">
      <c r="M25431" s="162"/>
      <c r="N25431" s="152"/>
      <c r="P25431" s="138"/>
    </row>
    <row r="25432" spans="13:16" x14ac:dyDescent="0.3">
      <c r="M25432" s="162"/>
      <c r="N25432" s="152"/>
      <c r="P25432" s="138"/>
    </row>
    <row r="25433" spans="13:16" x14ac:dyDescent="0.3">
      <c r="M25433" s="162"/>
      <c r="N25433" s="152"/>
      <c r="P25433" s="138"/>
    </row>
    <row r="25434" spans="13:16" x14ac:dyDescent="0.3">
      <c r="M25434" s="162"/>
      <c r="N25434" s="152"/>
      <c r="P25434" s="138"/>
    </row>
    <row r="25435" spans="13:16" x14ac:dyDescent="0.3">
      <c r="M25435" s="162"/>
      <c r="N25435" s="152"/>
      <c r="P25435" s="138"/>
    </row>
    <row r="25436" spans="13:16" x14ac:dyDescent="0.3">
      <c r="M25436" s="162"/>
      <c r="N25436" s="152"/>
      <c r="P25436" s="138"/>
    </row>
    <row r="25437" spans="13:16" x14ac:dyDescent="0.3">
      <c r="M25437" s="162"/>
      <c r="N25437" s="152"/>
      <c r="P25437" s="138"/>
    </row>
    <row r="25438" spans="13:16" x14ac:dyDescent="0.3">
      <c r="M25438" s="162"/>
      <c r="N25438" s="152"/>
      <c r="P25438" s="138"/>
    </row>
    <row r="25439" spans="13:16" x14ac:dyDescent="0.3">
      <c r="M25439" s="162"/>
      <c r="N25439" s="152"/>
      <c r="P25439" s="138"/>
    </row>
    <row r="25440" spans="13:16" x14ac:dyDescent="0.3">
      <c r="M25440" s="162"/>
      <c r="N25440" s="152"/>
      <c r="P25440" s="138"/>
    </row>
    <row r="25441" spans="13:16" x14ac:dyDescent="0.3">
      <c r="M25441" s="162"/>
      <c r="N25441" s="152"/>
      <c r="P25441" s="138"/>
    </row>
    <row r="25442" spans="13:16" x14ac:dyDescent="0.3">
      <c r="M25442" s="162"/>
      <c r="N25442" s="152"/>
      <c r="P25442" s="138"/>
    </row>
    <row r="25443" spans="13:16" x14ac:dyDescent="0.3">
      <c r="M25443" s="162"/>
      <c r="N25443" s="152"/>
      <c r="P25443" s="138"/>
    </row>
    <row r="25444" spans="13:16" x14ac:dyDescent="0.3">
      <c r="M25444" s="162"/>
      <c r="N25444" s="152"/>
      <c r="P25444" s="138"/>
    </row>
    <row r="25445" spans="13:16" x14ac:dyDescent="0.3">
      <c r="M25445" s="162"/>
      <c r="N25445" s="152"/>
      <c r="P25445" s="138"/>
    </row>
    <row r="25446" spans="13:16" x14ac:dyDescent="0.3">
      <c r="M25446" s="162"/>
      <c r="N25446" s="152"/>
      <c r="P25446" s="138"/>
    </row>
    <row r="25447" spans="13:16" x14ac:dyDescent="0.3">
      <c r="M25447" s="162"/>
      <c r="N25447" s="152"/>
      <c r="P25447" s="138"/>
    </row>
    <row r="25448" spans="13:16" x14ac:dyDescent="0.3">
      <c r="M25448" s="162"/>
      <c r="N25448" s="152"/>
      <c r="P25448" s="138"/>
    </row>
    <row r="25449" spans="13:16" x14ac:dyDescent="0.3">
      <c r="M25449" s="162"/>
      <c r="N25449" s="152"/>
      <c r="P25449" s="138"/>
    </row>
    <row r="25450" spans="13:16" x14ac:dyDescent="0.3">
      <c r="M25450" s="162"/>
      <c r="N25450" s="152"/>
      <c r="P25450" s="138"/>
    </row>
    <row r="25451" spans="13:16" x14ac:dyDescent="0.3">
      <c r="M25451" s="162"/>
      <c r="N25451" s="152"/>
      <c r="P25451" s="138"/>
    </row>
    <row r="25452" spans="13:16" x14ac:dyDescent="0.3">
      <c r="M25452" s="162"/>
      <c r="N25452" s="152"/>
      <c r="P25452" s="138"/>
    </row>
    <row r="25453" spans="13:16" x14ac:dyDescent="0.3">
      <c r="M25453" s="162"/>
      <c r="N25453" s="152"/>
      <c r="P25453" s="138"/>
    </row>
    <row r="25454" spans="13:16" x14ac:dyDescent="0.3">
      <c r="M25454" s="162"/>
      <c r="N25454" s="152"/>
      <c r="P25454" s="138"/>
    </row>
    <row r="25455" spans="13:16" x14ac:dyDescent="0.3">
      <c r="M25455" s="162"/>
      <c r="N25455" s="152"/>
      <c r="P25455" s="138"/>
    </row>
    <row r="25456" spans="13:16" x14ac:dyDescent="0.3">
      <c r="M25456" s="162"/>
      <c r="N25456" s="152"/>
      <c r="P25456" s="138"/>
    </row>
    <row r="25457" spans="13:16" x14ac:dyDescent="0.3">
      <c r="M25457" s="162"/>
      <c r="N25457" s="152"/>
      <c r="P25457" s="138"/>
    </row>
    <row r="25458" spans="13:16" x14ac:dyDescent="0.3">
      <c r="M25458" s="162"/>
      <c r="N25458" s="152"/>
      <c r="P25458" s="138"/>
    </row>
    <row r="25459" spans="13:16" x14ac:dyDescent="0.3">
      <c r="M25459" s="162"/>
      <c r="N25459" s="152"/>
      <c r="P25459" s="138"/>
    </row>
    <row r="25460" spans="13:16" x14ac:dyDescent="0.3">
      <c r="M25460" s="162"/>
      <c r="N25460" s="152"/>
      <c r="P25460" s="138"/>
    </row>
    <row r="25461" spans="13:16" x14ac:dyDescent="0.3">
      <c r="M25461" s="162"/>
      <c r="N25461" s="152"/>
      <c r="P25461" s="138"/>
    </row>
    <row r="25462" spans="13:16" x14ac:dyDescent="0.3">
      <c r="M25462" s="162"/>
      <c r="N25462" s="152"/>
      <c r="P25462" s="138"/>
    </row>
    <row r="25463" spans="13:16" x14ac:dyDescent="0.3">
      <c r="M25463" s="162"/>
      <c r="N25463" s="152"/>
      <c r="P25463" s="138"/>
    </row>
    <row r="25464" spans="13:16" x14ac:dyDescent="0.3">
      <c r="M25464" s="162"/>
      <c r="N25464" s="152"/>
      <c r="P25464" s="138"/>
    </row>
    <row r="25465" spans="13:16" x14ac:dyDescent="0.3">
      <c r="M25465" s="162"/>
      <c r="N25465" s="152"/>
      <c r="P25465" s="138"/>
    </row>
    <row r="25466" spans="13:16" x14ac:dyDescent="0.3">
      <c r="M25466" s="162"/>
      <c r="N25466" s="152"/>
      <c r="P25466" s="138"/>
    </row>
    <row r="25467" spans="13:16" x14ac:dyDescent="0.3">
      <c r="M25467" s="162"/>
      <c r="N25467" s="152"/>
      <c r="P25467" s="138"/>
    </row>
    <row r="25468" spans="13:16" x14ac:dyDescent="0.3">
      <c r="M25468" s="162"/>
      <c r="N25468" s="152"/>
      <c r="P25468" s="138"/>
    </row>
    <row r="25469" spans="13:16" x14ac:dyDescent="0.3">
      <c r="M25469" s="162"/>
      <c r="N25469" s="152"/>
      <c r="P25469" s="138"/>
    </row>
    <row r="25470" spans="13:16" x14ac:dyDescent="0.3">
      <c r="M25470" s="162"/>
      <c r="N25470" s="152"/>
      <c r="P25470" s="138"/>
    </row>
    <row r="25471" spans="13:16" x14ac:dyDescent="0.3">
      <c r="M25471" s="162"/>
      <c r="N25471" s="152"/>
      <c r="P25471" s="138"/>
    </row>
    <row r="25472" spans="13:16" x14ac:dyDescent="0.3">
      <c r="M25472" s="162"/>
      <c r="N25472" s="152"/>
      <c r="P25472" s="138"/>
    </row>
    <row r="25473" spans="13:16" x14ac:dyDescent="0.3">
      <c r="M25473" s="162"/>
      <c r="N25473" s="152"/>
      <c r="P25473" s="138"/>
    </row>
    <row r="25474" spans="13:16" x14ac:dyDescent="0.3">
      <c r="M25474" s="162"/>
      <c r="N25474" s="152"/>
      <c r="P25474" s="138"/>
    </row>
    <row r="25475" spans="13:16" x14ac:dyDescent="0.3">
      <c r="M25475" s="162"/>
      <c r="N25475" s="152"/>
      <c r="P25475" s="138"/>
    </row>
    <row r="25476" spans="13:16" x14ac:dyDescent="0.3">
      <c r="M25476" s="162"/>
      <c r="N25476" s="152"/>
      <c r="P25476" s="138"/>
    </row>
    <row r="25477" spans="13:16" x14ac:dyDescent="0.3">
      <c r="M25477" s="162"/>
      <c r="N25477" s="152"/>
      <c r="P25477" s="138"/>
    </row>
    <row r="25478" spans="13:16" x14ac:dyDescent="0.3">
      <c r="M25478" s="162"/>
      <c r="N25478" s="152"/>
      <c r="P25478" s="138"/>
    </row>
    <row r="25479" spans="13:16" x14ac:dyDescent="0.3">
      <c r="M25479" s="162"/>
      <c r="N25479" s="152"/>
      <c r="P25479" s="138"/>
    </row>
    <row r="25480" spans="13:16" x14ac:dyDescent="0.3">
      <c r="M25480" s="162"/>
      <c r="N25480" s="152"/>
      <c r="P25480" s="138"/>
    </row>
    <row r="25481" spans="13:16" x14ac:dyDescent="0.3">
      <c r="M25481" s="162"/>
      <c r="N25481" s="152"/>
      <c r="P25481" s="138"/>
    </row>
    <row r="25482" spans="13:16" x14ac:dyDescent="0.3">
      <c r="M25482" s="162"/>
      <c r="N25482" s="152"/>
      <c r="P25482" s="138"/>
    </row>
    <row r="25483" spans="13:16" x14ac:dyDescent="0.3">
      <c r="M25483" s="162"/>
      <c r="N25483" s="152"/>
      <c r="P25483" s="138"/>
    </row>
    <row r="25484" spans="13:16" x14ac:dyDescent="0.3">
      <c r="M25484" s="162"/>
      <c r="N25484" s="152"/>
      <c r="P25484" s="138"/>
    </row>
    <row r="25485" spans="13:16" x14ac:dyDescent="0.3">
      <c r="M25485" s="162"/>
      <c r="N25485" s="152"/>
      <c r="P25485" s="138"/>
    </row>
    <row r="25486" spans="13:16" x14ac:dyDescent="0.3">
      <c r="M25486" s="162"/>
      <c r="N25486" s="152"/>
      <c r="P25486" s="138"/>
    </row>
    <row r="25487" spans="13:16" x14ac:dyDescent="0.3">
      <c r="M25487" s="162"/>
      <c r="N25487" s="152"/>
      <c r="P25487" s="138"/>
    </row>
    <row r="25488" spans="13:16" x14ac:dyDescent="0.3">
      <c r="M25488" s="162"/>
      <c r="N25488" s="152"/>
      <c r="P25488" s="138"/>
    </row>
    <row r="25489" spans="13:16" x14ac:dyDescent="0.3">
      <c r="M25489" s="162"/>
      <c r="N25489" s="152"/>
      <c r="P25489" s="138"/>
    </row>
    <row r="25490" spans="13:16" x14ac:dyDescent="0.3">
      <c r="M25490" s="162"/>
      <c r="N25490" s="152"/>
      <c r="P25490" s="138"/>
    </row>
    <row r="25491" spans="13:16" x14ac:dyDescent="0.3">
      <c r="M25491" s="162"/>
      <c r="N25491" s="152"/>
      <c r="P25491" s="138"/>
    </row>
    <row r="25492" spans="13:16" x14ac:dyDescent="0.3">
      <c r="M25492" s="162"/>
      <c r="N25492" s="152"/>
      <c r="P25492" s="138"/>
    </row>
    <row r="25493" spans="13:16" x14ac:dyDescent="0.3">
      <c r="M25493" s="162"/>
      <c r="N25493" s="152"/>
      <c r="P25493" s="138"/>
    </row>
    <row r="25494" spans="13:16" x14ac:dyDescent="0.3">
      <c r="M25494" s="162"/>
      <c r="N25494" s="152"/>
      <c r="P25494" s="138"/>
    </row>
    <row r="25495" spans="13:16" x14ac:dyDescent="0.3">
      <c r="M25495" s="162"/>
      <c r="N25495" s="152"/>
      <c r="P25495" s="138"/>
    </row>
    <row r="25496" spans="13:16" x14ac:dyDescent="0.3">
      <c r="M25496" s="162"/>
      <c r="N25496" s="152"/>
      <c r="P25496" s="138"/>
    </row>
    <row r="25497" spans="13:16" x14ac:dyDescent="0.3">
      <c r="M25497" s="162"/>
      <c r="N25497" s="152"/>
      <c r="P25497" s="138"/>
    </row>
    <row r="25498" spans="13:16" x14ac:dyDescent="0.3">
      <c r="M25498" s="162"/>
      <c r="N25498" s="152"/>
      <c r="P25498" s="138"/>
    </row>
    <row r="25499" spans="13:16" x14ac:dyDescent="0.3">
      <c r="M25499" s="162"/>
      <c r="N25499" s="152"/>
      <c r="P25499" s="138"/>
    </row>
    <row r="25500" spans="13:16" x14ac:dyDescent="0.3">
      <c r="M25500" s="162"/>
      <c r="N25500" s="152"/>
      <c r="P25500" s="138"/>
    </row>
    <row r="25501" spans="13:16" x14ac:dyDescent="0.3">
      <c r="M25501" s="162"/>
      <c r="N25501" s="152"/>
      <c r="P25501" s="138"/>
    </row>
    <row r="25502" spans="13:16" x14ac:dyDescent="0.3">
      <c r="M25502" s="162"/>
      <c r="N25502" s="152"/>
      <c r="P25502" s="138"/>
    </row>
    <row r="25503" spans="13:16" x14ac:dyDescent="0.3">
      <c r="M25503" s="162"/>
      <c r="N25503" s="152"/>
      <c r="P25503" s="138"/>
    </row>
    <row r="25504" spans="13:16" x14ac:dyDescent="0.3">
      <c r="M25504" s="162"/>
      <c r="N25504" s="152"/>
      <c r="P25504" s="138"/>
    </row>
    <row r="25505" spans="13:16" x14ac:dyDescent="0.3">
      <c r="M25505" s="162"/>
      <c r="N25505" s="152"/>
      <c r="P25505" s="138"/>
    </row>
    <row r="25506" spans="13:16" x14ac:dyDescent="0.3">
      <c r="M25506" s="162"/>
      <c r="N25506" s="152"/>
      <c r="P25506" s="138"/>
    </row>
    <row r="25507" spans="13:16" x14ac:dyDescent="0.3">
      <c r="M25507" s="162"/>
      <c r="N25507" s="152"/>
      <c r="P25507" s="138"/>
    </row>
    <row r="25508" spans="13:16" x14ac:dyDescent="0.3">
      <c r="M25508" s="162"/>
      <c r="N25508" s="152"/>
      <c r="P25508" s="138"/>
    </row>
    <row r="25509" spans="13:16" x14ac:dyDescent="0.3">
      <c r="M25509" s="162"/>
      <c r="N25509" s="152"/>
      <c r="P25509" s="138"/>
    </row>
    <row r="25510" spans="13:16" x14ac:dyDescent="0.3">
      <c r="M25510" s="162"/>
      <c r="N25510" s="152"/>
      <c r="P25510" s="138"/>
    </row>
    <row r="25511" spans="13:16" x14ac:dyDescent="0.3">
      <c r="M25511" s="162"/>
      <c r="N25511" s="152"/>
      <c r="P25511" s="138"/>
    </row>
    <row r="25512" spans="13:16" x14ac:dyDescent="0.3">
      <c r="M25512" s="162"/>
      <c r="N25512" s="152"/>
      <c r="P25512" s="138"/>
    </row>
    <row r="25513" spans="13:16" x14ac:dyDescent="0.3">
      <c r="M25513" s="162"/>
      <c r="N25513" s="152"/>
      <c r="P25513" s="138"/>
    </row>
    <row r="25514" spans="13:16" x14ac:dyDescent="0.3">
      <c r="M25514" s="162"/>
      <c r="N25514" s="152"/>
      <c r="P25514" s="138"/>
    </row>
    <row r="25515" spans="13:16" x14ac:dyDescent="0.3">
      <c r="M25515" s="162"/>
      <c r="N25515" s="152"/>
      <c r="P25515" s="138"/>
    </row>
    <row r="25516" spans="13:16" x14ac:dyDescent="0.3">
      <c r="M25516" s="162"/>
      <c r="N25516" s="152"/>
      <c r="P25516" s="138"/>
    </row>
    <row r="25517" spans="13:16" x14ac:dyDescent="0.3">
      <c r="M25517" s="162"/>
      <c r="N25517" s="152"/>
      <c r="P25517" s="138"/>
    </row>
    <row r="25518" spans="13:16" x14ac:dyDescent="0.3">
      <c r="M25518" s="162"/>
      <c r="N25518" s="152"/>
      <c r="P25518" s="138"/>
    </row>
    <row r="25519" spans="13:16" x14ac:dyDescent="0.3">
      <c r="M25519" s="162"/>
      <c r="N25519" s="152"/>
      <c r="P25519" s="138"/>
    </row>
    <row r="25520" spans="13:16" x14ac:dyDescent="0.3">
      <c r="M25520" s="162"/>
      <c r="N25520" s="152"/>
      <c r="P25520" s="138"/>
    </row>
    <row r="25521" spans="13:16" x14ac:dyDescent="0.3">
      <c r="M25521" s="162"/>
      <c r="N25521" s="152"/>
      <c r="P25521" s="138"/>
    </row>
    <row r="25522" spans="13:16" x14ac:dyDescent="0.3">
      <c r="M25522" s="162"/>
      <c r="N25522" s="152"/>
      <c r="P25522" s="138"/>
    </row>
    <row r="25523" spans="13:16" x14ac:dyDescent="0.3">
      <c r="M25523" s="162"/>
      <c r="N25523" s="152"/>
      <c r="P25523" s="138"/>
    </row>
    <row r="25524" spans="13:16" x14ac:dyDescent="0.3">
      <c r="M25524" s="162"/>
      <c r="N25524" s="152"/>
      <c r="P25524" s="138"/>
    </row>
    <row r="25525" spans="13:16" x14ac:dyDescent="0.3">
      <c r="M25525" s="162"/>
      <c r="N25525" s="152"/>
      <c r="P25525" s="138"/>
    </row>
    <row r="25526" spans="13:16" x14ac:dyDescent="0.3">
      <c r="M25526" s="162"/>
      <c r="N25526" s="152"/>
      <c r="P25526" s="138"/>
    </row>
    <row r="25527" spans="13:16" x14ac:dyDescent="0.3">
      <c r="M25527" s="162"/>
      <c r="N25527" s="152"/>
      <c r="P25527" s="138"/>
    </row>
    <row r="25528" spans="13:16" x14ac:dyDescent="0.3">
      <c r="M25528" s="162"/>
      <c r="N25528" s="152"/>
      <c r="P25528" s="138"/>
    </row>
    <row r="25529" spans="13:16" x14ac:dyDescent="0.3">
      <c r="M25529" s="162"/>
      <c r="N25529" s="152"/>
      <c r="P25529" s="138"/>
    </row>
    <row r="25530" spans="13:16" x14ac:dyDescent="0.3">
      <c r="M25530" s="162"/>
      <c r="N25530" s="152"/>
      <c r="P25530" s="138"/>
    </row>
    <row r="25531" spans="13:16" x14ac:dyDescent="0.3">
      <c r="M25531" s="162"/>
      <c r="N25531" s="152"/>
      <c r="P25531" s="138"/>
    </row>
    <row r="25532" spans="13:16" x14ac:dyDescent="0.3">
      <c r="M25532" s="162"/>
      <c r="N25532" s="152"/>
      <c r="P25532" s="138"/>
    </row>
    <row r="25533" spans="13:16" x14ac:dyDescent="0.3">
      <c r="M25533" s="162"/>
      <c r="N25533" s="152"/>
      <c r="P25533" s="138"/>
    </row>
    <row r="25534" spans="13:16" x14ac:dyDescent="0.3">
      <c r="M25534" s="162"/>
      <c r="N25534" s="152"/>
      <c r="P25534" s="138"/>
    </row>
    <row r="25535" spans="13:16" x14ac:dyDescent="0.3">
      <c r="M25535" s="162"/>
      <c r="N25535" s="152"/>
      <c r="P25535" s="138"/>
    </row>
    <row r="25536" spans="13:16" x14ac:dyDescent="0.3">
      <c r="M25536" s="162"/>
      <c r="N25536" s="152"/>
      <c r="P25536" s="138"/>
    </row>
    <row r="25537" spans="13:16" x14ac:dyDescent="0.3">
      <c r="M25537" s="162"/>
      <c r="N25537" s="152"/>
      <c r="P25537" s="138"/>
    </row>
    <row r="25538" spans="13:16" x14ac:dyDescent="0.3">
      <c r="M25538" s="162"/>
      <c r="N25538" s="152"/>
      <c r="P25538" s="138"/>
    </row>
    <row r="25539" spans="13:16" x14ac:dyDescent="0.3">
      <c r="M25539" s="162"/>
      <c r="N25539" s="152"/>
      <c r="P25539" s="138"/>
    </row>
    <row r="25540" spans="13:16" x14ac:dyDescent="0.3">
      <c r="M25540" s="162"/>
      <c r="N25540" s="152"/>
      <c r="P25540" s="138"/>
    </row>
    <row r="25541" spans="13:16" x14ac:dyDescent="0.3">
      <c r="M25541" s="162"/>
      <c r="N25541" s="152"/>
      <c r="P25541" s="138"/>
    </row>
    <row r="25542" spans="13:16" x14ac:dyDescent="0.3">
      <c r="M25542" s="162"/>
      <c r="N25542" s="152"/>
      <c r="P25542" s="138"/>
    </row>
    <row r="25543" spans="13:16" x14ac:dyDescent="0.3">
      <c r="M25543" s="162"/>
      <c r="N25543" s="152"/>
      <c r="P25543" s="138"/>
    </row>
    <row r="25544" spans="13:16" x14ac:dyDescent="0.3">
      <c r="M25544" s="162"/>
      <c r="N25544" s="152"/>
      <c r="P25544" s="138"/>
    </row>
    <row r="25545" spans="13:16" x14ac:dyDescent="0.3">
      <c r="M25545" s="162"/>
      <c r="N25545" s="152"/>
      <c r="P25545" s="138"/>
    </row>
    <row r="25546" spans="13:16" x14ac:dyDescent="0.3">
      <c r="M25546" s="162"/>
      <c r="N25546" s="152"/>
      <c r="P25546" s="138"/>
    </row>
    <row r="25547" spans="13:16" x14ac:dyDescent="0.3">
      <c r="M25547" s="162"/>
      <c r="N25547" s="152"/>
      <c r="P25547" s="138"/>
    </row>
    <row r="25548" spans="13:16" x14ac:dyDescent="0.3">
      <c r="M25548" s="162"/>
      <c r="N25548" s="152"/>
      <c r="P25548" s="138"/>
    </row>
    <row r="25549" spans="13:16" x14ac:dyDescent="0.3">
      <c r="M25549" s="162"/>
      <c r="N25549" s="152"/>
      <c r="P25549" s="138"/>
    </row>
    <row r="25550" spans="13:16" x14ac:dyDescent="0.3">
      <c r="M25550" s="162"/>
      <c r="N25550" s="152"/>
      <c r="P25550" s="138"/>
    </row>
    <row r="25551" spans="13:16" x14ac:dyDescent="0.3">
      <c r="M25551" s="162"/>
      <c r="N25551" s="152"/>
      <c r="P25551" s="138"/>
    </row>
    <row r="25552" spans="13:16" x14ac:dyDescent="0.3">
      <c r="M25552" s="162"/>
      <c r="N25552" s="152"/>
      <c r="P25552" s="138"/>
    </row>
    <row r="25553" spans="13:16" x14ac:dyDescent="0.3">
      <c r="M25553" s="162"/>
      <c r="N25553" s="152"/>
      <c r="P25553" s="138"/>
    </row>
    <row r="25554" spans="13:16" x14ac:dyDescent="0.3">
      <c r="M25554" s="162"/>
      <c r="N25554" s="152"/>
      <c r="P25554" s="138"/>
    </row>
    <row r="25555" spans="13:16" x14ac:dyDescent="0.3">
      <c r="M25555" s="162"/>
      <c r="N25555" s="152"/>
      <c r="P25555" s="138"/>
    </row>
    <row r="25556" spans="13:16" x14ac:dyDescent="0.3">
      <c r="M25556" s="162"/>
      <c r="N25556" s="152"/>
      <c r="P25556" s="138"/>
    </row>
    <row r="25557" spans="13:16" x14ac:dyDescent="0.3">
      <c r="M25557" s="162"/>
      <c r="N25557" s="152"/>
      <c r="P25557" s="138"/>
    </row>
    <row r="25558" spans="13:16" x14ac:dyDescent="0.3">
      <c r="M25558" s="162"/>
      <c r="N25558" s="152"/>
      <c r="P25558" s="138"/>
    </row>
    <row r="25559" spans="13:16" x14ac:dyDescent="0.3">
      <c r="M25559" s="162"/>
      <c r="N25559" s="152"/>
      <c r="P25559" s="138"/>
    </row>
    <row r="25560" spans="13:16" x14ac:dyDescent="0.3">
      <c r="M25560" s="162"/>
      <c r="N25560" s="152"/>
      <c r="P25560" s="138"/>
    </row>
    <row r="25561" spans="13:16" x14ac:dyDescent="0.3">
      <c r="M25561" s="162"/>
      <c r="N25561" s="152"/>
      <c r="P25561" s="138"/>
    </row>
    <row r="25562" spans="13:16" x14ac:dyDescent="0.3">
      <c r="M25562" s="162"/>
      <c r="N25562" s="152"/>
      <c r="P25562" s="138"/>
    </row>
    <row r="25563" spans="13:16" x14ac:dyDescent="0.3">
      <c r="M25563" s="162"/>
      <c r="N25563" s="152"/>
      <c r="P25563" s="138"/>
    </row>
    <row r="25564" spans="13:16" x14ac:dyDescent="0.3">
      <c r="M25564" s="162"/>
      <c r="N25564" s="152"/>
      <c r="P25564" s="138"/>
    </row>
    <row r="25565" spans="13:16" x14ac:dyDescent="0.3">
      <c r="M25565" s="162"/>
      <c r="N25565" s="152"/>
      <c r="P25565" s="138"/>
    </row>
    <row r="25566" spans="13:16" x14ac:dyDescent="0.3">
      <c r="M25566" s="162"/>
      <c r="N25566" s="152"/>
      <c r="P25566" s="138"/>
    </row>
    <row r="25567" spans="13:16" x14ac:dyDescent="0.3">
      <c r="M25567" s="162"/>
      <c r="N25567" s="152"/>
      <c r="P25567" s="138"/>
    </row>
    <row r="25568" spans="13:16" x14ac:dyDescent="0.3">
      <c r="M25568" s="162"/>
      <c r="N25568" s="152"/>
      <c r="P25568" s="138"/>
    </row>
    <row r="25569" spans="13:16" x14ac:dyDescent="0.3">
      <c r="M25569" s="162"/>
      <c r="N25569" s="152"/>
      <c r="P25569" s="138"/>
    </row>
    <row r="25570" spans="13:16" x14ac:dyDescent="0.3">
      <c r="M25570" s="162"/>
      <c r="N25570" s="152"/>
      <c r="P25570" s="138"/>
    </row>
    <row r="25571" spans="13:16" x14ac:dyDescent="0.3">
      <c r="M25571" s="162"/>
      <c r="N25571" s="152"/>
      <c r="P25571" s="138"/>
    </row>
    <row r="25572" spans="13:16" x14ac:dyDescent="0.3">
      <c r="M25572" s="162"/>
      <c r="N25572" s="152"/>
      <c r="P25572" s="138"/>
    </row>
    <row r="25573" spans="13:16" x14ac:dyDescent="0.3">
      <c r="M25573" s="162"/>
      <c r="N25573" s="152"/>
      <c r="P25573" s="138"/>
    </row>
    <row r="25574" spans="13:16" x14ac:dyDescent="0.3">
      <c r="M25574" s="162"/>
      <c r="N25574" s="152"/>
      <c r="P25574" s="138"/>
    </row>
    <row r="25575" spans="13:16" x14ac:dyDescent="0.3">
      <c r="M25575" s="162"/>
      <c r="N25575" s="152"/>
      <c r="P25575" s="138"/>
    </row>
    <row r="25576" spans="13:16" x14ac:dyDescent="0.3">
      <c r="M25576" s="162"/>
      <c r="N25576" s="152"/>
      <c r="P25576" s="138"/>
    </row>
    <row r="25577" spans="13:16" x14ac:dyDescent="0.3">
      <c r="M25577" s="162"/>
      <c r="N25577" s="152"/>
      <c r="P25577" s="138"/>
    </row>
    <row r="25578" spans="13:16" x14ac:dyDescent="0.3">
      <c r="M25578" s="162"/>
      <c r="N25578" s="152"/>
      <c r="P25578" s="138"/>
    </row>
    <row r="25579" spans="13:16" x14ac:dyDescent="0.3">
      <c r="M25579" s="162"/>
      <c r="N25579" s="152"/>
      <c r="P25579" s="138"/>
    </row>
    <row r="25580" spans="13:16" x14ac:dyDescent="0.3">
      <c r="M25580" s="162"/>
      <c r="N25580" s="152"/>
      <c r="P25580" s="138"/>
    </row>
    <row r="25581" spans="13:16" x14ac:dyDescent="0.3">
      <c r="M25581" s="162"/>
      <c r="N25581" s="152"/>
      <c r="P25581" s="138"/>
    </row>
    <row r="25582" spans="13:16" x14ac:dyDescent="0.3">
      <c r="M25582" s="162"/>
      <c r="N25582" s="152"/>
      <c r="P25582" s="138"/>
    </row>
    <row r="25583" spans="13:16" x14ac:dyDescent="0.3">
      <c r="M25583" s="162"/>
      <c r="N25583" s="152"/>
      <c r="P25583" s="138"/>
    </row>
    <row r="25584" spans="13:16" x14ac:dyDescent="0.3">
      <c r="M25584" s="162"/>
      <c r="N25584" s="152"/>
      <c r="P25584" s="138"/>
    </row>
    <row r="25585" spans="13:16" x14ac:dyDescent="0.3">
      <c r="M25585" s="162"/>
      <c r="N25585" s="152"/>
      <c r="P25585" s="138"/>
    </row>
    <row r="25586" spans="13:16" x14ac:dyDescent="0.3">
      <c r="M25586" s="162"/>
      <c r="N25586" s="152"/>
      <c r="P25586" s="138"/>
    </row>
    <row r="25587" spans="13:16" x14ac:dyDescent="0.3">
      <c r="M25587" s="162"/>
      <c r="N25587" s="152"/>
      <c r="P25587" s="138"/>
    </row>
    <row r="25588" spans="13:16" x14ac:dyDescent="0.3">
      <c r="M25588" s="162"/>
      <c r="N25588" s="152"/>
      <c r="P25588" s="138"/>
    </row>
    <row r="25589" spans="13:16" x14ac:dyDescent="0.3">
      <c r="M25589" s="162"/>
      <c r="N25589" s="152"/>
      <c r="P25589" s="138"/>
    </row>
    <row r="25590" spans="13:16" x14ac:dyDescent="0.3">
      <c r="M25590" s="162"/>
      <c r="N25590" s="152"/>
      <c r="P25590" s="138"/>
    </row>
    <row r="25591" spans="13:16" x14ac:dyDescent="0.3">
      <c r="M25591" s="162"/>
      <c r="N25591" s="152"/>
      <c r="P25591" s="138"/>
    </row>
    <row r="25592" spans="13:16" x14ac:dyDescent="0.3">
      <c r="M25592" s="162"/>
      <c r="N25592" s="152"/>
      <c r="P25592" s="138"/>
    </row>
    <row r="25593" spans="13:16" x14ac:dyDescent="0.3">
      <c r="M25593" s="162"/>
      <c r="N25593" s="152"/>
      <c r="P25593" s="138"/>
    </row>
    <row r="25594" spans="13:16" x14ac:dyDescent="0.3">
      <c r="M25594" s="162"/>
      <c r="N25594" s="152"/>
      <c r="P25594" s="138"/>
    </row>
    <row r="25595" spans="13:16" x14ac:dyDescent="0.3">
      <c r="M25595" s="162"/>
      <c r="N25595" s="152"/>
      <c r="P25595" s="138"/>
    </row>
    <row r="25596" spans="13:16" x14ac:dyDescent="0.3">
      <c r="M25596" s="162"/>
      <c r="N25596" s="152"/>
      <c r="P25596" s="138"/>
    </row>
    <row r="25597" spans="13:16" x14ac:dyDescent="0.3">
      <c r="M25597" s="162"/>
      <c r="N25597" s="152"/>
      <c r="P25597" s="138"/>
    </row>
    <row r="25598" spans="13:16" x14ac:dyDescent="0.3">
      <c r="M25598" s="162"/>
      <c r="N25598" s="152"/>
      <c r="P25598" s="138"/>
    </row>
    <row r="25599" spans="13:16" x14ac:dyDescent="0.3">
      <c r="M25599" s="162"/>
      <c r="N25599" s="152"/>
      <c r="P25599" s="138"/>
    </row>
    <row r="25600" spans="13:16" x14ac:dyDescent="0.3">
      <c r="M25600" s="162"/>
      <c r="N25600" s="152"/>
      <c r="P25600" s="138"/>
    </row>
    <row r="25601" spans="13:16" x14ac:dyDescent="0.3">
      <c r="M25601" s="162"/>
      <c r="N25601" s="152"/>
      <c r="P25601" s="138"/>
    </row>
    <row r="25602" spans="13:16" x14ac:dyDescent="0.3">
      <c r="M25602" s="162"/>
      <c r="N25602" s="152"/>
      <c r="P25602" s="138"/>
    </row>
    <row r="25603" spans="13:16" x14ac:dyDescent="0.3">
      <c r="M25603" s="162"/>
      <c r="N25603" s="152"/>
      <c r="P25603" s="138"/>
    </row>
    <row r="25604" spans="13:16" x14ac:dyDescent="0.3">
      <c r="M25604" s="162"/>
      <c r="N25604" s="152"/>
      <c r="P25604" s="138"/>
    </row>
    <row r="25605" spans="13:16" x14ac:dyDescent="0.3">
      <c r="M25605" s="162"/>
      <c r="N25605" s="152"/>
      <c r="P25605" s="138"/>
    </row>
    <row r="25606" spans="13:16" x14ac:dyDescent="0.3">
      <c r="M25606" s="162"/>
      <c r="N25606" s="152"/>
      <c r="P25606" s="138"/>
    </row>
    <row r="25607" spans="13:16" x14ac:dyDescent="0.3">
      <c r="M25607" s="162"/>
      <c r="N25607" s="152"/>
      <c r="P25607" s="138"/>
    </row>
    <row r="25608" spans="13:16" x14ac:dyDescent="0.3">
      <c r="M25608" s="162"/>
      <c r="N25608" s="152"/>
      <c r="P25608" s="138"/>
    </row>
    <row r="25609" spans="13:16" x14ac:dyDescent="0.3">
      <c r="M25609" s="162"/>
      <c r="N25609" s="152"/>
      <c r="P25609" s="138"/>
    </row>
    <row r="25610" spans="13:16" x14ac:dyDescent="0.3">
      <c r="M25610" s="162"/>
      <c r="N25610" s="152"/>
      <c r="P25610" s="138"/>
    </row>
    <row r="25611" spans="13:16" x14ac:dyDescent="0.3">
      <c r="M25611" s="162"/>
      <c r="N25611" s="152"/>
      <c r="P25611" s="138"/>
    </row>
    <row r="25612" spans="13:16" x14ac:dyDescent="0.3">
      <c r="M25612" s="162"/>
      <c r="N25612" s="152"/>
      <c r="P25612" s="138"/>
    </row>
    <row r="25613" spans="13:16" x14ac:dyDescent="0.3">
      <c r="M25613" s="162"/>
      <c r="N25613" s="152"/>
      <c r="P25613" s="138"/>
    </row>
    <row r="25614" spans="13:16" x14ac:dyDescent="0.3">
      <c r="M25614" s="162"/>
      <c r="N25614" s="152"/>
      <c r="P25614" s="138"/>
    </row>
    <row r="25615" spans="13:16" x14ac:dyDescent="0.3">
      <c r="M25615" s="162"/>
      <c r="N25615" s="152"/>
      <c r="P25615" s="138"/>
    </row>
    <row r="25616" spans="13:16" x14ac:dyDescent="0.3">
      <c r="M25616" s="162"/>
      <c r="N25616" s="152"/>
      <c r="P25616" s="138"/>
    </row>
    <row r="25617" spans="13:16" x14ac:dyDescent="0.3">
      <c r="M25617" s="162"/>
      <c r="N25617" s="152"/>
      <c r="P25617" s="138"/>
    </row>
    <row r="25618" spans="13:16" x14ac:dyDescent="0.3">
      <c r="M25618" s="162"/>
      <c r="N25618" s="152"/>
      <c r="P25618" s="138"/>
    </row>
    <row r="25619" spans="13:16" x14ac:dyDescent="0.3">
      <c r="M25619" s="162"/>
      <c r="N25619" s="152"/>
      <c r="P25619" s="138"/>
    </row>
    <row r="25620" spans="13:16" x14ac:dyDescent="0.3">
      <c r="M25620" s="162"/>
      <c r="N25620" s="152"/>
      <c r="P25620" s="138"/>
    </row>
    <row r="25621" spans="13:16" x14ac:dyDescent="0.3">
      <c r="M25621" s="162"/>
      <c r="N25621" s="152"/>
      <c r="P25621" s="138"/>
    </row>
    <row r="25622" spans="13:16" x14ac:dyDescent="0.3">
      <c r="M25622" s="162"/>
      <c r="N25622" s="152"/>
      <c r="P25622" s="138"/>
    </row>
    <row r="25623" spans="13:16" x14ac:dyDescent="0.3">
      <c r="M25623" s="162"/>
      <c r="N25623" s="152"/>
      <c r="P25623" s="138"/>
    </row>
    <row r="25624" spans="13:16" x14ac:dyDescent="0.3">
      <c r="M25624" s="162"/>
      <c r="N25624" s="152"/>
      <c r="P25624" s="138"/>
    </row>
    <row r="25625" spans="13:16" x14ac:dyDescent="0.3">
      <c r="M25625" s="162"/>
      <c r="N25625" s="152"/>
      <c r="P25625" s="138"/>
    </row>
    <row r="25626" spans="13:16" x14ac:dyDescent="0.3">
      <c r="M25626" s="162"/>
      <c r="N25626" s="152"/>
      <c r="P25626" s="138"/>
    </row>
    <row r="25627" spans="13:16" x14ac:dyDescent="0.3">
      <c r="M25627" s="162"/>
      <c r="N25627" s="152"/>
      <c r="P25627" s="138"/>
    </row>
    <row r="25628" spans="13:16" x14ac:dyDescent="0.3">
      <c r="M25628" s="162"/>
      <c r="N25628" s="152"/>
      <c r="P25628" s="138"/>
    </row>
    <row r="25629" spans="13:16" x14ac:dyDescent="0.3">
      <c r="M25629" s="162"/>
      <c r="N25629" s="152"/>
      <c r="P25629" s="138"/>
    </row>
    <row r="25630" spans="13:16" x14ac:dyDescent="0.3">
      <c r="M25630" s="162"/>
      <c r="N25630" s="152"/>
      <c r="P25630" s="138"/>
    </row>
    <row r="25631" spans="13:16" x14ac:dyDescent="0.3">
      <c r="M25631" s="162"/>
      <c r="N25631" s="152"/>
      <c r="P25631" s="138"/>
    </row>
    <row r="25632" spans="13:16" x14ac:dyDescent="0.3">
      <c r="M25632" s="162"/>
      <c r="N25632" s="152"/>
      <c r="P25632" s="138"/>
    </row>
    <row r="25633" spans="13:16" x14ac:dyDescent="0.3">
      <c r="M25633" s="162"/>
      <c r="N25633" s="152"/>
      <c r="P25633" s="138"/>
    </row>
    <row r="25634" spans="13:16" x14ac:dyDescent="0.3">
      <c r="M25634" s="162"/>
      <c r="N25634" s="152"/>
      <c r="P25634" s="138"/>
    </row>
    <row r="25635" spans="13:16" x14ac:dyDescent="0.3">
      <c r="M25635" s="162"/>
      <c r="N25635" s="152"/>
      <c r="P25635" s="138"/>
    </row>
    <row r="25636" spans="13:16" x14ac:dyDescent="0.3">
      <c r="M25636" s="162"/>
      <c r="N25636" s="152"/>
      <c r="P25636" s="138"/>
    </row>
    <row r="25637" spans="13:16" x14ac:dyDescent="0.3">
      <c r="M25637" s="162"/>
      <c r="N25637" s="152"/>
      <c r="P25637" s="138"/>
    </row>
    <row r="25638" spans="13:16" x14ac:dyDescent="0.3">
      <c r="M25638" s="162"/>
      <c r="N25638" s="152"/>
      <c r="P25638" s="138"/>
    </row>
    <row r="25639" spans="13:16" x14ac:dyDescent="0.3">
      <c r="M25639" s="162"/>
      <c r="N25639" s="152"/>
      <c r="P25639" s="138"/>
    </row>
    <row r="25640" spans="13:16" x14ac:dyDescent="0.3">
      <c r="M25640" s="162"/>
      <c r="N25640" s="152"/>
      <c r="P25640" s="138"/>
    </row>
    <row r="25641" spans="13:16" x14ac:dyDescent="0.3">
      <c r="M25641" s="162"/>
      <c r="N25641" s="152"/>
      <c r="P25641" s="138"/>
    </row>
    <row r="25642" spans="13:16" x14ac:dyDescent="0.3">
      <c r="M25642" s="162"/>
      <c r="N25642" s="152"/>
      <c r="P25642" s="138"/>
    </row>
    <row r="25643" spans="13:16" x14ac:dyDescent="0.3">
      <c r="M25643" s="162"/>
      <c r="N25643" s="152"/>
      <c r="P25643" s="138"/>
    </row>
    <row r="25644" spans="13:16" x14ac:dyDescent="0.3">
      <c r="M25644" s="162"/>
      <c r="N25644" s="152"/>
      <c r="P25644" s="138"/>
    </row>
    <row r="25645" spans="13:16" x14ac:dyDescent="0.3">
      <c r="M25645" s="162"/>
      <c r="N25645" s="152"/>
      <c r="P25645" s="138"/>
    </row>
    <row r="25646" spans="13:16" x14ac:dyDescent="0.3">
      <c r="M25646" s="162"/>
      <c r="N25646" s="152"/>
      <c r="P25646" s="138"/>
    </row>
    <row r="25647" spans="13:16" x14ac:dyDescent="0.3">
      <c r="M25647" s="162"/>
      <c r="N25647" s="152"/>
      <c r="P25647" s="138"/>
    </row>
    <row r="25648" spans="13:16" x14ac:dyDescent="0.3">
      <c r="M25648" s="162"/>
      <c r="N25648" s="152"/>
      <c r="P25648" s="138"/>
    </row>
    <row r="25649" spans="13:16" x14ac:dyDescent="0.3">
      <c r="M25649" s="162"/>
      <c r="N25649" s="152"/>
      <c r="P25649" s="138"/>
    </row>
    <row r="25650" spans="13:16" x14ac:dyDescent="0.3">
      <c r="M25650" s="162"/>
      <c r="N25650" s="152"/>
      <c r="P25650" s="138"/>
    </row>
    <row r="25651" spans="13:16" x14ac:dyDescent="0.3">
      <c r="M25651" s="162"/>
      <c r="N25651" s="152"/>
      <c r="P25651" s="138"/>
    </row>
    <row r="25652" spans="13:16" x14ac:dyDescent="0.3">
      <c r="M25652" s="162"/>
      <c r="N25652" s="152"/>
      <c r="P25652" s="138"/>
    </row>
    <row r="25653" spans="13:16" x14ac:dyDescent="0.3">
      <c r="M25653" s="162"/>
      <c r="N25653" s="152"/>
      <c r="P25653" s="138"/>
    </row>
    <row r="25654" spans="13:16" x14ac:dyDescent="0.3">
      <c r="M25654" s="162"/>
      <c r="N25654" s="152"/>
      <c r="P25654" s="138"/>
    </row>
    <row r="25655" spans="13:16" x14ac:dyDescent="0.3">
      <c r="M25655" s="162"/>
      <c r="N25655" s="152"/>
      <c r="P25655" s="138"/>
    </row>
    <row r="25656" spans="13:16" x14ac:dyDescent="0.3">
      <c r="M25656" s="162"/>
      <c r="N25656" s="152"/>
      <c r="P25656" s="138"/>
    </row>
    <row r="25657" spans="13:16" x14ac:dyDescent="0.3">
      <c r="M25657" s="162"/>
      <c r="N25657" s="152"/>
      <c r="P25657" s="138"/>
    </row>
    <row r="25658" spans="13:16" x14ac:dyDescent="0.3">
      <c r="M25658" s="162"/>
      <c r="N25658" s="152"/>
      <c r="P25658" s="138"/>
    </row>
    <row r="25659" spans="13:16" x14ac:dyDescent="0.3">
      <c r="M25659" s="162"/>
      <c r="N25659" s="152"/>
      <c r="P25659" s="138"/>
    </row>
    <row r="25660" spans="13:16" x14ac:dyDescent="0.3">
      <c r="M25660" s="162"/>
      <c r="N25660" s="152"/>
      <c r="P25660" s="138"/>
    </row>
    <row r="25661" spans="13:16" x14ac:dyDescent="0.3">
      <c r="M25661" s="162"/>
      <c r="N25661" s="152"/>
      <c r="P25661" s="138"/>
    </row>
    <row r="25662" spans="13:16" x14ac:dyDescent="0.3">
      <c r="M25662" s="162"/>
      <c r="N25662" s="152"/>
      <c r="P25662" s="138"/>
    </row>
    <row r="25663" spans="13:16" x14ac:dyDescent="0.3">
      <c r="M25663" s="162"/>
      <c r="N25663" s="152"/>
      <c r="P25663" s="138"/>
    </row>
    <row r="25664" spans="13:16" x14ac:dyDescent="0.3">
      <c r="M25664" s="162"/>
      <c r="N25664" s="152"/>
      <c r="P25664" s="138"/>
    </row>
    <row r="25665" spans="13:16" x14ac:dyDescent="0.3">
      <c r="M25665" s="162"/>
      <c r="N25665" s="152"/>
      <c r="P25665" s="138"/>
    </row>
    <row r="25666" spans="13:16" x14ac:dyDescent="0.3">
      <c r="M25666" s="162"/>
      <c r="N25666" s="152"/>
      <c r="P25666" s="138"/>
    </row>
    <row r="25667" spans="13:16" x14ac:dyDescent="0.3">
      <c r="M25667" s="162"/>
      <c r="N25667" s="152"/>
      <c r="P25667" s="138"/>
    </row>
    <row r="25668" spans="13:16" x14ac:dyDescent="0.3">
      <c r="M25668" s="162"/>
      <c r="N25668" s="152"/>
      <c r="P25668" s="138"/>
    </row>
    <row r="25669" spans="13:16" x14ac:dyDescent="0.3">
      <c r="M25669" s="162"/>
      <c r="N25669" s="152"/>
      <c r="P25669" s="138"/>
    </row>
    <row r="25670" spans="13:16" x14ac:dyDescent="0.3">
      <c r="M25670" s="162"/>
      <c r="N25670" s="152"/>
      <c r="P25670" s="138"/>
    </row>
    <row r="25671" spans="13:16" x14ac:dyDescent="0.3">
      <c r="M25671" s="162"/>
      <c r="N25671" s="152"/>
      <c r="P25671" s="138"/>
    </row>
    <row r="25672" spans="13:16" x14ac:dyDescent="0.3">
      <c r="M25672" s="162"/>
      <c r="N25672" s="152"/>
      <c r="P25672" s="138"/>
    </row>
    <row r="25673" spans="13:16" x14ac:dyDescent="0.3">
      <c r="M25673" s="162"/>
      <c r="N25673" s="152"/>
      <c r="P25673" s="138"/>
    </row>
    <row r="25674" spans="13:16" x14ac:dyDescent="0.3">
      <c r="M25674" s="162"/>
      <c r="N25674" s="152"/>
      <c r="P25674" s="138"/>
    </row>
    <row r="25675" spans="13:16" x14ac:dyDescent="0.3">
      <c r="M25675" s="162"/>
      <c r="N25675" s="152"/>
      <c r="P25675" s="138"/>
    </row>
    <row r="25676" spans="13:16" x14ac:dyDescent="0.3">
      <c r="M25676" s="162"/>
      <c r="N25676" s="152"/>
      <c r="P25676" s="138"/>
    </row>
    <row r="25677" spans="13:16" x14ac:dyDescent="0.3">
      <c r="M25677" s="162"/>
      <c r="N25677" s="152"/>
      <c r="P25677" s="138"/>
    </row>
    <row r="25678" spans="13:16" x14ac:dyDescent="0.3">
      <c r="M25678" s="162"/>
      <c r="N25678" s="152"/>
      <c r="P25678" s="138"/>
    </row>
    <row r="25679" spans="13:16" x14ac:dyDescent="0.3">
      <c r="M25679" s="162"/>
      <c r="N25679" s="152"/>
      <c r="P25679" s="138"/>
    </row>
    <row r="25680" spans="13:16" x14ac:dyDescent="0.3">
      <c r="M25680" s="162"/>
      <c r="N25680" s="152"/>
      <c r="P25680" s="138"/>
    </row>
    <row r="25681" spans="13:16" x14ac:dyDescent="0.3">
      <c r="M25681" s="162"/>
      <c r="N25681" s="152"/>
      <c r="P25681" s="138"/>
    </row>
    <row r="25682" spans="13:16" x14ac:dyDescent="0.3">
      <c r="M25682" s="162"/>
      <c r="N25682" s="152"/>
      <c r="P25682" s="138"/>
    </row>
    <row r="25683" spans="13:16" x14ac:dyDescent="0.3">
      <c r="M25683" s="162"/>
      <c r="N25683" s="152"/>
      <c r="P25683" s="138"/>
    </row>
    <row r="25684" spans="13:16" x14ac:dyDescent="0.3">
      <c r="M25684" s="162"/>
      <c r="N25684" s="152"/>
      <c r="P25684" s="138"/>
    </row>
    <row r="25685" spans="13:16" x14ac:dyDescent="0.3">
      <c r="M25685" s="162"/>
      <c r="N25685" s="152"/>
      <c r="P25685" s="138"/>
    </row>
    <row r="25686" spans="13:16" x14ac:dyDescent="0.3">
      <c r="M25686" s="162"/>
      <c r="N25686" s="152"/>
      <c r="P25686" s="138"/>
    </row>
    <row r="25687" spans="13:16" x14ac:dyDescent="0.3">
      <c r="M25687" s="162"/>
      <c r="N25687" s="152"/>
      <c r="P25687" s="138"/>
    </row>
    <row r="25688" spans="13:16" x14ac:dyDescent="0.3">
      <c r="M25688" s="162"/>
      <c r="N25688" s="152"/>
      <c r="P25688" s="138"/>
    </row>
    <row r="25689" spans="13:16" x14ac:dyDescent="0.3">
      <c r="M25689" s="162"/>
      <c r="N25689" s="152"/>
      <c r="P25689" s="138"/>
    </row>
    <row r="25690" spans="13:16" x14ac:dyDescent="0.3">
      <c r="M25690" s="162"/>
      <c r="N25690" s="152"/>
      <c r="P25690" s="138"/>
    </row>
    <row r="25691" spans="13:16" x14ac:dyDescent="0.3">
      <c r="M25691" s="162"/>
      <c r="N25691" s="152"/>
      <c r="P25691" s="138"/>
    </row>
    <row r="25692" spans="13:16" x14ac:dyDescent="0.3">
      <c r="M25692" s="162"/>
      <c r="N25692" s="152"/>
      <c r="P25692" s="138"/>
    </row>
    <row r="25693" spans="13:16" x14ac:dyDescent="0.3">
      <c r="M25693" s="162"/>
      <c r="N25693" s="152"/>
      <c r="P25693" s="138"/>
    </row>
    <row r="25694" spans="13:16" x14ac:dyDescent="0.3">
      <c r="M25694" s="162"/>
      <c r="N25694" s="152"/>
      <c r="P25694" s="138"/>
    </row>
    <row r="25695" spans="13:16" x14ac:dyDescent="0.3">
      <c r="M25695" s="162"/>
      <c r="N25695" s="152"/>
      <c r="P25695" s="138"/>
    </row>
    <row r="25696" spans="13:16" x14ac:dyDescent="0.3">
      <c r="M25696" s="162"/>
      <c r="N25696" s="152"/>
      <c r="P25696" s="138"/>
    </row>
    <row r="25697" spans="13:16" x14ac:dyDescent="0.3">
      <c r="M25697" s="162"/>
      <c r="N25697" s="152"/>
      <c r="P25697" s="138"/>
    </row>
    <row r="25698" spans="13:16" x14ac:dyDescent="0.3">
      <c r="M25698" s="162"/>
      <c r="N25698" s="152"/>
      <c r="P25698" s="138"/>
    </row>
    <row r="25699" spans="13:16" x14ac:dyDescent="0.3">
      <c r="M25699" s="162"/>
      <c r="N25699" s="152"/>
      <c r="P25699" s="138"/>
    </row>
    <row r="25700" spans="13:16" x14ac:dyDescent="0.3">
      <c r="M25700" s="162"/>
      <c r="N25700" s="152"/>
      <c r="P25700" s="138"/>
    </row>
    <row r="25701" spans="13:16" x14ac:dyDescent="0.3">
      <c r="M25701" s="162"/>
      <c r="N25701" s="152"/>
      <c r="P25701" s="138"/>
    </row>
    <row r="25702" spans="13:16" x14ac:dyDescent="0.3">
      <c r="M25702" s="162"/>
      <c r="N25702" s="152"/>
      <c r="P25702" s="138"/>
    </row>
    <row r="25703" spans="13:16" x14ac:dyDescent="0.3">
      <c r="M25703" s="162"/>
      <c r="N25703" s="152"/>
      <c r="P25703" s="138"/>
    </row>
    <row r="25704" spans="13:16" x14ac:dyDescent="0.3">
      <c r="M25704" s="162"/>
      <c r="N25704" s="152"/>
      <c r="P25704" s="138"/>
    </row>
    <row r="25705" spans="13:16" x14ac:dyDescent="0.3">
      <c r="M25705" s="162"/>
      <c r="N25705" s="152"/>
      <c r="P25705" s="138"/>
    </row>
    <row r="25706" spans="13:16" x14ac:dyDescent="0.3">
      <c r="M25706" s="162"/>
      <c r="N25706" s="152"/>
      <c r="P25706" s="138"/>
    </row>
    <row r="25707" spans="13:16" x14ac:dyDescent="0.3">
      <c r="M25707" s="162"/>
      <c r="N25707" s="152"/>
      <c r="P25707" s="138"/>
    </row>
    <row r="25708" spans="13:16" x14ac:dyDescent="0.3">
      <c r="M25708" s="162"/>
      <c r="N25708" s="152"/>
      <c r="P25708" s="138"/>
    </row>
    <row r="25709" spans="13:16" x14ac:dyDescent="0.3">
      <c r="M25709" s="162"/>
      <c r="N25709" s="152"/>
      <c r="P25709" s="138"/>
    </row>
    <row r="25710" spans="13:16" x14ac:dyDescent="0.3">
      <c r="M25710" s="162"/>
      <c r="N25710" s="152"/>
      <c r="P25710" s="138"/>
    </row>
    <row r="25711" spans="13:16" x14ac:dyDescent="0.3">
      <c r="M25711" s="162"/>
      <c r="N25711" s="152"/>
      <c r="P25711" s="138"/>
    </row>
    <row r="25712" spans="13:16" x14ac:dyDescent="0.3">
      <c r="M25712" s="162"/>
      <c r="N25712" s="152"/>
      <c r="P25712" s="138"/>
    </row>
    <row r="25713" spans="13:16" x14ac:dyDescent="0.3">
      <c r="M25713" s="162"/>
      <c r="N25713" s="152"/>
      <c r="P25713" s="138"/>
    </row>
    <row r="25714" spans="13:16" x14ac:dyDescent="0.3">
      <c r="M25714" s="162"/>
      <c r="N25714" s="152"/>
      <c r="P25714" s="138"/>
    </row>
    <row r="25715" spans="13:16" x14ac:dyDescent="0.3">
      <c r="M25715" s="162"/>
      <c r="N25715" s="152"/>
      <c r="P25715" s="138"/>
    </row>
    <row r="25716" spans="13:16" x14ac:dyDescent="0.3">
      <c r="M25716" s="162"/>
      <c r="N25716" s="152"/>
      <c r="P25716" s="138"/>
    </row>
    <row r="25717" spans="13:16" x14ac:dyDescent="0.3">
      <c r="M25717" s="162"/>
      <c r="N25717" s="152"/>
      <c r="P25717" s="138"/>
    </row>
    <row r="25718" spans="13:16" x14ac:dyDescent="0.3">
      <c r="M25718" s="162"/>
      <c r="N25718" s="152"/>
      <c r="P25718" s="138"/>
    </row>
    <row r="25719" spans="13:16" x14ac:dyDescent="0.3">
      <c r="M25719" s="162"/>
      <c r="N25719" s="152"/>
      <c r="P25719" s="138"/>
    </row>
    <row r="25720" spans="13:16" x14ac:dyDescent="0.3">
      <c r="M25720" s="162"/>
      <c r="N25720" s="152"/>
      <c r="P25720" s="138"/>
    </row>
    <row r="25721" spans="13:16" x14ac:dyDescent="0.3">
      <c r="M25721" s="162"/>
      <c r="N25721" s="152"/>
      <c r="P25721" s="138"/>
    </row>
    <row r="25722" spans="13:16" x14ac:dyDescent="0.3">
      <c r="M25722" s="162"/>
      <c r="N25722" s="152"/>
      <c r="P25722" s="138"/>
    </row>
    <row r="25723" spans="13:16" x14ac:dyDescent="0.3">
      <c r="M25723" s="162"/>
      <c r="N25723" s="152"/>
      <c r="P25723" s="138"/>
    </row>
    <row r="25724" spans="13:16" x14ac:dyDescent="0.3">
      <c r="M25724" s="162"/>
      <c r="N25724" s="152"/>
      <c r="P25724" s="138"/>
    </row>
    <row r="25725" spans="13:16" x14ac:dyDescent="0.3">
      <c r="M25725" s="162"/>
      <c r="N25725" s="152"/>
      <c r="P25725" s="138"/>
    </row>
    <row r="25726" spans="13:16" x14ac:dyDescent="0.3">
      <c r="M25726" s="162"/>
      <c r="N25726" s="152"/>
      <c r="P25726" s="138"/>
    </row>
    <row r="25727" spans="13:16" x14ac:dyDescent="0.3">
      <c r="M25727" s="162"/>
      <c r="N25727" s="152"/>
      <c r="P25727" s="138"/>
    </row>
    <row r="25728" spans="13:16" x14ac:dyDescent="0.3">
      <c r="M25728" s="162"/>
      <c r="N25728" s="152"/>
      <c r="P25728" s="138"/>
    </row>
    <row r="25729" spans="13:16" x14ac:dyDescent="0.3">
      <c r="M25729" s="162"/>
      <c r="N25729" s="152"/>
      <c r="P25729" s="138"/>
    </row>
    <row r="25730" spans="13:16" x14ac:dyDescent="0.3">
      <c r="M25730" s="162"/>
      <c r="N25730" s="152"/>
      <c r="P25730" s="138"/>
    </row>
    <row r="25731" spans="13:16" x14ac:dyDescent="0.3">
      <c r="M25731" s="162"/>
      <c r="N25731" s="152"/>
      <c r="P25731" s="138"/>
    </row>
    <row r="25732" spans="13:16" x14ac:dyDescent="0.3">
      <c r="M25732" s="162"/>
      <c r="N25732" s="152"/>
      <c r="P25732" s="138"/>
    </row>
    <row r="25733" spans="13:16" x14ac:dyDescent="0.3">
      <c r="M25733" s="162"/>
      <c r="N25733" s="152"/>
      <c r="P25733" s="138"/>
    </row>
    <row r="25734" spans="13:16" x14ac:dyDescent="0.3">
      <c r="M25734" s="162"/>
      <c r="N25734" s="152"/>
      <c r="P25734" s="138"/>
    </row>
    <row r="25735" spans="13:16" x14ac:dyDescent="0.3">
      <c r="M25735" s="162"/>
      <c r="N25735" s="152"/>
      <c r="P25735" s="138"/>
    </row>
    <row r="25736" spans="13:16" x14ac:dyDescent="0.3">
      <c r="M25736" s="162"/>
      <c r="N25736" s="152"/>
      <c r="P25736" s="138"/>
    </row>
    <row r="25737" spans="13:16" x14ac:dyDescent="0.3">
      <c r="M25737" s="162"/>
      <c r="N25737" s="152"/>
      <c r="P25737" s="138"/>
    </row>
    <row r="25738" spans="13:16" x14ac:dyDescent="0.3">
      <c r="M25738" s="162"/>
      <c r="N25738" s="152"/>
      <c r="P25738" s="138"/>
    </row>
    <row r="25739" spans="13:16" x14ac:dyDescent="0.3">
      <c r="M25739" s="162"/>
      <c r="N25739" s="152"/>
      <c r="P25739" s="138"/>
    </row>
    <row r="25740" spans="13:16" x14ac:dyDescent="0.3">
      <c r="M25740" s="162"/>
      <c r="N25740" s="152"/>
      <c r="P25740" s="138"/>
    </row>
    <row r="25741" spans="13:16" x14ac:dyDescent="0.3">
      <c r="M25741" s="162"/>
      <c r="N25741" s="152"/>
      <c r="P25741" s="138"/>
    </row>
    <row r="25742" spans="13:16" x14ac:dyDescent="0.3">
      <c r="M25742" s="162"/>
      <c r="N25742" s="152"/>
      <c r="P25742" s="138"/>
    </row>
    <row r="25743" spans="13:16" x14ac:dyDescent="0.3">
      <c r="M25743" s="162"/>
      <c r="N25743" s="152"/>
      <c r="P25743" s="138"/>
    </row>
    <row r="25744" spans="13:16" x14ac:dyDescent="0.3">
      <c r="M25744" s="162"/>
      <c r="N25744" s="152"/>
      <c r="P25744" s="138"/>
    </row>
    <row r="25745" spans="13:16" x14ac:dyDescent="0.3">
      <c r="M25745" s="162"/>
      <c r="N25745" s="152"/>
      <c r="P25745" s="138"/>
    </row>
    <row r="25746" spans="13:16" x14ac:dyDescent="0.3">
      <c r="M25746" s="162"/>
      <c r="N25746" s="152"/>
      <c r="P25746" s="138"/>
    </row>
    <row r="25747" spans="13:16" x14ac:dyDescent="0.3">
      <c r="M25747" s="162"/>
      <c r="N25747" s="152"/>
      <c r="P25747" s="138"/>
    </row>
    <row r="25748" spans="13:16" x14ac:dyDescent="0.3">
      <c r="M25748" s="162"/>
      <c r="N25748" s="152"/>
      <c r="P25748" s="138"/>
    </row>
    <row r="25749" spans="13:16" x14ac:dyDescent="0.3">
      <c r="M25749" s="162"/>
      <c r="N25749" s="152"/>
      <c r="P25749" s="138"/>
    </row>
    <row r="25750" spans="13:16" x14ac:dyDescent="0.3">
      <c r="M25750" s="162"/>
      <c r="N25750" s="152"/>
      <c r="P25750" s="138"/>
    </row>
    <row r="25751" spans="13:16" x14ac:dyDescent="0.3">
      <c r="M25751" s="162"/>
      <c r="N25751" s="152"/>
      <c r="P25751" s="138"/>
    </row>
    <row r="25752" spans="13:16" x14ac:dyDescent="0.3">
      <c r="M25752" s="162"/>
      <c r="N25752" s="152"/>
      <c r="P25752" s="138"/>
    </row>
    <row r="25753" spans="13:16" x14ac:dyDescent="0.3">
      <c r="M25753" s="162"/>
      <c r="N25753" s="152"/>
      <c r="P25753" s="138"/>
    </row>
    <row r="25754" spans="13:16" x14ac:dyDescent="0.3">
      <c r="M25754" s="162"/>
      <c r="N25754" s="152"/>
      <c r="P25754" s="138"/>
    </row>
    <row r="25755" spans="13:16" x14ac:dyDescent="0.3">
      <c r="M25755" s="162"/>
      <c r="N25755" s="152"/>
      <c r="P25755" s="138"/>
    </row>
    <row r="25756" spans="13:16" x14ac:dyDescent="0.3">
      <c r="M25756" s="162"/>
      <c r="N25756" s="152"/>
      <c r="P25756" s="138"/>
    </row>
    <row r="25757" spans="13:16" x14ac:dyDescent="0.3">
      <c r="M25757" s="162"/>
      <c r="N25757" s="152"/>
      <c r="P25757" s="138"/>
    </row>
    <row r="25758" spans="13:16" x14ac:dyDescent="0.3">
      <c r="M25758" s="162"/>
      <c r="N25758" s="152"/>
      <c r="P25758" s="138"/>
    </row>
    <row r="25759" spans="13:16" x14ac:dyDescent="0.3">
      <c r="M25759" s="162"/>
      <c r="N25759" s="152"/>
      <c r="P25759" s="138"/>
    </row>
    <row r="25760" spans="13:16" x14ac:dyDescent="0.3">
      <c r="M25760" s="162"/>
      <c r="N25760" s="152"/>
      <c r="P25760" s="138"/>
    </row>
    <row r="25761" spans="13:16" x14ac:dyDescent="0.3">
      <c r="M25761" s="162"/>
      <c r="N25761" s="152"/>
      <c r="P25761" s="138"/>
    </row>
    <row r="25762" spans="13:16" x14ac:dyDescent="0.3">
      <c r="M25762" s="162"/>
      <c r="N25762" s="152"/>
      <c r="P25762" s="138"/>
    </row>
    <row r="25763" spans="13:16" x14ac:dyDescent="0.3">
      <c r="M25763" s="162"/>
      <c r="N25763" s="152"/>
      <c r="P25763" s="138"/>
    </row>
    <row r="25764" spans="13:16" x14ac:dyDescent="0.3">
      <c r="M25764" s="162"/>
      <c r="N25764" s="152"/>
      <c r="P25764" s="138"/>
    </row>
    <row r="25765" spans="13:16" x14ac:dyDescent="0.3">
      <c r="M25765" s="162"/>
      <c r="N25765" s="152"/>
      <c r="P25765" s="138"/>
    </row>
    <row r="25766" spans="13:16" x14ac:dyDescent="0.3">
      <c r="M25766" s="162"/>
      <c r="N25766" s="152"/>
      <c r="P25766" s="138"/>
    </row>
    <row r="25767" spans="13:16" x14ac:dyDescent="0.3">
      <c r="M25767" s="162"/>
      <c r="N25767" s="152"/>
      <c r="P25767" s="138"/>
    </row>
    <row r="25768" spans="13:16" x14ac:dyDescent="0.3">
      <c r="M25768" s="162"/>
      <c r="N25768" s="152"/>
      <c r="P25768" s="138"/>
    </row>
    <row r="25769" spans="13:16" x14ac:dyDescent="0.3">
      <c r="M25769" s="162"/>
      <c r="N25769" s="152"/>
      <c r="P25769" s="138"/>
    </row>
    <row r="25770" spans="13:16" x14ac:dyDescent="0.3">
      <c r="M25770" s="162"/>
      <c r="N25770" s="152"/>
      <c r="P25770" s="138"/>
    </row>
    <row r="25771" spans="13:16" x14ac:dyDescent="0.3">
      <c r="M25771" s="162"/>
      <c r="N25771" s="152"/>
      <c r="P25771" s="138"/>
    </row>
    <row r="25772" spans="13:16" x14ac:dyDescent="0.3">
      <c r="M25772" s="162"/>
      <c r="N25772" s="152"/>
      <c r="P25772" s="138"/>
    </row>
    <row r="25773" spans="13:16" x14ac:dyDescent="0.3">
      <c r="M25773" s="162"/>
      <c r="N25773" s="152"/>
      <c r="P25773" s="138"/>
    </row>
    <row r="25774" spans="13:16" x14ac:dyDescent="0.3">
      <c r="M25774" s="162"/>
      <c r="N25774" s="152"/>
      <c r="P25774" s="138"/>
    </row>
    <row r="25775" spans="13:16" x14ac:dyDescent="0.3">
      <c r="M25775" s="162"/>
      <c r="N25775" s="152"/>
      <c r="P25775" s="138"/>
    </row>
    <row r="25776" spans="13:16" x14ac:dyDescent="0.3">
      <c r="M25776" s="162"/>
      <c r="N25776" s="152"/>
      <c r="P25776" s="138"/>
    </row>
    <row r="25777" spans="13:16" x14ac:dyDescent="0.3">
      <c r="M25777" s="162"/>
      <c r="N25777" s="152"/>
      <c r="P25777" s="138"/>
    </row>
    <row r="25778" spans="13:16" x14ac:dyDescent="0.3">
      <c r="M25778" s="162"/>
      <c r="N25778" s="152"/>
      <c r="P25778" s="138"/>
    </row>
    <row r="25779" spans="13:16" x14ac:dyDescent="0.3">
      <c r="M25779" s="162"/>
      <c r="N25779" s="152"/>
      <c r="P25779" s="138"/>
    </row>
    <row r="25780" spans="13:16" x14ac:dyDescent="0.3">
      <c r="M25780" s="162"/>
      <c r="N25780" s="152"/>
      <c r="P25780" s="138"/>
    </row>
    <row r="25781" spans="13:16" x14ac:dyDescent="0.3">
      <c r="M25781" s="162"/>
      <c r="N25781" s="152"/>
      <c r="P25781" s="138"/>
    </row>
    <row r="25782" spans="13:16" x14ac:dyDescent="0.3">
      <c r="M25782" s="162"/>
      <c r="N25782" s="152"/>
      <c r="P25782" s="138"/>
    </row>
    <row r="25783" spans="13:16" x14ac:dyDescent="0.3">
      <c r="M25783" s="162"/>
      <c r="N25783" s="152"/>
      <c r="P25783" s="138"/>
    </row>
    <row r="25784" spans="13:16" x14ac:dyDescent="0.3">
      <c r="M25784" s="162"/>
      <c r="N25784" s="152"/>
      <c r="P25784" s="138"/>
    </row>
    <row r="25785" spans="13:16" x14ac:dyDescent="0.3">
      <c r="M25785" s="162"/>
      <c r="N25785" s="152"/>
      <c r="P25785" s="138"/>
    </row>
    <row r="25786" spans="13:16" x14ac:dyDescent="0.3">
      <c r="M25786" s="162"/>
      <c r="N25786" s="152"/>
      <c r="P25786" s="138"/>
    </row>
    <row r="25787" spans="13:16" x14ac:dyDescent="0.3">
      <c r="M25787" s="162"/>
      <c r="N25787" s="152"/>
      <c r="P25787" s="138"/>
    </row>
    <row r="25788" spans="13:16" x14ac:dyDescent="0.3">
      <c r="M25788" s="162"/>
      <c r="N25788" s="152"/>
      <c r="P25788" s="138"/>
    </row>
    <row r="25789" spans="13:16" x14ac:dyDescent="0.3">
      <c r="M25789" s="162"/>
      <c r="N25789" s="152"/>
      <c r="P25789" s="138"/>
    </row>
    <row r="25790" spans="13:16" x14ac:dyDescent="0.3">
      <c r="M25790" s="162"/>
      <c r="N25790" s="152"/>
      <c r="P25790" s="138"/>
    </row>
    <row r="25791" spans="13:16" x14ac:dyDescent="0.3">
      <c r="M25791" s="162"/>
      <c r="N25791" s="152"/>
      <c r="P25791" s="138"/>
    </row>
    <row r="25792" spans="13:16" x14ac:dyDescent="0.3">
      <c r="M25792" s="162"/>
      <c r="N25792" s="152"/>
      <c r="P25792" s="138"/>
    </row>
    <row r="25793" spans="13:16" x14ac:dyDescent="0.3">
      <c r="M25793" s="162"/>
      <c r="N25793" s="152"/>
      <c r="P25793" s="138"/>
    </row>
    <row r="25794" spans="13:16" x14ac:dyDescent="0.3">
      <c r="M25794" s="162"/>
      <c r="N25794" s="152"/>
      <c r="P25794" s="138"/>
    </row>
    <row r="25795" spans="13:16" x14ac:dyDescent="0.3">
      <c r="M25795" s="162"/>
      <c r="N25795" s="152"/>
      <c r="P25795" s="138"/>
    </row>
    <row r="25796" spans="13:16" x14ac:dyDescent="0.3">
      <c r="M25796" s="162"/>
      <c r="N25796" s="152"/>
      <c r="P25796" s="138"/>
    </row>
    <row r="25797" spans="13:16" x14ac:dyDescent="0.3">
      <c r="M25797" s="162"/>
      <c r="N25797" s="152"/>
      <c r="P25797" s="138"/>
    </row>
    <row r="25798" spans="13:16" x14ac:dyDescent="0.3">
      <c r="M25798" s="162"/>
      <c r="N25798" s="152"/>
      <c r="P25798" s="138"/>
    </row>
    <row r="25799" spans="13:16" x14ac:dyDescent="0.3">
      <c r="M25799" s="162"/>
      <c r="N25799" s="152"/>
      <c r="P25799" s="138"/>
    </row>
    <row r="25800" spans="13:16" x14ac:dyDescent="0.3">
      <c r="M25800" s="162"/>
      <c r="N25800" s="152"/>
      <c r="P25800" s="138"/>
    </row>
    <row r="25801" spans="13:16" x14ac:dyDescent="0.3">
      <c r="M25801" s="162"/>
      <c r="N25801" s="152"/>
      <c r="P25801" s="138"/>
    </row>
    <row r="25802" spans="13:16" x14ac:dyDescent="0.3">
      <c r="M25802" s="162"/>
      <c r="N25802" s="152"/>
      <c r="P25802" s="138"/>
    </row>
    <row r="25803" spans="13:16" x14ac:dyDescent="0.3">
      <c r="M25803" s="162"/>
      <c r="N25803" s="152"/>
      <c r="P25803" s="138"/>
    </row>
    <row r="25804" spans="13:16" x14ac:dyDescent="0.3">
      <c r="M25804" s="162"/>
      <c r="N25804" s="152"/>
      <c r="P25804" s="138"/>
    </row>
    <row r="25805" spans="13:16" x14ac:dyDescent="0.3">
      <c r="M25805" s="162"/>
      <c r="N25805" s="152"/>
      <c r="P25805" s="138"/>
    </row>
    <row r="25806" spans="13:16" x14ac:dyDescent="0.3">
      <c r="M25806" s="162"/>
      <c r="N25806" s="152"/>
      <c r="P25806" s="138"/>
    </row>
    <row r="25807" spans="13:16" x14ac:dyDescent="0.3">
      <c r="M25807" s="162"/>
      <c r="N25807" s="152"/>
      <c r="P25807" s="138"/>
    </row>
    <row r="25808" spans="13:16" x14ac:dyDescent="0.3">
      <c r="M25808" s="162"/>
      <c r="N25808" s="152"/>
      <c r="P25808" s="138"/>
    </row>
    <row r="25809" spans="13:16" x14ac:dyDescent="0.3">
      <c r="M25809" s="162"/>
      <c r="N25809" s="152"/>
      <c r="P25809" s="138"/>
    </row>
    <row r="25810" spans="13:16" x14ac:dyDescent="0.3">
      <c r="M25810" s="162"/>
      <c r="N25810" s="152"/>
      <c r="P25810" s="138"/>
    </row>
    <row r="25811" spans="13:16" x14ac:dyDescent="0.3">
      <c r="M25811" s="162"/>
      <c r="N25811" s="152"/>
      <c r="P25811" s="138"/>
    </row>
    <row r="25812" spans="13:16" x14ac:dyDescent="0.3">
      <c r="M25812" s="162"/>
      <c r="N25812" s="152"/>
      <c r="P25812" s="138"/>
    </row>
    <row r="25813" spans="13:16" x14ac:dyDescent="0.3">
      <c r="M25813" s="162"/>
      <c r="N25813" s="152"/>
      <c r="P25813" s="138"/>
    </row>
    <row r="25814" spans="13:16" x14ac:dyDescent="0.3">
      <c r="M25814" s="162"/>
      <c r="N25814" s="152"/>
      <c r="P25814" s="138"/>
    </row>
    <row r="25815" spans="13:16" x14ac:dyDescent="0.3">
      <c r="M25815" s="162"/>
      <c r="N25815" s="152"/>
      <c r="P25815" s="138"/>
    </row>
    <row r="25816" spans="13:16" x14ac:dyDescent="0.3">
      <c r="M25816" s="162"/>
      <c r="N25816" s="152"/>
      <c r="P25816" s="138"/>
    </row>
    <row r="25817" spans="13:16" x14ac:dyDescent="0.3">
      <c r="M25817" s="162"/>
      <c r="N25817" s="152"/>
      <c r="P25817" s="138"/>
    </row>
    <row r="25818" spans="13:16" x14ac:dyDescent="0.3">
      <c r="M25818" s="162"/>
      <c r="N25818" s="152"/>
      <c r="P25818" s="138"/>
    </row>
    <row r="25819" spans="13:16" x14ac:dyDescent="0.3">
      <c r="M25819" s="162"/>
      <c r="N25819" s="152"/>
      <c r="P25819" s="138"/>
    </row>
    <row r="25820" spans="13:16" x14ac:dyDescent="0.3">
      <c r="M25820" s="162"/>
      <c r="N25820" s="152"/>
      <c r="P25820" s="138"/>
    </row>
    <row r="25821" spans="13:16" x14ac:dyDescent="0.3">
      <c r="M25821" s="162"/>
      <c r="N25821" s="152"/>
      <c r="P25821" s="138"/>
    </row>
    <row r="25822" spans="13:16" x14ac:dyDescent="0.3">
      <c r="M25822" s="162"/>
      <c r="N25822" s="152"/>
      <c r="P25822" s="138"/>
    </row>
    <row r="25823" spans="13:16" x14ac:dyDescent="0.3">
      <c r="M25823" s="162"/>
      <c r="N25823" s="152"/>
      <c r="P25823" s="138"/>
    </row>
    <row r="25824" spans="13:16" x14ac:dyDescent="0.3">
      <c r="M25824" s="162"/>
      <c r="N25824" s="152"/>
      <c r="P25824" s="138"/>
    </row>
    <row r="25825" spans="13:16" x14ac:dyDescent="0.3">
      <c r="M25825" s="162"/>
      <c r="N25825" s="152"/>
      <c r="P25825" s="138"/>
    </row>
    <row r="25826" spans="13:16" x14ac:dyDescent="0.3">
      <c r="M25826" s="162"/>
      <c r="N25826" s="152"/>
      <c r="P25826" s="138"/>
    </row>
    <row r="25827" spans="13:16" x14ac:dyDescent="0.3">
      <c r="M25827" s="162"/>
      <c r="N25827" s="152"/>
      <c r="P25827" s="138"/>
    </row>
    <row r="25828" spans="13:16" x14ac:dyDescent="0.3">
      <c r="M25828" s="162"/>
      <c r="N25828" s="152"/>
      <c r="P25828" s="138"/>
    </row>
    <row r="25829" spans="13:16" x14ac:dyDescent="0.3">
      <c r="M25829" s="162"/>
      <c r="N25829" s="152"/>
      <c r="P25829" s="138"/>
    </row>
    <row r="25830" spans="13:16" x14ac:dyDescent="0.3">
      <c r="M25830" s="162"/>
      <c r="N25830" s="152"/>
      <c r="P25830" s="138"/>
    </row>
    <row r="25831" spans="13:16" x14ac:dyDescent="0.3">
      <c r="M25831" s="162"/>
      <c r="N25831" s="152"/>
      <c r="P25831" s="138"/>
    </row>
    <row r="25832" spans="13:16" x14ac:dyDescent="0.3">
      <c r="M25832" s="162"/>
      <c r="N25832" s="152"/>
      <c r="P25832" s="138"/>
    </row>
    <row r="25833" spans="13:16" x14ac:dyDescent="0.3">
      <c r="M25833" s="162"/>
      <c r="N25833" s="152"/>
      <c r="P25833" s="138"/>
    </row>
    <row r="25834" spans="13:16" x14ac:dyDescent="0.3">
      <c r="M25834" s="162"/>
      <c r="N25834" s="152"/>
      <c r="P25834" s="138"/>
    </row>
    <row r="25835" spans="13:16" x14ac:dyDescent="0.3">
      <c r="M25835" s="162"/>
      <c r="N25835" s="152"/>
      <c r="P25835" s="138"/>
    </row>
    <row r="25836" spans="13:16" x14ac:dyDescent="0.3">
      <c r="M25836" s="162"/>
      <c r="N25836" s="152"/>
      <c r="P25836" s="138"/>
    </row>
    <row r="25837" spans="13:16" x14ac:dyDescent="0.3">
      <c r="M25837" s="162"/>
      <c r="N25837" s="152"/>
      <c r="P25837" s="138"/>
    </row>
    <row r="25838" spans="13:16" x14ac:dyDescent="0.3">
      <c r="M25838" s="162"/>
      <c r="N25838" s="152"/>
      <c r="P25838" s="138"/>
    </row>
    <row r="25839" spans="13:16" x14ac:dyDescent="0.3">
      <c r="M25839" s="162"/>
      <c r="N25839" s="152"/>
      <c r="P25839" s="138"/>
    </row>
    <row r="25840" spans="13:16" x14ac:dyDescent="0.3">
      <c r="M25840" s="162"/>
      <c r="N25840" s="152"/>
      <c r="P25840" s="138"/>
    </row>
    <row r="25841" spans="13:16" x14ac:dyDescent="0.3">
      <c r="M25841" s="162"/>
      <c r="N25841" s="152"/>
      <c r="P25841" s="138"/>
    </row>
    <row r="25842" spans="13:16" x14ac:dyDescent="0.3">
      <c r="M25842" s="162"/>
      <c r="N25842" s="152"/>
      <c r="P25842" s="138"/>
    </row>
    <row r="25843" spans="13:16" x14ac:dyDescent="0.3">
      <c r="M25843" s="162"/>
      <c r="N25843" s="152"/>
      <c r="P25843" s="138"/>
    </row>
    <row r="25844" spans="13:16" x14ac:dyDescent="0.3">
      <c r="M25844" s="162"/>
      <c r="N25844" s="152"/>
      <c r="P25844" s="138"/>
    </row>
    <row r="25845" spans="13:16" x14ac:dyDescent="0.3">
      <c r="M25845" s="162"/>
      <c r="N25845" s="152"/>
      <c r="P25845" s="138"/>
    </row>
    <row r="25846" spans="13:16" x14ac:dyDescent="0.3">
      <c r="M25846" s="162"/>
      <c r="N25846" s="152"/>
      <c r="P25846" s="138"/>
    </row>
    <row r="25847" spans="13:16" x14ac:dyDescent="0.3">
      <c r="M25847" s="162"/>
      <c r="N25847" s="152"/>
      <c r="P25847" s="138"/>
    </row>
    <row r="25848" spans="13:16" x14ac:dyDescent="0.3">
      <c r="M25848" s="162"/>
      <c r="N25848" s="152"/>
      <c r="P25848" s="138"/>
    </row>
    <row r="25849" spans="13:16" x14ac:dyDescent="0.3">
      <c r="M25849" s="162"/>
      <c r="N25849" s="152"/>
      <c r="P25849" s="138"/>
    </row>
    <row r="25850" spans="13:16" x14ac:dyDescent="0.3">
      <c r="M25850" s="162"/>
      <c r="N25850" s="152"/>
      <c r="P25850" s="138"/>
    </row>
    <row r="25851" spans="13:16" x14ac:dyDescent="0.3">
      <c r="M25851" s="162"/>
      <c r="N25851" s="152"/>
      <c r="P25851" s="138"/>
    </row>
    <row r="25852" spans="13:16" x14ac:dyDescent="0.3">
      <c r="M25852" s="162"/>
      <c r="N25852" s="152"/>
      <c r="P25852" s="138"/>
    </row>
    <row r="25853" spans="13:16" x14ac:dyDescent="0.3">
      <c r="M25853" s="162"/>
      <c r="N25853" s="152"/>
      <c r="P25853" s="138"/>
    </row>
    <row r="25854" spans="13:16" x14ac:dyDescent="0.3">
      <c r="M25854" s="162"/>
      <c r="N25854" s="152"/>
      <c r="P25854" s="138"/>
    </row>
    <row r="25855" spans="13:16" x14ac:dyDescent="0.3">
      <c r="M25855" s="162"/>
      <c r="N25855" s="152"/>
      <c r="P25855" s="138"/>
    </row>
    <row r="25856" spans="13:16" x14ac:dyDescent="0.3">
      <c r="M25856" s="162"/>
      <c r="N25856" s="152"/>
      <c r="P25856" s="138"/>
    </row>
    <row r="25857" spans="13:16" x14ac:dyDescent="0.3">
      <c r="M25857" s="162"/>
      <c r="N25857" s="152"/>
      <c r="P25857" s="138"/>
    </row>
    <row r="25858" spans="13:16" x14ac:dyDescent="0.3">
      <c r="M25858" s="162"/>
      <c r="N25858" s="152"/>
      <c r="P25858" s="138"/>
    </row>
    <row r="25859" spans="13:16" x14ac:dyDescent="0.3">
      <c r="M25859" s="162"/>
      <c r="N25859" s="152"/>
      <c r="P25859" s="138"/>
    </row>
    <row r="25860" spans="13:16" x14ac:dyDescent="0.3">
      <c r="M25860" s="162"/>
      <c r="N25860" s="152"/>
      <c r="P25860" s="138"/>
    </row>
    <row r="25861" spans="13:16" x14ac:dyDescent="0.3">
      <c r="M25861" s="162"/>
      <c r="N25861" s="152"/>
      <c r="P25861" s="138"/>
    </row>
    <row r="25862" spans="13:16" x14ac:dyDescent="0.3">
      <c r="M25862" s="162"/>
      <c r="N25862" s="152"/>
      <c r="P25862" s="138"/>
    </row>
    <row r="25863" spans="13:16" x14ac:dyDescent="0.3">
      <c r="M25863" s="162"/>
      <c r="N25863" s="152"/>
      <c r="P25863" s="138"/>
    </row>
    <row r="25864" spans="13:16" x14ac:dyDescent="0.3">
      <c r="M25864" s="162"/>
      <c r="N25864" s="152"/>
      <c r="P25864" s="138"/>
    </row>
    <row r="25865" spans="13:16" x14ac:dyDescent="0.3">
      <c r="M25865" s="162"/>
      <c r="N25865" s="152"/>
      <c r="P25865" s="138"/>
    </row>
    <row r="25866" spans="13:16" x14ac:dyDescent="0.3">
      <c r="M25866" s="162"/>
      <c r="N25866" s="152"/>
      <c r="P25866" s="138"/>
    </row>
    <row r="25867" spans="13:16" x14ac:dyDescent="0.3">
      <c r="M25867" s="162"/>
      <c r="N25867" s="152"/>
      <c r="P25867" s="138"/>
    </row>
    <row r="25868" spans="13:16" x14ac:dyDescent="0.3">
      <c r="M25868" s="162"/>
      <c r="N25868" s="152"/>
      <c r="P25868" s="138"/>
    </row>
    <row r="25869" spans="13:16" x14ac:dyDescent="0.3">
      <c r="M25869" s="162"/>
      <c r="N25869" s="152"/>
      <c r="P25869" s="138"/>
    </row>
    <row r="25870" spans="13:16" x14ac:dyDescent="0.3">
      <c r="M25870" s="162"/>
      <c r="N25870" s="152"/>
      <c r="P25870" s="138"/>
    </row>
    <row r="25871" spans="13:16" x14ac:dyDescent="0.3">
      <c r="M25871" s="162"/>
      <c r="N25871" s="152"/>
      <c r="P25871" s="138"/>
    </row>
    <row r="25872" spans="13:16" x14ac:dyDescent="0.3">
      <c r="M25872" s="162"/>
      <c r="N25872" s="152"/>
      <c r="P25872" s="138"/>
    </row>
    <row r="25873" spans="13:16" x14ac:dyDescent="0.3">
      <c r="M25873" s="162"/>
      <c r="N25873" s="152"/>
      <c r="P25873" s="138"/>
    </row>
    <row r="25874" spans="13:16" x14ac:dyDescent="0.3">
      <c r="M25874" s="162"/>
      <c r="N25874" s="152"/>
      <c r="P25874" s="138"/>
    </row>
    <row r="25875" spans="13:16" x14ac:dyDescent="0.3">
      <c r="M25875" s="162"/>
      <c r="N25875" s="152"/>
      <c r="P25875" s="138"/>
    </row>
    <row r="25876" spans="13:16" x14ac:dyDescent="0.3">
      <c r="M25876" s="162"/>
      <c r="N25876" s="152"/>
      <c r="P25876" s="138"/>
    </row>
    <row r="25877" spans="13:16" x14ac:dyDescent="0.3">
      <c r="M25877" s="162"/>
      <c r="N25877" s="152"/>
      <c r="P25877" s="138"/>
    </row>
    <row r="25878" spans="13:16" x14ac:dyDescent="0.3">
      <c r="M25878" s="162"/>
      <c r="N25878" s="152"/>
      <c r="P25878" s="138"/>
    </row>
    <row r="25879" spans="13:16" x14ac:dyDescent="0.3">
      <c r="M25879" s="162"/>
      <c r="N25879" s="152"/>
      <c r="P25879" s="138"/>
    </row>
    <row r="25880" spans="13:16" x14ac:dyDescent="0.3">
      <c r="M25880" s="162"/>
      <c r="N25880" s="152"/>
      <c r="P25880" s="138"/>
    </row>
    <row r="25881" spans="13:16" x14ac:dyDescent="0.3">
      <c r="M25881" s="162"/>
      <c r="N25881" s="152"/>
      <c r="P25881" s="138"/>
    </row>
    <row r="25882" spans="13:16" x14ac:dyDescent="0.3">
      <c r="M25882" s="162"/>
      <c r="N25882" s="152"/>
      <c r="P25882" s="138"/>
    </row>
    <row r="25883" spans="13:16" x14ac:dyDescent="0.3">
      <c r="M25883" s="162"/>
      <c r="N25883" s="152"/>
      <c r="P25883" s="138"/>
    </row>
    <row r="25884" spans="13:16" x14ac:dyDescent="0.3">
      <c r="M25884" s="162"/>
      <c r="N25884" s="152"/>
      <c r="P25884" s="138"/>
    </row>
    <row r="25885" spans="13:16" x14ac:dyDescent="0.3">
      <c r="M25885" s="162"/>
      <c r="N25885" s="152"/>
      <c r="P25885" s="138"/>
    </row>
    <row r="25886" spans="13:16" x14ac:dyDescent="0.3">
      <c r="M25886" s="162"/>
      <c r="N25886" s="152"/>
      <c r="P25886" s="138"/>
    </row>
    <row r="25887" spans="13:16" x14ac:dyDescent="0.3">
      <c r="M25887" s="162"/>
      <c r="N25887" s="152"/>
      <c r="P25887" s="138"/>
    </row>
    <row r="25888" spans="13:16" x14ac:dyDescent="0.3">
      <c r="M25888" s="162"/>
      <c r="N25888" s="152"/>
      <c r="P25888" s="138"/>
    </row>
    <row r="25889" spans="13:16" x14ac:dyDescent="0.3">
      <c r="M25889" s="162"/>
      <c r="N25889" s="152"/>
      <c r="P25889" s="138"/>
    </row>
    <row r="25890" spans="13:16" x14ac:dyDescent="0.3">
      <c r="M25890" s="162"/>
      <c r="N25890" s="152"/>
      <c r="P25890" s="138"/>
    </row>
    <row r="25891" spans="13:16" x14ac:dyDescent="0.3">
      <c r="M25891" s="162"/>
      <c r="N25891" s="152"/>
      <c r="P25891" s="138"/>
    </row>
    <row r="25892" spans="13:16" x14ac:dyDescent="0.3">
      <c r="M25892" s="162"/>
      <c r="N25892" s="152"/>
      <c r="P25892" s="138"/>
    </row>
    <row r="25893" spans="13:16" x14ac:dyDescent="0.3">
      <c r="M25893" s="162"/>
      <c r="N25893" s="152"/>
      <c r="P25893" s="138"/>
    </row>
    <row r="25894" spans="13:16" x14ac:dyDescent="0.3">
      <c r="M25894" s="162"/>
      <c r="N25894" s="152"/>
      <c r="P25894" s="138"/>
    </row>
    <row r="25895" spans="13:16" x14ac:dyDescent="0.3">
      <c r="M25895" s="162"/>
      <c r="N25895" s="152"/>
      <c r="P25895" s="138"/>
    </row>
    <row r="25896" spans="13:16" x14ac:dyDescent="0.3">
      <c r="M25896" s="162"/>
      <c r="N25896" s="152"/>
      <c r="P25896" s="138"/>
    </row>
    <row r="25897" spans="13:16" x14ac:dyDescent="0.3">
      <c r="M25897" s="162"/>
      <c r="N25897" s="152"/>
      <c r="P25897" s="138"/>
    </row>
    <row r="25898" spans="13:16" x14ac:dyDescent="0.3">
      <c r="M25898" s="162"/>
      <c r="N25898" s="152"/>
      <c r="P25898" s="138"/>
    </row>
    <row r="25899" spans="13:16" x14ac:dyDescent="0.3">
      <c r="M25899" s="162"/>
      <c r="N25899" s="152"/>
      <c r="P25899" s="138"/>
    </row>
    <row r="25900" spans="13:16" x14ac:dyDescent="0.3">
      <c r="M25900" s="162"/>
      <c r="N25900" s="152"/>
      <c r="P25900" s="138"/>
    </row>
    <row r="25901" spans="13:16" x14ac:dyDescent="0.3">
      <c r="M25901" s="162"/>
      <c r="N25901" s="152"/>
      <c r="P25901" s="138"/>
    </row>
    <row r="25902" spans="13:16" x14ac:dyDescent="0.3">
      <c r="M25902" s="162"/>
      <c r="N25902" s="152"/>
      <c r="P25902" s="138"/>
    </row>
    <row r="25903" spans="13:16" x14ac:dyDescent="0.3">
      <c r="M25903" s="162"/>
      <c r="N25903" s="152"/>
      <c r="P25903" s="138"/>
    </row>
    <row r="25904" spans="13:16" x14ac:dyDescent="0.3">
      <c r="M25904" s="162"/>
      <c r="N25904" s="152"/>
      <c r="P25904" s="138"/>
    </row>
    <row r="25905" spans="13:16" x14ac:dyDescent="0.3">
      <c r="M25905" s="162"/>
      <c r="N25905" s="152"/>
      <c r="P25905" s="138"/>
    </row>
    <row r="25906" spans="13:16" x14ac:dyDescent="0.3">
      <c r="M25906" s="162"/>
      <c r="N25906" s="152"/>
      <c r="P25906" s="138"/>
    </row>
    <row r="25907" spans="13:16" x14ac:dyDescent="0.3">
      <c r="M25907" s="162"/>
      <c r="N25907" s="152"/>
      <c r="P25907" s="138"/>
    </row>
    <row r="25908" spans="13:16" x14ac:dyDescent="0.3">
      <c r="M25908" s="162"/>
      <c r="N25908" s="152"/>
      <c r="P25908" s="138"/>
    </row>
    <row r="25909" spans="13:16" x14ac:dyDescent="0.3">
      <c r="M25909" s="162"/>
      <c r="N25909" s="152"/>
      <c r="P25909" s="138"/>
    </row>
    <row r="25910" spans="13:16" x14ac:dyDescent="0.3">
      <c r="M25910" s="162"/>
      <c r="N25910" s="152"/>
      <c r="P25910" s="138"/>
    </row>
    <row r="25911" spans="13:16" x14ac:dyDescent="0.3">
      <c r="M25911" s="162"/>
      <c r="N25911" s="152"/>
      <c r="P25911" s="138"/>
    </row>
    <row r="25912" spans="13:16" x14ac:dyDescent="0.3">
      <c r="M25912" s="162"/>
      <c r="N25912" s="152"/>
      <c r="P25912" s="138"/>
    </row>
    <row r="25913" spans="13:16" x14ac:dyDescent="0.3">
      <c r="M25913" s="162"/>
      <c r="N25913" s="152"/>
      <c r="P25913" s="138"/>
    </row>
    <row r="25914" spans="13:16" x14ac:dyDescent="0.3">
      <c r="M25914" s="162"/>
      <c r="N25914" s="152"/>
      <c r="P25914" s="138"/>
    </row>
    <row r="25915" spans="13:16" x14ac:dyDescent="0.3">
      <c r="M25915" s="162"/>
      <c r="N25915" s="152"/>
      <c r="P25915" s="138"/>
    </row>
    <row r="25916" spans="13:16" x14ac:dyDescent="0.3">
      <c r="M25916" s="162"/>
      <c r="N25916" s="152"/>
      <c r="P25916" s="138"/>
    </row>
    <row r="25917" spans="13:16" x14ac:dyDescent="0.3">
      <c r="M25917" s="162"/>
      <c r="N25917" s="152"/>
      <c r="P25917" s="138"/>
    </row>
    <row r="25918" spans="13:16" x14ac:dyDescent="0.3">
      <c r="M25918" s="162"/>
      <c r="N25918" s="152"/>
      <c r="P25918" s="138"/>
    </row>
    <row r="25919" spans="13:16" x14ac:dyDescent="0.3">
      <c r="M25919" s="162"/>
      <c r="N25919" s="152"/>
      <c r="P25919" s="138"/>
    </row>
    <row r="25920" spans="13:16" x14ac:dyDescent="0.3">
      <c r="M25920" s="162"/>
      <c r="N25920" s="152"/>
      <c r="P25920" s="138"/>
    </row>
    <row r="25921" spans="13:16" x14ac:dyDescent="0.3">
      <c r="M25921" s="162"/>
      <c r="N25921" s="152"/>
      <c r="P25921" s="138"/>
    </row>
    <row r="25922" spans="13:16" x14ac:dyDescent="0.3">
      <c r="M25922" s="162"/>
      <c r="N25922" s="152"/>
      <c r="P25922" s="138"/>
    </row>
    <row r="25923" spans="13:16" x14ac:dyDescent="0.3">
      <c r="M25923" s="162"/>
      <c r="N25923" s="152"/>
      <c r="P25923" s="138"/>
    </row>
    <row r="25924" spans="13:16" x14ac:dyDescent="0.3">
      <c r="M25924" s="162"/>
      <c r="N25924" s="152"/>
      <c r="P25924" s="138"/>
    </row>
    <row r="25925" spans="13:16" x14ac:dyDescent="0.3">
      <c r="M25925" s="162"/>
      <c r="N25925" s="152"/>
      <c r="P25925" s="138"/>
    </row>
    <row r="25926" spans="13:16" x14ac:dyDescent="0.3">
      <c r="M25926" s="162"/>
      <c r="N25926" s="152"/>
      <c r="P25926" s="138"/>
    </row>
    <row r="25927" spans="13:16" x14ac:dyDescent="0.3">
      <c r="M25927" s="162"/>
      <c r="N25927" s="152"/>
      <c r="P25927" s="138"/>
    </row>
    <row r="25928" spans="13:16" x14ac:dyDescent="0.3">
      <c r="M25928" s="162"/>
      <c r="N25928" s="152"/>
      <c r="P25928" s="138"/>
    </row>
    <row r="25929" spans="13:16" x14ac:dyDescent="0.3">
      <c r="M25929" s="162"/>
      <c r="N25929" s="152"/>
      <c r="P25929" s="138"/>
    </row>
    <row r="25930" spans="13:16" x14ac:dyDescent="0.3">
      <c r="M25930" s="162"/>
      <c r="N25930" s="152"/>
      <c r="P25930" s="138"/>
    </row>
    <row r="25931" spans="13:16" x14ac:dyDescent="0.3">
      <c r="M25931" s="162"/>
      <c r="N25931" s="152"/>
      <c r="P25931" s="138"/>
    </row>
    <row r="25932" spans="13:16" x14ac:dyDescent="0.3">
      <c r="M25932" s="162"/>
      <c r="N25932" s="152"/>
      <c r="P25932" s="138"/>
    </row>
    <row r="25933" spans="13:16" x14ac:dyDescent="0.3">
      <c r="M25933" s="162"/>
      <c r="N25933" s="152"/>
      <c r="P25933" s="138"/>
    </row>
    <row r="25934" spans="13:16" x14ac:dyDescent="0.3">
      <c r="M25934" s="162"/>
      <c r="N25934" s="152"/>
      <c r="P25934" s="138"/>
    </row>
    <row r="25935" spans="13:16" x14ac:dyDescent="0.3">
      <c r="M25935" s="162"/>
      <c r="N25935" s="152"/>
      <c r="P25935" s="138"/>
    </row>
    <row r="25936" spans="13:16" x14ac:dyDescent="0.3">
      <c r="M25936" s="162"/>
      <c r="N25936" s="152"/>
      <c r="P25936" s="138"/>
    </row>
    <row r="25937" spans="13:16" x14ac:dyDescent="0.3">
      <c r="M25937" s="162"/>
      <c r="N25937" s="152"/>
      <c r="P25937" s="138"/>
    </row>
    <row r="25938" spans="13:16" x14ac:dyDescent="0.3">
      <c r="M25938" s="162"/>
      <c r="N25938" s="152"/>
      <c r="P25938" s="138"/>
    </row>
    <row r="25939" spans="13:16" x14ac:dyDescent="0.3">
      <c r="M25939" s="162"/>
      <c r="N25939" s="152"/>
      <c r="P25939" s="138"/>
    </row>
    <row r="25940" spans="13:16" x14ac:dyDescent="0.3">
      <c r="M25940" s="162"/>
      <c r="N25940" s="152"/>
      <c r="P25940" s="138"/>
    </row>
    <row r="25941" spans="13:16" x14ac:dyDescent="0.3">
      <c r="M25941" s="162"/>
      <c r="N25941" s="152"/>
      <c r="P25941" s="138"/>
    </row>
    <row r="25942" spans="13:16" x14ac:dyDescent="0.3">
      <c r="M25942" s="162"/>
      <c r="N25942" s="152"/>
      <c r="P25942" s="138"/>
    </row>
    <row r="25943" spans="13:16" x14ac:dyDescent="0.3">
      <c r="M25943" s="162"/>
      <c r="N25943" s="152"/>
      <c r="P25943" s="138"/>
    </row>
    <row r="25944" spans="13:16" x14ac:dyDescent="0.3">
      <c r="M25944" s="162"/>
      <c r="N25944" s="152"/>
      <c r="P25944" s="138"/>
    </row>
    <row r="25945" spans="13:16" x14ac:dyDescent="0.3">
      <c r="M25945" s="162"/>
      <c r="N25945" s="152"/>
      <c r="P25945" s="138"/>
    </row>
    <row r="25946" spans="13:16" x14ac:dyDescent="0.3">
      <c r="M25946" s="162"/>
      <c r="N25946" s="152"/>
      <c r="P25946" s="138"/>
    </row>
    <row r="25947" spans="13:16" x14ac:dyDescent="0.3">
      <c r="M25947" s="162"/>
      <c r="N25947" s="152"/>
      <c r="P25947" s="138"/>
    </row>
    <row r="25948" spans="13:16" x14ac:dyDescent="0.3">
      <c r="M25948" s="162"/>
      <c r="N25948" s="152"/>
      <c r="P25948" s="138"/>
    </row>
    <row r="25949" spans="13:16" x14ac:dyDescent="0.3">
      <c r="M25949" s="162"/>
      <c r="N25949" s="152"/>
      <c r="P25949" s="138"/>
    </row>
    <row r="25950" spans="13:16" x14ac:dyDescent="0.3">
      <c r="M25950" s="162"/>
      <c r="N25950" s="152"/>
      <c r="P25950" s="138"/>
    </row>
    <row r="25951" spans="13:16" x14ac:dyDescent="0.3">
      <c r="M25951" s="162"/>
      <c r="N25951" s="152"/>
      <c r="P25951" s="138"/>
    </row>
    <row r="25952" spans="13:16" x14ac:dyDescent="0.3">
      <c r="M25952" s="162"/>
      <c r="N25952" s="152"/>
      <c r="P25952" s="138"/>
    </row>
    <row r="25953" spans="13:16" x14ac:dyDescent="0.3">
      <c r="M25953" s="162"/>
      <c r="N25953" s="152"/>
      <c r="P25953" s="138"/>
    </row>
    <row r="25954" spans="13:16" x14ac:dyDescent="0.3">
      <c r="M25954" s="162"/>
      <c r="N25954" s="152"/>
      <c r="P25954" s="138"/>
    </row>
    <row r="25955" spans="13:16" x14ac:dyDescent="0.3">
      <c r="M25955" s="162"/>
      <c r="N25955" s="152"/>
      <c r="P25955" s="138"/>
    </row>
    <row r="25956" spans="13:16" x14ac:dyDescent="0.3">
      <c r="M25956" s="162"/>
      <c r="N25956" s="152"/>
      <c r="P25956" s="138"/>
    </row>
    <row r="25957" spans="13:16" x14ac:dyDescent="0.3">
      <c r="M25957" s="162"/>
      <c r="N25957" s="152"/>
      <c r="P25957" s="138"/>
    </row>
    <row r="25958" spans="13:16" x14ac:dyDescent="0.3">
      <c r="M25958" s="162"/>
      <c r="N25958" s="152"/>
      <c r="P25958" s="138"/>
    </row>
    <row r="25959" spans="13:16" x14ac:dyDescent="0.3">
      <c r="M25959" s="162"/>
      <c r="N25959" s="152"/>
      <c r="P25959" s="138"/>
    </row>
    <row r="25960" spans="13:16" x14ac:dyDescent="0.3">
      <c r="M25960" s="162"/>
      <c r="N25960" s="152"/>
      <c r="P25960" s="138"/>
    </row>
    <row r="25961" spans="13:16" x14ac:dyDescent="0.3">
      <c r="M25961" s="162"/>
      <c r="N25961" s="152"/>
      <c r="P25961" s="138"/>
    </row>
    <row r="25962" spans="13:16" x14ac:dyDescent="0.3">
      <c r="M25962" s="162"/>
      <c r="N25962" s="152"/>
      <c r="P25962" s="138"/>
    </row>
    <row r="25963" spans="13:16" x14ac:dyDescent="0.3">
      <c r="M25963" s="162"/>
      <c r="N25963" s="152"/>
      <c r="P25963" s="138"/>
    </row>
    <row r="25964" spans="13:16" x14ac:dyDescent="0.3">
      <c r="M25964" s="162"/>
      <c r="N25964" s="152"/>
      <c r="P25964" s="138"/>
    </row>
    <row r="25965" spans="13:16" x14ac:dyDescent="0.3">
      <c r="M25965" s="162"/>
      <c r="N25965" s="152"/>
      <c r="P25965" s="138"/>
    </row>
    <row r="25966" spans="13:16" x14ac:dyDescent="0.3">
      <c r="M25966" s="162"/>
      <c r="N25966" s="152"/>
      <c r="P25966" s="138"/>
    </row>
    <row r="25967" spans="13:16" x14ac:dyDescent="0.3">
      <c r="M25967" s="162"/>
      <c r="N25967" s="152"/>
      <c r="P25967" s="138"/>
    </row>
    <row r="25968" spans="13:16" x14ac:dyDescent="0.3">
      <c r="M25968" s="162"/>
      <c r="N25968" s="152"/>
      <c r="P25968" s="138"/>
    </row>
    <row r="25969" spans="13:16" x14ac:dyDescent="0.3">
      <c r="M25969" s="162"/>
      <c r="N25969" s="152"/>
      <c r="P25969" s="138"/>
    </row>
    <row r="25970" spans="13:16" x14ac:dyDescent="0.3">
      <c r="M25970" s="162"/>
      <c r="N25970" s="152"/>
      <c r="P25970" s="138"/>
    </row>
    <row r="25971" spans="13:16" x14ac:dyDescent="0.3">
      <c r="M25971" s="162"/>
      <c r="N25971" s="152"/>
      <c r="P25971" s="138"/>
    </row>
    <row r="25972" spans="13:16" x14ac:dyDescent="0.3">
      <c r="M25972" s="162"/>
      <c r="N25972" s="152"/>
      <c r="P25972" s="138"/>
    </row>
    <row r="25973" spans="13:16" x14ac:dyDescent="0.3">
      <c r="M25973" s="162"/>
      <c r="N25973" s="152"/>
      <c r="P25973" s="138"/>
    </row>
    <row r="25974" spans="13:16" x14ac:dyDescent="0.3">
      <c r="M25974" s="162"/>
      <c r="N25974" s="152"/>
      <c r="P25974" s="138"/>
    </row>
    <row r="25975" spans="13:16" x14ac:dyDescent="0.3">
      <c r="M25975" s="162"/>
      <c r="N25975" s="152"/>
      <c r="P25975" s="138"/>
    </row>
    <row r="25976" spans="13:16" x14ac:dyDescent="0.3">
      <c r="M25976" s="162"/>
      <c r="N25976" s="152"/>
      <c r="P25976" s="138"/>
    </row>
    <row r="25977" spans="13:16" x14ac:dyDescent="0.3">
      <c r="M25977" s="162"/>
      <c r="N25977" s="152"/>
      <c r="P25977" s="138"/>
    </row>
    <row r="25978" spans="13:16" x14ac:dyDescent="0.3">
      <c r="M25978" s="162"/>
      <c r="N25978" s="152"/>
      <c r="P25978" s="138"/>
    </row>
    <row r="25979" spans="13:16" x14ac:dyDescent="0.3">
      <c r="M25979" s="162"/>
      <c r="N25979" s="152"/>
      <c r="P25979" s="138"/>
    </row>
    <row r="25980" spans="13:16" x14ac:dyDescent="0.3">
      <c r="M25980" s="162"/>
      <c r="N25980" s="152"/>
      <c r="P25980" s="138"/>
    </row>
    <row r="25981" spans="13:16" x14ac:dyDescent="0.3">
      <c r="M25981" s="162"/>
      <c r="N25981" s="152"/>
      <c r="P25981" s="138"/>
    </row>
    <row r="25982" spans="13:16" x14ac:dyDescent="0.3">
      <c r="M25982" s="162"/>
      <c r="N25982" s="152"/>
      <c r="P25982" s="138"/>
    </row>
    <row r="25983" spans="13:16" x14ac:dyDescent="0.3">
      <c r="M25983" s="162"/>
      <c r="N25983" s="152"/>
      <c r="P25983" s="138"/>
    </row>
    <row r="25984" spans="13:16" x14ac:dyDescent="0.3">
      <c r="M25984" s="162"/>
      <c r="N25984" s="152"/>
      <c r="P25984" s="138"/>
    </row>
    <row r="25985" spans="13:16" x14ac:dyDescent="0.3">
      <c r="M25985" s="162"/>
      <c r="N25985" s="152"/>
      <c r="P25985" s="138"/>
    </row>
    <row r="25986" spans="13:16" x14ac:dyDescent="0.3">
      <c r="M25986" s="162"/>
      <c r="N25986" s="152"/>
      <c r="P25986" s="138"/>
    </row>
    <row r="25987" spans="13:16" x14ac:dyDescent="0.3">
      <c r="M25987" s="162"/>
      <c r="N25987" s="152"/>
      <c r="P25987" s="138"/>
    </row>
    <row r="25988" spans="13:16" x14ac:dyDescent="0.3">
      <c r="M25988" s="162"/>
      <c r="N25988" s="152"/>
      <c r="P25988" s="138"/>
    </row>
    <row r="25989" spans="13:16" x14ac:dyDescent="0.3">
      <c r="M25989" s="162"/>
      <c r="N25989" s="152"/>
      <c r="P25989" s="138"/>
    </row>
    <row r="25990" spans="13:16" x14ac:dyDescent="0.3">
      <c r="M25990" s="162"/>
      <c r="N25990" s="152"/>
      <c r="P25990" s="138"/>
    </row>
    <row r="25991" spans="13:16" x14ac:dyDescent="0.3">
      <c r="M25991" s="162"/>
      <c r="N25991" s="152"/>
      <c r="P25991" s="138"/>
    </row>
    <row r="25992" spans="13:16" x14ac:dyDescent="0.3">
      <c r="M25992" s="162"/>
      <c r="N25992" s="152"/>
      <c r="P25992" s="138"/>
    </row>
    <row r="25993" spans="13:16" x14ac:dyDescent="0.3">
      <c r="M25993" s="162"/>
      <c r="N25993" s="152"/>
      <c r="P25993" s="138"/>
    </row>
    <row r="25994" spans="13:16" x14ac:dyDescent="0.3">
      <c r="M25994" s="162"/>
      <c r="N25994" s="152"/>
      <c r="P25994" s="138"/>
    </row>
    <row r="25995" spans="13:16" x14ac:dyDescent="0.3">
      <c r="M25995" s="162"/>
      <c r="N25995" s="152"/>
      <c r="P25995" s="138"/>
    </row>
    <row r="25996" spans="13:16" x14ac:dyDescent="0.3">
      <c r="M25996" s="162"/>
      <c r="N25996" s="152"/>
      <c r="P25996" s="138"/>
    </row>
    <row r="25997" spans="13:16" x14ac:dyDescent="0.3">
      <c r="M25997" s="162"/>
      <c r="N25997" s="152"/>
      <c r="P25997" s="138"/>
    </row>
    <row r="25998" spans="13:16" x14ac:dyDescent="0.3">
      <c r="M25998" s="162"/>
      <c r="N25998" s="152"/>
      <c r="P25998" s="138"/>
    </row>
    <row r="25999" spans="13:16" x14ac:dyDescent="0.3">
      <c r="M25999" s="162"/>
      <c r="N25999" s="152"/>
      <c r="P25999" s="138"/>
    </row>
    <row r="26000" spans="13:16" x14ac:dyDescent="0.3">
      <c r="M26000" s="162"/>
      <c r="N26000" s="152"/>
      <c r="P26000" s="138"/>
    </row>
    <row r="26001" spans="13:16" x14ac:dyDescent="0.3">
      <c r="M26001" s="162"/>
      <c r="N26001" s="152"/>
      <c r="P26001" s="138"/>
    </row>
    <row r="26002" spans="13:16" x14ac:dyDescent="0.3">
      <c r="M26002" s="162"/>
      <c r="N26002" s="152"/>
      <c r="P26002" s="138"/>
    </row>
    <row r="26003" spans="13:16" x14ac:dyDescent="0.3">
      <c r="M26003" s="162"/>
      <c r="N26003" s="152"/>
      <c r="P26003" s="138"/>
    </row>
    <row r="26004" spans="13:16" x14ac:dyDescent="0.3">
      <c r="M26004" s="162"/>
      <c r="N26004" s="152"/>
      <c r="P26004" s="138"/>
    </row>
    <row r="26005" spans="13:16" x14ac:dyDescent="0.3">
      <c r="M26005" s="162"/>
      <c r="N26005" s="152"/>
      <c r="P26005" s="138"/>
    </row>
    <row r="26006" spans="13:16" x14ac:dyDescent="0.3">
      <c r="M26006" s="162"/>
      <c r="N26006" s="152"/>
      <c r="P26006" s="138"/>
    </row>
    <row r="26007" spans="13:16" x14ac:dyDescent="0.3">
      <c r="M26007" s="162"/>
      <c r="N26007" s="152"/>
      <c r="P26007" s="138"/>
    </row>
    <row r="26008" spans="13:16" x14ac:dyDescent="0.3">
      <c r="M26008" s="162"/>
      <c r="N26008" s="152"/>
      <c r="P26008" s="138"/>
    </row>
    <row r="26009" spans="13:16" x14ac:dyDescent="0.3">
      <c r="M26009" s="162"/>
      <c r="N26009" s="152"/>
      <c r="P26009" s="138"/>
    </row>
    <row r="26010" spans="13:16" x14ac:dyDescent="0.3">
      <c r="M26010" s="162"/>
      <c r="N26010" s="152"/>
      <c r="P26010" s="138"/>
    </row>
    <row r="26011" spans="13:16" x14ac:dyDescent="0.3">
      <c r="M26011" s="162"/>
      <c r="N26011" s="152"/>
      <c r="P26011" s="138"/>
    </row>
    <row r="26012" spans="13:16" x14ac:dyDescent="0.3">
      <c r="M26012" s="162"/>
      <c r="N26012" s="152"/>
      <c r="P26012" s="138"/>
    </row>
    <row r="26013" spans="13:16" x14ac:dyDescent="0.3">
      <c r="M26013" s="162"/>
      <c r="N26013" s="152"/>
      <c r="P26013" s="138"/>
    </row>
    <row r="26014" spans="13:16" x14ac:dyDescent="0.3">
      <c r="M26014" s="162"/>
      <c r="N26014" s="152"/>
      <c r="P26014" s="138"/>
    </row>
    <row r="26015" spans="13:16" x14ac:dyDescent="0.3">
      <c r="M26015" s="162"/>
      <c r="N26015" s="152"/>
      <c r="P26015" s="138"/>
    </row>
    <row r="26016" spans="13:16" x14ac:dyDescent="0.3">
      <c r="M26016" s="162"/>
      <c r="N26016" s="152"/>
      <c r="P26016" s="138"/>
    </row>
    <row r="26017" spans="13:16" x14ac:dyDescent="0.3">
      <c r="M26017" s="162"/>
      <c r="N26017" s="152"/>
      <c r="P26017" s="138"/>
    </row>
    <row r="26018" spans="13:16" x14ac:dyDescent="0.3">
      <c r="M26018" s="162"/>
      <c r="N26018" s="152"/>
      <c r="P26018" s="138"/>
    </row>
    <row r="26019" spans="13:16" x14ac:dyDescent="0.3">
      <c r="M26019" s="162"/>
      <c r="N26019" s="152"/>
      <c r="P26019" s="138"/>
    </row>
    <row r="26020" spans="13:16" x14ac:dyDescent="0.3">
      <c r="M26020" s="162"/>
      <c r="N26020" s="152"/>
      <c r="P26020" s="138"/>
    </row>
    <row r="26021" spans="13:16" x14ac:dyDescent="0.3">
      <c r="M26021" s="162"/>
      <c r="N26021" s="152"/>
      <c r="P26021" s="138"/>
    </row>
    <row r="26022" spans="13:16" x14ac:dyDescent="0.3">
      <c r="M26022" s="162"/>
      <c r="N26022" s="152"/>
      <c r="P26022" s="138"/>
    </row>
    <row r="26023" spans="13:16" x14ac:dyDescent="0.3">
      <c r="M26023" s="162"/>
      <c r="N26023" s="152"/>
      <c r="P26023" s="138"/>
    </row>
    <row r="26024" spans="13:16" x14ac:dyDescent="0.3">
      <c r="M26024" s="162"/>
      <c r="N26024" s="152"/>
      <c r="P26024" s="138"/>
    </row>
    <row r="26025" spans="13:16" x14ac:dyDescent="0.3">
      <c r="M26025" s="162"/>
      <c r="N26025" s="152"/>
      <c r="P26025" s="138"/>
    </row>
    <row r="26026" spans="13:16" x14ac:dyDescent="0.3">
      <c r="M26026" s="162"/>
      <c r="N26026" s="152"/>
      <c r="P26026" s="138"/>
    </row>
    <row r="26027" spans="13:16" x14ac:dyDescent="0.3">
      <c r="M26027" s="162"/>
      <c r="N26027" s="152"/>
      <c r="P26027" s="138"/>
    </row>
    <row r="26028" spans="13:16" x14ac:dyDescent="0.3">
      <c r="M26028" s="162"/>
      <c r="N26028" s="152"/>
      <c r="P26028" s="138"/>
    </row>
    <row r="26029" spans="13:16" x14ac:dyDescent="0.3">
      <c r="M26029" s="162"/>
      <c r="N26029" s="152"/>
      <c r="P26029" s="138"/>
    </row>
    <row r="26030" spans="13:16" x14ac:dyDescent="0.3">
      <c r="M26030" s="162"/>
      <c r="N26030" s="152"/>
      <c r="P26030" s="138"/>
    </row>
    <row r="26031" spans="13:16" x14ac:dyDescent="0.3">
      <c r="M26031" s="162"/>
      <c r="N26031" s="152"/>
      <c r="P26031" s="138"/>
    </row>
    <row r="26032" spans="13:16" x14ac:dyDescent="0.3">
      <c r="M26032" s="162"/>
      <c r="N26032" s="152"/>
      <c r="P26032" s="138"/>
    </row>
    <row r="26033" spans="13:16" x14ac:dyDescent="0.3">
      <c r="M26033" s="162"/>
      <c r="N26033" s="152"/>
      <c r="P26033" s="138"/>
    </row>
    <row r="26034" spans="13:16" x14ac:dyDescent="0.3">
      <c r="M26034" s="162"/>
      <c r="N26034" s="152"/>
      <c r="P26034" s="138"/>
    </row>
    <row r="26035" spans="13:16" x14ac:dyDescent="0.3">
      <c r="M26035" s="162"/>
      <c r="N26035" s="152"/>
      <c r="P26035" s="138"/>
    </row>
    <row r="26036" spans="13:16" x14ac:dyDescent="0.3">
      <c r="M26036" s="162"/>
      <c r="N26036" s="152"/>
      <c r="P26036" s="138"/>
    </row>
    <row r="26037" spans="13:16" x14ac:dyDescent="0.3">
      <c r="M26037" s="162"/>
      <c r="N26037" s="152"/>
      <c r="P26037" s="138"/>
    </row>
    <row r="26038" spans="13:16" x14ac:dyDescent="0.3">
      <c r="M26038" s="162"/>
      <c r="N26038" s="152"/>
      <c r="P26038" s="138"/>
    </row>
    <row r="26039" spans="13:16" x14ac:dyDescent="0.3">
      <c r="M26039" s="162"/>
      <c r="N26039" s="152"/>
      <c r="P26039" s="138"/>
    </row>
    <row r="26040" spans="13:16" x14ac:dyDescent="0.3">
      <c r="M26040" s="162"/>
      <c r="N26040" s="152"/>
      <c r="P26040" s="138"/>
    </row>
    <row r="26041" spans="13:16" x14ac:dyDescent="0.3">
      <c r="M26041" s="162"/>
      <c r="N26041" s="152"/>
      <c r="P26041" s="138"/>
    </row>
    <row r="26042" spans="13:16" x14ac:dyDescent="0.3">
      <c r="M26042" s="162"/>
      <c r="N26042" s="152"/>
      <c r="P26042" s="138"/>
    </row>
    <row r="26043" spans="13:16" x14ac:dyDescent="0.3">
      <c r="M26043" s="162"/>
      <c r="N26043" s="152"/>
      <c r="P26043" s="138"/>
    </row>
    <row r="26044" spans="13:16" x14ac:dyDescent="0.3">
      <c r="M26044" s="162"/>
      <c r="N26044" s="152"/>
      <c r="P26044" s="138"/>
    </row>
    <row r="26045" spans="13:16" x14ac:dyDescent="0.3">
      <c r="M26045" s="162"/>
      <c r="N26045" s="152"/>
      <c r="P26045" s="138"/>
    </row>
    <row r="26046" spans="13:16" x14ac:dyDescent="0.3">
      <c r="M26046" s="162"/>
      <c r="N26046" s="152"/>
      <c r="P26046" s="138"/>
    </row>
    <row r="26047" spans="13:16" x14ac:dyDescent="0.3">
      <c r="M26047" s="162"/>
      <c r="N26047" s="152"/>
      <c r="P26047" s="138"/>
    </row>
    <row r="26048" spans="13:16" x14ac:dyDescent="0.3">
      <c r="M26048" s="162"/>
      <c r="N26048" s="152"/>
      <c r="P26048" s="138"/>
    </row>
    <row r="26049" spans="13:16" x14ac:dyDescent="0.3">
      <c r="M26049" s="162"/>
      <c r="N26049" s="152"/>
      <c r="P26049" s="138"/>
    </row>
    <row r="26050" spans="13:16" x14ac:dyDescent="0.3">
      <c r="M26050" s="162"/>
      <c r="N26050" s="152"/>
      <c r="P26050" s="138"/>
    </row>
    <row r="26051" spans="13:16" x14ac:dyDescent="0.3">
      <c r="M26051" s="162"/>
      <c r="N26051" s="152"/>
      <c r="P26051" s="138"/>
    </row>
    <row r="26052" spans="13:16" x14ac:dyDescent="0.3">
      <c r="M26052" s="162"/>
      <c r="N26052" s="152"/>
      <c r="P26052" s="138"/>
    </row>
    <row r="26053" spans="13:16" x14ac:dyDescent="0.3">
      <c r="M26053" s="162"/>
      <c r="N26053" s="152"/>
      <c r="P26053" s="138"/>
    </row>
    <row r="26054" spans="13:16" x14ac:dyDescent="0.3">
      <c r="M26054" s="162"/>
      <c r="N26054" s="152"/>
      <c r="P26054" s="138"/>
    </row>
    <row r="26055" spans="13:16" x14ac:dyDescent="0.3">
      <c r="M26055" s="162"/>
      <c r="N26055" s="152"/>
      <c r="P26055" s="138"/>
    </row>
    <row r="26056" spans="13:16" x14ac:dyDescent="0.3">
      <c r="M26056" s="162"/>
      <c r="N26056" s="152"/>
      <c r="P26056" s="138"/>
    </row>
    <row r="26057" spans="13:16" x14ac:dyDescent="0.3">
      <c r="M26057" s="162"/>
      <c r="N26057" s="152"/>
      <c r="P26057" s="138"/>
    </row>
    <row r="26058" spans="13:16" x14ac:dyDescent="0.3">
      <c r="M26058" s="162"/>
      <c r="N26058" s="152"/>
      <c r="P26058" s="138"/>
    </row>
    <row r="26059" spans="13:16" x14ac:dyDescent="0.3">
      <c r="M26059" s="162"/>
      <c r="N26059" s="152"/>
      <c r="P26059" s="138"/>
    </row>
    <row r="26060" spans="13:16" x14ac:dyDescent="0.3">
      <c r="M26060" s="162"/>
      <c r="N26060" s="152"/>
      <c r="P26060" s="138"/>
    </row>
    <row r="26061" spans="13:16" x14ac:dyDescent="0.3">
      <c r="M26061" s="162"/>
      <c r="N26061" s="152"/>
      <c r="P26061" s="138"/>
    </row>
    <row r="26062" spans="13:16" x14ac:dyDescent="0.3">
      <c r="M26062" s="162"/>
      <c r="N26062" s="152"/>
      <c r="P26062" s="138"/>
    </row>
    <row r="26063" spans="13:16" x14ac:dyDescent="0.3">
      <c r="M26063" s="162"/>
      <c r="N26063" s="152"/>
      <c r="P26063" s="138"/>
    </row>
    <row r="26064" spans="13:16" x14ac:dyDescent="0.3">
      <c r="M26064" s="162"/>
      <c r="N26064" s="152"/>
      <c r="P26064" s="138"/>
    </row>
    <row r="26065" spans="13:16" x14ac:dyDescent="0.3">
      <c r="M26065" s="162"/>
      <c r="N26065" s="152"/>
      <c r="P26065" s="138"/>
    </row>
    <row r="26066" spans="13:16" x14ac:dyDescent="0.3">
      <c r="M26066" s="162"/>
      <c r="N26066" s="152"/>
      <c r="P26066" s="138"/>
    </row>
    <row r="26067" spans="13:16" x14ac:dyDescent="0.3">
      <c r="M26067" s="162"/>
      <c r="N26067" s="152"/>
      <c r="P26067" s="138"/>
    </row>
    <row r="26068" spans="13:16" x14ac:dyDescent="0.3">
      <c r="M26068" s="162"/>
      <c r="N26068" s="152"/>
      <c r="P26068" s="138"/>
    </row>
    <row r="26069" spans="13:16" x14ac:dyDescent="0.3">
      <c r="M26069" s="162"/>
      <c r="N26069" s="152"/>
      <c r="P26069" s="138"/>
    </row>
    <row r="26070" spans="13:16" x14ac:dyDescent="0.3">
      <c r="M26070" s="162"/>
      <c r="N26070" s="152"/>
      <c r="P26070" s="138"/>
    </row>
    <row r="26071" spans="13:16" x14ac:dyDescent="0.3">
      <c r="M26071" s="162"/>
      <c r="N26071" s="152"/>
      <c r="P26071" s="138"/>
    </row>
    <row r="26072" spans="13:16" x14ac:dyDescent="0.3">
      <c r="M26072" s="162"/>
      <c r="N26072" s="152"/>
      <c r="P26072" s="138"/>
    </row>
    <row r="26073" spans="13:16" x14ac:dyDescent="0.3">
      <c r="M26073" s="162"/>
      <c r="N26073" s="152"/>
      <c r="P26073" s="138"/>
    </row>
    <row r="26074" spans="13:16" x14ac:dyDescent="0.3">
      <c r="M26074" s="162"/>
      <c r="N26074" s="152"/>
      <c r="P26074" s="138"/>
    </row>
    <row r="26075" spans="13:16" x14ac:dyDescent="0.3">
      <c r="M26075" s="162"/>
      <c r="N26075" s="152"/>
      <c r="P26075" s="138"/>
    </row>
    <row r="26076" spans="13:16" x14ac:dyDescent="0.3">
      <c r="M26076" s="162"/>
      <c r="N26076" s="152"/>
      <c r="P26076" s="138"/>
    </row>
    <row r="26077" spans="13:16" x14ac:dyDescent="0.3">
      <c r="M26077" s="162"/>
      <c r="N26077" s="152"/>
      <c r="P26077" s="138"/>
    </row>
    <row r="26078" spans="13:16" x14ac:dyDescent="0.3">
      <c r="M26078" s="162"/>
      <c r="N26078" s="152"/>
      <c r="P26078" s="138"/>
    </row>
    <row r="26079" spans="13:16" x14ac:dyDescent="0.3">
      <c r="M26079" s="162"/>
      <c r="N26079" s="152"/>
      <c r="P26079" s="138"/>
    </row>
    <row r="26080" spans="13:16" x14ac:dyDescent="0.3">
      <c r="M26080" s="162"/>
      <c r="N26080" s="152"/>
      <c r="P26080" s="138"/>
    </row>
    <row r="26081" spans="13:16" x14ac:dyDescent="0.3">
      <c r="M26081" s="162"/>
      <c r="N26081" s="152"/>
      <c r="P26081" s="138"/>
    </row>
    <row r="26082" spans="13:16" x14ac:dyDescent="0.3">
      <c r="M26082" s="162"/>
      <c r="N26082" s="152"/>
      <c r="P26082" s="138"/>
    </row>
    <row r="26083" spans="13:16" x14ac:dyDescent="0.3">
      <c r="M26083" s="162"/>
      <c r="N26083" s="152"/>
      <c r="P26083" s="138"/>
    </row>
    <row r="26084" spans="13:16" x14ac:dyDescent="0.3">
      <c r="M26084" s="162"/>
      <c r="N26084" s="152"/>
      <c r="P26084" s="138"/>
    </row>
    <row r="26085" spans="13:16" x14ac:dyDescent="0.3">
      <c r="M26085" s="162"/>
      <c r="N26085" s="152"/>
      <c r="P26085" s="138"/>
    </row>
    <row r="26086" spans="13:16" x14ac:dyDescent="0.3">
      <c r="M26086" s="162"/>
      <c r="N26086" s="152"/>
      <c r="P26086" s="138"/>
    </row>
    <row r="26087" spans="13:16" x14ac:dyDescent="0.3">
      <c r="M26087" s="162"/>
      <c r="N26087" s="152"/>
      <c r="P26087" s="138"/>
    </row>
    <row r="26088" spans="13:16" x14ac:dyDescent="0.3">
      <c r="M26088" s="162"/>
      <c r="N26088" s="152"/>
      <c r="P26088" s="138"/>
    </row>
    <row r="26089" spans="13:16" x14ac:dyDescent="0.3">
      <c r="M26089" s="162"/>
      <c r="N26089" s="152"/>
      <c r="P26089" s="138"/>
    </row>
    <row r="26090" spans="13:16" x14ac:dyDescent="0.3">
      <c r="M26090" s="162"/>
      <c r="N26090" s="152"/>
      <c r="P26090" s="138"/>
    </row>
    <row r="26091" spans="13:16" x14ac:dyDescent="0.3">
      <c r="M26091" s="162"/>
      <c r="N26091" s="152"/>
      <c r="P26091" s="138"/>
    </row>
    <row r="26092" spans="13:16" x14ac:dyDescent="0.3">
      <c r="M26092" s="162"/>
      <c r="N26092" s="152"/>
      <c r="P26092" s="138"/>
    </row>
    <row r="26093" spans="13:16" x14ac:dyDescent="0.3">
      <c r="M26093" s="162"/>
      <c r="N26093" s="152"/>
      <c r="P26093" s="138"/>
    </row>
    <row r="26094" spans="13:16" x14ac:dyDescent="0.3">
      <c r="M26094" s="162"/>
      <c r="N26094" s="152"/>
      <c r="P26094" s="138"/>
    </row>
    <row r="26095" spans="13:16" x14ac:dyDescent="0.3">
      <c r="M26095" s="162"/>
      <c r="N26095" s="152"/>
      <c r="P26095" s="138"/>
    </row>
    <row r="26096" spans="13:16" x14ac:dyDescent="0.3">
      <c r="M26096" s="162"/>
      <c r="N26096" s="152"/>
      <c r="P26096" s="138"/>
    </row>
    <row r="26097" spans="13:16" x14ac:dyDescent="0.3">
      <c r="M26097" s="162"/>
      <c r="N26097" s="152"/>
      <c r="P26097" s="138"/>
    </row>
    <row r="26098" spans="13:16" x14ac:dyDescent="0.3">
      <c r="M26098" s="162"/>
      <c r="N26098" s="152"/>
      <c r="P26098" s="138"/>
    </row>
    <row r="26099" spans="13:16" x14ac:dyDescent="0.3">
      <c r="M26099" s="162"/>
      <c r="N26099" s="152"/>
      <c r="P26099" s="138"/>
    </row>
    <row r="26100" spans="13:16" x14ac:dyDescent="0.3">
      <c r="M26100" s="162"/>
      <c r="N26100" s="152"/>
      <c r="P26100" s="138"/>
    </row>
    <row r="26101" spans="13:16" x14ac:dyDescent="0.3">
      <c r="M26101" s="162"/>
      <c r="N26101" s="152"/>
      <c r="P26101" s="138"/>
    </row>
    <row r="26102" spans="13:16" x14ac:dyDescent="0.3">
      <c r="M26102" s="162"/>
      <c r="N26102" s="152"/>
      <c r="P26102" s="138"/>
    </row>
    <row r="26103" spans="13:16" x14ac:dyDescent="0.3">
      <c r="M26103" s="162"/>
      <c r="N26103" s="152"/>
      <c r="P26103" s="138"/>
    </row>
    <row r="26104" spans="13:16" x14ac:dyDescent="0.3">
      <c r="M26104" s="162"/>
      <c r="N26104" s="152"/>
      <c r="P26104" s="138"/>
    </row>
    <row r="26105" spans="13:16" x14ac:dyDescent="0.3">
      <c r="M26105" s="162"/>
      <c r="N26105" s="152"/>
      <c r="P26105" s="138"/>
    </row>
    <row r="26106" spans="13:16" x14ac:dyDescent="0.3">
      <c r="M26106" s="162"/>
      <c r="N26106" s="152"/>
      <c r="P26106" s="138"/>
    </row>
    <row r="26107" spans="13:16" x14ac:dyDescent="0.3">
      <c r="M26107" s="162"/>
      <c r="N26107" s="152"/>
      <c r="P26107" s="138"/>
    </row>
    <row r="26108" spans="13:16" x14ac:dyDescent="0.3">
      <c r="M26108" s="162"/>
      <c r="N26108" s="152"/>
      <c r="P26108" s="138"/>
    </row>
    <row r="26109" spans="13:16" x14ac:dyDescent="0.3">
      <c r="M26109" s="162"/>
      <c r="N26109" s="152"/>
      <c r="P26109" s="138"/>
    </row>
    <row r="26110" spans="13:16" x14ac:dyDescent="0.3">
      <c r="M26110" s="162"/>
      <c r="N26110" s="152"/>
      <c r="P26110" s="138"/>
    </row>
    <row r="26111" spans="13:16" x14ac:dyDescent="0.3">
      <c r="M26111" s="162"/>
      <c r="N26111" s="152"/>
      <c r="P26111" s="138"/>
    </row>
    <row r="26112" spans="13:16" x14ac:dyDescent="0.3">
      <c r="M26112" s="162"/>
      <c r="N26112" s="152"/>
      <c r="P26112" s="138"/>
    </row>
    <row r="26113" spans="13:16" x14ac:dyDescent="0.3">
      <c r="M26113" s="162"/>
      <c r="N26113" s="152"/>
      <c r="P26113" s="138"/>
    </row>
    <row r="26114" spans="13:16" x14ac:dyDescent="0.3">
      <c r="M26114" s="162"/>
      <c r="N26114" s="152"/>
      <c r="P26114" s="138"/>
    </row>
    <row r="26115" spans="13:16" x14ac:dyDescent="0.3">
      <c r="M26115" s="162"/>
      <c r="N26115" s="152"/>
      <c r="P26115" s="138"/>
    </row>
    <row r="26116" spans="13:16" x14ac:dyDescent="0.3">
      <c r="M26116" s="162"/>
      <c r="N26116" s="152"/>
      <c r="P26116" s="138"/>
    </row>
    <row r="26117" spans="13:16" x14ac:dyDescent="0.3">
      <c r="M26117" s="162"/>
      <c r="N26117" s="152"/>
      <c r="P26117" s="138"/>
    </row>
    <row r="26118" spans="13:16" x14ac:dyDescent="0.3">
      <c r="M26118" s="162"/>
      <c r="N26118" s="152"/>
      <c r="P26118" s="138"/>
    </row>
    <row r="26119" spans="13:16" x14ac:dyDescent="0.3">
      <c r="M26119" s="162"/>
      <c r="N26119" s="152"/>
      <c r="P26119" s="138"/>
    </row>
    <row r="26120" spans="13:16" x14ac:dyDescent="0.3">
      <c r="M26120" s="162"/>
      <c r="N26120" s="152"/>
      <c r="P26120" s="138"/>
    </row>
    <row r="26121" spans="13:16" x14ac:dyDescent="0.3">
      <c r="M26121" s="162"/>
      <c r="N26121" s="152"/>
      <c r="P26121" s="138"/>
    </row>
    <row r="26122" spans="13:16" x14ac:dyDescent="0.3">
      <c r="M26122" s="162"/>
      <c r="N26122" s="152"/>
      <c r="P26122" s="138"/>
    </row>
    <row r="26123" spans="13:16" x14ac:dyDescent="0.3">
      <c r="M26123" s="162"/>
      <c r="N26123" s="152"/>
      <c r="P26123" s="138"/>
    </row>
    <row r="26124" spans="13:16" x14ac:dyDescent="0.3">
      <c r="M26124" s="162"/>
      <c r="N26124" s="152"/>
      <c r="P26124" s="138"/>
    </row>
    <row r="26125" spans="13:16" x14ac:dyDescent="0.3">
      <c r="M26125" s="162"/>
      <c r="N26125" s="152"/>
      <c r="P26125" s="138"/>
    </row>
    <row r="26126" spans="13:16" x14ac:dyDescent="0.3">
      <c r="M26126" s="162"/>
      <c r="N26126" s="152"/>
      <c r="P26126" s="138"/>
    </row>
    <row r="26127" spans="13:16" x14ac:dyDescent="0.3">
      <c r="M26127" s="162"/>
      <c r="N26127" s="152"/>
      <c r="P26127" s="138"/>
    </row>
    <row r="26128" spans="13:16" x14ac:dyDescent="0.3">
      <c r="M26128" s="162"/>
      <c r="N26128" s="152"/>
      <c r="P26128" s="138"/>
    </row>
    <row r="26129" spans="13:16" x14ac:dyDescent="0.3">
      <c r="M26129" s="162"/>
      <c r="N26129" s="152"/>
      <c r="P26129" s="138"/>
    </row>
    <row r="26130" spans="13:16" x14ac:dyDescent="0.3">
      <c r="M26130" s="162"/>
      <c r="N26130" s="152"/>
      <c r="P26130" s="138"/>
    </row>
    <row r="26131" spans="13:16" x14ac:dyDescent="0.3">
      <c r="M26131" s="162"/>
      <c r="N26131" s="152"/>
      <c r="P26131" s="138"/>
    </row>
    <row r="26132" spans="13:16" x14ac:dyDescent="0.3">
      <c r="M26132" s="162"/>
      <c r="N26132" s="152"/>
      <c r="P26132" s="138"/>
    </row>
    <row r="26133" spans="13:16" x14ac:dyDescent="0.3">
      <c r="M26133" s="162"/>
      <c r="N26133" s="152"/>
      <c r="P26133" s="138"/>
    </row>
    <row r="26134" spans="13:16" x14ac:dyDescent="0.3">
      <c r="M26134" s="162"/>
      <c r="N26134" s="152"/>
      <c r="P26134" s="138"/>
    </row>
    <row r="26135" spans="13:16" x14ac:dyDescent="0.3">
      <c r="M26135" s="162"/>
      <c r="N26135" s="152"/>
      <c r="P26135" s="138"/>
    </row>
    <row r="26136" spans="13:16" x14ac:dyDescent="0.3">
      <c r="M26136" s="162"/>
      <c r="N26136" s="152"/>
      <c r="P26136" s="138"/>
    </row>
    <row r="26137" spans="13:16" x14ac:dyDescent="0.3">
      <c r="M26137" s="162"/>
      <c r="N26137" s="152"/>
      <c r="P26137" s="138"/>
    </row>
    <row r="26138" spans="13:16" x14ac:dyDescent="0.3">
      <c r="M26138" s="162"/>
      <c r="N26138" s="152"/>
      <c r="P26138" s="138"/>
    </row>
    <row r="26139" spans="13:16" x14ac:dyDescent="0.3">
      <c r="M26139" s="162"/>
      <c r="N26139" s="152"/>
      <c r="P26139" s="138"/>
    </row>
    <row r="26140" spans="13:16" x14ac:dyDescent="0.3">
      <c r="M26140" s="162"/>
      <c r="N26140" s="152"/>
      <c r="P26140" s="138"/>
    </row>
    <row r="26141" spans="13:16" x14ac:dyDescent="0.3">
      <c r="M26141" s="162"/>
      <c r="N26141" s="152"/>
      <c r="P26141" s="138"/>
    </row>
    <row r="26142" spans="13:16" x14ac:dyDescent="0.3">
      <c r="M26142" s="162"/>
      <c r="N26142" s="152"/>
      <c r="P26142" s="138"/>
    </row>
    <row r="26143" spans="13:16" x14ac:dyDescent="0.3">
      <c r="M26143" s="162"/>
      <c r="N26143" s="152"/>
      <c r="P26143" s="138"/>
    </row>
    <row r="26144" spans="13:16" x14ac:dyDescent="0.3">
      <c r="M26144" s="162"/>
      <c r="N26144" s="152"/>
      <c r="P26144" s="138"/>
    </row>
    <row r="26145" spans="13:16" x14ac:dyDescent="0.3">
      <c r="M26145" s="162"/>
      <c r="N26145" s="152"/>
      <c r="P26145" s="138"/>
    </row>
    <row r="26146" spans="13:16" x14ac:dyDescent="0.3">
      <c r="M26146" s="162"/>
      <c r="N26146" s="152"/>
      <c r="P26146" s="138"/>
    </row>
    <row r="26147" spans="13:16" x14ac:dyDescent="0.3">
      <c r="M26147" s="162"/>
      <c r="N26147" s="152"/>
      <c r="P26147" s="138"/>
    </row>
    <row r="26148" spans="13:16" x14ac:dyDescent="0.3">
      <c r="M26148" s="162"/>
      <c r="N26148" s="152"/>
      <c r="P26148" s="138"/>
    </row>
    <row r="26149" spans="13:16" x14ac:dyDescent="0.3">
      <c r="M26149" s="162"/>
      <c r="N26149" s="152"/>
      <c r="P26149" s="138"/>
    </row>
    <row r="26150" spans="13:16" x14ac:dyDescent="0.3">
      <c r="M26150" s="162"/>
      <c r="N26150" s="152"/>
      <c r="P26150" s="138"/>
    </row>
    <row r="26151" spans="13:16" x14ac:dyDescent="0.3">
      <c r="M26151" s="162"/>
      <c r="N26151" s="152"/>
      <c r="P26151" s="138"/>
    </row>
    <row r="26152" spans="13:16" x14ac:dyDescent="0.3">
      <c r="M26152" s="162"/>
      <c r="N26152" s="152"/>
      <c r="P26152" s="138"/>
    </row>
    <row r="26153" spans="13:16" x14ac:dyDescent="0.3">
      <c r="M26153" s="162"/>
      <c r="N26153" s="152"/>
      <c r="P26153" s="138"/>
    </row>
    <row r="26154" spans="13:16" x14ac:dyDescent="0.3">
      <c r="M26154" s="162"/>
      <c r="N26154" s="152"/>
      <c r="P26154" s="138"/>
    </row>
    <row r="26155" spans="13:16" x14ac:dyDescent="0.3">
      <c r="M26155" s="162"/>
      <c r="N26155" s="152"/>
      <c r="P26155" s="138"/>
    </row>
    <row r="26156" spans="13:16" x14ac:dyDescent="0.3">
      <c r="M26156" s="162"/>
      <c r="N26156" s="152"/>
      <c r="P26156" s="138"/>
    </row>
    <row r="26157" spans="13:16" x14ac:dyDescent="0.3">
      <c r="M26157" s="162"/>
      <c r="N26157" s="152"/>
      <c r="P26157" s="138"/>
    </row>
    <row r="26158" spans="13:16" x14ac:dyDescent="0.3">
      <c r="M26158" s="162"/>
      <c r="N26158" s="152"/>
      <c r="P26158" s="138"/>
    </row>
    <row r="26159" spans="13:16" x14ac:dyDescent="0.3">
      <c r="M26159" s="162"/>
      <c r="N26159" s="152"/>
      <c r="P26159" s="138"/>
    </row>
    <row r="26160" spans="13:16" x14ac:dyDescent="0.3">
      <c r="M26160" s="162"/>
      <c r="N26160" s="152"/>
      <c r="P26160" s="138"/>
    </row>
    <row r="26161" spans="13:16" x14ac:dyDescent="0.3">
      <c r="M26161" s="162"/>
      <c r="N26161" s="152"/>
      <c r="P26161" s="138"/>
    </row>
    <row r="26162" spans="13:16" x14ac:dyDescent="0.3">
      <c r="M26162" s="162"/>
      <c r="N26162" s="152"/>
      <c r="P26162" s="138"/>
    </row>
    <row r="26163" spans="13:16" x14ac:dyDescent="0.3">
      <c r="M26163" s="162"/>
      <c r="N26163" s="152"/>
      <c r="P26163" s="138"/>
    </row>
    <row r="26164" spans="13:16" x14ac:dyDescent="0.3">
      <c r="M26164" s="162"/>
      <c r="N26164" s="152"/>
      <c r="P26164" s="138"/>
    </row>
    <row r="26165" spans="13:16" x14ac:dyDescent="0.3">
      <c r="M26165" s="162"/>
      <c r="N26165" s="152"/>
      <c r="P26165" s="138"/>
    </row>
    <row r="26166" spans="13:16" x14ac:dyDescent="0.3">
      <c r="M26166" s="162"/>
      <c r="N26166" s="152"/>
      <c r="P26166" s="138"/>
    </row>
    <row r="26167" spans="13:16" x14ac:dyDescent="0.3">
      <c r="M26167" s="162"/>
      <c r="N26167" s="152"/>
      <c r="P26167" s="138"/>
    </row>
    <row r="26168" spans="13:16" x14ac:dyDescent="0.3">
      <c r="M26168" s="162"/>
      <c r="N26168" s="152"/>
      <c r="P26168" s="138"/>
    </row>
    <row r="26169" spans="13:16" x14ac:dyDescent="0.3">
      <c r="M26169" s="162"/>
      <c r="N26169" s="152"/>
      <c r="P26169" s="138"/>
    </row>
    <row r="26170" spans="13:16" x14ac:dyDescent="0.3">
      <c r="M26170" s="162"/>
      <c r="N26170" s="152"/>
      <c r="P26170" s="138"/>
    </row>
    <row r="26171" spans="13:16" x14ac:dyDescent="0.3">
      <c r="M26171" s="162"/>
      <c r="N26171" s="152"/>
      <c r="P26171" s="138"/>
    </row>
    <row r="26172" spans="13:16" x14ac:dyDescent="0.3">
      <c r="M26172" s="162"/>
      <c r="N26172" s="152"/>
      <c r="P26172" s="138"/>
    </row>
    <row r="26173" spans="13:16" x14ac:dyDescent="0.3">
      <c r="M26173" s="162"/>
      <c r="N26173" s="152"/>
      <c r="P26173" s="138"/>
    </row>
    <row r="26174" spans="13:16" x14ac:dyDescent="0.3">
      <c r="M26174" s="162"/>
      <c r="N26174" s="152"/>
      <c r="P26174" s="138"/>
    </row>
    <row r="26175" spans="13:16" x14ac:dyDescent="0.3">
      <c r="M26175" s="162"/>
      <c r="N26175" s="152"/>
      <c r="P26175" s="138"/>
    </row>
    <row r="26176" spans="13:16" x14ac:dyDescent="0.3">
      <c r="M26176" s="162"/>
      <c r="N26176" s="152"/>
      <c r="P26176" s="138"/>
    </row>
    <row r="26177" spans="13:16" x14ac:dyDescent="0.3">
      <c r="M26177" s="162"/>
      <c r="N26177" s="152"/>
      <c r="P26177" s="138"/>
    </row>
    <row r="26178" spans="13:16" x14ac:dyDescent="0.3">
      <c r="M26178" s="162"/>
      <c r="N26178" s="152"/>
      <c r="P26178" s="138"/>
    </row>
    <row r="26179" spans="13:16" x14ac:dyDescent="0.3">
      <c r="M26179" s="162"/>
      <c r="N26179" s="152"/>
      <c r="P26179" s="138"/>
    </row>
    <row r="26180" spans="13:16" x14ac:dyDescent="0.3">
      <c r="M26180" s="162"/>
      <c r="N26180" s="152"/>
      <c r="P26180" s="138"/>
    </row>
    <row r="26181" spans="13:16" x14ac:dyDescent="0.3">
      <c r="M26181" s="162"/>
      <c r="N26181" s="152"/>
      <c r="P26181" s="138"/>
    </row>
    <row r="26182" spans="13:16" x14ac:dyDescent="0.3">
      <c r="M26182" s="162"/>
      <c r="N26182" s="152"/>
      <c r="P26182" s="138"/>
    </row>
    <row r="26183" spans="13:16" x14ac:dyDescent="0.3">
      <c r="M26183" s="162"/>
      <c r="N26183" s="152"/>
      <c r="P26183" s="138"/>
    </row>
    <row r="26184" spans="13:16" x14ac:dyDescent="0.3">
      <c r="M26184" s="162"/>
      <c r="N26184" s="152"/>
      <c r="P26184" s="138"/>
    </row>
    <row r="26185" spans="13:16" x14ac:dyDescent="0.3">
      <c r="M26185" s="162"/>
      <c r="N26185" s="152"/>
      <c r="P26185" s="138"/>
    </row>
    <row r="26186" spans="13:16" x14ac:dyDescent="0.3">
      <c r="M26186" s="162"/>
      <c r="N26186" s="152"/>
      <c r="P26186" s="138"/>
    </row>
    <row r="26187" spans="13:16" x14ac:dyDescent="0.3">
      <c r="M26187" s="162"/>
      <c r="N26187" s="152"/>
      <c r="P26187" s="138"/>
    </row>
    <row r="26188" spans="13:16" x14ac:dyDescent="0.3">
      <c r="M26188" s="162"/>
      <c r="N26188" s="152"/>
      <c r="P26188" s="138"/>
    </row>
    <row r="26189" spans="13:16" x14ac:dyDescent="0.3">
      <c r="M26189" s="162"/>
      <c r="N26189" s="152"/>
      <c r="P26189" s="138"/>
    </row>
    <row r="26190" spans="13:16" x14ac:dyDescent="0.3">
      <c r="M26190" s="162"/>
      <c r="N26190" s="152"/>
      <c r="P26190" s="138"/>
    </row>
    <row r="26191" spans="13:16" x14ac:dyDescent="0.3">
      <c r="M26191" s="162"/>
      <c r="N26191" s="152"/>
      <c r="P26191" s="138"/>
    </row>
    <row r="26192" spans="13:16" x14ac:dyDescent="0.3">
      <c r="M26192" s="162"/>
      <c r="N26192" s="152"/>
      <c r="P26192" s="138"/>
    </row>
    <row r="26193" spans="13:16" x14ac:dyDescent="0.3">
      <c r="M26193" s="162"/>
      <c r="N26193" s="152"/>
      <c r="P26193" s="138"/>
    </row>
    <row r="26194" spans="13:16" x14ac:dyDescent="0.3">
      <c r="M26194" s="162"/>
      <c r="N26194" s="152"/>
      <c r="P26194" s="138"/>
    </row>
    <row r="26195" spans="13:16" x14ac:dyDescent="0.3">
      <c r="M26195" s="162"/>
      <c r="N26195" s="152"/>
      <c r="P26195" s="138"/>
    </row>
    <row r="26196" spans="13:16" x14ac:dyDescent="0.3">
      <c r="M26196" s="162"/>
      <c r="N26196" s="152"/>
      <c r="P26196" s="138"/>
    </row>
    <row r="26197" spans="13:16" x14ac:dyDescent="0.3">
      <c r="M26197" s="162"/>
      <c r="N26197" s="152"/>
      <c r="P26197" s="138"/>
    </row>
    <row r="26198" spans="13:16" x14ac:dyDescent="0.3">
      <c r="M26198" s="162"/>
      <c r="N26198" s="152"/>
      <c r="P26198" s="138"/>
    </row>
    <row r="26199" spans="13:16" x14ac:dyDescent="0.3">
      <c r="M26199" s="162"/>
      <c r="N26199" s="152"/>
      <c r="P26199" s="138"/>
    </row>
    <row r="26200" spans="13:16" x14ac:dyDescent="0.3">
      <c r="M26200" s="162"/>
      <c r="N26200" s="152"/>
      <c r="P26200" s="138"/>
    </row>
    <row r="26201" spans="13:16" x14ac:dyDescent="0.3">
      <c r="M26201" s="162"/>
      <c r="N26201" s="152"/>
      <c r="P26201" s="138"/>
    </row>
    <row r="26202" spans="13:16" x14ac:dyDescent="0.3">
      <c r="M26202" s="162"/>
      <c r="N26202" s="152"/>
      <c r="P26202" s="138"/>
    </row>
    <row r="26203" spans="13:16" x14ac:dyDescent="0.3">
      <c r="M26203" s="162"/>
      <c r="N26203" s="152"/>
      <c r="P26203" s="138"/>
    </row>
    <row r="26204" spans="13:16" x14ac:dyDescent="0.3">
      <c r="M26204" s="162"/>
      <c r="N26204" s="152"/>
      <c r="P26204" s="138"/>
    </row>
    <row r="26205" spans="13:16" x14ac:dyDescent="0.3">
      <c r="M26205" s="162"/>
      <c r="N26205" s="152"/>
      <c r="P26205" s="138"/>
    </row>
    <row r="26206" spans="13:16" x14ac:dyDescent="0.3">
      <c r="M26206" s="162"/>
      <c r="N26206" s="152"/>
      <c r="P26206" s="138"/>
    </row>
    <row r="26207" spans="13:16" x14ac:dyDescent="0.3">
      <c r="M26207" s="162"/>
      <c r="N26207" s="152"/>
      <c r="P26207" s="138"/>
    </row>
    <row r="26208" spans="13:16" x14ac:dyDescent="0.3">
      <c r="M26208" s="162"/>
      <c r="N26208" s="152"/>
      <c r="P26208" s="138"/>
    </row>
    <row r="26209" spans="13:16" x14ac:dyDescent="0.3">
      <c r="M26209" s="162"/>
      <c r="N26209" s="152"/>
      <c r="P26209" s="138"/>
    </row>
    <row r="26210" spans="13:16" x14ac:dyDescent="0.3">
      <c r="M26210" s="162"/>
      <c r="N26210" s="152"/>
      <c r="P26210" s="138"/>
    </row>
    <row r="26211" spans="13:16" x14ac:dyDescent="0.3">
      <c r="M26211" s="162"/>
      <c r="N26211" s="152"/>
      <c r="P26211" s="138"/>
    </row>
    <row r="26212" spans="13:16" x14ac:dyDescent="0.3">
      <c r="M26212" s="162"/>
      <c r="N26212" s="152"/>
      <c r="P26212" s="138"/>
    </row>
    <row r="26213" spans="13:16" x14ac:dyDescent="0.3">
      <c r="M26213" s="162"/>
      <c r="N26213" s="152"/>
      <c r="P26213" s="138"/>
    </row>
    <row r="26214" spans="13:16" x14ac:dyDescent="0.3">
      <c r="M26214" s="162"/>
      <c r="N26214" s="152"/>
      <c r="P26214" s="138"/>
    </row>
    <row r="26215" spans="13:16" x14ac:dyDescent="0.3">
      <c r="M26215" s="162"/>
      <c r="N26215" s="152"/>
      <c r="P26215" s="138"/>
    </row>
    <row r="26216" spans="13:16" x14ac:dyDescent="0.3">
      <c r="M26216" s="162"/>
      <c r="N26216" s="152"/>
      <c r="P26216" s="138"/>
    </row>
    <row r="26217" spans="13:16" x14ac:dyDescent="0.3">
      <c r="M26217" s="162"/>
      <c r="N26217" s="152"/>
      <c r="P26217" s="138"/>
    </row>
    <row r="26218" spans="13:16" x14ac:dyDescent="0.3">
      <c r="M26218" s="162"/>
      <c r="N26218" s="152"/>
      <c r="P26218" s="138"/>
    </row>
    <row r="26219" spans="13:16" x14ac:dyDescent="0.3">
      <c r="M26219" s="162"/>
      <c r="N26219" s="152"/>
      <c r="P26219" s="138"/>
    </row>
    <row r="26220" spans="13:16" x14ac:dyDescent="0.3">
      <c r="M26220" s="162"/>
      <c r="N26220" s="152"/>
      <c r="P26220" s="138"/>
    </row>
    <row r="26221" spans="13:16" x14ac:dyDescent="0.3">
      <c r="M26221" s="162"/>
      <c r="N26221" s="152"/>
      <c r="P26221" s="138"/>
    </row>
    <row r="26222" spans="13:16" x14ac:dyDescent="0.3">
      <c r="M26222" s="162"/>
      <c r="N26222" s="152"/>
      <c r="P26222" s="138"/>
    </row>
    <row r="26223" spans="13:16" x14ac:dyDescent="0.3">
      <c r="M26223" s="162"/>
      <c r="N26223" s="152"/>
      <c r="P26223" s="138"/>
    </row>
    <row r="26224" spans="13:16" x14ac:dyDescent="0.3">
      <c r="M26224" s="162"/>
      <c r="N26224" s="152"/>
      <c r="P26224" s="138"/>
    </row>
    <row r="26225" spans="13:16" x14ac:dyDescent="0.3">
      <c r="M26225" s="162"/>
      <c r="N26225" s="152"/>
      <c r="P26225" s="138"/>
    </row>
    <row r="26226" spans="13:16" x14ac:dyDescent="0.3">
      <c r="M26226" s="162"/>
      <c r="N26226" s="152"/>
      <c r="P26226" s="138"/>
    </row>
    <row r="26227" spans="13:16" x14ac:dyDescent="0.3">
      <c r="M26227" s="162"/>
      <c r="N26227" s="152"/>
      <c r="P26227" s="138"/>
    </row>
    <row r="26228" spans="13:16" x14ac:dyDescent="0.3">
      <c r="M26228" s="162"/>
      <c r="N26228" s="152"/>
      <c r="P26228" s="138"/>
    </row>
    <row r="26229" spans="13:16" x14ac:dyDescent="0.3">
      <c r="M26229" s="162"/>
      <c r="N26229" s="152"/>
      <c r="P26229" s="138"/>
    </row>
    <row r="26230" spans="13:16" x14ac:dyDescent="0.3">
      <c r="M26230" s="162"/>
      <c r="N26230" s="152"/>
      <c r="P26230" s="138"/>
    </row>
    <row r="26231" spans="13:16" x14ac:dyDescent="0.3">
      <c r="M26231" s="162"/>
      <c r="N26231" s="152"/>
      <c r="P26231" s="138"/>
    </row>
    <row r="26232" spans="13:16" x14ac:dyDescent="0.3">
      <c r="M26232" s="162"/>
      <c r="N26232" s="152"/>
      <c r="P26232" s="138"/>
    </row>
    <row r="26233" spans="13:16" x14ac:dyDescent="0.3">
      <c r="M26233" s="162"/>
      <c r="N26233" s="152"/>
      <c r="P26233" s="138"/>
    </row>
    <row r="26234" spans="13:16" x14ac:dyDescent="0.3">
      <c r="M26234" s="162"/>
      <c r="N26234" s="152"/>
      <c r="P26234" s="138"/>
    </row>
    <row r="26235" spans="13:16" x14ac:dyDescent="0.3">
      <c r="M26235" s="162"/>
      <c r="N26235" s="152"/>
      <c r="P26235" s="138"/>
    </row>
    <row r="26236" spans="13:16" x14ac:dyDescent="0.3">
      <c r="M26236" s="162"/>
      <c r="N26236" s="152"/>
      <c r="P26236" s="138"/>
    </row>
    <row r="26237" spans="13:16" x14ac:dyDescent="0.3">
      <c r="M26237" s="162"/>
      <c r="N26237" s="152"/>
      <c r="P26237" s="138"/>
    </row>
    <row r="26238" spans="13:16" x14ac:dyDescent="0.3">
      <c r="M26238" s="162"/>
      <c r="N26238" s="152"/>
      <c r="P26238" s="138"/>
    </row>
    <row r="26239" spans="13:16" x14ac:dyDescent="0.3">
      <c r="M26239" s="162"/>
      <c r="N26239" s="152"/>
      <c r="P26239" s="138"/>
    </row>
    <row r="26240" spans="13:16" x14ac:dyDescent="0.3">
      <c r="M26240" s="162"/>
      <c r="N26240" s="152"/>
      <c r="P26240" s="138"/>
    </row>
    <row r="26241" spans="13:16" x14ac:dyDescent="0.3">
      <c r="M26241" s="162"/>
      <c r="N26241" s="152"/>
      <c r="P26241" s="138"/>
    </row>
    <row r="26242" spans="13:16" x14ac:dyDescent="0.3">
      <c r="M26242" s="162"/>
      <c r="N26242" s="152"/>
      <c r="P26242" s="138"/>
    </row>
    <row r="26243" spans="13:16" x14ac:dyDescent="0.3">
      <c r="M26243" s="162"/>
      <c r="N26243" s="152"/>
      <c r="P26243" s="138"/>
    </row>
    <row r="26244" spans="13:16" x14ac:dyDescent="0.3">
      <c r="M26244" s="162"/>
      <c r="N26244" s="152"/>
      <c r="P26244" s="138"/>
    </row>
    <row r="26245" spans="13:16" x14ac:dyDescent="0.3">
      <c r="M26245" s="162"/>
      <c r="N26245" s="152"/>
      <c r="P26245" s="138"/>
    </row>
    <row r="26246" spans="13:16" x14ac:dyDescent="0.3">
      <c r="M26246" s="162"/>
      <c r="N26246" s="152"/>
      <c r="P26246" s="138"/>
    </row>
    <row r="26247" spans="13:16" x14ac:dyDescent="0.3">
      <c r="M26247" s="162"/>
      <c r="N26247" s="152"/>
      <c r="P26247" s="138"/>
    </row>
    <row r="26248" spans="13:16" x14ac:dyDescent="0.3">
      <c r="M26248" s="162"/>
      <c r="N26248" s="152"/>
      <c r="P26248" s="138"/>
    </row>
    <row r="26249" spans="13:16" x14ac:dyDescent="0.3">
      <c r="M26249" s="162"/>
      <c r="N26249" s="152"/>
      <c r="P26249" s="138"/>
    </row>
    <row r="26250" spans="13:16" x14ac:dyDescent="0.3">
      <c r="M26250" s="162"/>
      <c r="N26250" s="152"/>
      <c r="P26250" s="138"/>
    </row>
    <row r="26251" spans="13:16" x14ac:dyDescent="0.3">
      <c r="M26251" s="162"/>
      <c r="N26251" s="152"/>
      <c r="P26251" s="138"/>
    </row>
    <row r="26252" spans="13:16" x14ac:dyDescent="0.3">
      <c r="M26252" s="162"/>
      <c r="N26252" s="152"/>
      <c r="P26252" s="138"/>
    </row>
    <row r="26253" spans="13:16" x14ac:dyDescent="0.3">
      <c r="M26253" s="162"/>
      <c r="N26253" s="152"/>
      <c r="P26253" s="138"/>
    </row>
    <row r="26254" spans="13:16" x14ac:dyDescent="0.3">
      <c r="M26254" s="162"/>
      <c r="N26254" s="152"/>
      <c r="P26254" s="138"/>
    </row>
    <row r="26255" spans="13:16" x14ac:dyDescent="0.3">
      <c r="M26255" s="162"/>
      <c r="N26255" s="152"/>
      <c r="P26255" s="138"/>
    </row>
    <row r="26256" spans="13:16" x14ac:dyDescent="0.3">
      <c r="M26256" s="162"/>
      <c r="N26256" s="152"/>
      <c r="P26256" s="138"/>
    </row>
    <row r="26257" spans="13:16" x14ac:dyDescent="0.3">
      <c r="M26257" s="162"/>
      <c r="N26257" s="152"/>
      <c r="P26257" s="138"/>
    </row>
    <row r="26258" spans="13:16" x14ac:dyDescent="0.3">
      <c r="M26258" s="162"/>
      <c r="N26258" s="152"/>
      <c r="P26258" s="138"/>
    </row>
    <row r="26259" spans="13:16" x14ac:dyDescent="0.3">
      <c r="M26259" s="162"/>
      <c r="N26259" s="152"/>
      <c r="P26259" s="138"/>
    </row>
    <row r="26260" spans="13:16" x14ac:dyDescent="0.3">
      <c r="M26260" s="162"/>
      <c r="N26260" s="152"/>
      <c r="P26260" s="138"/>
    </row>
    <row r="26261" spans="13:16" x14ac:dyDescent="0.3">
      <c r="M26261" s="162"/>
      <c r="N26261" s="152"/>
      <c r="P26261" s="138"/>
    </row>
    <row r="26262" spans="13:16" x14ac:dyDescent="0.3">
      <c r="M26262" s="162"/>
      <c r="N26262" s="152"/>
      <c r="P26262" s="138"/>
    </row>
    <row r="26263" spans="13:16" x14ac:dyDescent="0.3">
      <c r="M26263" s="162"/>
      <c r="N26263" s="152"/>
      <c r="P26263" s="138"/>
    </row>
    <row r="26264" spans="13:16" x14ac:dyDescent="0.3">
      <c r="M26264" s="162"/>
      <c r="N26264" s="152"/>
      <c r="P26264" s="138"/>
    </row>
    <row r="26265" spans="13:16" x14ac:dyDescent="0.3">
      <c r="M26265" s="162"/>
      <c r="N26265" s="152"/>
      <c r="P26265" s="138"/>
    </row>
    <row r="26266" spans="13:16" x14ac:dyDescent="0.3">
      <c r="M26266" s="162"/>
      <c r="N26266" s="152"/>
      <c r="P26266" s="138"/>
    </row>
    <row r="26267" spans="13:16" x14ac:dyDescent="0.3">
      <c r="M26267" s="162"/>
      <c r="N26267" s="152"/>
      <c r="P26267" s="138"/>
    </row>
    <row r="26268" spans="13:16" x14ac:dyDescent="0.3">
      <c r="M26268" s="162"/>
      <c r="N26268" s="152"/>
      <c r="P26268" s="138"/>
    </row>
    <row r="26269" spans="13:16" x14ac:dyDescent="0.3">
      <c r="M26269" s="162"/>
      <c r="N26269" s="152"/>
      <c r="P26269" s="138"/>
    </row>
    <row r="26270" spans="13:16" x14ac:dyDescent="0.3">
      <c r="M26270" s="162"/>
      <c r="N26270" s="152"/>
      <c r="P26270" s="138"/>
    </row>
    <row r="26271" spans="13:16" x14ac:dyDescent="0.3">
      <c r="M26271" s="162"/>
      <c r="N26271" s="152"/>
      <c r="P26271" s="138"/>
    </row>
    <row r="26272" spans="13:16" x14ac:dyDescent="0.3">
      <c r="M26272" s="162"/>
      <c r="N26272" s="152"/>
      <c r="P26272" s="138"/>
    </row>
    <row r="26273" spans="13:16" x14ac:dyDescent="0.3">
      <c r="M26273" s="162"/>
      <c r="N26273" s="152"/>
      <c r="P26273" s="138"/>
    </row>
    <row r="26274" spans="13:16" x14ac:dyDescent="0.3">
      <c r="M26274" s="162"/>
      <c r="N26274" s="152"/>
      <c r="P26274" s="138"/>
    </row>
    <row r="26275" spans="13:16" x14ac:dyDescent="0.3">
      <c r="M26275" s="162"/>
      <c r="N26275" s="152"/>
      <c r="P26275" s="138"/>
    </row>
    <row r="26276" spans="13:16" x14ac:dyDescent="0.3">
      <c r="M26276" s="162"/>
      <c r="N26276" s="152"/>
      <c r="P26276" s="138"/>
    </row>
    <row r="26277" spans="13:16" x14ac:dyDescent="0.3">
      <c r="M26277" s="162"/>
      <c r="N26277" s="152"/>
      <c r="P26277" s="138"/>
    </row>
    <row r="26278" spans="13:16" x14ac:dyDescent="0.3">
      <c r="M26278" s="162"/>
      <c r="N26278" s="152"/>
      <c r="P26278" s="138"/>
    </row>
    <row r="26279" spans="13:16" x14ac:dyDescent="0.3">
      <c r="M26279" s="162"/>
      <c r="N26279" s="152"/>
      <c r="P26279" s="138"/>
    </row>
    <row r="26280" spans="13:16" x14ac:dyDescent="0.3">
      <c r="M26280" s="162"/>
      <c r="N26280" s="152"/>
      <c r="P26280" s="138"/>
    </row>
    <row r="26281" spans="13:16" x14ac:dyDescent="0.3">
      <c r="M26281" s="162"/>
      <c r="N26281" s="152"/>
      <c r="P26281" s="138"/>
    </row>
    <row r="26282" spans="13:16" x14ac:dyDescent="0.3">
      <c r="M26282" s="162"/>
      <c r="N26282" s="152"/>
      <c r="P26282" s="138"/>
    </row>
    <row r="26283" spans="13:16" x14ac:dyDescent="0.3">
      <c r="M26283" s="162"/>
      <c r="N26283" s="152"/>
      <c r="P26283" s="138"/>
    </row>
    <row r="26284" spans="13:16" x14ac:dyDescent="0.3">
      <c r="M26284" s="162"/>
      <c r="N26284" s="152"/>
      <c r="P26284" s="138"/>
    </row>
    <row r="26285" spans="13:16" x14ac:dyDescent="0.3">
      <c r="M26285" s="162"/>
      <c r="N26285" s="152"/>
      <c r="P26285" s="138"/>
    </row>
    <row r="26286" spans="13:16" x14ac:dyDescent="0.3">
      <c r="M26286" s="162"/>
      <c r="N26286" s="152"/>
      <c r="P26286" s="138"/>
    </row>
    <row r="26287" spans="13:16" x14ac:dyDescent="0.3">
      <c r="M26287" s="162"/>
      <c r="N26287" s="152"/>
      <c r="P26287" s="138"/>
    </row>
    <row r="26288" spans="13:16" x14ac:dyDescent="0.3">
      <c r="M26288" s="162"/>
      <c r="N26288" s="152"/>
      <c r="P26288" s="138"/>
    </row>
    <row r="26289" spans="13:16" x14ac:dyDescent="0.3">
      <c r="M26289" s="162"/>
      <c r="N26289" s="152"/>
      <c r="P26289" s="138"/>
    </row>
    <row r="26290" spans="13:16" x14ac:dyDescent="0.3">
      <c r="M26290" s="162"/>
      <c r="N26290" s="152"/>
      <c r="P26290" s="138"/>
    </row>
    <row r="26291" spans="13:16" x14ac:dyDescent="0.3">
      <c r="M26291" s="162"/>
      <c r="N26291" s="152"/>
      <c r="P26291" s="138"/>
    </row>
    <row r="26292" spans="13:16" x14ac:dyDescent="0.3">
      <c r="M26292" s="162"/>
      <c r="N26292" s="152"/>
      <c r="P26292" s="138"/>
    </row>
    <row r="26293" spans="13:16" x14ac:dyDescent="0.3">
      <c r="M26293" s="162"/>
      <c r="N26293" s="152"/>
      <c r="P26293" s="138"/>
    </row>
    <row r="26294" spans="13:16" x14ac:dyDescent="0.3">
      <c r="M26294" s="162"/>
      <c r="N26294" s="152"/>
      <c r="P26294" s="138"/>
    </row>
    <row r="26295" spans="13:16" x14ac:dyDescent="0.3">
      <c r="M26295" s="162"/>
      <c r="N26295" s="152"/>
      <c r="P26295" s="138"/>
    </row>
    <row r="26296" spans="13:16" x14ac:dyDescent="0.3">
      <c r="M26296" s="162"/>
      <c r="N26296" s="152"/>
      <c r="P26296" s="138"/>
    </row>
    <row r="26297" spans="13:16" x14ac:dyDescent="0.3">
      <c r="M26297" s="162"/>
      <c r="N26297" s="152"/>
      <c r="P26297" s="138"/>
    </row>
    <row r="26298" spans="13:16" x14ac:dyDescent="0.3">
      <c r="M26298" s="162"/>
      <c r="N26298" s="152"/>
      <c r="P26298" s="138"/>
    </row>
    <row r="26299" spans="13:16" x14ac:dyDescent="0.3">
      <c r="M26299" s="162"/>
      <c r="N26299" s="152"/>
      <c r="P26299" s="138"/>
    </row>
    <row r="26300" spans="13:16" x14ac:dyDescent="0.3">
      <c r="M26300" s="162"/>
      <c r="N26300" s="152"/>
      <c r="P26300" s="138"/>
    </row>
    <row r="26301" spans="13:16" x14ac:dyDescent="0.3">
      <c r="M26301" s="162"/>
      <c r="N26301" s="152"/>
      <c r="P26301" s="138"/>
    </row>
    <row r="26302" spans="13:16" x14ac:dyDescent="0.3">
      <c r="M26302" s="162"/>
      <c r="N26302" s="152"/>
      <c r="P26302" s="138"/>
    </row>
    <row r="26303" spans="13:16" x14ac:dyDescent="0.3">
      <c r="M26303" s="162"/>
      <c r="N26303" s="152"/>
      <c r="P26303" s="138"/>
    </row>
    <row r="26304" spans="13:16" x14ac:dyDescent="0.3">
      <c r="M26304" s="162"/>
      <c r="N26304" s="152"/>
      <c r="P26304" s="138"/>
    </row>
    <row r="26305" spans="13:16" x14ac:dyDescent="0.3">
      <c r="M26305" s="162"/>
      <c r="N26305" s="152"/>
      <c r="P26305" s="138"/>
    </row>
    <row r="26306" spans="13:16" x14ac:dyDescent="0.3">
      <c r="M26306" s="162"/>
      <c r="N26306" s="152"/>
      <c r="P26306" s="138"/>
    </row>
    <row r="26307" spans="13:16" x14ac:dyDescent="0.3">
      <c r="M26307" s="162"/>
      <c r="N26307" s="152"/>
      <c r="P26307" s="138"/>
    </row>
    <row r="26308" spans="13:16" x14ac:dyDescent="0.3">
      <c r="M26308" s="162"/>
      <c r="N26308" s="152"/>
      <c r="P26308" s="138"/>
    </row>
    <row r="26309" spans="13:16" x14ac:dyDescent="0.3">
      <c r="M26309" s="162"/>
      <c r="N26309" s="152"/>
      <c r="P26309" s="138"/>
    </row>
    <row r="26310" spans="13:16" x14ac:dyDescent="0.3">
      <c r="M26310" s="162"/>
      <c r="N26310" s="152"/>
      <c r="P26310" s="138"/>
    </row>
    <row r="26311" spans="13:16" x14ac:dyDescent="0.3">
      <c r="M26311" s="162"/>
      <c r="N26311" s="152"/>
      <c r="P26311" s="138"/>
    </row>
    <row r="26312" spans="13:16" x14ac:dyDescent="0.3">
      <c r="M26312" s="162"/>
      <c r="N26312" s="152"/>
      <c r="P26312" s="138"/>
    </row>
    <row r="26313" spans="13:16" x14ac:dyDescent="0.3">
      <c r="M26313" s="162"/>
      <c r="N26313" s="152"/>
      <c r="P26313" s="138"/>
    </row>
    <row r="26314" spans="13:16" x14ac:dyDescent="0.3">
      <c r="M26314" s="162"/>
      <c r="N26314" s="152"/>
      <c r="P26314" s="138"/>
    </row>
    <row r="26315" spans="13:16" x14ac:dyDescent="0.3">
      <c r="M26315" s="162"/>
      <c r="N26315" s="152"/>
      <c r="P26315" s="138"/>
    </row>
    <row r="26316" spans="13:16" x14ac:dyDescent="0.3">
      <c r="M26316" s="162"/>
      <c r="N26316" s="152"/>
      <c r="P26316" s="138"/>
    </row>
    <row r="26317" spans="13:16" x14ac:dyDescent="0.3">
      <c r="M26317" s="162"/>
      <c r="N26317" s="152"/>
      <c r="P26317" s="138"/>
    </row>
    <row r="26318" spans="13:16" x14ac:dyDescent="0.3">
      <c r="M26318" s="162"/>
      <c r="N26318" s="152"/>
      <c r="P26318" s="138"/>
    </row>
    <row r="26319" spans="13:16" x14ac:dyDescent="0.3">
      <c r="M26319" s="162"/>
      <c r="N26319" s="152"/>
      <c r="P26319" s="138"/>
    </row>
    <row r="26320" spans="13:16" x14ac:dyDescent="0.3">
      <c r="M26320" s="162"/>
      <c r="N26320" s="152"/>
      <c r="P26320" s="138"/>
    </row>
    <row r="26321" spans="13:16" x14ac:dyDescent="0.3">
      <c r="M26321" s="162"/>
      <c r="N26321" s="152"/>
      <c r="P26321" s="138"/>
    </row>
    <row r="26322" spans="13:16" x14ac:dyDescent="0.3">
      <c r="M26322" s="162"/>
      <c r="N26322" s="152"/>
      <c r="P26322" s="138"/>
    </row>
    <row r="26323" spans="13:16" x14ac:dyDescent="0.3">
      <c r="M26323" s="162"/>
      <c r="N26323" s="152"/>
      <c r="P26323" s="138"/>
    </row>
    <row r="26324" spans="13:16" x14ac:dyDescent="0.3">
      <c r="M26324" s="162"/>
      <c r="N26324" s="152"/>
      <c r="P26324" s="138"/>
    </row>
    <row r="26325" spans="13:16" x14ac:dyDescent="0.3">
      <c r="M26325" s="162"/>
      <c r="N26325" s="152"/>
      <c r="P26325" s="138"/>
    </row>
    <row r="26326" spans="13:16" x14ac:dyDescent="0.3">
      <c r="M26326" s="162"/>
      <c r="N26326" s="152"/>
      <c r="P26326" s="138"/>
    </row>
    <row r="26327" spans="13:16" x14ac:dyDescent="0.3">
      <c r="M26327" s="162"/>
      <c r="N26327" s="152"/>
      <c r="P26327" s="138"/>
    </row>
    <row r="26328" spans="13:16" x14ac:dyDescent="0.3">
      <c r="M26328" s="162"/>
      <c r="N26328" s="152"/>
      <c r="P26328" s="138"/>
    </row>
    <row r="26329" spans="13:16" x14ac:dyDescent="0.3">
      <c r="M26329" s="162"/>
      <c r="N26329" s="152"/>
      <c r="P26329" s="138"/>
    </row>
    <row r="26330" spans="13:16" x14ac:dyDescent="0.3">
      <c r="M26330" s="162"/>
      <c r="N26330" s="152"/>
      <c r="P26330" s="138"/>
    </row>
    <row r="26331" spans="13:16" x14ac:dyDescent="0.3">
      <c r="M26331" s="162"/>
      <c r="N26331" s="152"/>
      <c r="P26331" s="138"/>
    </row>
    <row r="26332" spans="13:16" x14ac:dyDescent="0.3">
      <c r="M26332" s="162"/>
      <c r="N26332" s="152"/>
      <c r="P26332" s="138"/>
    </row>
    <row r="26333" spans="13:16" x14ac:dyDescent="0.3">
      <c r="M26333" s="162"/>
      <c r="N26333" s="152"/>
      <c r="P26333" s="138"/>
    </row>
    <row r="26334" spans="13:16" x14ac:dyDescent="0.3">
      <c r="M26334" s="162"/>
      <c r="N26334" s="152"/>
      <c r="P26334" s="138"/>
    </row>
    <row r="26335" spans="13:16" x14ac:dyDescent="0.3">
      <c r="M26335" s="162"/>
      <c r="N26335" s="152"/>
      <c r="P26335" s="138"/>
    </row>
    <row r="26336" spans="13:16" x14ac:dyDescent="0.3">
      <c r="M26336" s="162"/>
      <c r="N26336" s="152"/>
      <c r="P26336" s="138"/>
    </row>
    <row r="26337" spans="13:16" x14ac:dyDescent="0.3">
      <c r="M26337" s="162"/>
      <c r="N26337" s="152"/>
      <c r="P26337" s="138"/>
    </row>
    <row r="26338" spans="13:16" x14ac:dyDescent="0.3">
      <c r="M26338" s="162"/>
      <c r="N26338" s="152"/>
      <c r="P26338" s="138"/>
    </row>
    <row r="26339" spans="13:16" x14ac:dyDescent="0.3">
      <c r="M26339" s="162"/>
      <c r="N26339" s="152"/>
      <c r="P26339" s="138"/>
    </row>
    <row r="26340" spans="13:16" x14ac:dyDescent="0.3">
      <c r="M26340" s="162"/>
      <c r="N26340" s="152"/>
      <c r="P26340" s="138"/>
    </row>
    <row r="26341" spans="13:16" x14ac:dyDescent="0.3">
      <c r="M26341" s="162"/>
      <c r="N26341" s="152"/>
      <c r="P26341" s="138"/>
    </row>
    <row r="26342" spans="13:16" x14ac:dyDescent="0.3">
      <c r="M26342" s="162"/>
      <c r="N26342" s="152"/>
      <c r="P26342" s="138"/>
    </row>
    <row r="26343" spans="13:16" x14ac:dyDescent="0.3">
      <c r="M26343" s="162"/>
      <c r="N26343" s="152"/>
      <c r="P26343" s="138"/>
    </row>
    <row r="26344" spans="13:16" x14ac:dyDescent="0.3">
      <c r="M26344" s="162"/>
      <c r="N26344" s="152"/>
      <c r="P26344" s="138"/>
    </row>
    <row r="26345" spans="13:16" x14ac:dyDescent="0.3">
      <c r="M26345" s="162"/>
      <c r="N26345" s="152"/>
      <c r="P26345" s="138"/>
    </row>
    <row r="26346" spans="13:16" x14ac:dyDescent="0.3">
      <c r="M26346" s="162"/>
      <c r="N26346" s="152"/>
      <c r="P26346" s="138"/>
    </row>
    <row r="26347" spans="13:16" x14ac:dyDescent="0.3">
      <c r="M26347" s="162"/>
      <c r="N26347" s="152"/>
      <c r="P26347" s="138"/>
    </row>
    <row r="26348" spans="13:16" x14ac:dyDescent="0.3">
      <c r="M26348" s="162"/>
      <c r="N26348" s="152"/>
      <c r="P26348" s="138"/>
    </row>
    <row r="26349" spans="13:16" x14ac:dyDescent="0.3">
      <c r="M26349" s="162"/>
      <c r="N26349" s="152"/>
      <c r="P26349" s="138"/>
    </row>
    <row r="26350" spans="13:16" x14ac:dyDescent="0.3">
      <c r="M26350" s="162"/>
      <c r="N26350" s="152"/>
      <c r="P26350" s="138"/>
    </row>
    <row r="26351" spans="13:16" x14ac:dyDescent="0.3">
      <c r="M26351" s="162"/>
      <c r="N26351" s="152"/>
      <c r="P26351" s="138"/>
    </row>
    <row r="26352" spans="13:16" x14ac:dyDescent="0.3">
      <c r="M26352" s="162"/>
      <c r="N26352" s="152"/>
      <c r="P26352" s="138"/>
    </row>
    <row r="26353" spans="13:16" x14ac:dyDescent="0.3">
      <c r="M26353" s="162"/>
      <c r="N26353" s="152"/>
      <c r="P26353" s="138"/>
    </row>
    <row r="26354" spans="13:16" x14ac:dyDescent="0.3">
      <c r="M26354" s="162"/>
      <c r="N26354" s="152"/>
      <c r="P26354" s="138"/>
    </row>
    <row r="26355" spans="13:16" x14ac:dyDescent="0.3">
      <c r="M26355" s="162"/>
      <c r="N26355" s="152"/>
      <c r="P26355" s="138"/>
    </row>
    <row r="26356" spans="13:16" x14ac:dyDescent="0.3">
      <c r="M26356" s="162"/>
      <c r="N26356" s="152"/>
      <c r="P26356" s="138"/>
    </row>
    <row r="26357" spans="13:16" x14ac:dyDescent="0.3">
      <c r="M26357" s="162"/>
      <c r="N26357" s="152"/>
      <c r="P26357" s="138"/>
    </row>
    <row r="26358" spans="13:16" x14ac:dyDescent="0.3">
      <c r="M26358" s="162"/>
      <c r="N26358" s="152"/>
      <c r="P26358" s="138"/>
    </row>
    <row r="26359" spans="13:16" x14ac:dyDescent="0.3">
      <c r="M26359" s="162"/>
      <c r="N26359" s="152"/>
      <c r="P26359" s="138"/>
    </row>
    <row r="26360" spans="13:16" x14ac:dyDescent="0.3">
      <c r="M26360" s="162"/>
      <c r="N26360" s="152"/>
      <c r="P26360" s="138"/>
    </row>
    <row r="26361" spans="13:16" x14ac:dyDescent="0.3">
      <c r="M26361" s="162"/>
      <c r="N26361" s="152"/>
      <c r="P26361" s="138"/>
    </row>
    <row r="26362" spans="13:16" x14ac:dyDescent="0.3">
      <c r="M26362" s="162"/>
      <c r="N26362" s="152"/>
      <c r="P26362" s="138"/>
    </row>
    <row r="26363" spans="13:16" x14ac:dyDescent="0.3">
      <c r="M26363" s="162"/>
      <c r="N26363" s="152"/>
      <c r="P26363" s="138"/>
    </row>
    <row r="26364" spans="13:16" x14ac:dyDescent="0.3">
      <c r="M26364" s="162"/>
      <c r="N26364" s="152"/>
      <c r="P26364" s="138"/>
    </row>
    <row r="26365" spans="13:16" x14ac:dyDescent="0.3">
      <c r="M26365" s="162"/>
      <c r="N26365" s="152"/>
      <c r="P26365" s="138"/>
    </row>
    <row r="26366" spans="13:16" x14ac:dyDescent="0.3">
      <c r="M26366" s="162"/>
      <c r="N26366" s="152"/>
      <c r="P26366" s="138"/>
    </row>
    <row r="26367" spans="13:16" x14ac:dyDescent="0.3">
      <c r="M26367" s="162"/>
      <c r="N26367" s="152"/>
      <c r="P26367" s="138"/>
    </row>
    <row r="26368" spans="13:16" x14ac:dyDescent="0.3">
      <c r="M26368" s="162"/>
      <c r="N26368" s="152"/>
      <c r="P26368" s="138"/>
    </row>
    <row r="26369" spans="13:16" x14ac:dyDescent="0.3">
      <c r="M26369" s="162"/>
      <c r="N26369" s="152"/>
      <c r="P26369" s="138"/>
    </row>
    <row r="26370" spans="13:16" x14ac:dyDescent="0.3">
      <c r="M26370" s="162"/>
      <c r="N26370" s="152"/>
      <c r="P26370" s="138"/>
    </row>
    <row r="26371" spans="13:16" x14ac:dyDescent="0.3">
      <c r="M26371" s="162"/>
      <c r="N26371" s="152"/>
      <c r="P26371" s="138"/>
    </row>
    <row r="26372" spans="13:16" x14ac:dyDescent="0.3">
      <c r="M26372" s="162"/>
      <c r="N26372" s="152"/>
      <c r="P26372" s="138"/>
    </row>
    <row r="26373" spans="13:16" x14ac:dyDescent="0.3">
      <c r="M26373" s="162"/>
      <c r="N26373" s="152"/>
      <c r="P26373" s="138"/>
    </row>
    <row r="26374" spans="13:16" x14ac:dyDescent="0.3">
      <c r="M26374" s="162"/>
      <c r="N26374" s="152"/>
      <c r="P26374" s="138"/>
    </row>
    <row r="26375" spans="13:16" x14ac:dyDescent="0.3">
      <c r="M26375" s="162"/>
      <c r="N26375" s="152"/>
      <c r="P26375" s="138"/>
    </row>
    <row r="26376" spans="13:16" x14ac:dyDescent="0.3">
      <c r="M26376" s="162"/>
      <c r="N26376" s="152"/>
      <c r="P26376" s="138"/>
    </row>
    <row r="26377" spans="13:16" x14ac:dyDescent="0.3">
      <c r="M26377" s="162"/>
      <c r="N26377" s="152"/>
      <c r="P26377" s="138"/>
    </row>
    <row r="26378" spans="13:16" x14ac:dyDescent="0.3">
      <c r="M26378" s="162"/>
      <c r="N26378" s="152"/>
      <c r="P26378" s="138"/>
    </row>
    <row r="26379" spans="13:16" x14ac:dyDescent="0.3">
      <c r="M26379" s="162"/>
      <c r="N26379" s="152"/>
      <c r="P26379" s="138"/>
    </row>
    <row r="26380" spans="13:16" x14ac:dyDescent="0.3">
      <c r="M26380" s="162"/>
      <c r="N26380" s="152"/>
      <c r="P26380" s="138"/>
    </row>
    <row r="26381" spans="13:16" x14ac:dyDescent="0.3">
      <c r="M26381" s="162"/>
      <c r="N26381" s="152"/>
      <c r="P26381" s="138"/>
    </row>
    <row r="26382" spans="13:16" x14ac:dyDescent="0.3">
      <c r="M26382" s="162"/>
      <c r="N26382" s="152"/>
      <c r="P26382" s="138"/>
    </row>
    <row r="26383" spans="13:16" x14ac:dyDescent="0.3">
      <c r="M26383" s="162"/>
      <c r="N26383" s="152"/>
      <c r="P26383" s="138"/>
    </row>
    <row r="26384" spans="13:16" x14ac:dyDescent="0.3">
      <c r="M26384" s="162"/>
      <c r="N26384" s="152"/>
      <c r="P26384" s="138"/>
    </row>
    <row r="26385" spans="13:16" x14ac:dyDescent="0.3">
      <c r="M26385" s="162"/>
      <c r="N26385" s="152"/>
      <c r="P26385" s="138"/>
    </row>
    <row r="26386" spans="13:16" x14ac:dyDescent="0.3">
      <c r="M26386" s="162"/>
      <c r="N26386" s="152"/>
      <c r="P26386" s="138"/>
    </row>
    <row r="26387" spans="13:16" x14ac:dyDescent="0.3">
      <c r="M26387" s="162"/>
      <c r="N26387" s="152"/>
      <c r="P26387" s="138"/>
    </row>
    <row r="26388" spans="13:16" x14ac:dyDescent="0.3">
      <c r="M26388" s="162"/>
      <c r="N26388" s="152"/>
      <c r="P26388" s="138"/>
    </row>
    <row r="26389" spans="13:16" x14ac:dyDescent="0.3">
      <c r="M26389" s="162"/>
      <c r="N26389" s="152"/>
      <c r="P26389" s="138"/>
    </row>
    <row r="26390" spans="13:16" x14ac:dyDescent="0.3">
      <c r="M26390" s="162"/>
      <c r="N26390" s="152"/>
      <c r="P26390" s="138"/>
    </row>
    <row r="26391" spans="13:16" x14ac:dyDescent="0.3">
      <c r="M26391" s="162"/>
      <c r="N26391" s="152"/>
      <c r="P26391" s="138"/>
    </row>
    <row r="26392" spans="13:16" x14ac:dyDescent="0.3">
      <c r="M26392" s="162"/>
      <c r="N26392" s="152"/>
      <c r="P26392" s="138"/>
    </row>
    <row r="26393" spans="13:16" x14ac:dyDescent="0.3">
      <c r="M26393" s="162"/>
      <c r="N26393" s="152"/>
      <c r="P26393" s="138"/>
    </row>
    <row r="26394" spans="13:16" x14ac:dyDescent="0.3">
      <c r="M26394" s="162"/>
      <c r="N26394" s="152"/>
      <c r="P26394" s="138"/>
    </row>
    <row r="26395" spans="13:16" x14ac:dyDescent="0.3">
      <c r="M26395" s="162"/>
      <c r="N26395" s="152"/>
      <c r="P26395" s="138"/>
    </row>
    <row r="26396" spans="13:16" x14ac:dyDescent="0.3">
      <c r="M26396" s="162"/>
      <c r="N26396" s="152"/>
      <c r="P26396" s="138"/>
    </row>
    <row r="26397" spans="13:16" x14ac:dyDescent="0.3">
      <c r="M26397" s="162"/>
      <c r="N26397" s="152"/>
      <c r="P26397" s="138"/>
    </row>
    <row r="26398" spans="13:16" x14ac:dyDescent="0.3">
      <c r="M26398" s="162"/>
      <c r="N26398" s="152"/>
      <c r="P26398" s="138"/>
    </row>
    <row r="26399" spans="13:16" x14ac:dyDescent="0.3">
      <c r="M26399" s="162"/>
      <c r="N26399" s="152"/>
      <c r="P26399" s="138"/>
    </row>
    <row r="26400" spans="13:16" x14ac:dyDescent="0.3">
      <c r="M26400" s="162"/>
      <c r="N26400" s="152"/>
      <c r="P26400" s="138"/>
    </row>
    <row r="26401" spans="13:16" x14ac:dyDescent="0.3">
      <c r="M26401" s="162"/>
      <c r="N26401" s="152"/>
      <c r="P26401" s="138"/>
    </row>
    <row r="26402" spans="13:16" x14ac:dyDescent="0.3">
      <c r="M26402" s="162"/>
      <c r="N26402" s="152"/>
      <c r="P26402" s="138"/>
    </row>
    <row r="26403" spans="13:16" x14ac:dyDescent="0.3">
      <c r="M26403" s="162"/>
      <c r="N26403" s="152"/>
      <c r="P26403" s="138"/>
    </row>
    <row r="26404" spans="13:16" x14ac:dyDescent="0.3">
      <c r="M26404" s="162"/>
      <c r="N26404" s="152"/>
      <c r="P26404" s="138"/>
    </row>
    <row r="26405" spans="13:16" x14ac:dyDescent="0.3">
      <c r="M26405" s="162"/>
      <c r="N26405" s="152"/>
      <c r="P26405" s="138"/>
    </row>
    <row r="26406" spans="13:16" x14ac:dyDescent="0.3">
      <c r="M26406" s="162"/>
      <c r="N26406" s="152"/>
      <c r="P26406" s="138"/>
    </row>
    <row r="26407" spans="13:16" x14ac:dyDescent="0.3">
      <c r="M26407" s="162"/>
      <c r="N26407" s="152"/>
      <c r="P26407" s="138"/>
    </row>
    <row r="26408" spans="13:16" x14ac:dyDescent="0.3">
      <c r="M26408" s="162"/>
      <c r="N26408" s="152"/>
      <c r="P26408" s="138"/>
    </row>
    <row r="26409" spans="13:16" x14ac:dyDescent="0.3">
      <c r="M26409" s="162"/>
      <c r="N26409" s="152"/>
      <c r="P26409" s="138"/>
    </row>
    <row r="26410" spans="13:16" x14ac:dyDescent="0.3">
      <c r="M26410" s="162"/>
      <c r="N26410" s="152"/>
      <c r="P26410" s="138"/>
    </row>
    <row r="26411" spans="13:16" x14ac:dyDescent="0.3">
      <c r="M26411" s="162"/>
      <c r="N26411" s="152"/>
      <c r="P26411" s="138"/>
    </row>
    <row r="26412" spans="13:16" x14ac:dyDescent="0.3">
      <c r="M26412" s="162"/>
      <c r="N26412" s="152"/>
      <c r="P26412" s="138"/>
    </row>
    <row r="26413" spans="13:16" x14ac:dyDescent="0.3">
      <c r="M26413" s="162"/>
      <c r="N26413" s="152"/>
      <c r="P26413" s="138"/>
    </row>
    <row r="26414" spans="13:16" x14ac:dyDescent="0.3">
      <c r="M26414" s="162"/>
      <c r="N26414" s="152"/>
      <c r="P26414" s="138"/>
    </row>
    <row r="26415" spans="13:16" x14ac:dyDescent="0.3">
      <c r="M26415" s="162"/>
      <c r="N26415" s="152"/>
      <c r="P26415" s="138"/>
    </row>
    <row r="26416" spans="13:16" x14ac:dyDescent="0.3">
      <c r="M26416" s="162"/>
      <c r="N26416" s="152"/>
      <c r="P26416" s="138"/>
    </row>
    <row r="26417" spans="13:16" x14ac:dyDescent="0.3">
      <c r="M26417" s="162"/>
      <c r="N26417" s="152"/>
      <c r="P26417" s="138"/>
    </row>
    <row r="26418" spans="13:16" x14ac:dyDescent="0.3">
      <c r="M26418" s="162"/>
      <c r="N26418" s="152"/>
      <c r="P26418" s="138"/>
    </row>
    <row r="26419" spans="13:16" x14ac:dyDescent="0.3">
      <c r="M26419" s="162"/>
      <c r="N26419" s="152"/>
      <c r="P26419" s="138"/>
    </row>
    <row r="26420" spans="13:16" x14ac:dyDescent="0.3">
      <c r="M26420" s="162"/>
      <c r="N26420" s="152"/>
      <c r="P26420" s="138"/>
    </row>
    <row r="26421" spans="13:16" x14ac:dyDescent="0.3">
      <c r="M26421" s="162"/>
      <c r="N26421" s="152"/>
      <c r="P26421" s="138"/>
    </row>
    <row r="26422" spans="13:16" x14ac:dyDescent="0.3">
      <c r="M26422" s="162"/>
      <c r="N26422" s="152"/>
      <c r="P26422" s="138"/>
    </row>
    <row r="26423" spans="13:16" x14ac:dyDescent="0.3">
      <c r="M26423" s="162"/>
      <c r="N26423" s="152"/>
      <c r="P26423" s="138"/>
    </row>
    <row r="26424" spans="13:16" x14ac:dyDescent="0.3">
      <c r="M26424" s="162"/>
      <c r="N26424" s="152"/>
      <c r="P26424" s="138"/>
    </row>
    <row r="26425" spans="13:16" x14ac:dyDescent="0.3">
      <c r="M26425" s="162"/>
      <c r="N26425" s="152"/>
      <c r="P26425" s="138"/>
    </row>
    <row r="26426" spans="13:16" x14ac:dyDescent="0.3">
      <c r="M26426" s="162"/>
      <c r="N26426" s="152"/>
      <c r="P26426" s="138"/>
    </row>
    <row r="26427" spans="13:16" x14ac:dyDescent="0.3">
      <c r="M26427" s="162"/>
      <c r="N26427" s="152"/>
      <c r="P26427" s="138"/>
    </row>
    <row r="26428" spans="13:16" x14ac:dyDescent="0.3">
      <c r="M26428" s="162"/>
      <c r="N26428" s="152"/>
      <c r="P26428" s="138"/>
    </row>
    <row r="26429" spans="13:16" x14ac:dyDescent="0.3">
      <c r="M26429" s="162"/>
      <c r="N26429" s="152"/>
      <c r="P26429" s="138"/>
    </row>
    <row r="26430" spans="13:16" x14ac:dyDescent="0.3">
      <c r="M26430" s="162"/>
      <c r="N26430" s="152"/>
      <c r="P26430" s="138"/>
    </row>
    <row r="26431" spans="13:16" x14ac:dyDescent="0.3">
      <c r="M26431" s="162"/>
      <c r="N26431" s="152"/>
      <c r="P26431" s="138"/>
    </row>
    <row r="26432" spans="13:16" x14ac:dyDescent="0.3">
      <c r="M26432" s="162"/>
      <c r="N26432" s="152"/>
      <c r="P26432" s="138"/>
    </row>
    <row r="26433" spans="13:16" x14ac:dyDescent="0.3">
      <c r="M26433" s="162"/>
      <c r="N26433" s="152"/>
      <c r="P26433" s="138"/>
    </row>
    <row r="26434" spans="13:16" x14ac:dyDescent="0.3">
      <c r="M26434" s="162"/>
      <c r="N26434" s="152"/>
      <c r="P26434" s="138"/>
    </row>
    <row r="26435" spans="13:16" x14ac:dyDescent="0.3">
      <c r="M26435" s="162"/>
      <c r="N26435" s="152"/>
      <c r="P26435" s="138"/>
    </row>
    <row r="26436" spans="13:16" x14ac:dyDescent="0.3">
      <c r="M26436" s="162"/>
      <c r="N26436" s="152"/>
      <c r="P26436" s="138"/>
    </row>
    <row r="26437" spans="13:16" x14ac:dyDescent="0.3">
      <c r="M26437" s="162"/>
      <c r="N26437" s="152"/>
      <c r="P26437" s="138"/>
    </row>
    <row r="26438" spans="13:16" x14ac:dyDescent="0.3">
      <c r="M26438" s="162"/>
      <c r="N26438" s="152"/>
      <c r="P26438" s="138"/>
    </row>
    <row r="26439" spans="13:16" x14ac:dyDescent="0.3">
      <c r="M26439" s="162"/>
      <c r="N26439" s="152"/>
      <c r="P26439" s="138"/>
    </row>
    <row r="26440" spans="13:16" x14ac:dyDescent="0.3">
      <c r="M26440" s="162"/>
      <c r="N26440" s="152"/>
      <c r="P26440" s="138"/>
    </row>
    <row r="26441" spans="13:16" x14ac:dyDescent="0.3">
      <c r="M26441" s="162"/>
      <c r="N26441" s="152"/>
      <c r="P26441" s="138"/>
    </row>
    <row r="26442" spans="13:16" x14ac:dyDescent="0.3">
      <c r="M26442" s="162"/>
      <c r="N26442" s="152"/>
      <c r="P26442" s="138"/>
    </row>
    <row r="26443" spans="13:16" x14ac:dyDescent="0.3">
      <c r="M26443" s="162"/>
      <c r="N26443" s="152"/>
      <c r="P26443" s="138"/>
    </row>
    <row r="26444" spans="13:16" x14ac:dyDescent="0.3">
      <c r="M26444" s="162"/>
      <c r="N26444" s="152"/>
      <c r="P26444" s="138"/>
    </row>
    <row r="26445" spans="13:16" x14ac:dyDescent="0.3">
      <c r="M26445" s="162"/>
      <c r="N26445" s="152"/>
      <c r="P26445" s="138"/>
    </row>
    <row r="26446" spans="13:16" x14ac:dyDescent="0.3">
      <c r="M26446" s="162"/>
      <c r="N26446" s="152"/>
      <c r="P26446" s="138"/>
    </row>
    <row r="26447" spans="13:16" x14ac:dyDescent="0.3">
      <c r="M26447" s="162"/>
      <c r="N26447" s="152"/>
      <c r="P26447" s="138"/>
    </row>
    <row r="26448" spans="13:16" x14ac:dyDescent="0.3">
      <c r="M26448" s="162"/>
      <c r="N26448" s="152"/>
      <c r="P26448" s="138"/>
    </row>
    <row r="26449" spans="13:16" x14ac:dyDescent="0.3">
      <c r="M26449" s="162"/>
      <c r="N26449" s="152"/>
      <c r="P26449" s="138"/>
    </row>
    <row r="26450" spans="13:16" x14ac:dyDescent="0.3">
      <c r="M26450" s="162"/>
      <c r="N26450" s="152"/>
      <c r="P26450" s="138"/>
    </row>
    <row r="26451" spans="13:16" x14ac:dyDescent="0.3">
      <c r="M26451" s="162"/>
      <c r="N26451" s="152"/>
      <c r="P26451" s="138"/>
    </row>
    <row r="26452" spans="13:16" x14ac:dyDescent="0.3">
      <c r="M26452" s="162"/>
      <c r="N26452" s="152"/>
      <c r="P26452" s="138"/>
    </row>
    <row r="26453" spans="13:16" x14ac:dyDescent="0.3">
      <c r="M26453" s="162"/>
      <c r="N26453" s="152"/>
      <c r="P26453" s="138"/>
    </row>
    <row r="26454" spans="13:16" x14ac:dyDescent="0.3">
      <c r="M26454" s="162"/>
      <c r="N26454" s="152"/>
      <c r="P26454" s="138"/>
    </row>
    <row r="26455" spans="13:16" x14ac:dyDescent="0.3">
      <c r="M26455" s="162"/>
      <c r="N26455" s="152"/>
      <c r="P26455" s="138"/>
    </row>
    <row r="26456" spans="13:16" x14ac:dyDescent="0.3">
      <c r="M26456" s="162"/>
      <c r="N26456" s="152"/>
      <c r="P26456" s="138"/>
    </row>
    <row r="26457" spans="13:16" x14ac:dyDescent="0.3">
      <c r="M26457" s="162"/>
      <c r="N26457" s="152"/>
      <c r="P26457" s="138"/>
    </row>
    <row r="26458" spans="13:16" x14ac:dyDescent="0.3">
      <c r="M26458" s="162"/>
      <c r="N26458" s="152"/>
      <c r="P26458" s="138"/>
    </row>
    <row r="26459" spans="13:16" x14ac:dyDescent="0.3">
      <c r="M26459" s="162"/>
      <c r="N26459" s="152"/>
      <c r="P26459" s="138"/>
    </row>
    <row r="26460" spans="13:16" x14ac:dyDescent="0.3">
      <c r="M26460" s="162"/>
      <c r="N26460" s="152"/>
      <c r="P26460" s="138"/>
    </row>
    <row r="26461" spans="13:16" x14ac:dyDescent="0.3">
      <c r="M26461" s="162"/>
      <c r="N26461" s="152"/>
      <c r="P26461" s="138"/>
    </row>
    <row r="26462" spans="13:16" x14ac:dyDescent="0.3">
      <c r="M26462" s="162"/>
      <c r="N26462" s="152"/>
      <c r="P26462" s="138"/>
    </row>
    <row r="26463" spans="13:16" x14ac:dyDescent="0.3">
      <c r="M26463" s="162"/>
      <c r="N26463" s="152"/>
      <c r="P26463" s="138"/>
    </row>
    <row r="26464" spans="13:16" x14ac:dyDescent="0.3">
      <c r="M26464" s="162"/>
      <c r="N26464" s="152"/>
      <c r="P26464" s="138"/>
    </row>
    <row r="26465" spans="13:16" x14ac:dyDescent="0.3">
      <c r="M26465" s="162"/>
      <c r="N26465" s="152"/>
      <c r="P26465" s="138"/>
    </row>
    <row r="26466" spans="13:16" x14ac:dyDescent="0.3">
      <c r="M26466" s="162"/>
      <c r="N26466" s="152"/>
      <c r="P26466" s="138"/>
    </row>
    <row r="26467" spans="13:16" x14ac:dyDescent="0.3">
      <c r="M26467" s="162"/>
      <c r="N26467" s="152"/>
      <c r="P26467" s="138"/>
    </row>
    <row r="26468" spans="13:16" x14ac:dyDescent="0.3">
      <c r="M26468" s="162"/>
      <c r="N26468" s="152"/>
      <c r="P26468" s="138"/>
    </row>
    <row r="26469" spans="13:16" x14ac:dyDescent="0.3">
      <c r="M26469" s="162"/>
      <c r="N26469" s="152"/>
      <c r="P26469" s="138"/>
    </row>
    <row r="26470" spans="13:16" x14ac:dyDescent="0.3">
      <c r="M26470" s="162"/>
      <c r="N26470" s="152"/>
      <c r="P26470" s="138"/>
    </row>
    <row r="26471" spans="13:16" x14ac:dyDescent="0.3">
      <c r="M26471" s="162"/>
      <c r="N26471" s="152"/>
      <c r="P26471" s="138"/>
    </row>
    <row r="26472" spans="13:16" x14ac:dyDescent="0.3">
      <c r="M26472" s="162"/>
      <c r="N26472" s="152"/>
      <c r="P26472" s="138"/>
    </row>
    <row r="26473" spans="13:16" x14ac:dyDescent="0.3">
      <c r="M26473" s="162"/>
      <c r="N26473" s="152"/>
      <c r="P26473" s="138"/>
    </row>
    <row r="26474" spans="13:16" x14ac:dyDescent="0.3">
      <c r="M26474" s="162"/>
      <c r="N26474" s="152"/>
      <c r="P26474" s="138"/>
    </row>
    <row r="26475" spans="13:16" x14ac:dyDescent="0.3">
      <c r="M26475" s="162"/>
      <c r="N26475" s="152"/>
      <c r="P26475" s="138"/>
    </row>
    <row r="26476" spans="13:16" x14ac:dyDescent="0.3">
      <c r="M26476" s="162"/>
      <c r="N26476" s="152"/>
      <c r="P26476" s="138"/>
    </row>
    <row r="26477" spans="13:16" x14ac:dyDescent="0.3">
      <c r="M26477" s="162"/>
      <c r="N26477" s="152"/>
      <c r="P26477" s="138"/>
    </row>
    <row r="26478" spans="13:16" x14ac:dyDescent="0.3">
      <c r="M26478" s="162"/>
      <c r="N26478" s="152"/>
      <c r="P26478" s="138"/>
    </row>
    <row r="26479" spans="13:16" x14ac:dyDescent="0.3">
      <c r="M26479" s="162"/>
      <c r="N26479" s="152"/>
      <c r="P26479" s="138"/>
    </row>
    <row r="26480" spans="13:16" x14ac:dyDescent="0.3">
      <c r="M26480" s="162"/>
      <c r="N26480" s="152"/>
      <c r="P26480" s="138"/>
    </row>
    <row r="26481" spans="13:16" x14ac:dyDescent="0.3">
      <c r="M26481" s="162"/>
      <c r="N26481" s="152"/>
      <c r="P26481" s="138"/>
    </row>
    <row r="26482" spans="13:16" x14ac:dyDescent="0.3">
      <c r="M26482" s="162"/>
      <c r="N26482" s="152"/>
      <c r="P26482" s="138"/>
    </row>
    <row r="26483" spans="13:16" x14ac:dyDescent="0.3">
      <c r="M26483" s="162"/>
      <c r="N26483" s="152"/>
      <c r="P26483" s="138"/>
    </row>
    <row r="26484" spans="13:16" x14ac:dyDescent="0.3">
      <c r="M26484" s="162"/>
      <c r="N26484" s="152"/>
      <c r="P26484" s="138"/>
    </row>
    <row r="26485" spans="13:16" x14ac:dyDescent="0.3">
      <c r="M26485" s="162"/>
      <c r="N26485" s="152"/>
      <c r="P26485" s="138"/>
    </row>
    <row r="26486" spans="13:16" x14ac:dyDescent="0.3">
      <c r="M26486" s="162"/>
      <c r="N26486" s="152"/>
      <c r="P26486" s="138"/>
    </row>
    <row r="26487" spans="13:16" x14ac:dyDescent="0.3">
      <c r="M26487" s="162"/>
      <c r="N26487" s="152"/>
      <c r="P26487" s="138"/>
    </row>
    <row r="26488" spans="13:16" x14ac:dyDescent="0.3">
      <c r="M26488" s="162"/>
      <c r="N26488" s="152"/>
      <c r="P26488" s="138"/>
    </row>
    <row r="26489" spans="13:16" x14ac:dyDescent="0.3">
      <c r="M26489" s="162"/>
      <c r="N26489" s="152"/>
      <c r="P26489" s="138"/>
    </row>
    <row r="26490" spans="13:16" x14ac:dyDescent="0.3">
      <c r="M26490" s="162"/>
      <c r="N26490" s="152"/>
      <c r="P26490" s="138"/>
    </row>
    <row r="26491" spans="13:16" x14ac:dyDescent="0.3">
      <c r="M26491" s="162"/>
      <c r="N26491" s="152"/>
      <c r="P26491" s="138"/>
    </row>
    <row r="26492" spans="13:16" x14ac:dyDescent="0.3">
      <c r="M26492" s="162"/>
      <c r="N26492" s="152"/>
      <c r="P26492" s="138"/>
    </row>
    <row r="26493" spans="13:16" x14ac:dyDescent="0.3">
      <c r="M26493" s="162"/>
      <c r="N26493" s="152"/>
      <c r="P26493" s="138"/>
    </row>
    <row r="26494" spans="13:16" x14ac:dyDescent="0.3">
      <c r="M26494" s="162"/>
      <c r="N26494" s="152"/>
      <c r="P26494" s="138"/>
    </row>
    <row r="26495" spans="13:16" x14ac:dyDescent="0.3">
      <c r="M26495" s="162"/>
      <c r="N26495" s="152"/>
      <c r="P26495" s="138"/>
    </row>
    <row r="26496" spans="13:16" x14ac:dyDescent="0.3">
      <c r="M26496" s="162"/>
      <c r="N26496" s="152"/>
      <c r="P26496" s="138"/>
    </row>
    <row r="26497" spans="13:16" x14ac:dyDescent="0.3">
      <c r="M26497" s="162"/>
      <c r="N26497" s="152"/>
      <c r="P26497" s="138"/>
    </row>
    <row r="26498" spans="13:16" x14ac:dyDescent="0.3">
      <c r="M26498" s="162"/>
      <c r="N26498" s="152"/>
      <c r="P26498" s="138"/>
    </row>
    <row r="26499" spans="13:16" x14ac:dyDescent="0.3">
      <c r="M26499" s="162"/>
      <c r="N26499" s="152"/>
      <c r="P26499" s="138"/>
    </row>
    <row r="26500" spans="13:16" x14ac:dyDescent="0.3">
      <c r="M26500" s="162"/>
      <c r="N26500" s="152"/>
      <c r="P26500" s="138"/>
    </row>
    <row r="26501" spans="13:16" x14ac:dyDescent="0.3">
      <c r="M26501" s="162"/>
      <c r="N26501" s="152"/>
      <c r="P26501" s="138"/>
    </row>
    <row r="26502" spans="13:16" x14ac:dyDescent="0.3">
      <c r="M26502" s="162"/>
      <c r="N26502" s="152"/>
      <c r="P26502" s="138"/>
    </row>
    <row r="26503" spans="13:16" x14ac:dyDescent="0.3">
      <c r="M26503" s="162"/>
      <c r="N26503" s="152"/>
      <c r="P26503" s="138"/>
    </row>
    <row r="26504" spans="13:16" x14ac:dyDescent="0.3">
      <c r="M26504" s="162"/>
      <c r="N26504" s="152"/>
      <c r="P26504" s="138"/>
    </row>
    <row r="26505" spans="13:16" x14ac:dyDescent="0.3">
      <c r="M26505" s="162"/>
      <c r="N26505" s="152"/>
      <c r="P26505" s="138"/>
    </row>
    <row r="26506" spans="13:16" x14ac:dyDescent="0.3">
      <c r="M26506" s="162"/>
      <c r="N26506" s="152"/>
      <c r="P26506" s="138"/>
    </row>
    <row r="26507" spans="13:16" x14ac:dyDescent="0.3">
      <c r="M26507" s="162"/>
      <c r="N26507" s="152"/>
      <c r="P26507" s="138"/>
    </row>
    <row r="26508" spans="13:16" x14ac:dyDescent="0.3">
      <c r="M26508" s="162"/>
      <c r="N26508" s="152"/>
      <c r="P26508" s="138"/>
    </row>
    <row r="26509" spans="13:16" x14ac:dyDescent="0.3">
      <c r="M26509" s="162"/>
      <c r="N26509" s="152"/>
      <c r="P26509" s="138"/>
    </row>
    <row r="26510" spans="13:16" x14ac:dyDescent="0.3">
      <c r="M26510" s="162"/>
      <c r="N26510" s="152"/>
      <c r="P26510" s="138"/>
    </row>
    <row r="26511" spans="13:16" x14ac:dyDescent="0.3">
      <c r="M26511" s="162"/>
      <c r="N26511" s="152"/>
      <c r="P26511" s="138"/>
    </row>
    <row r="26512" spans="13:16" x14ac:dyDescent="0.3">
      <c r="M26512" s="162"/>
      <c r="N26512" s="152"/>
      <c r="P26512" s="138"/>
    </row>
    <row r="26513" spans="13:16" x14ac:dyDescent="0.3">
      <c r="M26513" s="162"/>
      <c r="N26513" s="152"/>
      <c r="P26513" s="138"/>
    </row>
    <row r="26514" spans="13:16" x14ac:dyDescent="0.3">
      <c r="M26514" s="162"/>
      <c r="N26514" s="152"/>
      <c r="P26514" s="138"/>
    </row>
    <row r="26515" spans="13:16" x14ac:dyDescent="0.3">
      <c r="M26515" s="162"/>
      <c r="N26515" s="152"/>
      <c r="P26515" s="138"/>
    </row>
    <row r="26516" spans="13:16" x14ac:dyDescent="0.3">
      <c r="M26516" s="162"/>
      <c r="N26516" s="152"/>
      <c r="P26516" s="138"/>
    </row>
    <row r="26517" spans="13:16" x14ac:dyDescent="0.3">
      <c r="M26517" s="162"/>
      <c r="N26517" s="152"/>
      <c r="P26517" s="138"/>
    </row>
    <row r="26518" spans="13:16" x14ac:dyDescent="0.3">
      <c r="M26518" s="162"/>
      <c r="N26518" s="152"/>
      <c r="P26518" s="138"/>
    </row>
    <row r="26519" spans="13:16" x14ac:dyDescent="0.3">
      <c r="M26519" s="162"/>
      <c r="N26519" s="152"/>
      <c r="P26519" s="138"/>
    </row>
    <row r="26520" spans="13:16" x14ac:dyDescent="0.3">
      <c r="M26520" s="162"/>
      <c r="N26520" s="152"/>
      <c r="P26520" s="138"/>
    </row>
    <row r="26521" spans="13:16" x14ac:dyDescent="0.3">
      <c r="M26521" s="162"/>
      <c r="N26521" s="152"/>
      <c r="P26521" s="138"/>
    </row>
    <row r="26522" spans="13:16" x14ac:dyDescent="0.3">
      <c r="M26522" s="162"/>
      <c r="N26522" s="152"/>
      <c r="P26522" s="138"/>
    </row>
    <row r="26523" spans="13:16" x14ac:dyDescent="0.3">
      <c r="M26523" s="162"/>
      <c r="N26523" s="152"/>
      <c r="P26523" s="138"/>
    </row>
    <row r="26524" spans="13:16" x14ac:dyDescent="0.3">
      <c r="M26524" s="162"/>
      <c r="N26524" s="152"/>
      <c r="P26524" s="138"/>
    </row>
    <row r="26525" spans="13:16" x14ac:dyDescent="0.3">
      <c r="M26525" s="162"/>
      <c r="N26525" s="152"/>
      <c r="P26525" s="138"/>
    </row>
    <row r="26526" spans="13:16" x14ac:dyDescent="0.3">
      <c r="M26526" s="162"/>
      <c r="N26526" s="152"/>
      <c r="P26526" s="138"/>
    </row>
    <row r="26527" spans="13:16" x14ac:dyDescent="0.3">
      <c r="M26527" s="162"/>
      <c r="N26527" s="152"/>
      <c r="P26527" s="138"/>
    </row>
    <row r="26528" spans="13:16" x14ac:dyDescent="0.3">
      <c r="M26528" s="162"/>
      <c r="N26528" s="152"/>
      <c r="P26528" s="138"/>
    </row>
    <row r="26529" spans="13:16" x14ac:dyDescent="0.3">
      <c r="M26529" s="162"/>
      <c r="N26529" s="152"/>
      <c r="P26529" s="138"/>
    </row>
    <row r="26530" spans="13:16" x14ac:dyDescent="0.3">
      <c r="M26530" s="162"/>
      <c r="N26530" s="152"/>
      <c r="P26530" s="138"/>
    </row>
    <row r="26531" spans="13:16" x14ac:dyDescent="0.3">
      <c r="M26531" s="162"/>
      <c r="N26531" s="152"/>
      <c r="P26531" s="138"/>
    </row>
    <row r="26532" spans="13:16" x14ac:dyDescent="0.3">
      <c r="M26532" s="162"/>
      <c r="N26532" s="152"/>
      <c r="P26532" s="138"/>
    </row>
    <row r="26533" spans="13:16" x14ac:dyDescent="0.3">
      <c r="M26533" s="162"/>
      <c r="N26533" s="152"/>
      <c r="P26533" s="138"/>
    </row>
    <row r="26534" spans="13:16" x14ac:dyDescent="0.3">
      <c r="M26534" s="162"/>
      <c r="N26534" s="152"/>
      <c r="P26534" s="138"/>
    </row>
    <row r="26535" spans="13:16" x14ac:dyDescent="0.3">
      <c r="M26535" s="162"/>
      <c r="N26535" s="152"/>
      <c r="P26535" s="138"/>
    </row>
    <row r="26536" spans="13:16" x14ac:dyDescent="0.3">
      <c r="M26536" s="162"/>
      <c r="N26536" s="152"/>
      <c r="P26536" s="138"/>
    </row>
    <row r="26537" spans="13:16" x14ac:dyDescent="0.3">
      <c r="M26537" s="162"/>
      <c r="N26537" s="152"/>
      <c r="P26537" s="138"/>
    </row>
    <row r="26538" spans="13:16" x14ac:dyDescent="0.3">
      <c r="M26538" s="162"/>
      <c r="N26538" s="152"/>
      <c r="P26538" s="138"/>
    </row>
    <row r="26539" spans="13:16" x14ac:dyDescent="0.3">
      <c r="M26539" s="162"/>
      <c r="N26539" s="152"/>
      <c r="P26539" s="138"/>
    </row>
    <row r="26540" spans="13:16" x14ac:dyDescent="0.3">
      <c r="M26540" s="162"/>
      <c r="N26540" s="152"/>
      <c r="P26540" s="138"/>
    </row>
    <row r="26541" spans="13:16" x14ac:dyDescent="0.3">
      <c r="M26541" s="162"/>
      <c r="N26541" s="152"/>
      <c r="P26541" s="138"/>
    </row>
    <row r="26542" spans="13:16" x14ac:dyDescent="0.3">
      <c r="M26542" s="162"/>
      <c r="N26542" s="152"/>
      <c r="P26542" s="138"/>
    </row>
    <row r="26543" spans="13:16" x14ac:dyDescent="0.3">
      <c r="M26543" s="162"/>
      <c r="N26543" s="152"/>
      <c r="P26543" s="138"/>
    </row>
    <row r="26544" spans="13:16" x14ac:dyDescent="0.3">
      <c r="M26544" s="162"/>
      <c r="N26544" s="152"/>
      <c r="P26544" s="138"/>
    </row>
    <row r="26545" spans="13:16" x14ac:dyDescent="0.3">
      <c r="M26545" s="162"/>
      <c r="N26545" s="152"/>
      <c r="P26545" s="138"/>
    </row>
    <row r="26546" spans="13:16" x14ac:dyDescent="0.3">
      <c r="M26546" s="162"/>
      <c r="N26546" s="152"/>
      <c r="P26546" s="138"/>
    </row>
    <row r="26547" spans="13:16" x14ac:dyDescent="0.3">
      <c r="M26547" s="162"/>
      <c r="N26547" s="152"/>
      <c r="P26547" s="138"/>
    </row>
    <row r="26548" spans="13:16" x14ac:dyDescent="0.3">
      <c r="M26548" s="162"/>
      <c r="N26548" s="152"/>
      <c r="P26548" s="138"/>
    </row>
    <row r="26549" spans="13:16" x14ac:dyDescent="0.3">
      <c r="M26549" s="162"/>
      <c r="N26549" s="152"/>
      <c r="P26549" s="138"/>
    </row>
    <row r="26550" spans="13:16" x14ac:dyDescent="0.3">
      <c r="M26550" s="162"/>
      <c r="N26550" s="152"/>
      <c r="P26550" s="138"/>
    </row>
    <row r="26551" spans="13:16" x14ac:dyDescent="0.3">
      <c r="M26551" s="162"/>
      <c r="N26551" s="152"/>
      <c r="P26551" s="138"/>
    </row>
    <row r="26552" spans="13:16" x14ac:dyDescent="0.3">
      <c r="M26552" s="162"/>
      <c r="N26552" s="152"/>
      <c r="P26552" s="138"/>
    </row>
    <row r="26553" spans="13:16" x14ac:dyDescent="0.3">
      <c r="M26553" s="162"/>
      <c r="N26553" s="152"/>
      <c r="P26553" s="138"/>
    </row>
    <row r="26554" spans="13:16" x14ac:dyDescent="0.3">
      <c r="M26554" s="162"/>
      <c r="N26554" s="152"/>
      <c r="P26554" s="138"/>
    </row>
    <row r="26555" spans="13:16" x14ac:dyDescent="0.3">
      <c r="M26555" s="162"/>
      <c r="N26555" s="152"/>
      <c r="P26555" s="138"/>
    </row>
    <row r="26556" spans="13:16" x14ac:dyDescent="0.3">
      <c r="M26556" s="162"/>
      <c r="N26556" s="152"/>
      <c r="P26556" s="138"/>
    </row>
    <row r="26557" spans="13:16" x14ac:dyDescent="0.3">
      <c r="M26557" s="162"/>
      <c r="N26557" s="152"/>
      <c r="P26557" s="138"/>
    </row>
    <row r="26558" spans="13:16" x14ac:dyDescent="0.3">
      <c r="M26558" s="162"/>
      <c r="N26558" s="152"/>
      <c r="P26558" s="138"/>
    </row>
    <row r="26559" spans="13:16" x14ac:dyDescent="0.3">
      <c r="M26559" s="162"/>
      <c r="N26559" s="152"/>
      <c r="P26559" s="138"/>
    </row>
    <row r="26560" spans="13:16" x14ac:dyDescent="0.3">
      <c r="M26560" s="162"/>
      <c r="N26560" s="152"/>
      <c r="P26560" s="138"/>
    </row>
    <row r="26561" spans="13:16" x14ac:dyDescent="0.3">
      <c r="M26561" s="162"/>
      <c r="N26561" s="152"/>
      <c r="P26561" s="138"/>
    </row>
    <row r="26562" spans="13:16" x14ac:dyDescent="0.3">
      <c r="M26562" s="162"/>
      <c r="N26562" s="152"/>
      <c r="P26562" s="138"/>
    </row>
    <row r="26563" spans="13:16" x14ac:dyDescent="0.3">
      <c r="M26563" s="162"/>
      <c r="N26563" s="152"/>
      <c r="P26563" s="138"/>
    </row>
    <row r="26564" spans="13:16" x14ac:dyDescent="0.3">
      <c r="M26564" s="162"/>
      <c r="N26564" s="152"/>
      <c r="P26564" s="138"/>
    </row>
    <row r="26565" spans="13:16" x14ac:dyDescent="0.3">
      <c r="M26565" s="162"/>
      <c r="N26565" s="152"/>
      <c r="P26565" s="138"/>
    </row>
    <row r="26566" spans="13:16" x14ac:dyDescent="0.3">
      <c r="M26566" s="162"/>
      <c r="N26566" s="152"/>
      <c r="P26566" s="138"/>
    </row>
    <row r="26567" spans="13:16" x14ac:dyDescent="0.3">
      <c r="M26567" s="162"/>
      <c r="N26567" s="152"/>
      <c r="P26567" s="138"/>
    </row>
    <row r="26568" spans="13:16" x14ac:dyDescent="0.3">
      <c r="M26568" s="162"/>
      <c r="N26568" s="152"/>
      <c r="P26568" s="138"/>
    </row>
    <row r="26569" spans="13:16" x14ac:dyDescent="0.3">
      <c r="M26569" s="162"/>
      <c r="N26569" s="152"/>
      <c r="P26569" s="138"/>
    </row>
    <row r="26570" spans="13:16" x14ac:dyDescent="0.3">
      <c r="M26570" s="162"/>
      <c r="N26570" s="152"/>
      <c r="P26570" s="138"/>
    </row>
    <row r="26571" spans="13:16" x14ac:dyDescent="0.3">
      <c r="M26571" s="162"/>
      <c r="N26571" s="152"/>
      <c r="P26571" s="138"/>
    </row>
    <row r="26572" spans="13:16" x14ac:dyDescent="0.3">
      <c r="M26572" s="162"/>
      <c r="N26572" s="152"/>
      <c r="P26572" s="138"/>
    </row>
    <row r="26573" spans="13:16" x14ac:dyDescent="0.3">
      <c r="M26573" s="162"/>
      <c r="N26573" s="152"/>
      <c r="P26573" s="138"/>
    </row>
    <row r="26574" spans="13:16" x14ac:dyDescent="0.3">
      <c r="M26574" s="162"/>
      <c r="N26574" s="152"/>
      <c r="P26574" s="138"/>
    </row>
    <row r="26575" spans="13:16" x14ac:dyDescent="0.3">
      <c r="M26575" s="162"/>
      <c r="N26575" s="152"/>
      <c r="P26575" s="138"/>
    </row>
    <row r="26576" spans="13:16" x14ac:dyDescent="0.3">
      <c r="M26576" s="162"/>
      <c r="N26576" s="152"/>
      <c r="P26576" s="138"/>
    </row>
    <row r="26577" spans="13:16" x14ac:dyDescent="0.3">
      <c r="M26577" s="162"/>
      <c r="N26577" s="152"/>
      <c r="P26577" s="138"/>
    </row>
    <row r="26578" spans="13:16" x14ac:dyDescent="0.3">
      <c r="M26578" s="162"/>
      <c r="N26578" s="152"/>
      <c r="P26578" s="138"/>
    </row>
    <row r="26579" spans="13:16" x14ac:dyDescent="0.3">
      <c r="M26579" s="162"/>
      <c r="N26579" s="152"/>
      <c r="P26579" s="138"/>
    </row>
    <row r="26580" spans="13:16" x14ac:dyDescent="0.3">
      <c r="M26580" s="162"/>
      <c r="N26580" s="152"/>
      <c r="P26580" s="138"/>
    </row>
    <row r="26581" spans="13:16" x14ac:dyDescent="0.3">
      <c r="M26581" s="162"/>
      <c r="N26581" s="152"/>
      <c r="P26581" s="138"/>
    </row>
    <row r="26582" spans="13:16" x14ac:dyDescent="0.3">
      <c r="M26582" s="162"/>
      <c r="N26582" s="152"/>
      <c r="P26582" s="138"/>
    </row>
    <row r="26583" spans="13:16" x14ac:dyDescent="0.3">
      <c r="M26583" s="162"/>
      <c r="N26583" s="152"/>
      <c r="P26583" s="138"/>
    </row>
    <row r="26584" spans="13:16" x14ac:dyDescent="0.3">
      <c r="M26584" s="162"/>
      <c r="N26584" s="152"/>
      <c r="P26584" s="138"/>
    </row>
    <row r="26585" spans="13:16" x14ac:dyDescent="0.3">
      <c r="M26585" s="162"/>
      <c r="N26585" s="152"/>
      <c r="P26585" s="138"/>
    </row>
    <row r="26586" spans="13:16" x14ac:dyDescent="0.3">
      <c r="M26586" s="162"/>
      <c r="N26586" s="152"/>
      <c r="P26586" s="138"/>
    </row>
    <row r="26587" spans="13:16" x14ac:dyDescent="0.3">
      <c r="M26587" s="162"/>
      <c r="N26587" s="152"/>
      <c r="P26587" s="138"/>
    </row>
    <row r="26588" spans="13:16" x14ac:dyDescent="0.3">
      <c r="M26588" s="162"/>
      <c r="N26588" s="152"/>
      <c r="P26588" s="138"/>
    </row>
    <row r="26589" spans="13:16" x14ac:dyDescent="0.3">
      <c r="M26589" s="162"/>
      <c r="N26589" s="152"/>
      <c r="P26589" s="138"/>
    </row>
    <row r="26590" spans="13:16" x14ac:dyDescent="0.3">
      <c r="M26590" s="162"/>
      <c r="N26590" s="152"/>
      <c r="P26590" s="138"/>
    </row>
    <row r="26591" spans="13:16" x14ac:dyDescent="0.3">
      <c r="M26591" s="162"/>
      <c r="N26591" s="152"/>
      <c r="P26591" s="138"/>
    </row>
    <row r="26592" spans="13:16" x14ac:dyDescent="0.3">
      <c r="M26592" s="162"/>
      <c r="N26592" s="152"/>
      <c r="P26592" s="138"/>
    </row>
    <row r="26593" spans="13:16" x14ac:dyDescent="0.3">
      <c r="M26593" s="162"/>
      <c r="N26593" s="152"/>
      <c r="P26593" s="138"/>
    </row>
    <row r="26594" spans="13:16" x14ac:dyDescent="0.3">
      <c r="M26594" s="162"/>
      <c r="N26594" s="152"/>
      <c r="P26594" s="138"/>
    </row>
    <row r="26595" spans="13:16" x14ac:dyDescent="0.3">
      <c r="M26595" s="162"/>
      <c r="N26595" s="152"/>
      <c r="P26595" s="138"/>
    </row>
    <row r="26596" spans="13:16" x14ac:dyDescent="0.3">
      <c r="M26596" s="162"/>
      <c r="N26596" s="152"/>
      <c r="P26596" s="138"/>
    </row>
    <row r="26597" spans="13:16" x14ac:dyDescent="0.3">
      <c r="M26597" s="162"/>
      <c r="N26597" s="152"/>
      <c r="P26597" s="138"/>
    </row>
    <row r="26598" spans="13:16" x14ac:dyDescent="0.3">
      <c r="M26598" s="162"/>
      <c r="N26598" s="152"/>
      <c r="P26598" s="138"/>
    </row>
    <row r="26599" spans="13:16" x14ac:dyDescent="0.3">
      <c r="M26599" s="162"/>
      <c r="N26599" s="152"/>
      <c r="P26599" s="138"/>
    </row>
    <row r="26600" spans="13:16" x14ac:dyDescent="0.3">
      <c r="M26600" s="162"/>
      <c r="N26600" s="152"/>
      <c r="P26600" s="138"/>
    </row>
    <row r="26601" spans="13:16" x14ac:dyDescent="0.3">
      <c r="M26601" s="162"/>
      <c r="N26601" s="152"/>
      <c r="P26601" s="138"/>
    </row>
    <row r="26602" spans="13:16" x14ac:dyDescent="0.3">
      <c r="M26602" s="162"/>
      <c r="N26602" s="152"/>
      <c r="P26602" s="138"/>
    </row>
    <row r="26603" spans="13:16" x14ac:dyDescent="0.3">
      <c r="M26603" s="162"/>
      <c r="N26603" s="152"/>
      <c r="P26603" s="138"/>
    </row>
    <row r="26604" spans="13:16" x14ac:dyDescent="0.3">
      <c r="M26604" s="162"/>
      <c r="N26604" s="152"/>
      <c r="P26604" s="138"/>
    </row>
    <row r="26605" spans="13:16" x14ac:dyDescent="0.3">
      <c r="M26605" s="162"/>
      <c r="N26605" s="152"/>
      <c r="P26605" s="138"/>
    </row>
    <row r="26606" spans="13:16" x14ac:dyDescent="0.3">
      <c r="M26606" s="162"/>
      <c r="N26606" s="152"/>
      <c r="P26606" s="138"/>
    </row>
    <row r="26607" spans="13:16" x14ac:dyDescent="0.3">
      <c r="M26607" s="162"/>
      <c r="N26607" s="152"/>
      <c r="P26607" s="138"/>
    </row>
    <row r="26608" spans="13:16" x14ac:dyDescent="0.3">
      <c r="M26608" s="162"/>
      <c r="N26608" s="152"/>
      <c r="P26608" s="138"/>
    </row>
    <row r="26609" spans="13:16" x14ac:dyDescent="0.3">
      <c r="M26609" s="162"/>
      <c r="N26609" s="152"/>
      <c r="P26609" s="138"/>
    </row>
    <row r="26610" spans="13:16" x14ac:dyDescent="0.3">
      <c r="M26610" s="162"/>
      <c r="N26610" s="152"/>
      <c r="P26610" s="138"/>
    </row>
    <row r="26611" spans="13:16" x14ac:dyDescent="0.3">
      <c r="M26611" s="162"/>
      <c r="N26611" s="152"/>
      <c r="P26611" s="138"/>
    </row>
    <row r="26612" spans="13:16" x14ac:dyDescent="0.3">
      <c r="M26612" s="162"/>
      <c r="N26612" s="152"/>
      <c r="P26612" s="138"/>
    </row>
    <row r="26613" spans="13:16" x14ac:dyDescent="0.3">
      <c r="M26613" s="162"/>
      <c r="N26613" s="152"/>
      <c r="P26613" s="138"/>
    </row>
    <row r="26614" spans="13:16" x14ac:dyDescent="0.3">
      <c r="M26614" s="162"/>
      <c r="N26614" s="152"/>
      <c r="P26614" s="138"/>
    </row>
    <row r="26615" spans="13:16" x14ac:dyDescent="0.3">
      <c r="M26615" s="162"/>
      <c r="N26615" s="152"/>
      <c r="P26615" s="138"/>
    </row>
    <row r="26616" spans="13:16" x14ac:dyDescent="0.3">
      <c r="M26616" s="162"/>
      <c r="N26616" s="152"/>
      <c r="P26616" s="138"/>
    </row>
    <row r="26617" spans="13:16" x14ac:dyDescent="0.3">
      <c r="M26617" s="162"/>
      <c r="N26617" s="152"/>
      <c r="P26617" s="138"/>
    </row>
    <row r="26618" spans="13:16" x14ac:dyDescent="0.3">
      <c r="M26618" s="162"/>
      <c r="N26618" s="152"/>
      <c r="P26618" s="138"/>
    </row>
    <row r="26619" spans="13:16" x14ac:dyDescent="0.3">
      <c r="M26619" s="162"/>
      <c r="N26619" s="152"/>
      <c r="P26619" s="138"/>
    </row>
    <row r="26620" spans="13:16" x14ac:dyDescent="0.3">
      <c r="M26620" s="162"/>
      <c r="N26620" s="152"/>
      <c r="P26620" s="138"/>
    </row>
    <row r="26621" spans="13:16" x14ac:dyDescent="0.3">
      <c r="M26621" s="162"/>
      <c r="N26621" s="152"/>
      <c r="P26621" s="138"/>
    </row>
    <row r="26622" spans="13:16" x14ac:dyDescent="0.3">
      <c r="M26622" s="162"/>
      <c r="N26622" s="152"/>
      <c r="P26622" s="138"/>
    </row>
    <row r="26623" spans="13:16" x14ac:dyDescent="0.3">
      <c r="M26623" s="162"/>
      <c r="N26623" s="152"/>
      <c r="P26623" s="138"/>
    </row>
    <row r="26624" spans="13:16" x14ac:dyDescent="0.3">
      <c r="M26624" s="162"/>
      <c r="N26624" s="152"/>
      <c r="P26624" s="138"/>
    </row>
    <row r="26625" spans="13:16" x14ac:dyDescent="0.3">
      <c r="M26625" s="162"/>
      <c r="N26625" s="152"/>
      <c r="P26625" s="138"/>
    </row>
    <row r="26626" spans="13:16" x14ac:dyDescent="0.3">
      <c r="M26626" s="162"/>
      <c r="N26626" s="152"/>
      <c r="P26626" s="138"/>
    </row>
    <row r="26627" spans="13:16" x14ac:dyDescent="0.3">
      <c r="M26627" s="162"/>
      <c r="N26627" s="152"/>
      <c r="P26627" s="138"/>
    </row>
    <row r="26628" spans="13:16" x14ac:dyDescent="0.3">
      <c r="M26628" s="162"/>
      <c r="N26628" s="152"/>
      <c r="P26628" s="138"/>
    </row>
    <row r="26629" spans="13:16" x14ac:dyDescent="0.3">
      <c r="M26629" s="162"/>
      <c r="N26629" s="152"/>
      <c r="P26629" s="138"/>
    </row>
    <row r="26630" spans="13:16" x14ac:dyDescent="0.3">
      <c r="M26630" s="162"/>
      <c r="N26630" s="152"/>
      <c r="P26630" s="138"/>
    </row>
    <row r="26631" spans="13:16" x14ac:dyDescent="0.3">
      <c r="M26631" s="162"/>
      <c r="N26631" s="152"/>
      <c r="P26631" s="138"/>
    </row>
    <row r="26632" spans="13:16" x14ac:dyDescent="0.3">
      <c r="M26632" s="162"/>
      <c r="N26632" s="152"/>
      <c r="P26632" s="138"/>
    </row>
    <row r="26633" spans="13:16" x14ac:dyDescent="0.3">
      <c r="M26633" s="162"/>
      <c r="N26633" s="152"/>
      <c r="P26633" s="138"/>
    </row>
    <row r="26634" spans="13:16" x14ac:dyDescent="0.3">
      <c r="M26634" s="162"/>
      <c r="N26634" s="152"/>
      <c r="P26634" s="138"/>
    </row>
    <row r="26635" spans="13:16" x14ac:dyDescent="0.3">
      <c r="M26635" s="162"/>
      <c r="N26635" s="152"/>
      <c r="P26635" s="138"/>
    </row>
    <row r="26636" spans="13:16" x14ac:dyDescent="0.3">
      <c r="M26636" s="162"/>
      <c r="N26636" s="152"/>
      <c r="P26636" s="138"/>
    </row>
    <row r="26637" spans="13:16" x14ac:dyDescent="0.3">
      <c r="M26637" s="162"/>
      <c r="N26637" s="152"/>
      <c r="P26637" s="138"/>
    </row>
    <row r="26638" spans="13:16" x14ac:dyDescent="0.3">
      <c r="M26638" s="162"/>
      <c r="N26638" s="152"/>
      <c r="P26638" s="138"/>
    </row>
    <row r="26639" spans="13:16" x14ac:dyDescent="0.3">
      <c r="M26639" s="162"/>
      <c r="N26639" s="152"/>
      <c r="P26639" s="138"/>
    </row>
    <row r="26640" spans="13:16" x14ac:dyDescent="0.3">
      <c r="M26640" s="162"/>
      <c r="N26640" s="152"/>
      <c r="P26640" s="138"/>
    </row>
    <row r="26641" spans="13:16" x14ac:dyDescent="0.3">
      <c r="M26641" s="162"/>
      <c r="N26641" s="152"/>
      <c r="P26641" s="138"/>
    </row>
    <row r="26642" spans="13:16" x14ac:dyDescent="0.3">
      <c r="M26642" s="162"/>
      <c r="N26642" s="152"/>
      <c r="P26642" s="138"/>
    </row>
    <row r="26643" spans="13:16" x14ac:dyDescent="0.3">
      <c r="M26643" s="162"/>
      <c r="N26643" s="152"/>
      <c r="P26643" s="138"/>
    </row>
    <row r="26644" spans="13:16" x14ac:dyDescent="0.3">
      <c r="M26644" s="162"/>
      <c r="N26644" s="152"/>
      <c r="P26644" s="138"/>
    </row>
    <row r="26645" spans="13:16" x14ac:dyDescent="0.3">
      <c r="M26645" s="162"/>
      <c r="N26645" s="152"/>
      <c r="P26645" s="138"/>
    </row>
    <row r="26646" spans="13:16" x14ac:dyDescent="0.3">
      <c r="M26646" s="162"/>
      <c r="N26646" s="152"/>
      <c r="P26646" s="138"/>
    </row>
    <row r="26647" spans="13:16" x14ac:dyDescent="0.3">
      <c r="M26647" s="162"/>
      <c r="N26647" s="152"/>
      <c r="P26647" s="138"/>
    </row>
    <row r="26648" spans="13:16" x14ac:dyDescent="0.3">
      <c r="M26648" s="162"/>
      <c r="N26648" s="152"/>
      <c r="P26648" s="138"/>
    </row>
    <row r="26649" spans="13:16" x14ac:dyDescent="0.3">
      <c r="M26649" s="162"/>
      <c r="N26649" s="152"/>
      <c r="P26649" s="138"/>
    </row>
    <row r="26650" spans="13:16" x14ac:dyDescent="0.3">
      <c r="M26650" s="162"/>
      <c r="N26650" s="152"/>
      <c r="P26650" s="138"/>
    </row>
    <row r="26651" spans="13:16" x14ac:dyDescent="0.3">
      <c r="M26651" s="162"/>
      <c r="N26651" s="152"/>
      <c r="P26651" s="138"/>
    </row>
    <row r="26652" spans="13:16" x14ac:dyDescent="0.3">
      <c r="M26652" s="162"/>
      <c r="N26652" s="152"/>
      <c r="P26652" s="138"/>
    </row>
    <row r="26653" spans="13:16" x14ac:dyDescent="0.3">
      <c r="M26653" s="162"/>
      <c r="N26653" s="152"/>
      <c r="P26653" s="138"/>
    </row>
    <row r="26654" spans="13:16" x14ac:dyDescent="0.3">
      <c r="M26654" s="162"/>
      <c r="N26654" s="152"/>
      <c r="P26654" s="138"/>
    </row>
    <row r="26655" spans="13:16" x14ac:dyDescent="0.3">
      <c r="M26655" s="162"/>
      <c r="N26655" s="152"/>
      <c r="P26655" s="138"/>
    </row>
    <row r="26656" spans="13:16" x14ac:dyDescent="0.3">
      <c r="M26656" s="162"/>
      <c r="N26656" s="152"/>
      <c r="P26656" s="138"/>
    </row>
    <row r="26657" spans="13:16" x14ac:dyDescent="0.3">
      <c r="M26657" s="162"/>
      <c r="N26657" s="152"/>
      <c r="P26657" s="138"/>
    </row>
    <row r="26658" spans="13:16" x14ac:dyDescent="0.3">
      <c r="M26658" s="162"/>
      <c r="N26658" s="152"/>
      <c r="P26658" s="138"/>
    </row>
    <row r="26659" spans="13:16" x14ac:dyDescent="0.3">
      <c r="M26659" s="162"/>
      <c r="N26659" s="152"/>
      <c r="P26659" s="138"/>
    </row>
    <row r="26660" spans="13:16" x14ac:dyDescent="0.3">
      <c r="M26660" s="162"/>
      <c r="N26660" s="152"/>
      <c r="P26660" s="138"/>
    </row>
    <row r="26661" spans="13:16" x14ac:dyDescent="0.3">
      <c r="M26661" s="162"/>
      <c r="N26661" s="152"/>
      <c r="P26661" s="138"/>
    </row>
    <row r="26662" spans="13:16" x14ac:dyDescent="0.3">
      <c r="M26662" s="162"/>
      <c r="N26662" s="152"/>
      <c r="P26662" s="138"/>
    </row>
    <row r="26663" spans="13:16" x14ac:dyDescent="0.3">
      <c r="M26663" s="162"/>
      <c r="N26663" s="152"/>
      <c r="P26663" s="138"/>
    </row>
    <row r="26664" spans="13:16" x14ac:dyDescent="0.3">
      <c r="M26664" s="162"/>
      <c r="N26664" s="152"/>
      <c r="P26664" s="138"/>
    </row>
    <row r="26665" spans="13:16" x14ac:dyDescent="0.3">
      <c r="M26665" s="162"/>
      <c r="N26665" s="152"/>
      <c r="P26665" s="138"/>
    </row>
    <row r="26666" spans="13:16" x14ac:dyDescent="0.3">
      <c r="M26666" s="162"/>
      <c r="N26666" s="152"/>
      <c r="P26666" s="138"/>
    </row>
    <row r="26667" spans="13:16" x14ac:dyDescent="0.3">
      <c r="M26667" s="162"/>
      <c r="N26667" s="152"/>
      <c r="P26667" s="138"/>
    </row>
    <row r="26668" spans="13:16" x14ac:dyDescent="0.3">
      <c r="M26668" s="162"/>
      <c r="N26668" s="152"/>
      <c r="P26668" s="138"/>
    </row>
    <row r="26669" spans="13:16" x14ac:dyDescent="0.3">
      <c r="M26669" s="162"/>
      <c r="N26669" s="152"/>
      <c r="P26669" s="138"/>
    </row>
    <row r="26670" spans="13:16" x14ac:dyDescent="0.3">
      <c r="M26670" s="162"/>
      <c r="N26670" s="152"/>
      <c r="P26670" s="138"/>
    </row>
    <row r="26671" spans="13:16" x14ac:dyDescent="0.3">
      <c r="M26671" s="162"/>
      <c r="N26671" s="152"/>
      <c r="P26671" s="138"/>
    </row>
    <row r="26672" spans="13:16" x14ac:dyDescent="0.3">
      <c r="M26672" s="162"/>
      <c r="N26672" s="152"/>
      <c r="P26672" s="138"/>
    </row>
    <row r="26673" spans="13:16" x14ac:dyDescent="0.3">
      <c r="M26673" s="162"/>
      <c r="N26673" s="152"/>
      <c r="P26673" s="138"/>
    </row>
    <row r="26674" spans="13:16" x14ac:dyDescent="0.3">
      <c r="M26674" s="162"/>
      <c r="N26674" s="152"/>
      <c r="P26674" s="138"/>
    </row>
    <row r="26675" spans="13:16" x14ac:dyDescent="0.3">
      <c r="M26675" s="162"/>
      <c r="N26675" s="152"/>
      <c r="P26675" s="138"/>
    </row>
    <row r="26676" spans="13:16" x14ac:dyDescent="0.3">
      <c r="M26676" s="162"/>
      <c r="N26676" s="152"/>
      <c r="P26676" s="138"/>
    </row>
    <row r="26677" spans="13:16" x14ac:dyDescent="0.3">
      <c r="M26677" s="162"/>
      <c r="N26677" s="152"/>
      <c r="P26677" s="138"/>
    </row>
    <row r="26678" spans="13:16" x14ac:dyDescent="0.3">
      <c r="M26678" s="162"/>
      <c r="N26678" s="152"/>
      <c r="P26678" s="138"/>
    </row>
    <row r="26679" spans="13:16" x14ac:dyDescent="0.3">
      <c r="M26679" s="162"/>
      <c r="N26679" s="152"/>
      <c r="P26679" s="138"/>
    </row>
    <row r="26680" spans="13:16" x14ac:dyDescent="0.3">
      <c r="M26680" s="162"/>
      <c r="N26680" s="152"/>
      <c r="P26680" s="138"/>
    </row>
    <row r="26681" spans="13:16" x14ac:dyDescent="0.3">
      <c r="M26681" s="162"/>
      <c r="N26681" s="152"/>
      <c r="P26681" s="138"/>
    </row>
    <row r="26682" spans="13:16" x14ac:dyDescent="0.3">
      <c r="M26682" s="162"/>
      <c r="N26682" s="152"/>
      <c r="P26682" s="138"/>
    </row>
    <row r="26683" spans="13:16" x14ac:dyDescent="0.3">
      <c r="M26683" s="162"/>
      <c r="N26683" s="152"/>
      <c r="P26683" s="138"/>
    </row>
    <row r="26684" spans="13:16" x14ac:dyDescent="0.3">
      <c r="M26684" s="162"/>
      <c r="N26684" s="152"/>
      <c r="P26684" s="138"/>
    </row>
    <row r="26685" spans="13:16" x14ac:dyDescent="0.3">
      <c r="M26685" s="162"/>
      <c r="N26685" s="152"/>
      <c r="P26685" s="138"/>
    </row>
    <row r="26686" spans="13:16" x14ac:dyDescent="0.3">
      <c r="M26686" s="162"/>
      <c r="N26686" s="152"/>
      <c r="P26686" s="138"/>
    </row>
    <row r="26687" spans="13:16" x14ac:dyDescent="0.3">
      <c r="M26687" s="162"/>
      <c r="N26687" s="152"/>
      <c r="P26687" s="138"/>
    </row>
    <row r="26688" spans="13:16" x14ac:dyDescent="0.3">
      <c r="M26688" s="162"/>
      <c r="N26688" s="152"/>
      <c r="P26688" s="138"/>
    </row>
    <row r="26689" spans="13:16" x14ac:dyDescent="0.3">
      <c r="M26689" s="162"/>
      <c r="N26689" s="152"/>
      <c r="P26689" s="138"/>
    </row>
    <row r="26690" spans="13:16" x14ac:dyDescent="0.3">
      <c r="M26690" s="162"/>
      <c r="N26690" s="152"/>
      <c r="P26690" s="138"/>
    </row>
    <row r="26691" spans="13:16" x14ac:dyDescent="0.3">
      <c r="M26691" s="162"/>
      <c r="N26691" s="152"/>
      <c r="P26691" s="138"/>
    </row>
    <row r="26692" spans="13:16" x14ac:dyDescent="0.3">
      <c r="M26692" s="162"/>
      <c r="N26692" s="152"/>
      <c r="P26692" s="138"/>
    </row>
    <row r="26693" spans="13:16" x14ac:dyDescent="0.3">
      <c r="M26693" s="162"/>
      <c r="N26693" s="152"/>
      <c r="P26693" s="138"/>
    </row>
    <row r="26694" spans="13:16" x14ac:dyDescent="0.3">
      <c r="M26694" s="162"/>
      <c r="N26694" s="152"/>
      <c r="P26694" s="138"/>
    </row>
    <row r="26695" spans="13:16" x14ac:dyDescent="0.3">
      <c r="M26695" s="162"/>
      <c r="N26695" s="152"/>
      <c r="P26695" s="138"/>
    </row>
    <row r="26696" spans="13:16" x14ac:dyDescent="0.3">
      <c r="M26696" s="162"/>
      <c r="N26696" s="152"/>
      <c r="P26696" s="138"/>
    </row>
    <row r="26697" spans="13:16" x14ac:dyDescent="0.3">
      <c r="M26697" s="162"/>
      <c r="N26697" s="152"/>
      <c r="P26697" s="138"/>
    </row>
    <row r="26698" spans="13:16" x14ac:dyDescent="0.3">
      <c r="M26698" s="162"/>
      <c r="N26698" s="152"/>
      <c r="P26698" s="138"/>
    </row>
    <row r="26699" spans="13:16" x14ac:dyDescent="0.3">
      <c r="M26699" s="162"/>
      <c r="N26699" s="152"/>
      <c r="P26699" s="138"/>
    </row>
    <row r="26700" spans="13:16" x14ac:dyDescent="0.3">
      <c r="M26700" s="162"/>
      <c r="N26700" s="152"/>
      <c r="P26700" s="138"/>
    </row>
    <row r="26701" spans="13:16" x14ac:dyDescent="0.3">
      <c r="M26701" s="162"/>
      <c r="N26701" s="152"/>
      <c r="P26701" s="138"/>
    </row>
    <row r="26702" spans="13:16" x14ac:dyDescent="0.3">
      <c r="M26702" s="162"/>
      <c r="N26702" s="152"/>
      <c r="P26702" s="138"/>
    </row>
    <row r="26703" spans="13:16" x14ac:dyDescent="0.3">
      <c r="M26703" s="162"/>
      <c r="N26703" s="152"/>
      <c r="P26703" s="138"/>
    </row>
    <row r="26704" spans="13:16" x14ac:dyDescent="0.3">
      <c r="M26704" s="162"/>
      <c r="N26704" s="152"/>
      <c r="P26704" s="138"/>
    </row>
    <row r="26705" spans="13:16" x14ac:dyDescent="0.3">
      <c r="M26705" s="162"/>
      <c r="N26705" s="152"/>
      <c r="P26705" s="138"/>
    </row>
    <row r="26706" spans="13:16" x14ac:dyDescent="0.3">
      <c r="M26706" s="162"/>
      <c r="N26706" s="152"/>
      <c r="P26706" s="138"/>
    </row>
    <row r="26707" spans="13:16" x14ac:dyDescent="0.3">
      <c r="M26707" s="162"/>
      <c r="N26707" s="152"/>
      <c r="P26707" s="138"/>
    </row>
    <row r="26708" spans="13:16" x14ac:dyDescent="0.3">
      <c r="M26708" s="162"/>
      <c r="N26708" s="152"/>
      <c r="P26708" s="138"/>
    </row>
    <row r="26709" spans="13:16" x14ac:dyDescent="0.3">
      <c r="M26709" s="162"/>
      <c r="N26709" s="152"/>
      <c r="P26709" s="138"/>
    </row>
    <row r="26710" spans="13:16" x14ac:dyDescent="0.3">
      <c r="M26710" s="162"/>
      <c r="N26710" s="152"/>
      <c r="P26710" s="138"/>
    </row>
    <row r="26711" spans="13:16" x14ac:dyDescent="0.3">
      <c r="M26711" s="162"/>
      <c r="N26711" s="152"/>
      <c r="P26711" s="138"/>
    </row>
    <row r="26712" spans="13:16" x14ac:dyDescent="0.3">
      <c r="M26712" s="162"/>
      <c r="N26712" s="152"/>
      <c r="P26712" s="138"/>
    </row>
    <row r="26713" spans="13:16" x14ac:dyDescent="0.3">
      <c r="M26713" s="162"/>
      <c r="N26713" s="152"/>
      <c r="P26713" s="138"/>
    </row>
    <row r="26714" spans="13:16" x14ac:dyDescent="0.3">
      <c r="M26714" s="162"/>
      <c r="N26714" s="152"/>
      <c r="P26714" s="138"/>
    </row>
    <row r="26715" spans="13:16" x14ac:dyDescent="0.3">
      <c r="M26715" s="162"/>
      <c r="N26715" s="152"/>
      <c r="P26715" s="138"/>
    </row>
    <row r="26716" spans="13:16" x14ac:dyDescent="0.3">
      <c r="M26716" s="162"/>
      <c r="N26716" s="152"/>
      <c r="P26716" s="138"/>
    </row>
    <row r="26717" spans="13:16" x14ac:dyDescent="0.3">
      <c r="M26717" s="162"/>
      <c r="N26717" s="152"/>
      <c r="P26717" s="138"/>
    </row>
    <row r="26718" spans="13:16" x14ac:dyDescent="0.3">
      <c r="M26718" s="162"/>
      <c r="N26718" s="152"/>
      <c r="P26718" s="138"/>
    </row>
    <row r="26719" spans="13:16" x14ac:dyDescent="0.3">
      <c r="M26719" s="162"/>
      <c r="N26719" s="152"/>
      <c r="P26719" s="138"/>
    </row>
    <row r="26720" spans="13:16" x14ac:dyDescent="0.3">
      <c r="M26720" s="162"/>
      <c r="N26720" s="152"/>
      <c r="P26720" s="138"/>
    </row>
    <row r="26721" spans="13:16" x14ac:dyDescent="0.3">
      <c r="M26721" s="162"/>
      <c r="N26721" s="152"/>
      <c r="P26721" s="138"/>
    </row>
    <row r="26722" spans="13:16" x14ac:dyDescent="0.3">
      <c r="M26722" s="162"/>
      <c r="N26722" s="152"/>
      <c r="P26722" s="138"/>
    </row>
    <row r="26723" spans="13:16" x14ac:dyDescent="0.3">
      <c r="M26723" s="162"/>
      <c r="N26723" s="152"/>
      <c r="P26723" s="138"/>
    </row>
    <row r="26724" spans="13:16" x14ac:dyDescent="0.3">
      <c r="M26724" s="162"/>
      <c r="N26724" s="152"/>
      <c r="P26724" s="138"/>
    </row>
    <row r="26725" spans="13:16" x14ac:dyDescent="0.3">
      <c r="M26725" s="162"/>
      <c r="N26725" s="152"/>
      <c r="P26725" s="138"/>
    </row>
    <row r="26726" spans="13:16" x14ac:dyDescent="0.3">
      <c r="M26726" s="162"/>
      <c r="N26726" s="152"/>
      <c r="P26726" s="138"/>
    </row>
    <row r="26727" spans="13:16" x14ac:dyDescent="0.3">
      <c r="M26727" s="162"/>
      <c r="N26727" s="152"/>
      <c r="P26727" s="138"/>
    </row>
    <row r="26728" spans="13:16" x14ac:dyDescent="0.3">
      <c r="M26728" s="162"/>
      <c r="N26728" s="152"/>
      <c r="P26728" s="138"/>
    </row>
    <row r="26729" spans="13:16" x14ac:dyDescent="0.3">
      <c r="M26729" s="162"/>
      <c r="N26729" s="152"/>
      <c r="P26729" s="138"/>
    </row>
    <row r="26730" spans="13:16" x14ac:dyDescent="0.3">
      <c r="M26730" s="162"/>
      <c r="N26730" s="152"/>
      <c r="P26730" s="138"/>
    </row>
    <row r="26731" spans="13:16" x14ac:dyDescent="0.3">
      <c r="M26731" s="162"/>
      <c r="N26731" s="152"/>
      <c r="P26731" s="138"/>
    </row>
    <row r="26732" spans="13:16" x14ac:dyDescent="0.3">
      <c r="M26732" s="162"/>
      <c r="N26732" s="152"/>
      <c r="P26732" s="138"/>
    </row>
    <row r="26733" spans="13:16" x14ac:dyDescent="0.3">
      <c r="M26733" s="162"/>
      <c r="N26733" s="152"/>
      <c r="P26733" s="138"/>
    </row>
    <row r="26734" spans="13:16" x14ac:dyDescent="0.3">
      <c r="M26734" s="162"/>
      <c r="N26734" s="152"/>
      <c r="P26734" s="138"/>
    </row>
    <row r="26735" spans="13:16" x14ac:dyDescent="0.3">
      <c r="M26735" s="162"/>
      <c r="N26735" s="152"/>
      <c r="P26735" s="138"/>
    </row>
    <row r="26736" spans="13:16" x14ac:dyDescent="0.3">
      <c r="M26736" s="162"/>
      <c r="N26736" s="152"/>
      <c r="P26736" s="138"/>
    </row>
    <row r="26737" spans="13:16" x14ac:dyDescent="0.3">
      <c r="M26737" s="162"/>
      <c r="N26737" s="152"/>
      <c r="P26737" s="138"/>
    </row>
    <row r="26738" spans="13:16" x14ac:dyDescent="0.3">
      <c r="M26738" s="162"/>
      <c r="N26738" s="152"/>
      <c r="P26738" s="138"/>
    </row>
    <row r="26739" spans="13:16" x14ac:dyDescent="0.3">
      <c r="M26739" s="162"/>
      <c r="N26739" s="152"/>
      <c r="P26739" s="138"/>
    </row>
    <row r="26740" spans="13:16" x14ac:dyDescent="0.3">
      <c r="M26740" s="162"/>
      <c r="N26740" s="152"/>
      <c r="P26740" s="138"/>
    </row>
    <row r="26741" spans="13:16" x14ac:dyDescent="0.3">
      <c r="M26741" s="162"/>
      <c r="N26741" s="152"/>
      <c r="P26741" s="138"/>
    </row>
    <row r="26742" spans="13:16" x14ac:dyDescent="0.3">
      <c r="M26742" s="162"/>
      <c r="N26742" s="152"/>
      <c r="P26742" s="138"/>
    </row>
    <row r="26743" spans="13:16" x14ac:dyDescent="0.3">
      <c r="M26743" s="162"/>
      <c r="N26743" s="152"/>
      <c r="P26743" s="138"/>
    </row>
    <row r="26744" spans="13:16" x14ac:dyDescent="0.3">
      <c r="M26744" s="162"/>
      <c r="N26744" s="152"/>
      <c r="P26744" s="138"/>
    </row>
    <row r="26745" spans="13:16" x14ac:dyDescent="0.3">
      <c r="M26745" s="162"/>
      <c r="N26745" s="152"/>
      <c r="P26745" s="138"/>
    </row>
    <row r="26746" spans="13:16" x14ac:dyDescent="0.3">
      <c r="M26746" s="162"/>
      <c r="N26746" s="152"/>
      <c r="P26746" s="138"/>
    </row>
    <row r="26747" spans="13:16" x14ac:dyDescent="0.3">
      <c r="M26747" s="162"/>
      <c r="N26747" s="152"/>
      <c r="P26747" s="138"/>
    </row>
    <row r="26748" spans="13:16" x14ac:dyDescent="0.3">
      <c r="M26748" s="162"/>
      <c r="N26748" s="152"/>
      <c r="P26748" s="138"/>
    </row>
    <row r="26749" spans="13:16" x14ac:dyDescent="0.3">
      <c r="M26749" s="162"/>
      <c r="N26749" s="152"/>
      <c r="P26749" s="138"/>
    </row>
    <row r="26750" spans="13:16" x14ac:dyDescent="0.3">
      <c r="M26750" s="162"/>
      <c r="N26750" s="152"/>
      <c r="P26750" s="138"/>
    </row>
    <row r="26751" spans="13:16" x14ac:dyDescent="0.3">
      <c r="M26751" s="162"/>
      <c r="N26751" s="152"/>
      <c r="P26751" s="138"/>
    </row>
    <row r="26752" spans="13:16" x14ac:dyDescent="0.3">
      <c r="M26752" s="162"/>
      <c r="N26752" s="152"/>
      <c r="P26752" s="138"/>
    </row>
    <row r="26753" spans="13:16" x14ac:dyDescent="0.3">
      <c r="M26753" s="162"/>
      <c r="N26753" s="152"/>
      <c r="P26753" s="138"/>
    </row>
    <row r="26754" spans="13:16" x14ac:dyDescent="0.3">
      <c r="M26754" s="162"/>
      <c r="N26754" s="152"/>
      <c r="P26754" s="138"/>
    </row>
    <row r="26755" spans="13:16" x14ac:dyDescent="0.3">
      <c r="M26755" s="162"/>
      <c r="N26755" s="152"/>
      <c r="P26755" s="138"/>
    </row>
    <row r="26756" spans="13:16" x14ac:dyDescent="0.3">
      <c r="M26756" s="162"/>
      <c r="N26756" s="152"/>
      <c r="P26756" s="138"/>
    </row>
    <row r="26757" spans="13:16" x14ac:dyDescent="0.3">
      <c r="M26757" s="162"/>
      <c r="N26757" s="152"/>
      <c r="P26757" s="138"/>
    </row>
    <row r="26758" spans="13:16" x14ac:dyDescent="0.3">
      <c r="M26758" s="162"/>
      <c r="N26758" s="152"/>
      <c r="P26758" s="138"/>
    </row>
    <row r="26759" spans="13:16" x14ac:dyDescent="0.3">
      <c r="M26759" s="162"/>
      <c r="N26759" s="152"/>
      <c r="P26759" s="138"/>
    </row>
    <row r="26760" spans="13:16" x14ac:dyDescent="0.3">
      <c r="M26760" s="162"/>
      <c r="N26760" s="152"/>
      <c r="P26760" s="138"/>
    </row>
    <row r="26761" spans="13:16" x14ac:dyDescent="0.3">
      <c r="M26761" s="162"/>
      <c r="N26761" s="152"/>
      <c r="P26761" s="138"/>
    </row>
    <row r="26762" spans="13:16" x14ac:dyDescent="0.3">
      <c r="M26762" s="162"/>
      <c r="N26762" s="152"/>
      <c r="P26762" s="138"/>
    </row>
    <row r="26763" spans="13:16" x14ac:dyDescent="0.3">
      <c r="M26763" s="162"/>
      <c r="N26763" s="152"/>
      <c r="P26763" s="138"/>
    </row>
    <row r="26764" spans="13:16" x14ac:dyDescent="0.3">
      <c r="M26764" s="162"/>
      <c r="N26764" s="152"/>
      <c r="P26764" s="138"/>
    </row>
    <row r="26765" spans="13:16" x14ac:dyDescent="0.3">
      <c r="M26765" s="162"/>
      <c r="N26765" s="152"/>
      <c r="P26765" s="138"/>
    </row>
    <row r="26766" spans="13:16" x14ac:dyDescent="0.3">
      <c r="M26766" s="162"/>
      <c r="N26766" s="152"/>
      <c r="P26766" s="138"/>
    </row>
    <row r="26767" spans="13:16" x14ac:dyDescent="0.3">
      <c r="M26767" s="162"/>
      <c r="N26767" s="152"/>
      <c r="P26767" s="138"/>
    </row>
    <row r="26768" spans="13:16" x14ac:dyDescent="0.3">
      <c r="M26768" s="162"/>
      <c r="N26768" s="152"/>
      <c r="P26768" s="138"/>
    </row>
    <row r="26769" spans="13:16" x14ac:dyDescent="0.3">
      <c r="M26769" s="162"/>
      <c r="N26769" s="152"/>
      <c r="P26769" s="138"/>
    </row>
    <row r="26770" spans="13:16" x14ac:dyDescent="0.3">
      <c r="M26770" s="162"/>
      <c r="N26770" s="152"/>
      <c r="P26770" s="138"/>
    </row>
    <row r="26771" spans="13:16" x14ac:dyDescent="0.3">
      <c r="M26771" s="162"/>
      <c r="N26771" s="152"/>
      <c r="P26771" s="138"/>
    </row>
    <row r="26772" spans="13:16" x14ac:dyDescent="0.3">
      <c r="M26772" s="162"/>
      <c r="N26772" s="152"/>
      <c r="P26772" s="138"/>
    </row>
    <row r="26773" spans="13:16" x14ac:dyDescent="0.3">
      <c r="M26773" s="162"/>
      <c r="N26773" s="152"/>
      <c r="P26773" s="138"/>
    </row>
    <row r="26774" spans="13:16" x14ac:dyDescent="0.3">
      <c r="M26774" s="162"/>
      <c r="N26774" s="152"/>
      <c r="P26774" s="138"/>
    </row>
    <row r="26775" spans="13:16" x14ac:dyDescent="0.3">
      <c r="M26775" s="162"/>
      <c r="N26775" s="152"/>
      <c r="P26775" s="138"/>
    </row>
    <row r="26776" spans="13:16" x14ac:dyDescent="0.3">
      <c r="M26776" s="162"/>
      <c r="N26776" s="152"/>
      <c r="P26776" s="138"/>
    </row>
    <row r="26777" spans="13:16" x14ac:dyDescent="0.3">
      <c r="M26777" s="162"/>
      <c r="N26777" s="152"/>
      <c r="P26777" s="138"/>
    </row>
    <row r="26778" spans="13:16" x14ac:dyDescent="0.3">
      <c r="M26778" s="162"/>
      <c r="N26778" s="152"/>
      <c r="P26778" s="138"/>
    </row>
    <row r="26779" spans="13:16" x14ac:dyDescent="0.3">
      <c r="M26779" s="162"/>
      <c r="N26779" s="152"/>
      <c r="P26779" s="138"/>
    </row>
    <row r="26780" spans="13:16" x14ac:dyDescent="0.3">
      <c r="M26780" s="162"/>
      <c r="N26780" s="152"/>
      <c r="P26780" s="138"/>
    </row>
    <row r="26781" spans="13:16" x14ac:dyDescent="0.3">
      <c r="M26781" s="162"/>
      <c r="N26781" s="152"/>
      <c r="P26781" s="138"/>
    </row>
    <row r="26782" spans="13:16" x14ac:dyDescent="0.3">
      <c r="M26782" s="162"/>
      <c r="N26782" s="152"/>
      <c r="P26782" s="138"/>
    </row>
    <row r="26783" spans="13:16" x14ac:dyDescent="0.3">
      <c r="M26783" s="162"/>
      <c r="N26783" s="152"/>
      <c r="P26783" s="138"/>
    </row>
    <row r="26784" spans="13:16" x14ac:dyDescent="0.3">
      <c r="M26784" s="162"/>
      <c r="N26784" s="152"/>
      <c r="P26784" s="138"/>
    </row>
    <row r="26785" spans="13:16" x14ac:dyDescent="0.3">
      <c r="M26785" s="162"/>
      <c r="N26785" s="152"/>
      <c r="P26785" s="138"/>
    </row>
    <row r="26786" spans="13:16" x14ac:dyDescent="0.3">
      <c r="M26786" s="162"/>
      <c r="N26786" s="152"/>
      <c r="P26786" s="138"/>
    </row>
    <row r="26787" spans="13:16" x14ac:dyDescent="0.3">
      <c r="M26787" s="162"/>
      <c r="N26787" s="152"/>
      <c r="P26787" s="138"/>
    </row>
    <row r="26788" spans="13:16" x14ac:dyDescent="0.3">
      <c r="M26788" s="162"/>
      <c r="N26788" s="152"/>
      <c r="P26788" s="138"/>
    </row>
    <row r="26789" spans="13:16" x14ac:dyDescent="0.3">
      <c r="M26789" s="162"/>
      <c r="N26789" s="152"/>
      <c r="P26789" s="138"/>
    </row>
    <row r="26790" spans="13:16" x14ac:dyDescent="0.3">
      <c r="M26790" s="162"/>
      <c r="N26790" s="152"/>
      <c r="P26790" s="138"/>
    </row>
    <row r="26791" spans="13:16" x14ac:dyDescent="0.3">
      <c r="M26791" s="162"/>
      <c r="N26791" s="152"/>
      <c r="P26791" s="138"/>
    </row>
    <row r="26792" spans="13:16" x14ac:dyDescent="0.3">
      <c r="M26792" s="162"/>
      <c r="N26792" s="152"/>
      <c r="P26792" s="138"/>
    </row>
    <row r="26793" spans="13:16" x14ac:dyDescent="0.3">
      <c r="M26793" s="162"/>
      <c r="N26793" s="152"/>
      <c r="P26793" s="138"/>
    </row>
    <row r="26794" spans="13:16" x14ac:dyDescent="0.3">
      <c r="M26794" s="162"/>
      <c r="N26794" s="152"/>
      <c r="P26794" s="138"/>
    </row>
    <row r="26795" spans="13:16" x14ac:dyDescent="0.3">
      <c r="M26795" s="162"/>
      <c r="N26795" s="152"/>
      <c r="P26795" s="138"/>
    </row>
    <row r="26796" spans="13:16" x14ac:dyDescent="0.3">
      <c r="M26796" s="162"/>
      <c r="N26796" s="152"/>
      <c r="P26796" s="138"/>
    </row>
    <row r="26797" spans="13:16" x14ac:dyDescent="0.3">
      <c r="M26797" s="162"/>
      <c r="N26797" s="152"/>
      <c r="P26797" s="138"/>
    </row>
    <row r="26798" spans="13:16" x14ac:dyDescent="0.3">
      <c r="M26798" s="162"/>
      <c r="N26798" s="152"/>
      <c r="P26798" s="138"/>
    </row>
    <row r="26799" spans="13:16" x14ac:dyDescent="0.3">
      <c r="M26799" s="162"/>
      <c r="N26799" s="152"/>
      <c r="P26799" s="138"/>
    </row>
    <row r="26800" spans="13:16" x14ac:dyDescent="0.3">
      <c r="M26800" s="162"/>
      <c r="N26800" s="152"/>
      <c r="P26800" s="138"/>
    </row>
    <row r="26801" spans="13:16" x14ac:dyDescent="0.3">
      <c r="M26801" s="162"/>
      <c r="N26801" s="152"/>
      <c r="P26801" s="138"/>
    </row>
    <row r="26802" spans="13:16" x14ac:dyDescent="0.3">
      <c r="M26802" s="162"/>
      <c r="N26802" s="152"/>
      <c r="P26802" s="138"/>
    </row>
    <row r="26803" spans="13:16" x14ac:dyDescent="0.3">
      <c r="M26803" s="162"/>
      <c r="N26803" s="152"/>
      <c r="P26803" s="138"/>
    </row>
    <row r="26804" spans="13:16" x14ac:dyDescent="0.3">
      <c r="M26804" s="162"/>
      <c r="N26804" s="152"/>
      <c r="P26804" s="138"/>
    </row>
    <row r="26805" spans="13:16" x14ac:dyDescent="0.3">
      <c r="M26805" s="162"/>
      <c r="N26805" s="152"/>
      <c r="P26805" s="138"/>
    </row>
    <row r="26806" spans="13:16" x14ac:dyDescent="0.3">
      <c r="M26806" s="162"/>
      <c r="N26806" s="152"/>
      <c r="P26806" s="138"/>
    </row>
    <row r="26807" spans="13:16" x14ac:dyDescent="0.3">
      <c r="M26807" s="162"/>
      <c r="N26807" s="152"/>
      <c r="P26807" s="138"/>
    </row>
    <row r="26808" spans="13:16" x14ac:dyDescent="0.3">
      <c r="M26808" s="162"/>
      <c r="N26808" s="152"/>
      <c r="P26808" s="138"/>
    </row>
    <row r="26809" spans="13:16" x14ac:dyDescent="0.3">
      <c r="M26809" s="162"/>
      <c r="N26809" s="152"/>
      <c r="P26809" s="138"/>
    </row>
    <row r="26810" spans="13:16" x14ac:dyDescent="0.3">
      <c r="M26810" s="162"/>
      <c r="N26810" s="152"/>
      <c r="P26810" s="138"/>
    </row>
    <row r="26811" spans="13:16" x14ac:dyDescent="0.3">
      <c r="M26811" s="162"/>
      <c r="N26811" s="152"/>
      <c r="P26811" s="138"/>
    </row>
    <row r="26812" spans="13:16" x14ac:dyDescent="0.3">
      <c r="M26812" s="162"/>
      <c r="N26812" s="152"/>
      <c r="P26812" s="138"/>
    </row>
    <row r="26813" spans="13:16" x14ac:dyDescent="0.3">
      <c r="M26813" s="162"/>
      <c r="N26813" s="152"/>
      <c r="P26813" s="138"/>
    </row>
    <row r="26814" spans="13:16" x14ac:dyDescent="0.3">
      <c r="M26814" s="162"/>
      <c r="N26814" s="152"/>
      <c r="P26814" s="138"/>
    </row>
    <row r="26815" spans="13:16" x14ac:dyDescent="0.3">
      <c r="M26815" s="162"/>
      <c r="N26815" s="152"/>
      <c r="P26815" s="138"/>
    </row>
    <row r="26816" spans="13:16" x14ac:dyDescent="0.3">
      <c r="M26816" s="162"/>
      <c r="N26816" s="152"/>
      <c r="P26816" s="138"/>
    </row>
    <row r="26817" spans="13:16" x14ac:dyDescent="0.3">
      <c r="M26817" s="162"/>
      <c r="N26817" s="152"/>
      <c r="P26817" s="138"/>
    </row>
    <row r="26818" spans="13:16" x14ac:dyDescent="0.3">
      <c r="M26818" s="162"/>
      <c r="N26818" s="152"/>
      <c r="P26818" s="138"/>
    </row>
    <row r="26819" spans="13:16" x14ac:dyDescent="0.3">
      <c r="M26819" s="162"/>
      <c r="N26819" s="152"/>
      <c r="P26819" s="138"/>
    </row>
    <row r="26820" spans="13:16" x14ac:dyDescent="0.3">
      <c r="M26820" s="162"/>
      <c r="N26820" s="152"/>
      <c r="P26820" s="138"/>
    </row>
    <row r="26821" spans="13:16" x14ac:dyDescent="0.3">
      <c r="M26821" s="162"/>
      <c r="N26821" s="152"/>
      <c r="P26821" s="138"/>
    </row>
    <row r="26822" spans="13:16" x14ac:dyDescent="0.3">
      <c r="M26822" s="162"/>
      <c r="N26822" s="152"/>
      <c r="P26822" s="138"/>
    </row>
    <row r="26823" spans="13:16" x14ac:dyDescent="0.3">
      <c r="M26823" s="162"/>
      <c r="N26823" s="152"/>
      <c r="P26823" s="138"/>
    </row>
    <row r="26824" spans="13:16" x14ac:dyDescent="0.3">
      <c r="M26824" s="162"/>
      <c r="N26824" s="152"/>
      <c r="P26824" s="138"/>
    </row>
    <row r="26825" spans="13:16" x14ac:dyDescent="0.3">
      <c r="M26825" s="162"/>
      <c r="N26825" s="152"/>
      <c r="P26825" s="138"/>
    </row>
    <row r="26826" spans="13:16" x14ac:dyDescent="0.3">
      <c r="M26826" s="162"/>
      <c r="N26826" s="152"/>
      <c r="P26826" s="138"/>
    </row>
    <row r="26827" spans="13:16" x14ac:dyDescent="0.3">
      <c r="M26827" s="162"/>
      <c r="N26827" s="152"/>
      <c r="P26827" s="138"/>
    </row>
    <row r="26828" spans="13:16" x14ac:dyDescent="0.3">
      <c r="M26828" s="162"/>
      <c r="N26828" s="152"/>
      <c r="P26828" s="138"/>
    </row>
    <row r="26829" spans="13:16" x14ac:dyDescent="0.3">
      <c r="M26829" s="162"/>
      <c r="N26829" s="152"/>
      <c r="P26829" s="138"/>
    </row>
    <row r="26830" spans="13:16" x14ac:dyDescent="0.3">
      <c r="M26830" s="162"/>
      <c r="N26830" s="152"/>
      <c r="P26830" s="138"/>
    </row>
    <row r="26831" spans="13:16" x14ac:dyDescent="0.3">
      <c r="M26831" s="162"/>
      <c r="N26831" s="152"/>
      <c r="P26831" s="138"/>
    </row>
    <row r="26832" spans="13:16" x14ac:dyDescent="0.3">
      <c r="M26832" s="162"/>
      <c r="N26832" s="152"/>
      <c r="P26832" s="138"/>
    </row>
    <row r="26833" spans="13:16" x14ac:dyDescent="0.3">
      <c r="M26833" s="162"/>
      <c r="N26833" s="152"/>
      <c r="P26833" s="138"/>
    </row>
    <row r="26834" spans="13:16" x14ac:dyDescent="0.3">
      <c r="M26834" s="162"/>
      <c r="N26834" s="152"/>
      <c r="P26834" s="138"/>
    </row>
    <row r="26835" spans="13:16" x14ac:dyDescent="0.3">
      <c r="M26835" s="162"/>
      <c r="N26835" s="152"/>
      <c r="P26835" s="138"/>
    </row>
    <row r="26836" spans="13:16" x14ac:dyDescent="0.3">
      <c r="M26836" s="162"/>
      <c r="N26836" s="152"/>
      <c r="P26836" s="138"/>
    </row>
    <row r="26837" spans="13:16" x14ac:dyDescent="0.3">
      <c r="M26837" s="162"/>
      <c r="N26837" s="152"/>
      <c r="P26837" s="138"/>
    </row>
    <row r="26838" spans="13:16" x14ac:dyDescent="0.3">
      <c r="M26838" s="162"/>
      <c r="N26838" s="152"/>
      <c r="P26838" s="138"/>
    </row>
    <row r="26839" spans="13:16" x14ac:dyDescent="0.3">
      <c r="M26839" s="162"/>
      <c r="N26839" s="152"/>
      <c r="P26839" s="138"/>
    </row>
    <row r="26840" spans="13:16" x14ac:dyDescent="0.3">
      <c r="M26840" s="162"/>
      <c r="N26840" s="152"/>
      <c r="P26840" s="138"/>
    </row>
    <row r="26841" spans="13:16" x14ac:dyDescent="0.3">
      <c r="M26841" s="162"/>
      <c r="N26841" s="152"/>
      <c r="P26841" s="138"/>
    </row>
    <row r="26842" spans="13:16" x14ac:dyDescent="0.3">
      <c r="M26842" s="162"/>
      <c r="N26842" s="152"/>
      <c r="P26842" s="138"/>
    </row>
    <row r="26843" spans="13:16" x14ac:dyDescent="0.3">
      <c r="M26843" s="162"/>
      <c r="N26843" s="152"/>
      <c r="P26843" s="138"/>
    </row>
    <row r="26844" spans="13:16" x14ac:dyDescent="0.3">
      <c r="M26844" s="162"/>
      <c r="N26844" s="152"/>
      <c r="P26844" s="138"/>
    </row>
    <row r="26845" spans="13:16" x14ac:dyDescent="0.3">
      <c r="M26845" s="162"/>
      <c r="N26845" s="152"/>
      <c r="P26845" s="138"/>
    </row>
    <row r="26846" spans="13:16" x14ac:dyDescent="0.3">
      <c r="M26846" s="162"/>
      <c r="N26846" s="152"/>
      <c r="P26846" s="138"/>
    </row>
    <row r="26847" spans="13:16" x14ac:dyDescent="0.3">
      <c r="M26847" s="162"/>
      <c r="N26847" s="152"/>
      <c r="P26847" s="138"/>
    </row>
    <row r="26848" spans="13:16" x14ac:dyDescent="0.3">
      <c r="M26848" s="162"/>
      <c r="N26848" s="152"/>
      <c r="P26848" s="138"/>
    </row>
    <row r="26849" spans="13:16" x14ac:dyDescent="0.3">
      <c r="M26849" s="162"/>
      <c r="N26849" s="152"/>
      <c r="P26849" s="138"/>
    </row>
    <row r="26850" spans="13:16" x14ac:dyDescent="0.3">
      <c r="M26850" s="162"/>
      <c r="N26850" s="152"/>
      <c r="P26850" s="138"/>
    </row>
    <row r="26851" spans="13:16" x14ac:dyDescent="0.3">
      <c r="M26851" s="162"/>
      <c r="N26851" s="152"/>
      <c r="P26851" s="138"/>
    </row>
    <row r="26852" spans="13:16" x14ac:dyDescent="0.3">
      <c r="M26852" s="162"/>
      <c r="N26852" s="152"/>
      <c r="P26852" s="138"/>
    </row>
    <row r="26853" spans="13:16" x14ac:dyDescent="0.3">
      <c r="M26853" s="162"/>
      <c r="N26853" s="152"/>
      <c r="P26853" s="138"/>
    </row>
    <row r="26854" spans="13:16" x14ac:dyDescent="0.3">
      <c r="M26854" s="162"/>
      <c r="N26854" s="152"/>
      <c r="P26854" s="138"/>
    </row>
    <row r="26855" spans="13:16" x14ac:dyDescent="0.3">
      <c r="M26855" s="162"/>
      <c r="N26855" s="152"/>
      <c r="P26855" s="138"/>
    </row>
    <row r="26856" spans="13:16" x14ac:dyDescent="0.3">
      <c r="M26856" s="162"/>
      <c r="N26856" s="152"/>
      <c r="P26856" s="138"/>
    </row>
    <row r="26857" spans="13:16" x14ac:dyDescent="0.3">
      <c r="M26857" s="162"/>
      <c r="N26857" s="152"/>
      <c r="P26857" s="138"/>
    </row>
    <row r="26858" spans="13:16" x14ac:dyDescent="0.3">
      <c r="M26858" s="162"/>
      <c r="N26858" s="152"/>
      <c r="P26858" s="138"/>
    </row>
    <row r="26859" spans="13:16" x14ac:dyDescent="0.3">
      <c r="M26859" s="162"/>
      <c r="N26859" s="152"/>
      <c r="P26859" s="138"/>
    </row>
    <row r="26860" spans="13:16" x14ac:dyDescent="0.3">
      <c r="M26860" s="162"/>
      <c r="N26860" s="152"/>
      <c r="P26860" s="138"/>
    </row>
    <row r="26861" spans="13:16" x14ac:dyDescent="0.3">
      <c r="M26861" s="162"/>
      <c r="N26861" s="152"/>
      <c r="P26861" s="138"/>
    </row>
    <row r="26862" spans="13:16" x14ac:dyDescent="0.3">
      <c r="M26862" s="162"/>
      <c r="N26862" s="152"/>
      <c r="P26862" s="138"/>
    </row>
    <row r="26863" spans="13:16" x14ac:dyDescent="0.3">
      <c r="M26863" s="162"/>
      <c r="N26863" s="152"/>
      <c r="P26863" s="138"/>
    </row>
    <row r="26864" spans="13:16" x14ac:dyDescent="0.3">
      <c r="M26864" s="162"/>
      <c r="N26864" s="152"/>
      <c r="P26864" s="138"/>
    </row>
    <row r="26865" spans="13:16" x14ac:dyDescent="0.3">
      <c r="M26865" s="162"/>
      <c r="N26865" s="152"/>
      <c r="P26865" s="138"/>
    </row>
    <row r="26866" spans="13:16" x14ac:dyDescent="0.3">
      <c r="M26866" s="162"/>
      <c r="N26866" s="152"/>
      <c r="P26866" s="138"/>
    </row>
    <row r="26867" spans="13:16" x14ac:dyDescent="0.3">
      <c r="M26867" s="162"/>
      <c r="N26867" s="152"/>
      <c r="P26867" s="138"/>
    </row>
    <row r="26868" spans="13:16" x14ac:dyDescent="0.3">
      <c r="M26868" s="162"/>
      <c r="N26868" s="152"/>
      <c r="P26868" s="138"/>
    </row>
    <row r="26869" spans="13:16" x14ac:dyDescent="0.3">
      <c r="M26869" s="162"/>
      <c r="N26869" s="152"/>
      <c r="P26869" s="138"/>
    </row>
    <row r="26870" spans="13:16" x14ac:dyDescent="0.3">
      <c r="M26870" s="162"/>
      <c r="N26870" s="152"/>
      <c r="P26870" s="138"/>
    </row>
    <row r="26871" spans="13:16" x14ac:dyDescent="0.3">
      <c r="M26871" s="162"/>
      <c r="N26871" s="152"/>
      <c r="P26871" s="138"/>
    </row>
    <row r="26872" spans="13:16" x14ac:dyDescent="0.3">
      <c r="M26872" s="162"/>
      <c r="N26872" s="152"/>
      <c r="P26872" s="138"/>
    </row>
    <row r="26873" spans="13:16" x14ac:dyDescent="0.3">
      <c r="M26873" s="162"/>
      <c r="N26873" s="152"/>
      <c r="P26873" s="138"/>
    </row>
    <row r="26874" spans="13:16" x14ac:dyDescent="0.3">
      <c r="M26874" s="162"/>
      <c r="N26874" s="152"/>
      <c r="P26874" s="138"/>
    </row>
    <row r="26875" spans="13:16" x14ac:dyDescent="0.3">
      <c r="M26875" s="162"/>
      <c r="N26875" s="152"/>
      <c r="P26875" s="138"/>
    </row>
    <row r="26876" spans="13:16" x14ac:dyDescent="0.3">
      <c r="M26876" s="162"/>
      <c r="N26876" s="152"/>
      <c r="P26876" s="138"/>
    </row>
    <row r="26877" spans="13:16" x14ac:dyDescent="0.3">
      <c r="M26877" s="162"/>
      <c r="N26877" s="152"/>
      <c r="P26877" s="138"/>
    </row>
    <row r="26878" spans="13:16" x14ac:dyDescent="0.3">
      <c r="M26878" s="162"/>
      <c r="N26878" s="152"/>
      <c r="P26878" s="138"/>
    </row>
    <row r="26879" spans="13:16" x14ac:dyDescent="0.3">
      <c r="M26879" s="162"/>
      <c r="N26879" s="152"/>
      <c r="P26879" s="138"/>
    </row>
    <row r="26880" spans="13:16" x14ac:dyDescent="0.3">
      <c r="M26880" s="162"/>
      <c r="N26880" s="152"/>
      <c r="P26880" s="138"/>
    </row>
    <row r="26881" spans="13:16" x14ac:dyDescent="0.3">
      <c r="M26881" s="162"/>
      <c r="N26881" s="152"/>
      <c r="P26881" s="138"/>
    </row>
    <row r="26882" spans="13:16" x14ac:dyDescent="0.3">
      <c r="M26882" s="162"/>
      <c r="N26882" s="152"/>
      <c r="P26882" s="138"/>
    </row>
    <row r="26883" spans="13:16" x14ac:dyDescent="0.3">
      <c r="M26883" s="162"/>
      <c r="N26883" s="152"/>
      <c r="P26883" s="138"/>
    </row>
    <row r="26884" spans="13:16" x14ac:dyDescent="0.3">
      <c r="M26884" s="162"/>
      <c r="N26884" s="152"/>
      <c r="P26884" s="138"/>
    </row>
    <row r="26885" spans="13:16" x14ac:dyDescent="0.3">
      <c r="M26885" s="162"/>
      <c r="N26885" s="152"/>
      <c r="P26885" s="138"/>
    </row>
    <row r="26886" spans="13:16" x14ac:dyDescent="0.3">
      <c r="M26886" s="162"/>
      <c r="N26886" s="152"/>
      <c r="P26886" s="138"/>
    </row>
    <row r="26887" spans="13:16" x14ac:dyDescent="0.3">
      <c r="M26887" s="162"/>
      <c r="N26887" s="152"/>
      <c r="P26887" s="138"/>
    </row>
    <row r="26888" spans="13:16" x14ac:dyDescent="0.3">
      <c r="M26888" s="162"/>
      <c r="N26888" s="152"/>
      <c r="P26888" s="138"/>
    </row>
    <row r="26889" spans="13:16" x14ac:dyDescent="0.3">
      <c r="M26889" s="162"/>
      <c r="N26889" s="152"/>
      <c r="P26889" s="138"/>
    </row>
    <row r="26890" spans="13:16" x14ac:dyDescent="0.3">
      <c r="M26890" s="162"/>
      <c r="N26890" s="152"/>
      <c r="P26890" s="138"/>
    </row>
    <row r="26891" spans="13:16" x14ac:dyDescent="0.3">
      <c r="M26891" s="162"/>
      <c r="N26891" s="152"/>
      <c r="P26891" s="138"/>
    </row>
    <row r="26892" spans="13:16" x14ac:dyDescent="0.3">
      <c r="M26892" s="162"/>
      <c r="N26892" s="152"/>
      <c r="P26892" s="138"/>
    </row>
    <row r="26893" spans="13:16" x14ac:dyDescent="0.3">
      <c r="M26893" s="162"/>
      <c r="N26893" s="152"/>
      <c r="P26893" s="138"/>
    </row>
    <row r="26894" spans="13:16" x14ac:dyDescent="0.3">
      <c r="M26894" s="162"/>
      <c r="N26894" s="152"/>
      <c r="P26894" s="138"/>
    </row>
    <row r="26895" spans="13:16" x14ac:dyDescent="0.3">
      <c r="M26895" s="162"/>
      <c r="N26895" s="152"/>
      <c r="P26895" s="138"/>
    </row>
    <row r="26896" spans="13:16" x14ac:dyDescent="0.3">
      <c r="M26896" s="162"/>
      <c r="N26896" s="152"/>
      <c r="P26896" s="138"/>
    </row>
    <row r="26897" spans="13:16" x14ac:dyDescent="0.3">
      <c r="M26897" s="162"/>
      <c r="N26897" s="152"/>
      <c r="P26897" s="138"/>
    </row>
    <row r="26898" spans="13:16" x14ac:dyDescent="0.3">
      <c r="M26898" s="162"/>
      <c r="N26898" s="152"/>
      <c r="P26898" s="138"/>
    </row>
    <row r="26899" spans="13:16" x14ac:dyDescent="0.3">
      <c r="M26899" s="162"/>
      <c r="N26899" s="152"/>
      <c r="P26899" s="138"/>
    </row>
    <row r="26900" spans="13:16" x14ac:dyDescent="0.3">
      <c r="M26900" s="162"/>
      <c r="N26900" s="152"/>
      <c r="P26900" s="138"/>
    </row>
    <row r="26901" spans="13:16" x14ac:dyDescent="0.3">
      <c r="M26901" s="162"/>
      <c r="N26901" s="152"/>
      <c r="P26901" s="138"/>
    </row>
    <row r="26902" spans="13:16" x14ac:dyDescent="0.3">
      <c r="M26902" s="162"/>
      <c r="N26902" s="152"/>
      <c r="P26902" s="138"/>
    </row>
    <row r="26903" spans="13:16" x14ac:dyDescent="0.3">
      <c r="M26903" s="162"/>
      <c r="N26903" s="152"/>
      <c r="P26903" s="138"/>
    </row>
    <row r="26904" spans="13:16" x14ac:dyDescent="0.3">
      <c r="M26904" s="162"/>
      <c r="N26904" s="152"/>
      <c r="P26904" s="138"/>
    </row>
    <row r="26905" spans="13:16" x14ac:dyDescent="0.3">
      <c r="M26905" s="162"/>
      <c r="N26905" s="152"/>
      <c r="P26905" s="138"/>
    </row>
    <row r="26906" spans="13:16" x14ac:dyDescent="0.3">
      <c r="M26906" s="162"/>
      <c r="N26906" s="152"/>
      <c r="P26906" s="138"/>
    </row>
    <row r="26907" spans="13:16" x14ac:dyDescent="0.3">
      <c r="M26907" s="162"/>
      <c r="N26907" s="152"/>
      <c r="P26907" s="138"/>
    </row>
    <row r="26908" spans="13:16" x14ac:dyDescent="0.3">
      <c r="M26908" s="162"/>
      <c r="N26908" s="152"/>
      <c r="P26908" s="138"/>
    </row>
    <row r="26909" spans="13:16" x14ac:dyDescent="0.3">
      <c r="M26909" s="162"/>
      <c r="N26909" s="152"/>
      <c r="P26909" s="138"/>
    </row>
    <row r="26910" spans="13:16" x14ac:dyDescent="0.3">
      <c r="M26910" s="162"/>
      <c r="N26910" s="152"/>
      <c r="P26910" s="138"/>
    </row>
    <row r="26911" spans="13:16" x14ac:dyDescent="0.3">
      <c r="M26911" s="162"/>
      <c r="N26911" s="152"/>
      <c r="P26911" s="138"/>
    </row>
    <row r="26912" spans="13:16" x14ac:dyDescent="0.3">
      <c r="M26912" s="162"/>
      <c r="N26912" s="152"/>
      <c r="P26912" s="138"/>
    </row>
    <row r="26913" spans="13:16" x14ac:dyDescent="0.3">
      <c r="M26913" s="162"/>
      <c r="N26913" s="152"/>
      <c r="P26913" s="138"/>
    </row>
    <row r="26914" spans="13:16" x14ac:dyDescent="0.3">
      <c r="M26914" s="162"/>
      <c r="N26914" s="152"/>
      <c r="P26914" s="138"/>
    </row>
    <row r="26915" spans="13:16" x14ac:dyDescent="0.3">
      <c r="M26915" s="162"/>
      <c r="N26915" s="152"/>
      <c r="P26915" s="138"/>
    </row>
    <row r="26916" spans="13:16" x14ac:dyDescent="0.3">
      <c r="M26916" s="162"/>
      <c r="N26916" s="152"/>
      <c r="P26916" s="138"/>
    </row>
    <row r="26917" spans="13:16" x14ac:dyDescent="0.3">
      <c r="M26917" s="162"/>
      <c r="N26917" s="152"/>
      <c r="P26917" s="138"/>
    </row>
    <row r="26918" spans="13:16" x14ac:dyDescent="0.3">
      <c r="M26918" s="162"/>
      <c r="N26918" s="152"/>
      <c r="P26918" s="138"/>
    </row>
    <row r="26919" spans="13:16" x14ac:dyDescent="0.3">
      <c r="M26919" s="162"/>
      <c r="N26919" s="152"/>
      <c r="P26919" s="138"/>
    </row>
    <row r="26920" spans="13:16" x14ac:dyDescent="0.3">
      <c r="M26920" s="162"/>
      <c r="N26920" s="152"/>
      <c r="P26920" s="138"/>
    </row>
    <row r="26921" spans="13:16" x14ac:dyDescent="0.3">
      <c r="M26921" s="162"/>
      <c r="N26921" s="152"/>
      <c r="P26921" s="138"/>
    </row>
    <row r="26922" spans="13:16" x14ac:dyDescent="0.3">
      <c r="M26922" s="162"/>
      <c r="N26922" s="152"/>
      <c r="P26922" s="138"/>
    </row>
    <row r="26923" spans="13:16" x14ac:dyDescent="0.3">
      <c r="M26923" s="162"/>
      <c r="N26923" s="152"/>
      <c r="P26923" s="138"/>
    </row>
    <row r="26924" spans="13:16" x14ac:dyDescent="0.3">
      <c r="M26924" s="162"/>
      <c r="N26924" s="152"/>
      <c r="P26924" s="138"/>
    </row>
    <row r="26925" spans="13:16" x14ac:dyDescent="0.3">
      <c r="M26925" s="162"/>
      <c r="N26925" s="152"/>
      <c r="P26925" s="138"/>
    </row>
    <row r="26926" spans="13:16" x14ac:dyDescent="0.3">
      <c r="M26926" s="162"/>
      <c r="N26926" s="152"/>
      <c r="P26926" s="138"/>
    </row>
    <row r="26927" spans="13:16" x14ac:dyDescent="0.3">
      <c r="M26927" s="162"/>
      <c r="N26927" s="152"/>
      <c r="P26927" s="138"/>
    </row>
    <row r="26928" spans="13:16" x14ac:dyDescent="0.3">
      <c r="M26928" s="162"/>
      <c r="N26928" s="152"/>
      <c r="P26928" s="138"/>
    </row>
    <row r="26929" spans="13:16" x14ac:dyDescent="0.3">
      <c r="M26929" s="162"/>
      <c r="N26929" s="152"/>
      <c r="P26929" s="138"/>
    </row>
    <row r="26930" spans="13:16" x14ac:dyDescent="0.3">
      <c r="M26930" s="162"/>
      <c r="N26930" s="152"/>
      <c r="P26930" s="138"/>
    </row>
    <row r="26931" spans="13:16" x14ac:dyDescent="0.3">
      <c r="M26931" s="162"/>
      <c r="N26931" s="152"/>
      <c r="P26931" s="138"/>
    </row>
    <row r="26932" spans="13:16" x14ac:dyDescent="0.3">
      <c r="M26932" s="162"/>
      <c r="N26932" s="152"/>
      <c r="P26932" s="138"/>
    </row>
    <row r="26933" spans="13:16" x14ac:dyDescent="0.3">
      <c r="M26933" s="162"/>
      <c r="N26933" s="152"/>
      <c r="P26933" s="138"/>
    </row>
    <row r="26934" spans="13:16" x14ac:dyDescent="0.3">
      <c r="M26934" s="162"/>
      <c r="N26934" s="152"/>
      <c r="P26934" s="138"/>
    </row>
    <row r="26935" spans="13:16" x14ac:dyDescent="0.3">
      <c r="M26935" s="162"/>
      <c r="N26935" s="152"/>
      <c r="P26935" s="138"/>
    </row>
    <row r="26936" spans="13:16" x14ac:dyDescent="0.3">
      <c r="M26936" s="162"/>
      <c r="N26936" s="152"/>
      <c r="P26936" s="138"/>
    </row>
    <row r="26937" spans="13:16" x14ac:dyDescent="0.3">
      <c r="M26937" s="162"/>
      <c r="N26937" s="152"/>
      <c r="P26937" s="138"/>
    </row>
    <row r="26938" spans="13:16" x14ac:dyDescent="0.3">
      <c r="M26938" s="162"/>
      <c r="N26938" s="152"/>
      <c r="P26938" s="138"/>
    </row>
    <row r="26939" spans="13:16" x14ac:dyDescent="0.3">
      <c r="M26939" s="162"/>
      <c r="N26939" s="152"/>
      <c r="P26939" s="138"/>
    </row>
    <row r="26940" spans="13:16" x14ac:dyDescent="0.3">
      <c r="M26940" s="162"/>
      <c r="N26940" s="152"/>
      <c r="P26940" s="138"/>
    </row>
    <row r="26941" spans="13:16" x14ac:dyDescent="0.3">
      <c r="M26941" s="162"/>
      <c r="N26941" s="152"/>
      <c r="P26941" s="138"/>
    </row>
    <row r="26942" spans="13:16" x14ac:dyDescent="0.3">
      <c r="M26942" s="162"/>
      <c r="N26942" s="152"/>
      <c r="P26942" s="138"/>
    </row>
    <row r="26943" spans="13:16" x14ac:dyDescent="0.3">
      <c r="M26943" s="162"/>
      <c r="N26943" s="152"/>
      <c r="P26943" s="138"/>
    </row>
    <row r="26944" spans="13:16" x14ac:dyDescent="0.3">
      <c r="M26944" s="162"/>
      <c r="N26944" s="152"/>
      <c r="P26944" s="138"/>
    </row>
    <row r="26945" spans="13:16" x14ac:dyDescent="0.3">
      <c r="M26945" s="162"/>
      <c r="N26945" s="152"/>
      <c r="P26945" s="138"/>
    </row>
    <row r="26946" spans="13:16" x14ac:dyDescent="0.3">
      <c r="M26946" s="162"/>
      <c r="N26946" s="152"/>
      <c r="P26946" s="138"/>
    </row>
    <row r="26947" spans="13:16" x14ac:dyDescent="0.3">
      <c r="M26947" s="162"/>
      <c r="N26947" s="152"/>
      <c r="P26947" s="138"/>
    </row>
    <row r="26948" spans="13:16" x14ac:dyDescent="0.3">
      <c r="M26948" s="162"/>
      <c r="N26948" s="152"/>
      <c r="P26948" s="138"/>
    </row>
    <row r="26949" spans="13:16" x14ac:dyDescent="0.3">
      <c r="M26949" s="162"/>
      <c r="N26949" s="152"/>
      <c r="P26949" s="138"/>
    </row>
    <row r="26950" spans="13:16" x14ac:dyDescent="0.3">
      <c r="M26950" s="162"/>
      <c r="N26950" s="152"/>
      <c r="P26950" s="138"/>
    </row>
    <row r="26951" spans="13:16" x14ac:dyDescent="0.3">
      <c r="M26951" s="162"/>
      <c r="N26951" s="152"/>
      <c r="P26951" s="138"/>
    </row>
    <row r="26952" spans="13:16" x14ac:dyDescent="0.3">
      <c r="M26952" s="162"/>
      <c r="N26952" s="152"/>
      <c r="P26952" s="138"/>
    </row>
    <row r="26953" spans="13:16" x14ac:dyDescent="0.3">
      <c r="M26953" s="162"/>
      <c r="N26953" s="152"/>
      <c r="P26953" s="138"/>
    </row>
    <row r="26954" spans="13:16" x14ac:dyDescent="0.3">
      <c r="M26954" s="162"/>
      <c r="N26954" s="152"/>
      <c r="P26954" s="138"/>
    </row>
    <row r="26955" spans="13:16" x14ac:dyDescent="0.3">
      <c r="M26955" s="162"/>
      <c r="N26955" s="152"/>
      <c r="P26955" s="138"/>
    </row>
    <row r="26956" spans="13:16" x14ac:dyDescent="0.3">
      <c r="M26956" s="162"/>
      <c r="N26956" s="152"/>
      <c r="P26956" s="138"/>
    </row>
    <row r="26957" spans="13:16" x14ac:dyDescent="0.3">
      <c r="M26957" s="162"/>
      <c r="N26957" s="152"/>
      <c r="P26957" s="138"/>
    </row>
    <row r="26958" spans="13:16" x14ac:dyDescent="0.3">
      <c r="M26958" s="162"/>
      <c r="N26958" s="152"/>
      <c r="P26958" s="138"/>
    </row>
    <row r="26959" spans="13:16" x14ac:dyDescent="0.3">
      <c r="M26959" s="162"/>
      <c r="N26959" s="152"/>
      <c r="P26959" s="138"/>
    </row>
    <row r="26960" spans="13:16" x14ac:dyDescent="0.3">
      <c r="M26960" s="162"/>
      <c r="N26960" s="152"/>
      <c r="P26960" s="138"/>
    </row>
    <row r="26961" spans="13:16" x14ac:dyDescent="0.3">
      <c r="M26961" s="162"/>
      <c r="N26961" s="152"/>
      <c r="P26961" s="138"/>
    </row>
    <row r="26962" spans="13:16" x14ac:dyDescent="0.3">
      <c r="M26962" s="162"/>
      <c r="N26962" s="152"/>
      <c r="P26962" s="138"/>
    </row>
    <row r="26963" spans="13:16" x14ac:dyDescent="0.3">
      <c r="M26963" s="162"/>
      <c r="N26963" s="152"/>
      <c r="P26963" s="138"/>
    </row>
    <row r="26964" spans="13:16" x14ac:dyDescent="0.3">
      <c r="M26964" s="162"/>
      <c r="N26964" s="152"/>
      <c r="P26964" s="138"/>
    </row>
    <row r="26965" spans="13:16" x14ac:dyDescent="0.3">
      <c r="M26965" s="162"/>
      <c r="N26965" s="152"/>
      <c r="P26965" s="138"/>
    </row>
    <row r="26966" spans="13:16" x14ac:dyDescent="0.3">
      <c r="M26966" s="162"/>
      <c r="N26966" s="152"/>
      <c r="P26966" s="138"/>
    </row>
    <row r="26967" spans="13:16" x14ac:dyDescent="0.3">
      <c r="M26967" s="162"/>
      <c r="N26967" s="152"/>
      <c r="P26967" s="138"/>
    </row>
    <row r="26968" spans="13:16" x14ac:dyDescent="0.3">
      <c r="M26968" s="162"/>
      <c r="N26968" s="152"/>
      <c r="P26968" s="138"/>
    </row>
    <row r="26969" spans="13:16" x14ac:dyDescent="0.3">
      <c r="M26969" s="162"/>
      <c r="N26969" s="152"/>
      <c r="P26969" s="138"/>
    </row>
    <row r="26970" spans="13:16" x14ac:dyDescent="0.3">
      <c r="M26970" s="162"/>
      <c r="N26970" s="152"/>
      <c r="P26970" s="138"/>
    </row>
    <row r="26971" spans="13:16" x14ac:dyDescent="0.3">
      <c r="M26971" s="162"/>
      <c r="N26971" s="152"/>
      <c r="P26971" s="138"/>
    </row>
    <row r="26972" spans="13:16" x14ac:dyDescent="0.3">
      <c r="M26972" s="162"/>
      <c r="N26972" s="152"/>
      <c r="P26972" s="138"/>
    </row>
    <row r="26973" spans="13:16" x14ac:dyDescent="0.3">
      <c r="M26973" s="162"/>
      <c r="N26973" s="152"/>
      <c r="P26973" s="138"/>
    </row>
    <row r="26974" spans="13:16" x14ac:dyDescent="0.3">
      <c r="M26974" s="162"/>
      <c r="N26974" s="152"/>
      <c r="P26974" s="138"/>
    </row>
    <row r="26975" spans="13:16" x14ac:dyDescent="0.3">
      <c r="M26975" s="162"/>
      <c r="N26975" s="152"/>
      <c r="P26975" s="138"/>
    </row>
    <row r="26976" spans="13:16" x14ac:dyDescent="0.3">
      <c r="M26976" s="162"/>
      <c r="N26976" s="152"/>
      <c r="P26976" s="138"/>
    </row>
    <row r="26977" spans="13:16" x14ac:dyDescent="0.3">
      <c r="M26977" s="162"/>
      <c r="N26977" s="152"/>
      <c r="P26977" s="138"/>
    </row>
    <row r="26978" spans="13:16" x14ac:dyDescent="0.3">
      <c r="M26978" s="162"/>
      <c r="N26978" s="152"/>
      <c r="P26978" s="138"/>
    </row>
    <row r="26979" spans="13:16" x14ac:dyDescent="0.3">
      <c r="M26979" s="162"/>
      <c r="N26979" s="152"/>
      <c r="P26979" s="138"/>
    </row>
    <row r="26980" spans="13:16" x14ac:dyDescent="0.3">
      <c r="M26980" s="162"/>
      <c r="N26980" s="152"/>
      <c r="P26980" s="138"/>
    </row>
    <row r="26981" spans="13:16" x14ac:dyDescent="0.3">
      <c r="M26981" s="162"/>
      <c r="N26981" s="152"/>
      <c r="P26981" s="138"/>
    </row>
    <row r="26982" spans="13:16" x14ac:dyDescent="0.3">
      <c r="M26982" s="162"/>
      <c r="N26982" s="152"/>
      <c r="P26982" s="138"/>
    </row>
    <row r="26983" spans="13:16" x14ac:dyDescent="0.3">
      <c r="M26983" s="162"/>
      <c r="N26983" s="152"/>
      <c r="P26983" s="138"/>
    </row>
    <row r="26984" spans="13:16" x14ac:dyDescent="0.3">
      <c r="M26984" s="162"/>
      <c r="N26984" s="152"/>
      <c r="P26984" s="138"/>
    </row>
    <row r="26985" spans="13:16" x14ac:dyDescent="0.3">
      <c r="M26985" s="162"/>
      <c r="N26985" s="152"/>
      <c r="P26985" s="138"/>
    </row>
    <row r="26986" spans="13:16" x14ac:dyDescent="0.3">
      <c r="M26986" s="162"/>
      <c r="N26986" s="152"/>
      <c r="P26986" s="138"/>
    </row>
    <row r="26987" spans="13:16" x14ac:dyDescent="0.3">
      <c r="M26987" s="162"/>
      <c r="N26987" s="152"/>
      <c r="P26987" s="138"/>
    </row>
    <row r="26988" spans="13:16" x14ac:dyDescent="0.3">
      <c r="M26988" s="162"/>
      <c r="N26988" s="152"/>
      <c r="P26988" s="138"/>
    </row>
    <row r="26989" spans="13:16" x14ac:dyDescent="0.3">
      <c r="M26989" s="162"/>
      <c r="N26989" s="152"/>
      <c r="P26989" s="138"/>
    </row>
    <row r="26990" spans="13:16" x14ac:dyDescent="0.3">
      <c r="M26990" s="162"/>
      <c r="N26990" s="152"/>
      <c r="P26990" s="138"/>
    </row>
    <row r="26991" spans="13:16" x14ac:dyDescent="0.3">
      <c r="M26991" s="162"/>
      <c r="N26991" s="152"/>
      <c r="P26991" s="138"/>
    </row>
    <row r="26992" spans="13:16" x14ac:dyDescent="0.3">
      <c r="M26992" s="162"/>
      <c r="N26992" s="152"/>
      <c r="P26992" s="138"/>
    </row>
    <row r="26993" spans="13:16" x14ac:dyDescent="0.3">
      <c r="M26993" s="162"/>
      <c r="N26993" s="152"/>
      <c r="P26993" s="138"/>
    </row>
    <row r="26994" spans="13:16" x14ac:dyDescent="0.3">
      <c r="M26994" s="162"/>
      <c r="N26994" s="152"/>
      <c r="P26994" s="138"/>
    </row>
    <row r="26995" spans="13:16" x14ac:dyDescent="0.3">
      <c r="M26995" s="162"/>
      <c r="N26995" s="152"/>
      <c r="P26995" s="138"/>
    </row>
    <row r="26996" spans="13:16" x14ac:dyDescent="0.3">
      <c r="M26996" s="162"/>
      <c r="N26996" s="152"/>
      <c r="P26996" s="138"/>
    </row>
    <row r="26997" spans="13:16" x14ac:dyDescent="0.3">
      <c r="M26997" s="162"/>
      <c r="N26997" s="152"/>
      <c r="P26997" s="138"/>
    </row>
    <row r="26998" spans="13:16" x14ac:dyDescent="0.3">
      <c r="M26998" s="162"/>
      <c r="N26998" s="152"/>
      <c r="P26998" s="138"/>
    </row>
    <row r="26999" spans="13:16" x14ac:dyDescent="0.3">
      <c r="M26999" s="162"/>
      <c r="N26999" s="152"/>
      <c r="P26999" s="138"/>
    </row>
    <row r="27000" spans="13:16" x14ac:dyDescent="0.3">
      <c r="M27000" s="162"/>
      <c r="N27000" s="152"/>
      <c r="P27000" s="138"/>
    </row>
    <row r="27001" spans="13:16" x14ac:dyDescent="0.3">
      <c r="M27001" s="162"/>
      <c r="N27001" s="152"/>
      <c r="P27001" s="138"/>
    </row>
    <row r="27002" spans="13:16" x14ac:dyDescent="0.3">
      <c r="M27002" s="162"/>
      <c r="N27002" s="152"/>
      <c r="P27002" s="138"/>
    </row>
    <row r="27003" spans="13:16" x14ac:dyDescent="0.3">
      <c r="M27003" s="162"/>
      <c r="N27003" s="152"/>
      <c r="P27003" s="138"/>
    </row>
    <row r="27004" spans="13:16" x14ac:dyDescent="0.3">
      <c r="M27004" s="162"/>
      <c r="N27004" s="152"/>
      <c r="P27004" s="138"/>
    </row>
    <row r="27005" spans="13:16" x14ac:dyDescent="0.3">
      <c r="M27005" s="162"/>
      <c r="N27005" s="152"/>
      <c r="P27005" s="138"/>
    </row>
    <row r="27006" spans="13:16" x14ac:dyDescent="0.3">
      <c r="M27006" s="162"/>
      <c r="N27006" s="152"/>
      <c r="P27006" s="138"/>
    </row>
    <row r="27007" spans="13:16" x14ac:dyDescent="0.3">
      <c r="M27007" s="162"/>
      <c r="N27007" s="152"/>
      <c r="P27007" s="138"/>
    </row>
    <row r="27008" spans="13:16" x14ac:dyDescent="0.3">
      <c r="M27008" s="162"/>
      <c r="N27008" s="152"/>
      <c r="P27008" s="138"/>
    </row>
    <row r="27009" spans="13:16" x14ac:dyDescent="0.3">
      <c r="M27009" s="162"/>
      <c r="N27009" s="152"/>
      <c r="P27009" s="138"/>
    </row>
    <row r="27010" spans="13:16" x14ac:dyDescent="0.3">
      <c r="M27010" s="162"/>
      <c r="N27010" s="152"/>
      <c r="P27010" s="138"/>
    </row>
    <row r="27011" spans="13:16" x14ac:dyDescent="0.3">
      <c r="M27011" s="162"/>
      <c r="N27011" s="152"/>
      <c r="P27011" s="138"/>
    </row>
    <row r="27012" spans="13:16" x14ac:dyDescent="0.3">
      <c r="M27012" s="162"/>
      <c r="N27012" s="152"/>
      <c r="P27012" s="138"/>
    </row>
    <row r="27013" spans="13:16" x14ac:dyDescent="0.3">
      <c r="M27013" s="162"/>
      <c r="N27013" s="152"/>
      <c r="P27013" s="138"/>
    </row>
    <row r="27014" spans="13:16" x14ac:dyDescent="0.3">
      <c r="M27014" s="162"/>
      <c r="N27014" s="152"/>
      <c r="P27014" s="138"/>
    </row>
    <row r="27015" spans="13:16" x14ac:dyDescent="0.3">
      <c r="M27015" s="162"/>
      <c r="N27015" s="152"/>
      <c r="P27015" s="138"/>
    </row>
    <row r="27016" spans="13:16" x14ac:dyDescent="0.3">
      <c r="M27016" s="162"/>
      <c r="N27016" s="152"/>
      <c r="P27016" s="138"/>
    </row>
    <row r="27017" spans="13:16" x14ac:dyDescent="0.3">
      <c r="M27017" s="162"/>
      <c r="N27017" s="152"/>
      <c r="P27017" s="138"/>
    </row>
    <row r="27018" spans="13:16" x14ac:dyDescent="0.3">
      <c r="M27018" s="162"/>
      <c r="N27018" s="152"/>
      <c r="P27018" s="138"/>
    </row>
    <row r="27019" spans="13:16" x14ac:dyDescent="0.3">
      <c r="M27019" s="162"/>
      <c r="N27019" s="152"/>
      <c r="P27019" s="138"/>
    </row>
    <row r="27020" spans="13:16" x14ac:dyDescent="0.3">
      <c r="M27020" s="162"/>
      <c r="N27020" s="152"/>
      <c r="P27020" s="138"/>
    </row>
    <row r="27021" spans="13:16" x14ac:dyDescent="0.3">
      <c r="M27021" s="162"/>
      <c r="N27021" s="152"/>
      <c r="P27021" s="138"/>
    </row>
    <row r="27022" spans="13:16" x14ac:dyDescent="0.3">
      <c r="M27022" s="162"/>
      <c r="N27022" s="152"/>
      <c r="P27022" s="138"/>
    </row>
    <row r="27023" spans="13:16" x14ac:dyDescent="0.3">
      <c r="M27023" s="162"/>
      <c r="N27023" s="152"/>
      <c r="P27023" s="138"/>
    </row>
    <row r="27024" spans="13:16" x14ac:dyDescent="0.3">
      <c r="M27024" s="162"/>
      <c r="N27024" s="152"/>
      <c r="P27024" s="138"/>
    </row>
    <row r="27025" spans="13:16" x14ac:dyDescent="0.3">
      <c r="M27025" s="162"/>
      <c r="N27025" s="152"/>
      <c r="P27025" s="138"/>
    </row>
    <row r="27026" spans="13:16" x14ac:dyDescent="0.3">
      <c r="M27026" s="162"/>
      <c r="N27026" s="152"/>
      <c r="P27026" s="138"/>
    </row>
    <row r="27027" spans="13:16" x14ac:dyDescent="0.3">
      <c r="M27027" s="162"/>
      <c r="N27027" s="152"/>
      <c r="P27027" s="138"/>
    </row>
    <row r="27028" spans="13:16" x14ac:dyDescent="0.3">
      <c r="M27028" s="162"/>
      <c r="N27028" s="152"/>
      <c r="P27028" s="138"/>
    </row>
    <row r="27029" spans="13:16" x14ac:dyDescent="0.3">
      <c r="M27029" s="162"/>
      <c r="N27029" s="152"/>
      <c r="P27029" s="138"/>
    </row>
    <row r="27030" spans="13:16" x14ac:dyDescent="0.3">
      <c r="M27030" s="162"/>
      <c r="N27030" s="152"/>
      <c r="P27030" s="138"/>
    </row>
    <row r="27031" spans="13:16" x14ac:dyDescent="0.3">
      <c r="M27031" s="162"/>
      <c r="N27031" s="152"/>
      <c r="P27031" s="138"/>
    </row>
    <row r="27032" spans="13:16" x14ac:dyDescent="0.3">
      <c r="M27032" s="162"/>
      <c r="N27032" s="152"/>
      <c r="P27032" s="138"/>
    </row>
    <row r="27033" spans="13:16" x14ac:dyDescent="0.3">
      <c r="M27033" s="162"/>
      <c r="N27033" s="152"/>
      <c r="P27033" s="138"/>
    </row>
    <row r="27034" spans="13:16" x14ac:dyDescent="0.3">
      <c r="M27034" s="162"/>
      <c r="N27034" s="152"/>
      <c r="P27034" s="138"/>
    </row>
    <row r="27035" spans="13:16" x14ac:dyDescent="0.3">
      <c r="M27035" s="162"/>
      <c r="N27035" s="152"/>
      <c r="P27035" s="138"/>
    </row>
    <row r="27036" spans="13:16" x14ac:dyDescent="0.3">
      <c r="M27036" s="162"/>
      <c r="N27036" s="152"/>
      <c r="P27036" s="138"/>
    </row>
    <row r="27037" spans="13:16" x14ac:dyDescent="0.3">
      <c r="M27037" s="162"/>
      <c r="N27037" s="152"/>
      <c r="P27037" s="138"/>
    </row>
    <row r="27038" spans="13:16" x14ac:dyDescent="0.3">
      <c r="M27038" s="162"/>
      <c r="N27038" s="152"/>
      <c r="P27038" s="138"/>
    </row>
    <row r="27039" spans="13:16" x14ac:dyDescent="0.3">
      <c r="M27039" s="162"/>
      <c r="N27039" s="152"/>
      <c r="P27039" s="138"/>
    </row>
    <row r="27040" spans="13:16" x14ac:dyDescent="0.3">
      <c r="M27040" s="162"/>
      <c r="N27040" s="152"/>
      <c r="P27040" s="138"/>
    </row>
    <row r="27041" spans="13:16" x14ac:dyDescent="0.3">
      <c r="M27041" s="162"/>
      <c r="N27041" s="152"/>
      <c r="P27041" s="138"/>
    </row>
    <row r="27042" spans="13:16" x14ac:dyDescent="0.3">
      <c r="M27042" s="162"/>
      <c r="N27042" s="152"/>
      <c r="P27042" s="138"/>
    </row>
    <row r="27043" spans="13:16" x14ac:dyDescent="0.3">
      <c r="M27043" s="162"/>
      <c r="N27043" s="152"/>
      <c r="P27043" s="138"/>
    </row>
    <row r="27044" spans="13:16" x14ac:dyDescent="0.3">
      <c r="M27044" s="162"/>
      <c r="N27044" s="152"/>
      <c r="P27044" s="138"/>
    </row>
    <row r="27045" spans="13:16" x14ac:dyDescent="0.3">
      <c r="M27045" s="162"/>
      <c r="N27045" s="152"/>
      <c r="P27045" s="138"/>
    </row>
    <row r="27046" spans="13:16" x14ac:dyDescent="0.3">
      <c r="M27046" s="162"/>
      <c r="N27046" s="152"/>
      <c r="P27046" s="138"/>
    </row>
    <row r="27047" spans="13:16" x14ac:dyDescent="0.3">
      <c r="M27047" s="162"/>
      <c r="N27047" s="152"/>
      <c r="P27047" s="138"/>
    </row>
    <row r="27048" spans="13:16" x14ac:dyDescent="0.3">
      <c r="M27048" s="162"/>
      <c r="N27048" s="152"/>
      <c r="P27048" s="138"/>
    </row>
    <row r="27049" spans="13:16" x14ac:dyDescent="0.3">
      <c r="M27049" s="162"/>
      <c r="N27049" s="152"/>
      <c r="P27049" s="138"/>
    </row>
    <row r="27050" spans="13:16" x14ac:dyDescent="0.3">
      <c r="M27050" s="162"/>
      <c r="N27050" s="152"/>
      <c r="P27050" s="138"/>
    </row>
    <row r="27051" spans="13:16" x14ac:dyDescent="0.3">
      <c r="M27051" s="162"/>
      <c r="N27051" s="152"/>
      <c r="P27051" s="138"/>
    </row>
    <row r="27052" spans="13:16" x14ac:dyDescent="0.3">
      <c r="M27052" s="162"/>
      <c r="N27052" s="152"/>
      <c r="P27052" s="138"/>
    </row>
    <row r="27053" spans="13:16" x14ac:dyDescent="0.3">
      <c r="M27053" s="162"/>
      <c r="N27053" s="152"/>
      <c r="P27053" s="138"/>
    </row>
    <row r="27054" spans="13:16" x14ac:dyDescent="0.3">
      <c r="M27054" s="162"/>
      <c r="N27054" s="152"/>
      <c r="P27054" s="138"/>
    </row>
    <row r="27055" spans="13:16" x14ac:dyDescent="0.3">
      <c r="M27055" s="162"/>
      <c r="N27055" s="152"/>
      <c r="P27055" s="138"/>
    </row>
    <row r="27056" spans="13:16" x14ac:dyDescent="0.3">
      <c r="M27056" s="162"/>
      <c r="N27056" s="152"/>
      <c r="P27056" s="138"/>
    </row>
    <row r="27057" spans="13:16" x14ac:dyDescent="0.3">
      <c r="M27057" s="162"/>
      <c r="N27057" s="152"/>
      <c r="P27057" s="138"/>
    </row>
    <row r="27058" spans="13:16" x14ac:dyDescent="0.3">
      <c r="M27058" s="162"/>
      <c r="N27058" s="152"/>
      <c r="P27058" s="138"/>
    </row>
    <row r="27059" spans="13:16" x14ac:dyDescent="0.3">
      <c r="M27059" s="162"/>
      <c r="N27059" s="152"/>
      <c r="P27059" s="138"/>
    </row>
    <row r="27060" spans="13:16" x14ac:dyDescent="0.3">
      <c r="M27060" s="162"/>
      <c r="N27060" s="152"/>
      <c r="P27060" s="138"/>
    </row>
    <row r="27061" spans="13:16" x14ac:dyDescent="0.3">
      <c r="M27061" s="162"/>
      <c r="N27061" s="152"/>
      <c r="P27061" s="138"/>
    </row>
    <row r="27062" spans="13:16" x14ac:dyDescent="0.3">
      <c r="M27062" s="162"/>
      <c r="N27062" s="152"/>
      <c r="P27062" s="138"/>
    </row>
    <row r="27063" spans="13:16" x14ac:dyDescent="0.3">
      <c r="M27063" s="162"/>
      <c r="N27063" s="152"/>
      <c r="P27063" s="138"/>
    </row>
    <row r="27064" spans="13:16" x14ac:dyDescent="0.3">
      <c r="M27064" s="162"/>
      <c r="N27064" s="152"/>
      <c r="P27064" s="138"/>
    </row>
    <row r="27065" spans="13:16" x14ac:dyDescent="0.3">
      <c r="M27065" s="162"/>
      <c r="N27065" s="152"/>
      <c r="P27065" s="138"/>
    </row>
    <row r="27066" spans="13:16" x14ac:dyDescent="0.3">
      <c r="M27066" s="162"/>
      <c r="N27066" s="152"/>
      <c r="P27066" s="138"/>
    </row>
    <row r="27067" spans="13:16" x14ac:dyDescent="0.3">
      <c r="M27067" s="162"/>
      <c r="N27067" s="152"/>
      <c r="P27067" s="138"/>
    </row>
    <row r="27068" spans="13:16" x14ac:dyDescent="0.3">
      <c r="M27068" s="162"/>
      <c r="N27068" s="152"/>
      <c r="P27068" s="138"/>
    </row>
    <row r="27069" spans="13:16" x14ac:dyDescent="0.3">
      <c r="M27069" s="162"/>
      <c r="N27069" s="152"/>
      <c r="P27069" s="138"/>
    </row>
    <row r="27070" spans="13:16" x14ac:dyDescent="0.3">
      <c r="M27070" s="162"/>
      <c r="N27070" s="152"/>
      <c r="P27070" s="138"/>
    </row>
    <row r="27071" spans="13:16" x14ac:dyDescent="0.3">
      <c r="M27071" s="162"/>
      <c r="N27071" s="152"/>
      <c r="P27071" s="138"/>
    </row>
    <row r="27072" spans="13:16" x14ac:dyDescent="0.3">
      <c r="M27072" s="162"/>
      <c r="N27072" s="152"/>
      <c r="P27072" s="138"/>
    </row>
    <row r="27073" spans="13:16" x14ac:dyDescent="0.3">
      <c r="M27073" s="162"/>
      <c r="N27073" s="152"/>
      <c r="P27073" s="138"/>
    </row>
    <row r="27074" spans="13:16" x14ac:dyDescent="0.3">
      <c r="M27074" s="162"/>
      <c r="N27074" s="152"/>
      <c r="P27074" s="138"/>
    </row>
    <row r="27075" spans="13:16" x14ac:dyDescent="0.3">
      <c r="M27075" s="162"/>
      <c r="N27075" s="152"/>
      <c r="P27075" s="138"/>
    </row>
    <row r="27076" spans="13:16" x14ac:dyDescent="0.3">
      <c r="M27076" s="162"/>
      <c r="N27076" s="152"/>
      <c r="P27076" s="138"/>
    </row>
    <row r="27077" spans="13:16" x14ac:dyDescent="0.3">
      <c r="M27077" s="162"/>
      <c r="N27077" s="152"/>
      <c r="P27077" s="138"/>
    </row>
    <row r="27078" spans="13:16" x14ac:dyDescent="0.3">
      <c r="M27078" s="162"/>
      <c r="N27078" s="152"/>
      <c r="P27078" s="138"/>
    </row>
    <row r="27079" spans="13:16" x14ac:dyDescent="0.3">
      <c r="M27079" s="162"/>
      <c r="N27079" s="152"/>
      <c r="P27079" s="138"/>
    </row>
    <row r="27080" spans="13:16" x14ac:dyDescent="0.3">
      <c r="M27080" s="162"/>
      <c r="N27080" s="152"/>
      <c r="P27080" s="138"/>
    </row>
    <row r="27081" spans="13:16" x14ac:dyDescent="0.3">
      <c r="M27081" s="162"/>
      <c r="N27081" s="152"/>
      <c r="P27081" s="138"/>
    </row>
    <row r="27082" spans="13:16" x14ac:dyDescent="0.3">
      <c r="M27082" s="162"/>
      <c r="N27082" s="152"/>
      <c r="P27082" s="138"/>
    </row>
    <row r="27083" spans="13:16" x14ac:dyDescent="0.3">
      <c r="M27083" s="162"/>
      <c r="N27083" s="152"/>
      <c r="P27083" s="138"/>
    </row>
    <row r="27084" spans="13:16" x14ac:dyDescent="0.3">
      <c r="M27084" s="162"/>
      <c r="N27084" s="152"/>
      <c r="P27084" s="138"/>
    </row>
    <row r="27085" spans="13:16" x14ac:dyDescent="0.3">
      <c r="M27085" s="162"/>
      <c r="N27085" s="152"/>
      <c r="P27085" s="138"/>
    </row>
    <row r="27086" spans="13:16" x14ac:dyDescent="0.3">
      <c r="M27086" s="162"/>
      <c r="N27086" s="152"/>
      <c r="P27086" s="138"/>
    </row>
    <row r="27087" spans="13:16" x14ac:dyDescent="0.3">
      <c r="M27087" s="162"/>
      <c r="N27087" s="152"/>
      <c r="P27087" s="138"/>
    </row>
    <row r="27088" spans="13:16" x14ac:dyDescent="0.3">
      <c r="M27088" s="162"/>
      <c r="N27088" s="152"/>
      <c r="P27088" s="138"/>
    </row>
    <row r="27089" spans="13:16" x14ac:dyDescent="0.3">
      <c r="M27089" s="162"/>
      <c r="N27089" s="152"/>
      <c r="P27089" s="138"/>
    </row>
    <row r="27090" spans="13:16" x14ac:dyDescent="0.3">
      <c r="M27090" s="162"/>
      <c r="N27090" s="152"/>
      <c r="P27090" s="138"/>
    </row>
    <row r="27091" spans="13:16" x14ac:dyDescent="0.3">
      <c r="M27091" s="162"/>
      <c r="N27091" s="152"/>
      <c r="P27091" s="138"/>
    </row>
    <row r="27092" spans="13:16" x14ac:dyDescent="0.3">
      <c r="M27092" s="162"/>
      <c r="N27092" s="152"/>
      <c r="P27092" s="138"/>
    </row>
    <row r="27093" spans="13:16" x14ac:dyDescent="0.3">
      <c r="M27093" s="162"/>
      <c r="N27093" s="152"/>
      <c r="P27093" s="138"/>
    </row>
    <row r="27094" spans="13:16" x14ac:dyDescent="0.3">
      <c r="M27094" s="162"/>
      <c r="N27094" s="152"/>
      <c r="P27094" s="138"/>
    </row>
    <row r="27095" spans="13:16" x14ac:dyDescent="0.3">
      <c r="M27095" s="162"/>
      <c r="N27095" s="152"/>
      <c r="P27095" s="138"/>
    </row>
    <row r="27096" spans="13:16" x14ac:dyDescent="0.3">
      <c r="M27096" s="162"/>
      <c r="N27096" s="152"/>
      <c r="P27096" s="138"/>
    </row>
    <row r="27097" spans="13:16" x14ac:dyDescent="0.3">
      <c r="M27097" s="162"/>
      <c r="N27097" s="152"/>
      <c r="P27097" s="138"/>
    </row>
    <row r="27098" spans="13:16" x14ac:dyDescent="0.3">
      <c r="M27098" s="162"/>
      <c r="N27098" s="152"/>
      <c r="P27098" s="138"/>
    </row>
    <row r="27099" spans="13:16" x14ac:dyDescent="0.3">
      <c r="M27099" s="162"/>
      <c r="N27099" s="152"/>
      <c r="P27099" s="138"/>
    </row>
    <row r="27100" spans="13:16" x14ac:dyDescent="0.3">
      <c r="M27100" s="162"/>
      <c r="N27100" s="152"/>
      <c r="P27100" s="138"/>
    </row>
    <row r="27101" spans="13:16" x14ac:dyDescent="0.3">
      <c r="M27101" s="162"/>
      <c r="N27101" s="152"/>
      <c r="P27101" s="138"/>
    </row>
    <row r="27102" spans="13:16" x14ac:dyDescent="0.3">
      <c r="M27102" s="162"/>
      <c r="N27102" s="152"/>
      <c r="P27102" s="138"/>
    </row>
    <row r="27103" spans="13:16" x14ac:dyDescent="0.3">
      <c r="M27103" s="162"/>
      <c r="N27103" s="152"/>
      <c r="P27103" s="138"/>
    </row>
    <row r="27104" spans="13:16" x14ac:dyDescent="0.3">
      <c r="M27104" s="162"/>
      <c r="N27104" s="152"/>
      <c r="P27104" s="138"/>
    </row>
    <row r="27105" spans="13:16" x14ac:dyDescent="0.3">
      <c r="M27105" s="162"/>
      <c r="N27105" s="152"/>
      <c r="P27105" s="138"/>
    </row>
    <row r="27106" spans="13:16" x14ac:dyDescent="0.3">
      <c r="M27106" s="162"/>
      <c r="N27106" s="152"/>
      <c r="P27106" s="138"/>
    </row>
    <row r="27107" spans="13:16" x14ac:dyDescent="0.3">
      <c r="M27107" s="162"/>
      <c r="N27107" s="152"/>
      <c r="P27107" s="138"/>
    </row>
    <row r="27108" spans="13:16" x14ac:dyDescent="0.3">
      <c r="M27108" s="162"/>
      <c r="N27108" s="152"/>
      <c r="P27108" s="138"/>
    </row>
    <row r="27109" spans="13:16" x14ac:dyDescent="0.3">
      <c r="M27109" s="162"/>
      <c r="N27109" s="152"/>
      <c r="P27109" s="138"/>
    </row>
    <row r="27110" spans="13:16" x14ac:dyDescent="0.3">
      <c r="M27110" s="162"/>
      <c r="N27110" s="152"/>
      <c r="P27110" s="138"/>
    </row>
    <row r="27111" spans="13:16" x14ac:dyDescent="0.3">
      <c r="M27111" s="162"/>
      <c r="N27111" s="152"/>
      <c r="P27111" s="138"/>
    </row>
    <row r="27112" spans="13:16" x14ac:dyDescent="0.3">
      <c r="M27112" s="162"/>
      <c r="N27112" s="152"/>
      <c r="P27112" s="138"/>
    </row>
    <row r="27113" spans="13:16" x14ac:dyDescent="0.3">
      <c r="M27113" s="162"/>
      <c r="N27113" s="152"/>
      <c r="P27113" s="138"/>
    </row>
    <row r="27114" spans="13:16" x14ac:dyDescent="0.3">
      <c r="M27114" s="162"/>
      <c r="N27114" s="152"/>
      <c r="P27114" s="138"/>
    </row>
    <row r="27115" spans="13:16" x14ac:dyDescent="0.3">
      <c r="M27115" s="162"/>
      <c r="N27115" s="152"/>
      <c r="P27115" s="138"/>
    </row>
    <row r="27116" spans="13:16" x14ac:dyDescent="0.3">
      <c r="M27116" s="162"/>
      <c r="N27116" s="152"/>
      <c r="P27116" s="138"/>
    </row>
    <row r="27117" spans="13:16" x14ac:dyDescent="0.3">
      <c r="M27117" s="162"/>
      <c r="N27117" s="152"/>
      <c r="P27117" s="138"/>
    </row>
    <row r="27118" spans="13:16" x14ac:dyDescent="0.3">
      <c r="M27118" s="162"/>
      <c r="N27118" s="152"/>
      <c r="P27118" s="138"/>
    </row>
    <row r="27119" spans="13:16" x14ac:dyDescent="0.3">
      <c r="M27119" s="162"/>
      <c r="N27119" s="152"/>
      <c r="P27119" s="138"/>
    </row>
    <row r="27120" spans="13:16" x14ac:dyDescent="0.3">
      <c r="M27120" s="162"/>
      <c r="N27120" s="152"/>
      <c r="P27120" s="138"/>
    </row>
    <row r="27121" spans="13:16" x14ac:dyDescent="0.3">
      <c r="M27121" s="162"/>
      <c r="N27121" s="152"/>
      <c r="P27121" s="138"/>
    </row>
    <row r="27122" spans="13:16" x14ac:dyDescent="0.3">
      <c r="M27122" s="162"/>
      <c r="N27122" s="152"/>
      <c r="P27122" s="138"/>
    </row>
    <row r="27123" spans="13:16" x14ac:dyDescent="0.3">
      <c r="M27123" s="162"/>
      <c r="N27123" s="152"/>
      <c r="P27123" s="138"/>
    </row>
    <row r="27124" spans="13:16" x14ac:dyDescent="0.3">
      <c r="M27124" s="162"/>
      <c r="N27124" s="152"/>
      <c r="P27124" s="138"/>
    </row>
    <row r="27125" spans="13:16" x14ac:dyDescent="0.3">
      <c r="M27125" s="162"/>
      <c r="N27125" s="152"/>
      <c r="P27125" s="138"/>
    </row>
    <row r="27126" spans="13:16" x14ac:dyDescent="0.3">
      <c r="M27126" s="162"/>
      <c r="N27126" s="152"/>
      <c r="P27126" s="138"/>
    </row>
    <row r="27127" spans="13:16" x14ac:dyDescent="0.3">
      <c r="M27127" s="162"/>
      <c r="N27127" s="152"/>
      <c r="P27127" s="138"/>
    </row>
    <row r="27128" spans="13:16" x14ac:dyDescent="0.3">
      <c r="M27128" s="162"/>
      <c r="N27128" s="152"/>
      <c r="P27128" s="138"/>
    </row>
    <row r="27129" spans="13:16" x14ac:dyDescent="0.3">
      <c r="M27129" s="162"/>
      <c r="N27129" s="152"/>
      <c r="P27129" s="138"/>
    </row>
    <row r="27130" spans="13:16" x14ac:dyDescent="0.3">
      <c r="M27130" s="162"/>
      <c r="N27130" s="152"/>
      <c r="P27130" s="138"/>
    </row>
    <row r="27131" spans="13:16" x14ac:dyDescent="0.3">
      <c r="M27131" s="162"/>
      <c r="N27131" s="152"/>
      <c r="P27131" s="138"/>
    </row>
    <row r="27132" spans="13:16" x14ac:dyDescent="0.3">
      <c r="M27132" s="162"/>
      <c r="N27132" s="152"/>
      <c r="P27132" s="138"/>
    </row>
    <row r="27133" spans="13:16" x14ac:dyDescent="0.3">
      <c r="M27133" s="162"/>
      <c r="N27133" s="152"/>
      <c r="P27133" s="138"/>
    </row>
    <row r="27134" spans="13:16" x14ac:dyDescent="0.3">
      <c r="M27134" s="162"/>
      <c r="N27134" s="152"/>
      <c r="P27134" s="138"/>
    </row>
    <row r="27135" spans="13:16" x14ac:dyDescent="0.3">
      <c r="M27135" s="162"/>
      <c r="N27135" s="152"/>
      <c r="P27135" s="138"/>
    </row>
    <row r="27136" spans="13:16" x14ac:dyDescent="0.3">
      <c r="M27136" s="162"/>
      <c r="N27136" s="152"/>
      <c r="P27136" s="138"/>
    </row>
    <row r="27137" spans="13:16" x14ac:dyDescent="0.3">
      <c r="M27137" s="162"/>
      <c r="N27137" s="152"/>
      <c r="P27137" s="138"/>
    </row>
    <row r="27138" spans="13:16" x14ac:dyDescent="0.3">
      <c r="M27138" s="162"/>
      <c r="N27138" s="152"/>
      <c r="P27138" s="138"/>
    </row>
    <row r="27139" spans="13:16" x14ac:dyDescent="0.3">
      <c r="M27139" s="162"/>
      <c r="N27139" s="152"/>
      <c r="P27139" s="138"/>
    </row>
    <row r="27140" spans="13:16" x14ac:dyDescent="0.3">
      <c r="M27140" s="162"/>
      <c r="N27140" s="152"/>
      <c r="P27140" s="138"/>
    </row>
    <row r="27141" spans="13:16" x14ac:dyDescent="0.3">
      <c r="M27141" s="162"/>
      <c r="N27141" s="152"/>
      <c r="P27141" s="138"/>
    </row>
    <row r="27142" spans="13:16" x14ac:dyDescent="0.3">
      <c r="M27142" s="162"/>
      <c r="N27142" s="152"/>
      <c r="P27142" s="138"/>
    </row>
    <row r="27143" spans="13:16" x14ac:dyDescent="0.3">
      <c r="M27143" s="162"/>
      <c r="N27143" s="152"/>
      <c r="P27143" s="138"/>
    </row>
    <row r="27144" spans="13:16" x14ac:dyDescent="0.3">
      <c r="M27144" s="162"/>
      <c r="N27144" s="152"/>
      <c r="P27144" s="138"/>
    </row>
    <row r="27145" spans="13:16" x14ac:dyDescent="0.3">
      <c r="M27145" s="162"/>
      <c r="N27145" s="152"/>
      <c r="P27145" s="138"/>
    </row>
    <row r="27146" spans="13:16" x14ac:dyDescent="0.3">
      <c r="M27146" s="162"/>
      <c r="N27146" s="152"/>
      <c r="P27146" s="138"/>
    </row>
    <row r="27147" spans="13:16" x14ac:dyDescent="0.3">
      <c r="M27147" s="162"/>
      <c r="N27147" s="152"/>
      <c r="P27147" s="138"/>
    </row>
    <row r="27148" spans="13:16" x14ac:dyDescent="0.3">
      <c r="M27148" s="162"/>
      <c r="N27148" s="152"/>
      <c r="P27148" s="138"/>
    </row>
    <row r="27149" spans="13:16" x14ac:dyDescent="0.3">
      <c r="M27149" s="162"/>
      <c r="N27149" s="152"/>
      <c r="P27149" s="138"/>
    </row>
    <row r="27150" spans="13:16" x14ac:dyDescent="0.3">
      <c r="M27150" s="162"/>
      <c r="N27150" s="152"/>
      <c r="P27150" s="138"/>
    </row>
    <row r="27151" spans="13:16" x14ac:dyDescent="0.3">
      <c r="M27151" s="162"/>
      <c r="N27151" s="152"/>
      <c r="P27151" s="138"/>
    </row>
    <row r="27152" spans="13:16" x14ac:dyDescent="0.3">
      <c r="M27152" s="162"/>
      <c r="N27152" s="152"/>
      <c r="P27152" s="138"/>
    </row>
    <row r="27153" spans="13:16" x14ac:dyDescent="0.3">
      <c r="M27153" s="162"/>
      <c r="N27153" s="152"/>
      <c r="P27153" s="138"/>
    </row>
    <row r="27154" spans="13:16" x14ac:dyDescent="0.3">
      <c r="M27154" s="162"/>
      <c r="N27154" s="152"/>
      <c r="P27154" s="138"/>
    </row>
    <row r="27155" spans="13:16" x14ac:dyDescent="0.3">
      <c r="M27155" s="162"/>
      <c r="N27155" s="152"/>
      <c r="P27155" s="138"/>
    </row>
    <row r="27156" spans="13:16" x14ac:dyDescent="0.3">
      <c r="M27156" s="162"/>
      <c r="N27156" s="152"/>
      <c r="P27156" s="138"/>
    </row>
    <row r="27157" spans="13:16" x14ac:dyDescent="0.3">
      <c r="M27157" s="162"/>
      <c r="N27157" s="152"/>
      <c r="P27157" s="138"/>
    </row>
    <row r="27158" spans="13:16" x14ac:dyDescent="0.3">
      <c r="M27158" s="162"/>
      <c r="N27158" s="152"/>
      <c r="P27158" s="138"/>
    </row>
    <row r="27159" spans="13:16" x14ac:dyDescent="0.3">
      <c r="M27159" s="162"/>
      <c r="N27159" s="152"/>
      <c r="P27159" s="138"/>
    </row>
    <row r="27160" spans="13:16" x14ac:dyDescent="0.3">
      <c r="M27160" s="162"/>
      <c r="N27160" s="152"/>
      <c r="P27160" s="138"/>
    </row>
    <row r="27161" spans="13:16" x14ac:dyDescent="0.3">
      <c r="M27161" s="162"/>
      <c r="N27161" s="152"/>
      <c r="P27161" s="138"/>
    </row>
    <row r="27162" spans="13:16" x14ac:dyDescent="0.3">
      <c r="M27162" s="162"/>
      <c r="N27162" s="152"/>
      <c r="P27162" s="138"/>
    </row>
    <row r="27163" spans="13:16" x14ac:dyDescent="0.3">
      <c r="M27163" s="162"/>
      <c r="N27163" s="152"/>
      <c r="P27163" s="138"/>
    </row>
    <row r="27164" spans="13:16" x14ac:dyDescent="0.3">
      <c r="M27164" s="162"/>
      <c r="N27164" s="152"/>
      <c r="P27164" s="138"/>
    </row>
    <row r="27165" spans="13:16" x14ac:dyDescent="0.3">
      <c r="M27165" s="162"/>
      <c r="N27165" s="152"/>
      <c r="P27165" s="138"/>
    </row>
    <row r="27166" spans="13:16" x14ac:dyDescent="0.3">
      <c r="M27166" s="162"/>
      <c r="N27166" s="152"/>
      <c r="P27166" s="138"/>
    </row>
    <row r="27167" spans="13:16" x14ac:dyDescent="0.3">
      <c r="M27167" s="162"/>
      <c r="N27167" s="152"/>
      <c r="P27167" s="138"/>
    </row>
    <row r="27168" spans="13:16" x14ac:dyDescent="0.3">
      <c r="M27168" s="162"/>
      <c r="N27168" s="152"/>
      <c r="P27168" s="138"/>
    </row>
    <row r="27169" spans="13:16" x14ac:dyDescent="0.3">
      <c r="M27169" s="162"/>
      <c r="N27169" s="152"/>
      <c r="P27169" s="138"/>
    </row>
    <row r="27170" spans="13:16" x14ac:dyDescent="0.3">
      <c r="M27170" s="162"/>
      <c r="N27170" s="152"/>
      <c r="P27170" s="138"/>
    </row>
    <row r="27171" spans="13:16" x14ac:dyDescent="0.3">
      <c r="M27171" s="162"/>
      <c r="N27171" s="152"/>
      <c r="P27171" s="138"/>
    </row>
    <row r="27172" spans="13:16" x14ac:dyDescent="0.3">
      <c r="M27172" s="162"/>
      <c r="N27172" s="152"/>
      <c r="P27172" s="138"/>
    </row>
    <row r="27173" spans="13:16" x14ac:dyDescent="0.3">
      <c r="M27173" s="162"/>
      <c r="N27173" s="152"/>
      <c r="P27173" s="138"/>
    </row>
    <row r="27174" spans="13:16" x14ac:dyDescent="0.3">
      <c r="M27174" s="162"/>
      <c r="N27174" s="152"/>
      <c r="P27174" s="138"/>
    </row>
    <row r="27175" spans="13:16" x14ac:dyDescent="0.3">
      <c r="M27175" s="162"/>
      <c r="N27175" s="152"/>
      <c r="P27175" s="138"/>
    </row>
    <row r="27176" spans="13:16" x14ac:dyDescent="0.3">
      <c r="M27176" s="162"/>
      <c r="N27176" s="152"/>
      <c r="P27176" s="138"/>
    </row>
    <row r="27177" spans="13:16" x14ac:dyDescent="0.3">
      <c r="M27177" s="162"/>
      <c r="N27177" s="152"/>
      <c r="P27177" s="138"/>
    </row>
    <row r="27178" spans="13:16" x14ac:dyDescent="0.3">
      <c r="M27178" s="162"/>
      <c r="N27178" s="152"/>
      <c r="P27178" s="138"/>
    </row>
    <row r="27179" spans="13:16" x14ac:dyDescent="0.3">
      <c r="M27179" s="162"/>
      <c r="N27179" s="152"/>
      <c r="P27179" s="138"/>
    </row>
    <row r="27180" spans="13:16" x14ac:dyDescent="0.3">
      <c r="M27180" s="162"/>
      <c r="N27180" s="152"/>
      <c r="P27180" s="138"/>
    </row>
    <row r="27181" spans="13:16" x14ac:dyDescent="0.3">
      <c r="M27181" s="162"/>
      <c r="N27181" s="152"/>
      <c r="P27181" s="138"/>
    </row>
    <row r="27182" spans="13:16" x14ac:dyDescent="0.3">
      <c r="M27182" s="162"/>
      <c r="N27182" s="152"/>
      <c r="P27182" s="138"/>
    </row>
    <row r="27183" spans="13:16" x14ac:dyDescent="0.3">
      <c r="M27183" s="162"/>
      <c r="N27183" s="152"/>
      <c r="P27183" s="138"/>
    </row>
    <row r="27184" spans="13:16" x14ac:dyDescent="0.3">
      <c r="M27184" s="162"/>
      <c r="N27184" s="152"/>
      <c r="P27184" s="138"/>
    </row>
    <row r="27185" spans="13:16" x14ac:dyDescent="0.3">
      <c r="M27185" s="162"/>
      <c r="N27185" s="152"/>
      <c r="P27185" s="138"/>
    </row>
    <row r="27186" spans="13:16" x14ac:dyDescent="0.3">
      <c r="M27186" s="162"/>
      <c r="N27186" s="152"/>
      <c r="P27186" s="138"/>
    </row>
    <row r="27187" spans="13:16" x14ac:dyDescent="0.3">
      <c r="M27187" s="162"/>
      <c r="N27187" s="152"/>
      <c r="P27187" s="138"/>
    </row>
    <row r="27188" spans="13:16" x14ac:dyDescent="0.3">
      <c r="M27188" s="162"/>
      <c r="N27188" s="152"/>
      <c r="P27188" s="138"/>
    </row>
    <row r="27189" spans="13:16" x14ac:dyDescent="0.3">
      <c r="M27189" s="162"/>
      <c r="N27189" s="152"/>
      <c r="P27189" s="138"/>
    </row>
    <row r="27190" spans="13:16" x14ac:dyDescent="0.3">
      <c r="M27190" s="162"/>
      <c r="N27190" s="152"/>
      <c r="P27190" s="138"/>
    </row>
    <row r="27191" spans="13:16" x14ac:dyDescent="0.3">
      <c r="M27191" s="162"/>
      <c r="N27191" s="152"/>
      <c r="P27191" s="138"/>
    </row>
    <row r="27192" spans="13:16" x14ac:dyDescent="0.3">
      <c r="M27192" s="162"/>
      <c r="N27192" s="152"/>
      <c r="P27192" s="138"/>
    </row>
    <row r="27193" spans="13:16" x14ac:dyDescent="0.3">
      <c r="M27193" s="162"/>
      <c r="N27193" s="152"/>
      <c r="P27193" s="138"/>
    </row>
    <row r="27194" spans="13:16" x14ac:dyDescent="0.3">
      <c r="M27194" s="162"/>
      <c r="N27194" s="152"/>
      <c r="P27194" s="138"/>
    </row>
    <row r="27195" spans="13:16" x14ac:dyDescent="0.3">
      <c r="M27195" s="162"/>
      <c r="N27195" s="152"/>
      <c r="P27195" s="138"/>
    </row>
    <row r="27196" spans="13:16" x14ac:dyDescent="0.3">
      <c r="M27196" s="162"/>
      <c r="N27196" s="152"/>
      <c r="P27196" s="138"/>
    </row>
    <row r="27197" spans="13:16" x14ac:dyDescent="0.3">
      <c r="M27197" s="162"/>
      <c r="N27197" s="152"/>
      <c r="P27197" s="138"/>
    </row>
    <row r="27198" spans="13:16" x14ac:dyDescent="0.3">
      <c r="M27198" s="162"/>
      <c r="N27198" s="152"/>
      <c r="P27198" s="138"/>
    </row>
    <row r="27199" spans="13:16" x14ac:dyDescent="0.3">
      <c r="M27199" s="162"/>
      <c r="N27199" s="152"/>
      <c r="P27199" s="138"/>
    </row>
    <row r="27200" spans="13:16" x14ac:dyDescent="0.3">
      <c r="M27200" s="162"/>
      <c r="N27200" s="152"/>
      <c r="P27200" s="138"/>
    </row>
    <row r="27201" spans="13:16" x14ac:dyDescent="0.3">
      <c r="M27201" s="162"/>
      <c r="N27201" s="152"/>
      <c r="P27201" s="138"/>
    </row>
    <row r="27202" spans="13:16" x14ac:dyDescent="0.3">
      <c r="M27202" s="162"/>
      <c r="N27202" s="152"/>
      <c r="P27202" s="138"/>
    </row>
    <row r="27203" spans="13:16" x14ac:dyDescent="0.3">
      <c r="M27203" s="162"/>
      <c r="N27203" s="152"/>
      <c r="P27203" s="138"/>
    </row>
    <row r="27204" spans="13:16" x14ac:dyDescent="0.3">
      <c r="M27204" s="162"/>
      <c r="N27204" s="152"/>
      <c r="P27204" s="138"/>
    </row>
    <row r="27205" spans="13:16" x14ac:dyDescent="0.3">
      <c r="M27205" s="162"/>
      <c r="N27205" s="152"/>
      <c r="P27205" s="138"/>
    </row>
    <row r="27206" spans="13:16" x14ac:dyDescent="0.3">
      <c r="M27206" s="162"/>
      <c r="N27206" s="152"/>
      <c r="P27206" s="138"/>
    </row>
    <row r="27207" spans="13:16" x14ac:dyDescent="0.3">
      <c r="M27207" s="162"/>
      <c r="N27207" s="152"/>
      <c r="P27207" s="138"/>
    </row>
    <row r="27208" spans="13:16" x14ac:dyDescent="0.3">
      <c r="M27208" s="162"/>
      <c r="N27208" s="152"/>
      <c r="P27208" s="138"/>
    </row>
    <row r="27209" spans="13:16" x14ac:dyDescent="0.3">
      <c r="M27209" s="162"/>
      <c r="N27209" s="152"/>
      <c r="P27209" s="138"/>
    </row>
    <row r="27210" spans="13:16" x14ac:dyDescent="0.3">
      <c r="M27210" s="162"/>
      <c r="N27210" s="152"/>
      <c r="P27210" s="138"/>
    </row>
    <row r="27211" spans="13:16" x14ac:dyDescent="0.3">
      <c r="M27211" s="162"/>
      <c r="N27211" s="152"/>
      <c r="P27211" s="138"/>
    </row>
    <row r="27212" spans="13:16" x14ac:dyDescent="0.3">
      <c r="M27212" s="162"/>
      <c r="N27212" s="152"/>
      <c r="P27212" s="138"/>
    </row>
    <row r="27213" spans="13:16" x14ac:dyDescent="0.3">
      <c r="M27213" s="162"/>
      <c r="N27213" s="152"/>
      <c r="P27213" s="138"/>
    </row>
    <row r="27214" spans="13:16" x14ac:dyDescent="0.3">
      <c r="M27214" s="162"/>
      <c r="N27214" s="152"/>
      <c r="P27214" s="138"/>
    </row>
    <row r="27215" spans="13:16" x14ac:dyDescent="0.3">
      <c r="M27215" s="162"/>
      <c r="N27215" s="152"/>
      <c r="P27215" s="138"/>
    </row>
    <row r="27216" spans="13:16" x14ac:dyDescent="0.3">
      <c r="M27216" s="162"/>
      <c r="N27216" s="152"/>
      <c r="P27216" s="138"/>
    </row>
    <row r="27217" spans="13:16" x14ac:dyDescent="0.3">
      <c r="M27217" s="162"/>
      <c r="N27217" s="152"/>
      <c r="P27217" s="138"/>
    </row>
    <row r="27218" spans="13:16" x14ac:dyDescent="0.3">
      <c r="M27218" s="162"/>
      <c r="N27218" s="152"/>
      <c r="P27218" s="138"/>
    </row>
    <row r="27219" spans="13:16" x14ac:dyDescent="0.3">
      <c r="M27219" s="162"/>
      <c r="N27219" s="152"/>
      <c r="P27219" s="138"/>
    </row>
    <row r="27220" spans="13:16" x14ac:dyDescent="0.3">
      <c r="M27220" s="162"/>
      <c r="N27220" s="152"/>
      <c r="P27220" s="138"/>
    </row>
    <row r="27221" spans="13:16" x14ac:dyDescent="0.3">
      <c r="M27221" s="162"/>
      <c r="N27221" s="152"/>
      <c r="P27221" s="138"/>
    </row>
    <row r="27222" spans="13:16" x14ac:dyDescent="0.3">
      <c r="M27222" s="162"/>
      <c r="N27222" s="152"/>
      <c r="P27222" s="138"/>
    </row>
    <row r="27223" spans="13:16" x14ac:dyDescent="0.3">
      <c r="M27223" s="162"/>
      <c r="N27223" s="152"/>
      <c r="P27223" s="138"/>
    </row>
    <row r="27224" spans="13:16" x14ac:dyDescent="0.3">
      <c r="M27224" s="162"/>
      <c r="N27224" s="152"/>
      <c r="P27224" s="138"/>
    </row>
    <row r="27225" spans="13:16" x14ac:dyDescent="0.3">
      <c r="M27225" s="162"/>
      <c r="N27225" s="152"/>
      <c r="P27225" s="138"/>
    </row>
    <row r="27226" spans="13:16" x14ac:dyDescent="0.3">
      <c r="M27226" s="162"/>
      <c r="N27226" s="152"/>
      <c r="P27226" s="138"/>
    </row>
    <row r="27227" spans="13:16" x14ac:dyDescent="0.3">
      <c r="M27227" s="162"/>
      <c r="N27227" s="152"/>
      <c r="P27227" s="138"/>
    </row>
    <row r="27228" spans="13:16" x14ac:dyDescent="0.3">
      <c r="M27228" s="162"/>
      <c r="N27228" s="152"/>
      <c r="P27228" s="138"/>
    </row>
    <row r="27229" spans="13:16" x14ac:dyDescent="0.3">
      <c r="M27229" s="162"/>
      <c r="N27229" s="152"/>
      <c r="P27229" s="138"/>
    </row>
    <row r="27230" spans="13:16" x14ac:dyDescent="0.3">
      <c r="M27230" s="162"/>
      <c r="N27230" s="152"/>
      <c r="P27230" s="138"/>
    </row>
    <row r="27231" spans="13:16" x14ac:dyDescent="0.3">
      <c r="M27231" s="162"/>
      <c r="N27231" s="152"/>
      <c r="P27231" s="138"/>
    </row>
    <row r="27232" spans="13:16" x14ac:dyDescent="0.3">
      <c r="M27232" s="162"/>
      <c r="N27232" s="152"/>
      <c r="P27232" s="138"/>
    </row>
    <row r="27233" spans="13:16" x14ac:dyDescent="0.3">
      <c r="M27233" s="162"/>
      <c r="N27233" s="152"/>
      <c r="P27233" s="138"/>
    </row>
    <row r="27234" spans="13:16" x14ac:dyDescent="0.3">
      <c r="M27234" s="162"/>
      <c r="N27234" s="152"/>
      <c r="P27234" s="138"/>
    </row>
    <row r="27235" spans="13:16" x14ac:dyDescent="0.3">
      <c r="M27235" s="162"/>
      <c r="N27235" s="152"/>
      <c r="P27235" s="138"/>
    </row>
    <row r="27236" spans="13:16" x14ac:dyDescent="0.3">
      <c r="M27236" s="162"/>
      <c r="N27236" s="152"/>
      <c r="P27236" s="138"/>
    </row>
    <row r="27237" spans="13:16" x14ac:dyDescent="0.3">
      <c r="M27237" s="162"/>
      <c r="N27237" s="152"/>
      <c r="P27237" s="138"/>
    </row>
    <row r="27238" spans="13:16" x14ac:dyDescent="0.3">
      <c r="M27238" s="162"/>
      <c r="N27238" s="152"/>
      <c r="P27238" s="138"/>
    </row>
    <row r="27239" spans="13:16" x14ac:dyDescent="0.3">
      <c r="M27239" s="162"/>
      <c r="N27239" s="152"/>
      <c r="P27239" s="138"/>
    </row>
    <row r="27240" spans="13:16" x14ac:dyDescent="0.3">
      <c r="M27240" s="162"/>
      <c r="N27240" s="152"/>
      <c r="P27240" s="138"/>
    </row>
    <row r="27241" spans="13:16" x14ac:dyDescent="0.3">
      <c r="M27241" s="162"/>
      <c r="N27241" s="152"/>
      <c r="P27241" s="138"/>
    </row>
    <row r="27242" spans="13:16" x14ac:dyDescent="0.3">
      <c r="M27242" s="162"/>
      <c r="N27242" s="152"/>
      <c r="P27242" s="138"/>
    </row>
    <row r="27243" spans="13:16" x14ac:dyDescent="0.3">
      <c r="M27243" s="162"/>
      <c r="N27243" s="152"/>
      <c r="P27243" s="138"/>
    </row>
    <row r="27244" spans="13:16" x14ac:dyDescent="0.3">
      <c r="M27244" s="162"/>
      <c r="N27244" s="152"/>
      <c r="P27244" s="138"/>
    </row>
    <row r="27245" spans="13:16" x14ac:dyDescent="0.3">
      <c r="M27245" s="162"/>
      <c r="N27245" s="152"/>
      <c r="P27245" s="138"/>
    </row>
    <row r="27246" spans="13:16" x14ac:dyDescent="0.3">
      <c r="M27246" s="162"/>
      <c r="N27246" s="152"/>
      <c r="P27246" s="138"/>
    </row>
    <row r="27247" spans="13:16" x14ac:dyDescent="0.3">
      <c r="M27247" s="162"/>
      <c r="N27247" s="152"/>
      <c r="P27247" s="138"/>
    </row>
    <row r="27248" spans="13:16" x14ac:dyDescent="0.3">
      <c r="M27248" s="162"/>
      <c r="N27248" s="152"/>
      <c r="P27248" s="138"/>
    </row>
    <row r="27249" spans="13:16" x14ac:dyDescent="0.3">
      <c r="M27249" s="162"/>
      <c r="N27249" s="152"/>
      <c r="P27249" s="138"/>
    </row>
    <row r="27250" spans="13:16" x14ac:dyDescent="0.3">
      <c r="M27250" s="162"/>
      <c r="N27250" s="152"/>
      <c r="P27250" s="138"/>
    </row>
    <row r="27251" spans="13:16" x14ac:dyDescent="0.3">
      <c r="M27251" s="162"/>
      <c r="N27251" s="152"/>
      <c r="P27251" s="138"/>
    </row>
    <row r="27252" spans="13:16" x14ac:dyDescent="0.3">
      <c r="M27252" s="162"/>
      <c r="N27252" s="152"/>
      <c r="P27252" s="138"/>
    </row>
    <row r="27253" spans="13:16" x14ac:dyDescent="0.3">
      <c r="M27253" s="162"/>
      <c r="N27253" s="152"/>
      <c r="P27253" s="138"/>
    </row>
    <row r="27254" spans="13:16" x14ac:dyDescent="0.3">
      <c r="M27254" s="162"/>
      <c r="N27254" s="152"/>
      <c r="P27254" s="138"/>
    </row>
    <row r="27255" spans="13:16" x14ac:dyDescent="0.3">
      <c r="M27255" s="162"/>
      <c r="N27255" s="152"/>
      <c r="P27255" s="138"/>
    </row>
    <row r="27256" spans="13:16" x14ac:dyDescent="0.3">
      <c r="M27256" s="162"/>
      <c r="N27256" s="152"/>
      <c r="P27256" s="138"/>
    </row>
    <row r="27257" spans="13:16" x14ac:dyDescent="0.3">
      <c r="M27257" s="162"/>
      <c r="N27257" s="152"/>
      <c r="P27257" s="138"/>
    </row>
    <row r="27258" spans="13:16" x14ac:dyDescent="0.3">
      <c r="M27258" s="162"/>
      <c r="N27258" s="152"/>
      <c r="P27258" s="138"/>
    </row>
    <row r="27259" spans="13:16" x14ac:dyDescent="0.3">
      <c r="M27259" s="162"/>
      <c r="N27259" s="152"/>
      <c r="P27259" s="138"/>
    </row>
    <row r="27260" spans="13:16" x14ac:dyDescent="0.3">
      <c r="M27260" s="162"/>
      <c r="N27260" s="152"/>
      <c r="P27260" s="138"/>
    </row>
    <row r="27261" spans="13:16" x14ac:dyDescent="0.3">
      <c r="M27261" s="162"/>
      <c r="N27261" s="152"/>
      <c r="P27261" s="138"/>
    </row>
    <row r="27262" spans="13:16" x14ac:dyDescent="0.3">
      <c r="M27262" s="162"/>
      <c r="N27262" s="152"/>
      <c r="P27262" s="138"/>
    </row>
    <row r="27263" spans="13:16" x14ac:dyDescent="0.3">
      <c r="M27263" s="162"/>
      <c r="N27263" s="152"/>
      <c r="P27263" s="138"/>
    </row>
    <row r="27264" spans="13:16" x14ac:dyDescent="0.3">
      <c r="M27264" s="162"/>
      <c r="N27264" s="152"/>
      <c r="P27264" s="138"/>
    </row>
    <row r="27265" spans="13:16" x14ac:dyDescent="0.3">
      <c r="M27265" s="162"/>
      <c r="N27265" s="152"/>
      <c r="P27265" s="138"/>
    </row>
    <row r="27266" spans="13:16" x14ac:dyDescent="0.3">
      <c r="M27266" s="162"/>
      <c r="N27266" s="152"/>
      <c r="P27266" s="138"/>
    </row>
    <row r="27267" spans="13:16" x14ac:dyDescent="0.3">
      <c r="M27267" s="162"/>
      <c r="N27267" s="152"/>
      <c r="P27267" s="138"/>
    </row>
    <row r="27268" spans="13:16" x14ac:dyDescent="0.3">
      <c r="M27268" s="162"/>
      <c r="N27268" s="152"/>
      <c r="P27268" s="138"/>
    </row>
    <row r="27269" spans="13:16" x14ac:dyDescent="0.3">
      <c r="M27269" s="162"/>
      <c r="N27269" s="152"/>
      <c r="P27269" s="138"/>
    </row>
    <row r="27270" spans="13:16" x14ac:dyDescent="0.3">
      <c r="M27270" s="162"/>
      <c r="N27270" s="152"/>
      <c r="P27270" s="138"/>
    </row>
    <row r="27271" spans="13:16" x14ac:dyDescent="0.3">
      <c r="M27271" s="162"/>
      <c r="N27271" s="152"/>
      <c r="P27271" s="138"/>
    </row>
    <row r="27272" spans="13:16" x14ac:dyDescent="0.3">
      <c r="M27272" s="162"/>
      <c r="N27272" s="152"/>
      <c r="P27272" s="138"/>
    </row>
    <row r="27273" spans="13:16" x14ac:dyDescent="0.3">
      <c r="M27273" s="162"/>
      <c r="N27273" s="152"/>
      <c r="P27273" s="138"/>
    </row>
    <row r="27274" spans="13:16" x14ac:dyDescent="0.3">
      <c r="M27274" s="162"/>
      <c r="N27274" s="152"/>
      <c r="P27274" s="138"/>
    </row>
    <row r="27275" spans="13:16" x14ac:dyDescent="0.3">
      <c r="M27275" s="162"/>
      <c r="N27275" s="152"/>
      <c r="P27275" s="138"/>
    </row>
    <row r="27276" spans="13:16" x14ac:dyDescent="0.3">
      <c r="M27276" s="162"/>
      <c r="N27276" s="152"/>
      <c r="P27276" s="138"/>
    </row>
    <row r="27277" spans="13:16" x14ac:dyDescent="0.3">
      <c r="M27277" s="162"/>
      <c r="N27277" s="152"/>
      <c r="P27277" s="138"/>
    </row>
    <row r="27278" spans="13:16" x14ac:dyDescent="0.3">
      <c r="M27278" s="162"/>
      <c r="N27278" s="152"/>
      <c r="P27278" s="138"/>
    </row>
    <row r="27279" spans="13:16" x14ac:dyDescent="0.3">
      <c r="M27279" s="162"/>
      <c r="N27279" s="152"/>
      <c r="P27279" s="138"/>
    </row>
    <row r="27280" spans="13:16" x14ac:dyDescent="0.3">
      <c r="M27280" s="162"/>
      <c r="N27280" s="152"/>
      <c r="P27280" s="138"/>
    </row>
    <row r="27281" spans="13:16" x14ac:dyDescent="0.3">
      <c r="M27281" s="162"/>
      <c r="N27281" s="152"/>
      <c r="P27281" s="138"/>
    </row>
    <row r="27282" spans="13:16" x14ac:dyDescent="0.3">
      <c r="M27282" s="162"/>
      <c r="N27282" s="152"/>
      <c r="P27282" s="138"/>
    </row>
    <row r="27283" spans="13:16" x14ac:dyDescent="0.3">
      <c r="M27283" s="162"/>
      <c r="N27283" s="152"/>
      <c r="P27283" s="138"/>
    </row>
    <row r="27284" spans="13:16" x14ac:dyDescent="0.3">
      <c r="M27284" s="162"/>
      <c r="N27284" s="152"/>
      <c r="P27284" s="138"/>
    </row>
    <row r="27285" spans="13:16" x14ac:dyDescent="0.3">
      <c r="M27285" s="162"/>
      <c r="N27285" s="152"/>
      <c r="P27285" s="138"/>
    </row>
    <row r="27286" spans="13:16" x14ac:dyDescent="0.3">
      <c r="M27286" s="162"/>
      <c r="N27286" s="152"/>
      <c r="P27286" s="138"/>
    </row>
    <row r="27287" spans="13:16" x14ac:dyDescent="0.3">
      <c r="M27287" s="162"/>
      <c r="N27287" s="152"/>
      <c r="P27287" s="138"/>
    </row>
    <row r="27288" spans="13:16" x14ac:dyDescent="0.3">
      <c r="M27288" s="162"/>
      <c r="N27288" s="152"/>
      <c r="P27288" s="138"/>
    </row>
    <row r="27289" spans="13:16" x14ac:dyDescent="0.3">
      <c r="M27289" s="162"/>
      <c r="N27289" s="152"/>
      <c r="P27289" s="138"/>
    </row>
    <row r="27290" spans="13:16" x14ac:dyDescent="0.3">
      <c r="M27290" s="162"/>
      <c r="N27290" s="152"/>
      <c r="P27290" s="138"/>
    </row>
    <row r="27291" spans="13:16" x14ac:dyDescent="0.3">
      <c r="M27291" s="162"/>
      <c r="N27291" s="152"/>
      <c r="P27291" s="138"/>
    </row>
    <row r="27292" spans="13:16" x14ac:dyDescent="0.3">
      <c r="M27292" s="162"/>
      <c r="N27292" s="152"/>
      <c r="P27292" s="138"/>
    </row>
    <row r="27293" spans="13:16" x14ac:dyDescent="0.3">
      <c r="M27293" s="162"/>
      <c r="N27293" s="152"/>
      <c r="P27293" s="138"/>
    </row>
    <row r="27294" spans="13:16" x14ac:dyDescent="0.3">
      <c r="M27294" s="162"/>
      <c r="N27294" s="152"/>
      <c r="P27294" s="138"/>
    </row>
    <row r="27295" spans="13:16" x14ac:dyDescent="0.3">
      <c r="M27295" s="162"/>
      <c r="N27295" s="152"/>
      <c r="P27295" s="138"/>
    </row>
    <row r="27296" spans="13:16" x14ac:dyDescent="0.3">
      <c r="M27296" s="162"/>
      <c r="N27296" s="152"/>
      <c r="P27296" s="138"/>
    </row>
    <row r="27297" spans="13:16" x14ac:dyDescent="0.3">
      <c r="M27297" s="162"/>
      <c r="N27297" s="152"/>
      <c r="P27297" s="138"/>
    </row>
    <row r="27298" spans="13:16" x14ac:dyDescent="0.3">
      <c r="M27298" s="162"/>
      <c r="N27298" s="152"/>
      <c r="P27298" s="138"/>
    </row>
    <row r="27299" spans="13:16" x14ac:dyDescent="0.3">
      <c r="M27299" s="162"/>
      <c r="N27299" s="152"/>
      <c r="P27299" s="138"/>
    </row>
    <row r="27300" spans="13:16" x14ac:dyDescent="0.3">
      <c r="M27300" s="162"/>
      <c r="N27300" s="152"/>
      <c r="P27300" s="138"/>
    </row>
    <row r="27301" spans="13:16" x14ac:dyDescent="0.3">
      <c r="M27301" s="162"/>
      <c r="N27301" s="152"/>
      <c r="P27301" s="138"/>
    </row>
    <row r="27302" spans="13:16" x14ac:dyDescent="0.3">
      <c r="M27302" s="162"/>
      <c r="N27302" s="152"/>
      <c r="P27302" s="138"/>
    </row>
    <row r="27303" spans="13:16" x14ac:dyDescent="0.3">
      <c r="M27303" s="162"/>
      <c r="N27303" s="152"/>
      <c r="P27303" s="138"/>
    </row>
    <row r="27304" spans="13:16" x14ac:dyDescent="0.3">
      <c r="M27304" s="162"/>
      <c r="N27304" s="152"/>
      <c r="P27304" s="138"/>
    </row>
    <row r="27305" spans="13:16" x14ac:dyDescent="0.3">
      <c r="M27305" s="162"/>
      <c r="N27305" s="152"/>
      <c r="P27305" s="138"/>
    </row>
    <row r="27306" spans="13:16" x14ac:dyDescent="0.3">
      <c r="M27306" s="162"/>
      <c r="N27306" s="152"/>
      <c r="P27306" s="138"/>
    </row>
    <row r="27307" spans="13:16" x14ac:dyDescent="0.3">
      <c r="M27307" s="162"/>
      <c r="N27307" s="152"/>
      <c r="P27307" s="138"/>
    </row>
    <row r="27308" spans="13:16" x14ac:dyDescent="0.3">
      <c r="M27308" s="162"/>
      <c r="N27308" s="152"/>
      <c r="P27308" s="138"/>
    </row>
    <row r="27309" spans="13:16" x14ac:dyDescent="0.3">
      <c r="M27309" s="162"/>
      <c r="N27309" s="152"/>
      <c r="P27309" s="138"/>
    </row>
    <row r="27310" spans="13:16" x14ac:dyDescent="0.3">
      <c r="M27310" s="162"/>
      <c r="N27310" s="152"/>
      <c r="P27310" s="138"/>
    </row>
    <row r="27311" spans="13:16" x14ac:dyDescent="0.3">
      <c r="M27311" s="162"/>
      <c r="N27311" s="152"/>
      <c r="P27311" s="138"/>
    </row>
    <row r="27312" spans="13:16" x14ac:dyDescent="0.3">
      <c r="M27312" s="162"/>
      <c r="N27312" s="152"/>
      <c r="P27312" s="138"/>
    </row>
    <row r="27313" spans="13:16" x14ac:dyDescent="0.3">
      <c r="M27313" s="162"/>
      <c r="N27313" s="152"/>
      <c r="P27313" s="138"/>
    </row>
    <row r="27314" spans="13:16" x14ac:dyDescent="0.3">
      <c r="M27314" s="162"/>
      <c r="N27314" s="152"/>
      <c r="P27314" s="138"/>
    </row>
    <row r="27315" spans="13:16" x14ac:dyDescent="0.3">
      <c r="M27315" s="162"/>
      <c r="N27315" s="152"/>
      <c r="P27315" s="138"/>
    </row>
    <row r="27316" spans="13:16" x14ac:dyDescent="0.3">
      <c r="M27316" s="162"/>
      <c r="N27316" s="152"/>
      <c r="P27316" s="138"/>
    </row>
    <row r="27317" spans="13:16" x14ac:dyDescent="0.3">
      <c r="M27317" s="162"/>
      <c r="N27317" s="152"/>
      <c r="P27317" s="138"/>
    </row>
    <row r="27318" spans="13:16" x14ac:dyDescent="0.3">
      <c r="M27318" s="162"/>
      <c r="N27318" s="152"/>
      <c r="P27318" s="138"/>
    </row>
    <row r="27319" spans="13:16" x14ac:dyDescent="0.3">
      <c r="M27319" s="162"/>
      <c r="N27319" s="152"/>
      <c r="P27319" s="138"/>
    </row>
    <row r="27320" spans="13:16" x14ac:dyDescent="0.3">
      <c r="M27320" s="162"/>
      <c r="N27320" s="152"/>
      <c r="P27320" s="138"/>
    </row>
    <row r="27321" spans="13:16" x14ac:dyDescent="0.3">
      <c r="M27321" s="162"/>
      <c r="N27321" s="152"/>
      <c r="P27321" s="138"/>
    </row>
    <row r="27322" spans="13:16" x14ac:dyDescent="0.3">
      <c r="M27322" s="162"/>
      <c r="N27322" s="152"/>
      <c r="P27322" s="138"/>
    </row>
    <row r="27323" spans="13:16" x14ac:dyDescent="0.3">
      <c r="M27323" s="162"/>
      <c r="N27323" s="152"/>
      <c r="P27323" s="138"/>
    </row>
    <row r="27324" spans="13:16" x14ac:dyDescent="0.3">
      <c r="M27324" s="162"/>
      <c r="N27324" s="152"/>
      <c r="P27324" s="138"/>
    </row>
    <row r="27325" spans="13:16" x14ac:dyDescent="0.3">
      <c r="M27325" s="162"/>
      <c r="N27325" s="152"/>
      <c r="P27325" s="138"/>
    </row>
    <row r="27326" spans="13:16" x14ac:dyDescent="0.3">
      <c r="M27326" s="162"/>
      <c r="N27326" s="152"/>
      <c r="P27326" s="138"/>
    </row>
    <row r="27327" spans="13:16" x14ac:dyDescent="0.3">
      <c r="M27327" s="162"/>
      <c r="N27327" s="152"/>
      <c r="P27327" s="138"/>
    </row>
    <row r="27328" spans="13:16" x14ac:dyDescent="0.3">
      <c r="M27328" s="162"/>
      <c r="N27328" s="152"/>
      <c r="P27328" s="138"/>
    </row>
    <row r="27329" spans="13:16" x14ac:dyDescent="0.3">
      <c r="M27329" s="162"/>
      <c r="N27329" s="152"/>
      <c r="P27329" s="138"/>
    </row>
    <row r="27330" spans="13:16" x14ac:dyDescent="0.3">
      <c r="M27330" s="162"/>
      <c r="N27330" s="152"/>
      <c r="P27330" s="138"/>
    </row>
    <row r="27331" spans="13:16" x14ac:dyDescent="0.3">
      <c r="M27331" s="162"/>
      <c r="N27331" s="152"/>
      <c r="P27331" s="138"/>
    </row>
    <row r="27332" spans="13:16" x14ac:dyDescent="0.3">
      <c r="M27332" s="162"/>
      <c r="N27332" s="152"/>
      <c r="P27332" s="138"/>
    </row>
    <row r="27333" spans="13:16" x14ac:dyDescent="0.3">
      <c r="M27333" s="162"/>
      <c r="N27333" s="152"/>
      <c r="P27333" s="138"/>
    </row>
    <row r="27334" spans="13:16" x14ac:dyDescent="0.3">
      <c r="M27334" s="162"/>
      <c r="N27334" s="152"/>
      <c r="P27334" s="138"/>
    </row>
    <row r="27335" spans="13:16" x14ac:dyDescent="0.3">
      <c r="M27335" s="162"/>
      <c r="N27335" s="152"/>
      <c r="P27335" s="138"/>
    </row>
    <row r="27336" spans="13:16" x14ac:dyDescent="0.3">
      <c r="M27336" s="162"/>
      <c r="N27336" s="152"/>
      <c r="P27336" s="138"/>
    </row>
    <row r="27337" spans="13:16" x14ac:dyDescent="0.3">
      <c r="M27337" s="162"/>
      <c r="N27337" s="152"/>
      <c r="P27337" s="138"/>
    </row>
    <row r="27338" spans="13:16" x14ac:dyDescent="0.3">
      <c r="M27338" s="162"/>
      <c r="N27338" s="152"/>
      <c r="P27338" s="138"/>
    </row>
    <row r="27339" spans="13:16" x14ac:dyDescent="0.3">
      <c r="M27339" s="162"/>
      <c r="N27339" s="152"/>
      <c r="P27339" s="138"/>
    </row>
    <row r="27340" spans="13:16" x14ac:dyDescent="0.3">
      <c r="M27340" s="162"/>
      <c r="N27340" s="152"/>
      <c r="P27340" s="138"/>
    </row>
    <row r="27341" spans="13:16" x14ac:dyDescent="0.3">
      <c r="M27341" s="162"/>
      <c r="N27341" s="152"/>
      <c r="P27341" s="138"/>
    </row>
    <row r="27342" spans="13:16" x14ac:dyDescent="0.3">
      <c r="M27342" s="162"/>
      <c r="N27342" s="152"/>
      <c r="P27342" s="138"/>
    </row>
    <row r="27343" spans="13:16" x14ac:dyDescent="0.3">
      <c r="M27343" s="162"/>
      <c r="N27343" s="152"/>
      <c r="P27343" s="138"/>
    </row>
    <row r="27344" spans="13:16" x14ac:dyDescent="0.3">
      <c r="M27344" s="162"/>
      <c r="N27344" s="152"/>
      <c r="P27344" s="138"/>
    </row>
    <row r="27345" spans="13:16" x14ac:dyDescent="0.3">
      <c r="M27345" s="162"/>
      <c r="N27345" s="152"/>
      <c r="P27345" s="138"/>
    </row>
    <row r="27346" spans="13:16" x14ac:dyDescent="0.3">
      <c r="M27346" s="162"/>
      <c r="N27346" s="152"/>
      <c r="P27346" s="138"/>
    </row>
    <row r="27347" spans="13:16" x14ac:dyDescent="0.3">
      <c r="M27347" s="162"/>
      <c r="N27347" s="152"/>
      <c r="P27347" s="138"/>
    </row>
    <row r="27348" spans="13:16" x14ac:dyDescent="0.3">
      <c r="M27348" s="162"/>
      <c r="N27348" s="152"/>
      <c r="P27348" s="138"/>
    </row>
    <row r="27349" spans="13:16" x14ac:dyDescent="0.3">
      <c r="M27349" s="162"/>
      <c r="N27349" s="152"/>
      <c r="P27349" s="138"/>
    </row>
    <row r="27350" spans="13:16" x14ac:dyDescent="0.3">
      <c r="M27350" s="162"/>
      <c r="N27350" s="152"/>
      <c r="P27350" s="138"/>
    </row>
    <row r="27351" spans="13:16" x14ac:dyDescent="0.3">
      <c r="M27351" s="162"/>
      <c r="N27351" s="152"/>
      <c r="P27351" s="138"/>
    </row>
    <row r="27352" spans="13:16" x14ac:dyDescent="0.3">
      <c r="M27352" s="162"/>
      <c r="N27352" s="152"/>
      <c r="P27352" s="138"/>
    </row>
    <row r="27353" spans="13:16" x14ac:dyDescent="0.3">
      <c r="M27353" s="162"/>
      <c r="N27353" s="152"/>
      <c r="P27353" s="138"/>
    </row>
    <row r="27354" spans="13:16" x14ac:dyDescent="0.3">
      <c r="M27354" s="162"/>
      <c r="N27354" s="152"/>
      <c r="P27354" s="138"/>
    </row>
    <row r="27355" spans="13:16" x14ac:dyDescent="0.3">
      <c r="M27355" s="162"/>
      <c r="N27355" s="152"/>
      <c r="P27355" s="138"/>
    </row>
    <row r="27356" spans="13:16" x14ac:dyDescent="0.3">
      <c r="M27356" s="162"/>
      <c r="N27356" s="152"/>
      <c r="P27356" s="138"/>
    </row>
    <row r="27357" spans="13:16" x14ac:dyDescent="0.3">
      <c r="M27357" s="162"/>
      <c r="N27357" s="152"/>
      <c r="P27357" s="138"/>
    </row>
    <row r="27358" spans="13:16" x14ac:dyDescent="0.3">
      <c r="M27358" s="162"/>
      <c r="N27358" s="152"/>
      <c r="P27358" s="138"/>
    </row>
    <row r="27359" spans="13:16" x14ac:dyDescent="0.3">
      <c r="M27359" s="162"/>
      <c r="N27359" s="152"/>
      <c r="P27359" s="138"/>
    </row>
    <row r="27360" spans="13:16" x14ac:dyDescent="0.3">
      <c r="M27360" s="162"/>
      <c r="N27360" s="152"/>
      <c r="P27360" s="138"/>
    </row>
    <row r="27361" spans="13:16" x14ac:dyDescent="0.3">
      <c r="M27361" s="162"/>
      <c r="N27361" s="152"/>
      <c r="P27361" s="138"/>
    </row>
    <row r="27362" spans="13:16" x14ac:dyDescent="0.3">
      <c r="M27362" s="162"/>
      <c r="N27362" s="152"/>
      <c r="P27362" s="138"/>
    </row>
    <row r="27363" spans="13:16" x14ac:dyDescent="0.3">
      <c r="M27363" s="162"/>
      <c r="N27363" s="152"/>
      <c r="P27363" s="138"/>
    </row>
    <row r="27364" spans="13:16" x14ac:dyDescent="0.3">
      <c r="M27364" s="162"/>
      <c r="N27364" s="152"/>
      <c r="P27364" s="138"/>
    </row>
    <row r="27365" spans="13:16" x14ac:dyDescent="0.3">
      <c r="M27365" s="162"/>
      <c r="N27365" s="152"/>
      <c r="P27365" s="138"/>
    </row>
    <row r="27366" spans="13:16" x14ac:dyDescent="0.3">
      <c r="M27366" s="162"/>
      <c r="N27366" s="152"/>
      <c r="P27366" s="138"/>
    </row>
    <row r="27367" spans="13:16" x14ac:dyDescent="0.3">
      <c r="M27367" s="162"/>
      <c r="N27367" s="152"/>
      <c r="P27367" s="138"/>
    </row>
    <row r="27368" spans="13:16" x14ac:dyDescent="0.3">
      <c r="M27368" s="162"/>
      <c r="N27368" s="152"/>
      <c r="P27368" s="138"/>
    </row>
    <row r="27369" spans="13:16" x14ac:dyDescent="0.3">
      <c r="M27369" s="162"/>
      <c r="N27369" s="152"/>
      <c r="P27369" s="138"/>
    </row>
    <row r="27370" spans="13:16" x14ac:dyDescent="0.3">
      <c r="M27370" s="162"/>
      <c r="N27370" s="152"/>
      <c r="P27370" s="138"/>
    </row>
    <row r="27371" spans="13:16" x14ac:dyDescent="0.3">
      <c r="M27371" s="162"/>
      <c r="N27371" s="152"/>
      <c r="P27371" s="138"/>
    </row>
    <row r="27372" spans="13:16" x14ac:dyDescent="0.3">
      <c r="M27372" s="162"/>
      <c r="N27372" s="152"/>
      <c r="P27372" s="138"/>
    </row>
    <row r="27373" spans="13:16" x14ac:dyDescent="0.3">
      <c r="M27373" s="162"/>
      <c r="N27373" s="152"/>
      <c r="P27373" s="138"/>
    </row>
    <row r="27374" spans="13:16" x14ac:dyDescent="0.3">
      <c r="M27374" s="162"/>
      <c r="N27374" s="152"/>
      <c r="P27374" s="138"/>
    </row>
    <row r="27375" spans="13:16" x14ac:dyDescent="0.3">
      <c r="M27375" s="162"/>
      <c r="N27375" s="152"/>
      <c r="P27375" s="138"/>
    </row>
    <row r="27376" spans="13:16" x14ac:dyDescent="0.3">
      <c r="M27376" s="162"/>
      <c r="N27376" s="152"/>
      <c r="P27376" s="138"/>
    </row>
    <row r="27377" spans="13:16" x14ac:dyDescent="0.3">
      <c r="M27377" s="162"/>
      <c r="N27377" s="152"/>
      <c r="P27377" s="138"/>
    </row>
    <row r="27378" spans="13:16" x14ac:dyDescent="0.3">
      <c r="M27378" s="162"/>
      <c r="N27378" s="152"/>
      <c r="P27378" s="138"/>
    </row>
    <row r="27379" spans="13:16" x14ac:dyDescent="0.3">
      <c r="M27379" s="162"/>
      <c r="N27379" s="152"/>
      <c r="P27379" s="138"/>
    </row>
    <row r="27380" spans="13:16" x14ac:dyDescent="0.3">
      <c r="M27380" s="162"/>
      <c r="N27380" s="152"/>
      <c r="P27380" s="138"/>
    </row>
    <row r="27381" spans="13:16" x14ac:dyDescent="0.3">
      <c r="M27381" s="162"/>
      <c r="N27381" s="152"/>
      <c r="P27381" s="138"/>
    </row>
    <row r="27382" spans="13:16" x14ac:dyDescent="0.3">
      <c r="M27382" s="162"/>
      <c r="N27382" s="152"/>
      <c r="P27382" s="138"/>
    </row>
    <row r="27383" spans="13:16" x14ac:dyDescent="0.3">
      <c r="M27383" s="162"/>
      <c r="N27383" s="152"/>
      <c r="P27383" s="138"/>
    </row>
    <row r="27384" spans="13:16" x14ac:dyDescent="0.3">
      <c r="M27384" s="162"/>
      <c r="N27384" s="152"/>
      <c r="P27384" s="138"/>
    </row>
    <row r="27385" spans="13:16" x14ac:dyDescent="0.3">
      <c r="M27385" s="162"/>
      <c r="N27385" s="152"/>
      <c r="P27385" s="138"/>
    </row>
    <row r="27386" spans="13:16" x14ac:dyDescent="0.3">
      <c r="M27386" s="162"/>
      <c r="N27386" s="152"/>
      <c r="P27386" s="138"/>
    </row>
    <row r="27387" spans="13:16" x14ac:dyDescent="0.3">
      <c r="M27387" s="162"/>
      <c r="N27387" s="152"/>
      <c r="P27387" s="138"/>
    </row>
    <row r="27388" spans="13:16" x14ac:dyDescent="0.3">
      <c r="M27388" s="162"/>
      <c r="N27388" s="152"/>
      <c r="P27388" s="138"/>
    </row>
    <row r="27389" spans="13:16" x14ac:dyDescent="0.3">
      <c r="M27389" s="162"/>
      <c r="N27389" s="152"/>
      <c r="P27389" s="138"/>
    </row>
    <row r="27390" spans="13:16" x14ac:dyDescent="0.3">
      <c r="M27390" s="162"/>
      <c r="N27390" s="152"/>
      <c r="P27390" s="138"/>
    </row>
    <row r="27391" spans="13:16" x14ac:dyDescent="0.3">
      <c r="M27391" s="162"/>
      <c r="N27391" s="152"/>
      <c r="P27391" s="138"/>
    </row>
    <row r="27392" spans="13:16" x14ac:dyDescent="0.3">
      <c r="M27392" s="162"/>
      <c r="N27392" s="152"/>
      <c r="P27392" s="138"/>
    </row>
    <row r="27393" spans="13:16" x14ac:dyDescent="0.3">
      <c r="M27393" s="162"/>
      <c r="N27393" s="152"/>
      <c r="P27393" s="138"/>
    </row>
    <row r="27394" spans="13:16" x14ac:dyDescent="0.3">
      <c r="M27394" s="162"/>
      <c r="N27394" s="152"/>
      <c r="P27394" s="138"/>
    </row>
    <row r="27395" spans="13:16" x14ac:dyDescent="0.3">
      <c r="M27395" s="162"/>
      <c r="N27395" s="152"/>
      <c r="P27395" s="138"/>
    </row>
    <row r="27396" spans="13:16" x14ac:dyDescent="0.3">
      <c r="M27396" s="162"/>
      <c r="N27396" s="152"/>
      <c r="P27396" s="138"/>
    </row>
    <row r="27397" spans="13:16" x14ac:dyDescent="0.3">
      <c r="M27397" s="162"/>
      <c r="N27397" s="152"/>
      <c r="P27397" s="138"/>
    </row>
    <row r="27398" spans="13:16" x14ac:dyDescent="0.3">
      <c r="M27398" s="162"/>
      <c r="N27398" s="152"/>
      <c r="P27398" s="138"/>
    </row>
    <row r="27399" spans="13:16" x14ac:dyDescent="0.3">
      <c r="M27399" s="162"/>
      <c r="N27399" s="152"/>
      <c r="P27399" s="138"/>
    </row>
    <row r="27400" spans="13:16" x14ac:dyDescent="0.3">
      <c r="M27400" s="162"/>
      <c r="N27400" s="152"/>
      <c r="P27400" s="138"/>
    </row>
    <row r="27401" spans="13:16" x14ac:dyDescent="0.3">
      <c r="M27401" s="162"/>
      <c r="N27401" s="152"/>
      <c r="P27401" s="138"/>
    </row>
    <row r="27402" spans="13:16" x14ac:dyDescent="0.3">
      <c r="M27402" s="162"/>
      <c r="N27402" s="152"/>
      <c r="P27402" s="138"/>
    </row>
    <row r="27403" spans="13:16" x14ac:dyDescent="0.3">
      <c r="M27403" s="162"/>
      <c r="N27403" s="152"/>
      <c r="P27403" s="138"/>
    </row>
    <row r="27404" spans="13:16" x14ac:dyDescent="0.3">
      <c r="M27404" s="162"/>
      <c r="N27404" s="152"/>
      <c r="P27404" s="138"/>
    </row>
    <row r="27405" spans="13:16" x14ac:dyDescent="0.3">
      <c r="M27405" s="162"/>
      <c r="N27405" s="152"/>
      <c r="P27405" s="138"/>
    </row>
    <row r="27406" spans="13:16" x14ac:dyDescent="0.3">
      <c r="M27406" s="162"/>
      <c r="N27406" s="152"/>
      <c r="P27406" s="138"/>
    </row>
    <row r="27407" spans="13:16" x14ac:dyDescent="0.3">
      <c r="M27407" s="162"/>
      <c r="N27407" s="152"/>
      <c r="P27407" s="138"/>
    </row>
    <row r="27408" spans="13:16" x14ac:dyDescent="0.3">
      <c r="M27408" s="162"/>
      <c r="N27408" s="152"/>
      <c r="P27408" s="138"/>
    </row>
    <row r="27409" spans="13:16" x14ac:dyDescent="0.3">
      <c r="M27409" s="162"/>
      <c r="N27409" s="152"/>
      <c r="P27409" s="138"/>
    </row>
    <row r="27410" spans="13:16" x14ac:dyDescent="0.3">
      <c r="M27410" s="162"/>
      <c r="N27410" s="152"/>
      <c r="P27410" s="138"/>
    </row>
    <row r="27411" spans="13:16" x14ac:dyDescent="0.3">
      <c r="M27411" s="162"/>
      <c r="N27411" s="152"/>
      <c r="P27411" s="138"/>
    </row>
    <row r="27412" spans="13:16" x14ac:dyDescent="0.3">
      <c r="M27412" s="162"/>
      <c r="N27412" s="152"/>
      <c r="P27412" s="138"/>
    </row>
    <row r="27413" spans="13:16" x14ac:dyDescent="0.3">
      <c r="M27413" s="162"/>
      <c r="N27413" s="152"/>
      <c r="P27413" s="138"/>
    </row>
    <row r="27414" spans="13:16" x14ac:dyDescent="0.3">
      <c r="M27414" s="162"/>
      <c r="N27414" s="152"/>
      <c r="P27414" s="138"/>
    </row>
    <row r="27415" spans="13:16" x14ac:dyDescent="0.3">
      <c r="M27415" s="162"/>
      <c r="N27415" s="152"/>
      <c r="P27415" s="138"/>
    </row>
    <row r="27416" spans="13:16" x14ac:dyDescent="0.3">
      <c r="M27416" s="162"/>
      <c r="N27416" s="152"/>
      <c r="P27416" s="138"/>
    </row>
    <row r="27417" spans="13:16" x14ac:dyDescent="0.3">
      <c r="M27417" s="162"/>
      <c r="N27417" s="152"/>
      <c r="P27417" s="138"/>
    </row>
    <row r="27418" spans="13:16" x14ac:dyDescent="0.3">
      <c r="M27418" s="162"/>
      <c r="N27418" s="152"/>
      <c r="P27418" s="138"/>
    </row>
    <row r="27419" spans="13:16" x14ac:dyDescent="0.3">
      <c r="M27419" s="162"/>
      <c r="N27419" s="152"/>
      <c r="P27419" s="138"/>
    </row>
    <row r="27420" spans="13:16" x14ac:dyDescent="0.3">
      <c r="M27420" s="162"/>
      <c r="N27420" s="152"/>
      <c r="P27420" s="138"/>
    </row>
    <row r="27421" spans="13:16" x14ac:dyDescent="0.3">
      <c r="M27421" s="162"/>
      <c r="N27421" s="152"/>
      <c r="P27421" s="138"/>
    </row>
    <row r="27422" spans="13:16" x14ac:dyDescent="0.3">
      <c r="M27422" s="162"/>
      <c r="N27422" s="152"/>
      <c r="P27422" s="138"/>
    </row>
    <row r="27423" spans="13:16" x14ac:dyDescent="0.3">
      <c r="M27423" s="162"/>
      <c r="N27423" s="152"/>
      <c r="P27423" s="138"/>
    </row>
    <row r="27424" spans="13:16" x14ac:dyDescent="0.3">
      <c r="M27424" s="162"/>
      <c r="N27424" s="152"/>
      <c r="P27424" s="138"/>
    </row>
    <row r="27425" spans="13:16" x14ac:dyDescent="0.3">
      <c r="M27425" s="162"/>
      <c r="N27425" s="152"/>
      <c r="P27425" s="138"/>
    </row>
    <row r="27426" spans="13:16" x14ac:dyDescent="0.3">
      <c r="M27426" s="162"/>
      <c r="N27426" s="152"/>
      <c r="P27426" s="138"/>
    </row>
    <row r="27427" spans="13:16" x14ac:dyDescent="0.3">
      <c r="M27427" s="162"/>
      <c r="N27427" s="152"/>
      <c r="P27427" s="138"/>
    </row>
    <row r="27428" spans="13:16" x14ac:dyDescent="0.3">
      <c r="M27428" s="162"/>
      <c r="N27428" s="152"/>
      <c r="P27428" s="138"/>
    </row>
    <row r="27429" spans="13:16" x14ac:dyDescent="0.3">
      <c r="M27429" s="162"/>
      <c r="N27429" s="152"/>
      <c r="P27429" s="138"/>
    </row>
    <row r="27430" spans="13:16" x14ac:dyDescent="0.3">
      <c r="M27430" s="162"/>
      <c r="N27430" s="152"/>
      <c r="P27430" s="138"/>
    </row>
    <row r="27431" spans="13:16" x14ac:dyDescent="0.3">
      <c r="M27431" s="162"/>
      <c r="N27431" s="152"/>
      <c r="P27431" s="138"/>
    </row>
    <row r="27432" spans="13:16" x14ac:dyDescent="0.3">
      <c r="M27432" s="162"/>
      <c r="N27432" s="152"/>
      <c r="P27432" s="138"/>
    </row>
    <row r="27433" spans="13:16" x14ac:dyDescent="0.3">
      <c r="M27433" s="162"/>
      <c r="N27433" s="152"/>
      <c r="P27433" s="138"/>
    </row>
    <row r="27434" spans="13:16" x14ac:dyDescent="0.3">
      <c r="M27434" s="162"/>
      <c r="N27434" s="152"/>
      <c r="P27434" s="138"/>
    </row>
    <row r="27435" spans="13:16" x14ac:dyDescent="0.3">
      <c r="M27435" s="162"/>
      <c r="N27435" s="152"/>
      <c r="P27435" s="138"/>
    </row>
    <row r="27436" spans="13:16" x14ac:dyDescent="0.3">
      <c r="M27436" s="162"/>
      <c r="N27436" s="152"/>
      <c r="P27436" s="138"/>
    </row>
    <row r="27437" spans="13:16" x14ac:dyDescent="0.3">
      <c r="M27437" s="162"/>
      <c r="N27437" s="152"/>
      <c r="P27437" s="138"/>
    </row>
    <row r="27438" spans="13:16" x14ac:dyDescent="0.3">
      <c r="M27438" s="162"/>
      <c r="N27438" s="152"/>
      <c r="P27438" s="138"/>
    </row>
    <row r="27439" spans="13:16" x14ac:dyDescent="0.3">
      <c r="M27439" s="162"/>
      <c r="N27439" s="152"/>
      <c r="P27439" s="138"/>
    </row>
    <row r="27440" spans="13:16" x14ac:dyDescent="0.3">
      <c r="M27440" s="162"/>
      <c r="N27440" s="152"/>
      <c r="P27440" s="138"/>
    </row>
    <row r="27441" spans="13:16" x14ac:dyDescent="0.3">
      <c r="M27441" s="162"/>
      <c r="N27441" s="152"/>
      <c r="P27441" s="138"/>
    </row>
    <row r="27442" spans="13:16" x14ac:dyDescent="0.3">
      <c r="M27442" s="162"/>
      <c r="N27442" s="152"/>
      <c r="P27442" s="138"/>
    </row>
    <row r="27443" spans="13:16" x14ac:dyDescent="0.3">
      <c r="M27443" s="162"/>
      <c r="N27443" s="152"/>
      <c r="P27443" s="138"/>
    </row>
    <row r="27444" spans="13:16" x14ac:dyDescent="0.3">
      <c r="M27444" s="162"/>
      <c r="N27444" s="152"/>
      <c r="P27444" s="138"/>
    </row>
    <row r="27445" spans="13:16" x14ac:dyDescent="0.3">
      <c r="M27445" s="162"/>
      <c r="N27445" s="152"/>
      <c r="P27445" s="138"/>
    </row>
    <row r="27446" spans="13:16" x14ac:dyDescent="0.3">
      <c r="M27446" s="162"/>
      <c r="N27446" s="152"/>
      <c r="P27446" s="138"/>
    </row>
    <row r="27447" spans="13:16" x14ac:dyDescent="0.3">
      <c r="M27447" s="162"/>
      <c r="N27447" s="152"/>
      <c r="P27447" s="138"/>
    </row>
    <row r="27448" spans="13:16" x14ac:dyDescent="0.3">
      <c r="M27448" s="162"/>
      <c r="N27448" s="152"/>
      <c r="P27448" s="138"/>
    </row>
    <row r="27449" spans="13:16" x14ac:dyDescent="0.3">
      <c r="M27449" s="162"/>
      <c r="N27449" s="152"/>
      <c r="P27449" s="138"/>
    </row>
    <row r="27450" spans="13:16" x14ac:dyDescent="0.3">
      <c r="M27450" s="162"/>
      <c r="N27450" s="152"/>
      <c r="P27450" s="138"/>
    </row>
    <row r="27451" spans="13:16" x14ac:dyDescent="0.3">
      <c r="M27451" s="162"/>
      <c r="N27451" s="152"/>
      <c r="P27451" s="138"/>
    </row>
    <row r="27452" spans="13:16" x14ac:dyDescent="0.3">
      <c r="M27452" s="162"/>
      <c r="N27452" s="152"/>
      <c r="P27452" s="138"/>
    </row>
    <row r="27453" spans="13:16" x14ac:dyDescent="0.3">
      <c r="M27453" s="162"/>
      <c r="N27453" s="152"/>
      <c r="P27453" s="138"/>
    </row>
    <row r="27454" spans="13:16" x14ac:dyDescent="0.3">
      <c r="M27454" s="162"/>
      <c r="N27454" s="152"/>
      <c r="P27454" s="138"/>
    </row>
    <row r="27455" spans="13:16" x14ac:dyDescent="0.3">
      <c r="M27455" s="162"/>
      <c r="N27455" s="152"/>
      <c r="P27455" s="138"/>
    </row>
    <row r="27456" spans="13:16" x14ac:dyDescent="0.3">
      <c r="M27456" s="162"/>
      <c r="N27456" s="152"/>
      <c r="P27456" s="138"/>
    </row>
    <row r="27457" spans="13:16" x14ac:dyDescent="0.3">
      <c r="M27457" s="162"/>
      <c r="N27457" s="152"/>
      <c r="P27457" s="138"/>
    </row>
    <row r="27458" spans="13:16" x14ac:dyDescent="0.3">
      <c r="M27458" s="162"/>
      <c r="N27458" s="152"/>
      <c r="P27458" s="138"/>
    </row>
    <row r="27459" spans="13:16" x14ac:dyDescent="0.3">
      <c r="M27459" s="162"/>
      <c r="N27459" s="152"/>
      <c r="P27459" s="138"/>
    </row>
    <row r="27460" spans="13:16" x14ac:dyDescent="0.3">
      <c r="M27460" s="162"/>
      <c r="N27460" s="152"/>
      <c r="P27460" s="138"/>
    </row>
    <row r="27461" spans="13:16" x14ac:dyDescent="0.3">
      <c r="M27461" s="162"/>
      <c r="N27461" s="152"/>
      <c r="P27461" s="138"/>
    </row>
    <row r="27462" spans="13:16" x14ac:dyDescent="0.3">
      <c r="M27462" s="162"/>
      <c r="N27462" s="152"/>
      <c r="P27462" s="138"/>
    </row>
    <row r="27463" spans="13:16" x14ac:dyDescent="0.3">
      <c r="M27463" s="162"/>
      <c r="N27463" s="152"/>
      <c r="P27463" s="138"/>
    </row>
    <row r="27464" spans="13:16" x14ac:dyDescent="0.3">
      <c r="M27464" s="162"/>
      <c r="N27464" s="152"/>
      <c r="P27464" s="138"/>
    </row>
    <row r="27465" spans="13:16" x14ac:dyDescent="0.3">
      <c r="M27465" s="162"/>
      <c r="N27465" s="152"/>
      <c r="P27465" s="138"/>
    </row>
    <row r="27466" spans="13:16" x14ac:dyDescent="0.3">
      <c r="M27466" s="162"/>
      <c r="N27466" s="152"/>
      <c r="P27466" s="138"/>
    </row>
    <row r="27467" spans="13:16" x14ac:dyDescent="0.3">
      <c r="M27467" s="162"/>
      <c r="N27467" s="152"/>
      <c r="P27467" s="138"/>
    </row>
    <row r="27468" spans="13:16" x14ac:dyDescent="0.3">
      <c r="M27468" s="162"/>
      <c r="N27468" s="152"/>
      <c r="P27468" s="138"/>
    </row>
    <row r="27469" spans="13:16" x14ac:dyDescent="0.3">
      <c r="M27469" s="162"/>
      <c r="N27469" s="152"/>
      <c r="P27469" s="138"/>
    </row>
    <row r="27470" spans="13:16" x14ac:dyDescent="0.3">
      <c r="M27470" s="162"/>
      <c r="N27470" s="152"/>
      <c r="P27470" s="138"/>
    </row>
    <row r="27471" spans="13:16" x14ac:dyDescent="0.3">
      <c r="M27471" s="162"/>
      <c r="N27471" s="152"/>
      <c r="P27471" s="138"/>
    </row>
    <row r="27472" spans="13:16" x14ac:dyDescent="0.3">
      <c r="M27472" s="162"/>
      <c r="N27472" s="152"/>
      <c r="P27472" s="138"/>
    </row>
    <row r="27473" spans="13:16" x14ac:dyDescent="0.3">
      <c r="M27473" s="162"/>
      <c r="N27473" s="152"/>
      <c r="P27473" s="138"/>
    </row>
    <row r="27474" spans="13:16" x14ac:dyDescent="0.3">
      <c r="M27474" s="162"/>
      <c r="N27474" s="152"/>
      <c r="P27474" s="138"/>
    </row>
    <row r="27475" spans="13:16" x14ac:dyDescent="0.3">
      <c r="M27475" s="162"/>
      <c r="N27475" s="152"/>
      <c r="P27475" s="138"/>
    </row>
    <row r="27476" spans="13:16" x14ac:dyDescent="0.3">
      <c r="M27476" s="162"/>
      <c r="N27476" s="152"/>
      <c r="P27476" s="138"/>
    </row>
    <row r="27477" spans="13:16" x14ac:dyDescent="0.3">
      <c r="M27477" s="162"/>
      <c r="N27477" s="152"/>
      <c r="P27477" s="138"/>
    </row>
    <row r="27478" spans="13:16" x14ac:dyDescent="0.3">
      <c r="M27478" s="162"/>
      <c r="N27478" s="152"/>
      <c r="P27478" s="138"/>
    </row>
    <row r="27479" spans="13:16" x14ac:dyDescent="0.3">
      <c r="M27479" s="162"/>
      <c r="N27479" s="152"/>
      <c r="P27479" s="138"/>
    </row>
    <row r="27480" spans="13:16" x14ac:dyDescent="0.3">
      <c r="M27480" s="162"/>
      <c r="N27480" s="152"/>
      <c r="P27480" s="138"/>
    </row>
    <row r="27481" spans="13:16" x14ac:dyDescent="0.3">
      <c r="M27481" s="162"/>
      <c r="N27481" s="152"/>
      <c r="P27481" s="138"/>
    </row>
    <row r="27482" spans="13:16" x14ac:dyDescent="0.3">
      <c r="M27482" s="162"/>
      <c r="N27482" s="152"/>
      <c r="P27482" s="138"/>
    </row>
    <row r="27483" spans="13:16" x14ac:dyDescent="0.3">
      <c r="M27483" s="162"/>
      <c r="N27483" s="152"/>
      <c r="P27483" s="138"/>
    </row>
    <row r="27484" spans="13:16" x14ac:dyDescent="0.3">
      <c r="M27484" s="162"/>
      <c r="N27484" s="152"/>
      <c r="P27484" s="138"/>
    </row>
    <row r="27485" spans="13:16" x14ac:dyDescent="0.3">
      <c r="M27485" s="162"/>
      <c r="N27485" s="152"/>
      <c r="P27485" s="138"/>
    </row>
    <row r="27486" spans="13:16" x14ac:dyDescent="0.3">
      <c r="M27486" s="162"/>
      <c r="N27486" s="152"/>
      <c r="P27486" s="138"/>
    </row>
    <row r="27487" spans="13:16" x14ac:dyDescent="0.3">
      <c r="M27487" s="162"/>
      <c r="N27487" s="152"/>
      <c r="P27487" s="138"/>
    </row>
    <row r="27488" spans="13:16" x14ac:dyDescent="0.3">
      <c r="M27488" s="162"/>
      <c r="N27488" s="152"/>
      <c r="P27488" s="138"/>
    </row>
    <row r="27489" spans="13:16" x14ac:dyDescent="0.3">
      <c r="M27489" s="162"/>
      <c r="N27489" s="152"/>
      <c r="P27489" s="138"/>
    </row>
    <row r="27490" spans="13:16" x14ac:dyDescent="0.3">
      <c r="M27490" s="162"/>
      <c r="N27490" s="152"/>
      <c r="P27490" s="138"/>
    </row>
    <row r="27491" spans="13:16" x14ac:dyDescent="0.3">
      <c r="M27491" s="162"/>
      <c r="N27491" s="152"/>
      <c r="P27491" s="138"/>
    </row>
    <row r="27492" spans="13:16" x14ac:dyDescent="0.3">
      <c r="M27492" s="162"/>
      <c r="N27492" s="152"/>
      <c r="P27492" s="138"/>
    </row>
    <row r="27493" spans="13:16" x14ac:dyDescent="0.3">
      <c r="M27493" s="162"/>
      <c r="N27493" s="152"/>
      <c r="P27493" s="138"/>
    </row>
    <row r="27494" spans="13:16" x14ac:dyDescent="0.3">
      <c r="M27494" s="162"/>
      <c r="N27494" s="152"/>
      <c r="P27494" s="138"/>
    </row>
    <row r="27495" spans="13:16" x14ac:dyDescent="0.3">
      <c r="M27495" s="162"/>
      <c r="N27495" s="152"/>
      <c r="P27495" s="138"/>
    </row>
    <row r="27496" spans="13:16" x14ac:dyDescent="0.3">
      <c r="M27496" s="162"/>
      <c r="N27496" s="152"/>
      <c r="P27496" s="138"/>
    </row>
    <row r="27497" spans="13:16" x14ac:dyDescent="0.3">
      <c r="M27497" s="162"/>
      <c r="N27497" s="152"/>
      <c r="P27497" s="138"/>
    </row>
    <row r="27498" spans="13:16" x14ac:dyDescent="0.3">
      <c r="M27498" s="162"/>
      <c r="N27498" s="152"/>
      <c r="P27498" s="138"/>
    </row>
    <row r="27499" spans="13:16" x14ac:dyDescent="0.3">
      <c r="M27499" s="162"/>
      <c r="N27499" s="152"/>
      <c r="P27499" s="138"/>
    </row>
    <row r="27500" spans="13:16" x14ac:dyDescent="0.3">
      <c r="M27500" s="162"/>
      <c r="N27500" s="152"/>
      <c r="P27500" s="138"/>
    </row>
    <row r="27501" spans="13:16" x14ac:dyDescent="0.3">
      <c r="M27501" s="162"/>
      <c r="N27501" s="152"/>
      <c r="P27501" s="138"/>
    </row>
    <row r="27502" spans="13:16" x14ac:dyDescent="0.3">
      <c r="M27502" s="162"/>
      <c r="N27502" s="152"/>
      <c r="P27502" s="138"/>
    </row>
    <row r="27503" spans="13:16" x14ac:dyDescent="0.3">
      <c r="M27503" s="162"/>
      <c r="N27503" s="152"/>
      <c r="P27503" s="138"/>
    </row>
    <row r="27504" spans="13:16" x14ac:dyDescent="0.3">
      <c r="M27504" s="162"/>
      <c r="N27504" s="152"/>
      <c r="P27504" s="138"/>
    </row>
    <row r="27505" spans="13:16" x14ac:dyDescent="0.3">
      <c r="M27505" s="162"/>
      <c r="N27505" s="152"/>
      <c r="P27505" s="138"/>
    </row>
    <row r="27506" spans="13:16" x14ac:dyDescent="0.3">
      <c r="M27506" s="162"/>
      <c r="N27506" s="152"/>
      <c r="P27506" s="138"/>
    </row>
    <row r="27507" spans="13:16" x14ac:dyDescent="0.3">
      <c r="M27507" s="162"/>
      <c r="N27507" s="152"/>
      <c r="P27507" s="138"/>
    </row>
    <row r="27508" spans="13:16" x14ac:dyDescent="0.3">
      <c r="M27508" s="162"/>
      <c r="N27508" s="152"/>
      <c r="P27508" s="138"/>
    </row>
    <row r="27509" spans="13:16" x14ac:dyDescent="0.3">
      <c r="M27509" s="162"/>
      <c r="N27509" s="152"/>
      <c r="P27509" s="138"/>
    </row>
    <row r="27510" spans="13:16" x14ac:dyDescent="0.3">
      <c r="M27510" s="162"/>
      <c r="N27510" s="152"/>
      <c r="P27510" s="138"/>
    </row>
    <row r="27511" spans="13:16" x14ac:dyDescent="0.3">
      <c r="M27511" s="162"/>
      <c r="N27511" s="152"/>
      <c r="P27511" s="138"/>
    </row>
    <row r="27512" spans="13:16" x14ac:dyDescent="0.3">
      <c r="M27512" s="162"/>
      <c r="N27512" s="152"/>
      <c r="P27512" s="138"/>
    </row>
    <row r="27513" spans="13:16" x14ac:dyDescent="0.3">
      <c r="M27513" s="162"/>
      <c r="N27513" s="152"/>
      <c r="P27513" s="138"/>
    </row>
    <row r="27514" spans="13:16" x14ac:dyDescent="0.3">
      <c r="M27514" s="162"/>
      <c r="N27514" s="152"/>
      <c r="P27514" s="138"/>
    </row>
    <row r="27515" spans="13:16" x14ac:dyDescent="0.3">
      <c r="M27515" s="162"/>
      <c r="N27515" s="152"/>
      <c r="P27515" s="138"/>
    </row>
    <row r="27516" spans="13:16" x14ac:dyDescent="0.3">
      <c r="M27516" s="162"/>
      <c r="N27516" s="152"/>
      <c r="P27516" s="138"/>
    </row>
    <row r="27517" spans="13:16" x14ac:dyDescent="0.3">
      <c r="M27517" s="162"/>
      <c r="N27517" s="152"/>
      <c r="P27517" s="138"/>
    </row>
    <row r="27518" spans="13:16" x14ac:dyDescent="0.3">
      <c r="M27518" s="162"/>
      <c r="N27518" s="152"/>
      <c r="P27518" s="138"/>
    </row>
    <row r="27519" spans="13:16" x14ac:dyDescent="0.3">
      <c r="M27519" s="162"/>
      <c r="N27519" s="152"/>
      <c r="P27519" s="138"/>
    </row>
    <row r="27520" spans="13:16" x14ac:dyDescent="0.3">
      <c r="M27520" s="162"/>
      <c r="N27520" s="152"/>
      <c r="P27520" s="138"/>
    </row>
    <row r="27521" spans="13:16" x14ac:dyDescent="0.3">
      <c r="M27521" s="162"/>
      <c r="N27521" s="152"/>
      <c r="P27521" s="138"/>
    </row>
    <row r="27522" spans="13:16" x14ac:dyDescent="0.3">
      <c r="M27522" s="162"/>
      <c r="N27522" s="152"/>
      <c r="P27522" s="138"/>
    </row>
    <row r="27523" spans="13:16" x14ac:dyDescent="0.3">
      <c r="M27523" s="162"/>
      <c r="N27523" s="152"/>
      <c r="P27523" s="138"/>
    </row>
    <row r="27524" spans="13:16" x14ac:dyDescent="0.3">
      <c r="M27524" s="162"/>
      <c r="N27524" s="152"/>
      <c r="P27524" s="138"/>
    </row>
    <row r="27525" spans="13:16" x14ac:dyDescent="0.3">
      <c r="M27525" s="162"/>
      <c r="N27525" s="152"/>
      <c r="P27525" s="138"/>
    </row>
    <row r="27526" spans="13:16" x14ac:dyDescent="0.3">
      <c r="M27526" s="162"/>
      <c r="N27526" s="152"/>
      <c r="P27526" s="138"/>
    </row>
    <row r="27527" spans="13:16" x14ac:dyDescent="0.3">
      <c r="M27527" s="162"/>
      <c r="N27527" s="152"/>
      <c r="P27527" s="138"/>
    </row>
    <row r="27528" spans="13:16" x14ac:dyDescent="0.3">
      <c r="M27528" s="162"/>
      <c r="N27528" s="152"/>
      <c r="P27528" s="138"/>
    </row>
    <row r="27529" spans="13:16" x14ac:dyDescent="0.3">
      <c r="M27529" s="162"/>
      <c r="N27529" s="152"/>
      <c r="P27529" s="138"/>
    </row>
    <row r="27530" spans="13:16" x14ac:dyDescent="0.3">
      <c r="M27530" s="162"/>
      <c r="N27530" s="152"/>
      <c r="P27530" s="138"/>
    </row>
    <row r="27531" spans="13:16" x14ac:dyDescent="0.3">
      <c r="M27531" s="162"/>
      <c r="N27531" s="152"/>
      <c r="P27531" s="138"/>
    </row>
    <row r="27532" spans="13:16" x14ac:dyDescent="0.3">
      <c r="M27532" s="162"/>
      <c r="N27532" s="152"/>
      <c r="P27532" s="138"/>
    </row>
    <row r="27533" spans="13:16" x14ac:dyDescent="0.3">
      <c r="M27533" s="162"/>
      <c r="N27533" s="152"/>
      <c r="P27533" s="138"/>
    </row>
    <row r="27534" spans="13:16" x14ac:dyDescent="0.3">
      <c r="M27534" s="162"/>
      <c r="N27534" s="152"/>
      <c r="P27534" s="138"/>
    </row>
    <row r="27535" spans="13:16" x14ac:dyDescent="0.3">
      <c r="M27535" s="162"/>
      <c r="N27535" s="152"/>
      <c r="P27535" s="138"/>
    </row>
    <row r="27536" spans="13:16" x14ac:dyDescent="0.3">
      <c r="M27536" s="162"/>
      <c r="N27536" s="152"/>
      <c r="P27536" s="138"/>
    </row>
    <row r="27537" spans="13:16" x14ac:dyDescent="0.3">
      <c r="M27537" s="162"/>
      <c r="N27537" s="152"/>
      <c r="P27537" s="138"/>
    </row>
    <row r="27538" spans="13:16" x14ac:dyDescent="0.3">
      <c r="M27538" s="162"/>
      <c r="N27538" s="152"/>
      <c r="P27538" s="138"/>
    </row>
    <row r="27539" spans="13:16" x14ac:dyDescent="0.3">
      <c r="M27539" s="162"/>
      <c r="N27539" s="152"/>
      <c r="P27539" s="138"/>
    </row>
    <row r="27540" spans="13:16" x14ac:dyDescent="0.3">
      <c r="M27540" s="162"/>
      <c r="N27540" s="152"/>
      <c r="P27540" s="138"/>
    </row>
    <row r="27541" spans="13:16" x14ac:dyDescent="0.3">
      <c r="M27541" s="162"/>
      <c r="N27541" s="152"/>
      <c r="P27541" s="138"/>
    </row>
    <row r="27542" spans="13:16" x14ac:dyDescent="0.3">
      <c r="M27542" s="162"/>
      <c r="N27542" s="152"/>
      <c r="P27542" s="138"/>
    </row>
    <row r="27543" spans="13:16" x14ac:dyDescent="0.3">
      <c r="M27543" s="162"/>
      <c r="N27543" s="152"/>
      <c r="P27543" s="138"/>
    </row>
    <row r="27544" spans="13:16" x14ac:dyDescent="0.3">
      <c r="M27544" s="162"/>
      <c r="N27544" s="152"/>
      <c r="P27544" s="138"/>
    </row>
    <row r="27545" spans="13:16" x14ac:dyDescent="0.3">
      <c r="M27545" s="162"/>
      <c r="N27545" s="152"/>
      <c r="P27545" s="138"/>
    </row>
    <row r="27546" spans="13:16" x14ac:dyDescent="0.3">
      <c r="M27546" s="162"/>
      <c r="N27546" s="152"/>
      <c r="P27546" s="138"/>
    </row>
    <row r="27547" spans="13:16" x14ac:dyDescent="0.3">
      <c r="M27547" s="162"/>
      <c r="N27547" s="152"/>
      <c r="P27547" s="138"/>
    </row>
    <row r="27548" spans="13:16" x14ac:dyDescent="0.3">
      <c r="M27548" s="162"/>
      <c r="N27548" s="152"/>
      <c r="P27548" s="138"/>
    </row>
    <row r="27549" spans="13:16" x14ac:dyDescent="0.3">
      <c r="M27549" s="162"/>
      <c r="N27549" s="152"/>
      <c r="P27549" s="138"/>
    </row>
    <row r="27550" spans="13:16" x14ac:dyDescent="0.3">
      <c r="M27550" s="162"/>
      <c r="N27550" s="152"/>
      <c r="P27550" s="138"/>
    </row>
    <row r="27551" spans="13:16" x14ac:dyDescent="0.3">
      <c r="M27551" s="162"/>
      <c r="N27551" s="152"/>
      <c r="P27551" s="138"/>
    </row>
    <row r="27552" spans="13:16" x14ac:dyDescent="0.3">
      <c r="M27552" s="162"/>
      <c r="N27552" s="152"/>
      <c r="P27552" s="138"/>
    </row>
    <row r="27553" spans="13:16" x14ac:dyDescent="0.3">
      <c r="M27553" s="162"/>
      <c r="N27553" s="152"/>
      <c r="P27553" s="138"/>
    </row>
    <row r="27554" spans="13:16" x14ac:dyDescent="0.3">
      <c r="M27554" s="162"/>
      <c r="N27554" s="152"/>
      <c r="P27554" s="138"/>
    </row>
    <row r="27555" spans="13:16" x14ac:dyDescent="0.3">
      <c r="M27555" s="162"/>
      <c r="N27555" s="152"/>
      <c r="P27555" s="138"/>
    </row>
    <row r="27556" spans="13:16" x14ac:dyDescent="0.3">
      <c r="M27556" s="162"/>
      <c r="N27556" s="152"/>
      <c r="P27556" s="138"/>
    </row>
    <row r="27557" spans="13:16" x14ac:dyDescent="0.3">
      <c r="M27557" s="162"/>
      <c r="N27557" s="152"/>
      <c r="P27557" s="138"/>
    </row>
    <row r="27558" spans="13:16" x14ac:dyDescent="0.3">
      <c r="M27558" s="162"/>
      <c r="N27558" s="152"/>
      <c r="P27558" s="138"/>
    </row>
    <row r="27559" spans="13:16" x14ac:dyDescent="0.3">
      <c r="M27559" s="162"/>
      <c r="N27559" s="152"/>
      <c r="P27559" s="138"/>
    </row>
    <row r="27560" spans="13:16" x14ac:dyDescent="0.3">
      <c r="M27560" s="162"/>
      <c r="N27560" s="152"/>
      <c r="P27560" s="138"/>
    </row>
    <row r="27561" spans="13:16" x14ac:dyDescent="0.3">
      <c r="M27561" s="162"/>
      <c r="N27561" s="152"/>
      <c r="P27561" s="138"/>
    </row>
    <row r="27562" spans="13:16" x14ac:dyDescent="0.3">
      <c r="M27562" s="162"/>
      <c r="N27562" s="152"/>
      <c r="P27562" s="138"/>
    </row>
    <row r="27563" spans="13:16" x14ac:dyDescent="0.3">
      <c r="M27563" s="162"/>
      <c r="N27563" s="152"/>
      <c r="P27563" s="138"/>
    </row>
    <row r="27564" spans="13:16" x14ac:dyDescent="0.3">
      <c r="M27564" s="162"/>
      <c r="N27564" s="152"/>
      <c r="P27564" s="138"/>
    </row>
    <row r="27565" spans="13:16" x14ac:dyDescent="0.3">
      <c r="M27565" s="162"/>
      <c r="N27565" s="152"/>
      <c r="P27565" s="138"/>
    </row>
    <row r="27566" spans="13:16" x14ac:dyDescent="0.3">
      <c r="M27566" s="162"/>
      <c r="N27566" s="152"/>
      <c r="P27566" s="138"/>
    </row>
    <row r="27567" spans="13:16" x14ac:dyDescent="0.3">
      <c r="M27567" s="162"/>
      <c r="N27567" s="152"/>
      <c r="P27567" s="138"/>
    </row>
    <row r="27568" spans="13:16" x14ac:dyDescent="0.3">
      <c r="M27568" s="162"/>
      <c r="N27568" s="152"/>
      <c r="P27568" s="138"/>
    </row>
    <row r="27569" spans="13:16" x14ac:dyDescent="0.3">
      <c r="M27569" s="162"/>
      <c r="N27569" s="152"/>
      <c r="P27569" s="138"/>
    </row>
    <row r="27570" spans="13:16" x14ac:dyDescent="0.3">
      <c r="M27570" s="162"/>
      <c r="N27570" s="152"/>
      <c r="P27570" s="138"/>
    </row>
    <row r="27571" spans="13:16" x14ac:dyDescent="0.3">
      <c r="M27571" s="162"/>
      <c r="N27571" s="152"/>
      <c r="P27571" s="138"/>
    </row>
    <row r="27572" spans="13:16" x14ac:dyDescent="0.3">
      <c r="M27572" s="162"/>
      <c r="N27572" s="152"/>
      <c r="P27572" s="138"/>
    </row>
    <row r="27573" spans="13:16" x14ac:dyDescent="0.3">
      <c r="M27573" s="162"/>
      <c r="N27573" s="152"/>
      <c r="P27573" s="138"/>
    </row>
    <row r="27574" spans="13:16" x14ac:dyDescent="0.3">
      <c r="M27574" s="162"/>
      <c r="N27574" s="152"/>
      <c r="P27574" s="138"/>
    </row>
    <row r="27575" spans="13:16" x14ac:dyDescent="0.3">
      <c r="M27575" s="162"/>
      <c r="N27575" s="152"/>
      <c r="P27575" s="138"/>
    </row>
    <row r="27576" spans="13:16" x14ac:dyDescent="0.3">
      <c r="M27576" s="162"/>
      <c r="N27576" s="152"/>
      <c r="P27576" s="138"/>
    </row>
    <row r="27577" spans="13:16" x14ac:dyDescent="0.3">
      <c r="M27577" s="162"/>
      <c r="N27577" s="152"/>
      <c r="P27577" s="138"/>
    </row>
    <row r="27578" spans="13:16" x14ac:dyDescent="0.3">
      <c r="M27578" s="162"/>
      <c r="N27578" s="152"/>
      <c r="P27578" s="138"/>
    </row>
    <row r="27579" spans="13:16" x14ac:dyDescent="0.3">
      <c r="M27579" s="162"/>
      <c r="N27579" s="152"/>
      <c r="P27579" s="138"/>
    </row>
    <row r="27580" spans="13:16" x14ac:dyDescent="0.3">
      <c r="M27580" s="162"/>
      <c r="N27580" s="152"/>
      <c r="P27580" s="138"/>
    </row>
    <row r="27581" spans="13:16" x14ac:dyDescent="0.3">
      <c r="M27581" s="162"/>
      <c r="N27581" s="152"/>
      <c r="P27581" s="138"/>
    </row>
    <row r="27582" spans="13:16" x14ac:dyDescent="0.3">
      <c r="M27582" s="162"/>
      <c r="N27582" s="152"/>
      <c r="P27582" s="138"/>
    </row>
    <row r="27583" spans="13:16" x14ac:dyDescent="0.3">
      <c r="M27583" s="162"/>
      <c r="N27583" s="152"/>
      <c r="P27583" s="138"/>
    </row>
    <row r="27584" spans="13:16" x14ac:dyDescent="0.3">
      <c r="M27584" s="162"/>
      <c r="N27584" s="152"/>
      <c r="P27584" s="138"/>
    </row>
    <row r="27585" spans="13:16" x14ac:dyDescent="0.3">
      <c r="M27585" s="162"/>
      <c r="N27585" s="152"/>
      <c r="P27585" s="138"/>
    </row>
    <row r="27586" spans="13:16" x14ac:dyDescent="0.3">
      <c r="M27586" s="162"/>
      <c r="N27586" s="152"/>
      <c r="P27586" s="138"/>
    </row>
    <row r="27587" spans="13:16" x14ac:dyDescent="0.3">
      <c r="M27587" s="162"/>
      <c r="N27587" s="152"/>
      <c r="P27587" s="138"/>
    </row>
    <row r="27588" spans="13:16" x14ac:dyDescent="0.3">
      <c r="M27588" s="162"/>
      <c r="N27588" s="152"/>
      <c r="P27588" s="138"/>
    </row>
    <row r="27589" spans="13:16" x14ac:dyDescent="0.3">
      <c r="M27589" s="162"/>
      <c r="N27589" s="152"/>
      <c r="P27589" s="138"/>
    </row>
    <row r="27590" spans="13:16" x14ac:dyDescent="0.3">
      <c r="M27590" s="162"/>
      <c r="N27590" s="152"/>
      <c r="P27590" s="138"/>
    </row>
    <row r="27591" spans="13:16" x14ac:dyDescent="0.3">
      <c r="M27591" s="162"/>
      <c r="N27591" s="152"/>
      <c r="P27591" s="138"/>
    </row>
    <row r="27592" spans="13:16" x14ac:dyDescent="0.3">
      <c r="M27592" s="162"/>
      <c r="N27592" s="152"/>
      <c r="P27592" s="138"/>
    </row>
    <row r="27593" spans="13:16" x14ac:dyDescent="0.3">
      <c r="M27593" s="162"/>
      <c r="N27593" s="152"/>
      <c r="P27593" s="138"/>
    </row>
    <row r="27594" spans="13:16" x14ac:dyDescent="0.3">
      <c r="M27594" s="162"/>
      <c r="N27594" s="152"/>
      <c r="P27594" s="138"/>
    </row>
    <row r="27595" spans="13:16" x14ac:dyDescent="0.3">
      <c r="M27595" s="162"/>
      <c r="N27595" s="152"/>
      <c r="P27595" s="138"/>
    </row>
    <row r="27596" spans="13:16" x14ac:dyDescent="0.3">
      <c r="M27596" s="162"/>
      <c r="N27596" s="152"/>
      <c r="P27596" s="138"/>
    </row>
    <row r="27597" spans="13:16" x14ac:dyDescent="0.3">
      <c r="M27597" s="162"/>
      <c r="N27597" s="152"/>
      <c r="P27597" s="138"/>
    </row>
    <row r="27598" spans="13:16" x14ac:dyDescent="0.3">
      <c r="M27598" s="162"/>
      <c r="N27598" s="152"/>
      <c r="P27598" s="138"/>
    </row>
    <row r="27599" spans="13:16" x14ac:dyDescent="0.3">
      <c r="M27599" s="162"/>
      <c r="N27599" s="152"/>
      <c r="P27599" s="138"/>
    </row>
    <row r="27600" spans="13:16" x14ac:dyDescent="0.3">
      <c r="M27600" s="162"/>
      <c r="N27600" s="152"/>
      <c r="P27600" s="138"/>
    </row>
    <row r="27601" spans="13:16" x14ac:dyDescent="0.3">
      <c r="M27601" s="162"/>
      <c r="N27601" s="152"/>
      <c r="P27601" s="138"/>
    </row>
    <row r="27602" spans="13:16" x14ac:dyDescent="0.3">
      <c r="M27602" s="162"/>
      <c r="N27602" s="152"/>
      <c r="P27602" s="138"/>
    </row>
    <row r="27603" spans="13:16" x14ac:dyDescent="0.3">
      <c r="M27603" s="162"/>
      <c r="N27603" s="152"/>
      <c r="P27603" s="138"/>
    </row>
    <row r="27604" spans="13:16" x14ac:dyDescent="0.3">
      <c r="M27604" s="162"/>
      <c r="N27604" s="152"/>
      <c r="P27604" s="138"/>
    </row>
    <row r="27605" spans="13:16" x14ac:dyDescent="0.3">
      <c r="M27605" s="162"/>
      <c r="N27605" s="152"/>
      <c r="P27605" s="138"/>
    </row>
    <row r="27606" spans="13:16" x14ac:dyDescent="0.3">
      <c r="M27606" s="162"/>
      <c r="N27606" s="152"/>
      <c r="P27606" s="138"/>
    </row>
    <row r="27607" spans="13:16" x14ac:dyDescent="0.3">
      <c r="M27607" s="162"/>
      <c r="N27607" s="152"/>
      <c r="P27607" s="138"/>
    </row>
    <row r="27608" spans="13:16" x14ac:dyDescent="0.3">
      <c r="M27608" s="162"/>
      <c r="N27608" s="152"/>
      <c r="P27608" s="138"/>
    </row>
    <row r="27609" spans="13:16" x14ac:dyDescent="0.3">
      <c r="M27609" s="162"/>
      <c r="N27609" s="152"/>
      <c r="P27609" s="138"/>
    </row>
    <row r="27610" spans="13:16" x14ac:dyDescent="0.3">
      <c r="M27610" s="162"/>
      <c r="N27610" s="152"/>
      <c r="P27610" s="138"/>
    </row>
    <row r="27611" spans="13:16" x14ac:dyDescent="0.3">
      <c r="M27611" s="162"/>
      <c r="N27611" s="152"/>
      <c r="P27611" s="138"/>
    </row>
    <row r="27612" spans="13:16" x14ac:dyDescent="0.3">
      <c r="M27612" s="162"/>
      <c r="N27612" s="152"/>
      <c r="P27612" s="138"/>
    </row>
    <row r="27613" spans="13:16" x14ac:dyDescent="0.3">
      <c r="M27613" s="162"/>
      <c r="N27613" s="152"/>
      <c r="P27613" s="138"/>
    </row>
    <row r="27614" spans="13:16" x14ac:dyDescent="0.3">
      <c r="M27614" s="162"/>
      <c r="N27614" s="152"/>
      <c r="P27614" s="138"/>
    </row>
    <row r="27615" spans="13:16" x14ac:dyDescent="0.3">
      <c r="M27615" s="162"/>
      <c r="N27615" s="152"/>
      <c r="P27615" s="138"/>
    </row>
    <row r="27616" spans="13:16" x14ac:dyDescent="0.3">
      <c r="M27616" s="162"/>
      <c r="N27616" s="152"/>
      <c r="P27616" s="138"/>
    </row>
    <row r="27617" spans="13:16" x14ac:dyDescent="0.3">
      <c r="M27617" s="162"/>
      <c r="N27617" s="152"/>
      <c r="P27617" s="138"/>
    </row>
    <row r="27618" spans="13:16" x14ac:dyDescent="0.3">
      <c r="M27618" s="162"/>
      <c r="N27618" s="152"/>
      <c r="P27618" s="138"/>
    </row>
    <row r="27619" spans="13:16" x14ac:dyDescent="0.3">
      <c r="M27619" s="162"/>
      <c r="N27619" s="152"/>
      <c r="P27619" s="138"/>
    </row>
    <row r="27620" spans="13:16" x14ac:dyDescent="0.3">
      <c r="M27620" s="162"/>
      <c r="N27620" s="152"/>
      <c r="P27620" s="138"/>
    </row>
    <row r="27621" spans="13:16" x14ac:dyDescent="0.3">
      <c r="M27621" s="162"/>
      <c r="N27621" s="152"/>
      <c r="P27621" s="138"/>
    </row>
    <row r="27622" spans="13:16" x14ac:dyDescent="0.3">
      <c r="M27622" s="162"/>
      <c r="N27622" s="152"/>
      <c r="P27622" s="138"/>
    </row>
    <row r="27623" spans="13:16" x14ac:dyDescent="0.3">
      <c r="M27623" s="162"/>
      <c r="N27623" s="152"/>
      <c r="P27623" s="138"/>
    </row>
    <row r="27624" spans="13:16" x14ac:dyDescent="0.3">
      <c r="M27624" s="162"/>
      <c r="N27624" s="152"/>
      <c r="P27624" s="138"/>
    </row>
    <row r="27625" spans="13:16" x14ac:dyDescent="0.3">
      <c r="M27625" s="162"/>
      <c r="N27625" s="152"/>
      <c r="P27625" s="138"/>
    </row>
    <row r="27626" spans="13:16" x14ac:dyDescent="0.3">
      <c r="M27626" s="162"/>
      <c r="N27626" s="152"/>
      <c r="P27626" s="138"/>
    </row>
    <row r="27627" spans="13:16" x14ac:dyDescent="0.3">
      <c r="M27627" s="162"/>
      <c r="N27627" s="152"/>
      <c r="P27627" s="138"/>
    </row>
    <row r="27628" spans="13:16" x14ac:dyDescent="0.3">
      <c r="M27628" s="162"/>
      <c r="N27628" s="152"/>
      <c r="P27628" s="138"/>
    </row>
    <row r="27629" spans="13:16" x14ac:dyDescent="0.3">
      <c r="M27629" s="162"/>
      <c r="N27629" s="152"/>
      <c r="P27629" s="138"/>
    </row>
    <row r="27630" spans="13:16" x14ac:dyDescent="0.3">
      <c r="M27630" s="162"/>
      <c r="N27630" s="152"/>
      <c r="P27630" s="138"/>
    </row>
    <row r="27631" spans="13:16" x14ac:dyDescent="0.3">
      <c r="M27631" s="162"/>
      <c r="N27631" s="152"/>
      <c r="P27631" s="138"/>
    </row>
    <row r="27632" spans="13:16" x14ac:dyDescent="0.3">
      <c r="M27632" s="162"/>
      <c r="N27632" s="152"/>
      <c r="P27632" s="138"/>
    </row>
    <row r="27633" spans="13:16" x14ac:dyDescent="0.3">
      <c r="M27633" s="162"/>
      <c r="N27633" s="152"/>
      <c r="P27633" s="138"/>
    </row>
    <row r="27634" spans="13:16" x14ac:dyDescent="0.3">
      <c r="M27634" s="162"/>
      <c r="N27634" s="152"/>
      <c r="P27634" s="138"/>
    </row>
    <row r="27635" spans="13:16" x14ac:dyDescent="0.3">
      <c r="M27635" s="162"/>
      <c r="N27635" s="152"/>
      <c r="P27635" s="138"/>
    </row>
    <row r="27636" spans="13:16" x14ac:dyDescent="0.3">
      <c r="M27636" s="162"/>
      <c r="N27636" s="152"/>
      <c r="P27636" s="138"/>
    </row>
    <row r="27637" spans="13:16" x14ac:dyDescent="0.3">
      <c r="M27637" s="162"/>
      <c r="N27637" s="152"/>
      <c r="P27637" s="138"/>
    </row>
    <row r="27638" spans="13:16" x14ac:dyDescent="0.3">
      <c r="M27638" s="162"/>
      <c r="N27638" s="152"/>
      <c r="P27638" s="138"/>
    </row>
    <row r="27639" spans="13:16" x14ac:dyDescent="0.3">
      <c r="M27639" s="162"/>
      <c r="N27639" s="152"/>
      <c r="P27639" s="138"/>
    </row>
    <row r="27640" spans="13:16" x14ac:dyDescent="0.3">
      <c r="M27640" s="162"/>
      <c r="N27640" s="152"/>
      <c r="P27640" s="138"/>
    </row>
    <row r="27641" spans="13:16" x14ac:dyDescent="0.3">
      <c r="M27641" s="162"/>
      <c r="N27641" s="152"/>
      <c r="P27641" s="138"/>
    </row>
    <row r="27642" spans="13:16" x14ac:dyDescent="0.3">
      <c r="M27642" s="162"/>
      <c r="N27642" s="152"/>
      <c r="P27642" s="138"/>
    </row>
    <row r="27643" spans="13:16" x14ac:dyDescent="0.3">
      <c r="M27643" s="162"/>
      <c r="N27643" s="152"/>
      <c r="P27643" s="138"/>
    </row>
    <row r="27644" spans="13:16" x14ac:dyDescent="0.3">
      <c r="M27644" s="162"/>
      <c r="N27644" s="152"/>
      <c r="P27644" s="138"/>
    </row>
    <row r="27645" spans="13:16" x14ac:dyDescent="0.3">
      <c r="M27645" s="162"/>
      <c r="N27645" s="152"/>
      <c r="P27645" s="138"/>
    </row>
    <row r="27646" spans="13:16" x14ac:dyDescent="0.3">
      <c r="M27646" s="162"/>
      <c r="N27646" s="152"/>
      <c r="P27646" s="138"/>
    </row>
    <row r="27647" spans="13:16" x14ac:dyDescent="0.3">
      <c r="M27647" s="162"/>
      <c r="N27647" s="152"/>
      <c r="P27647" s="138"/>
    </row>
    <row r="27648" spans="13:16" x14ac:dyDescent="0.3">
      <c r="M27648" s="162"/>
      <c r="N27648" s="152"/>
      <c r="P27648" s="138"/>
    </row>
    <row r="27649" spans="13:16" x14ac:dyDescent="0.3">
      <c r="M27649" s="162"/>
      <c r="N27649" s="152"/>
      <c r="P27649" s="138"/>
    </row>
    <row r="27650" spans="13:16" x14ac:dyDescent="0.3">
      <c r="M27650" s="162"/>
      <c r="N27650" s="152"/>
      <c r="P27650" s="138"/>
    </row>
    <row r="27651" spans="13:16" x14ac:dyDescent="0.3">
      <c r="M27651" s="162"/>
      <c r="N27651" s="152"/>
      <c r="P27651" s="138"/>
    </row>
    <row r="27652" spans="13:16" x14ac:dyDescent="0.3">
      <c r="M27652" s="162"/>
      <c r="N27652" s="152"/>
      <c r="P27652" s="138"/>
    </row>
    <row r="27653" spans="13:16" x14ac:dyDescent="0.3">
      <c r="M27653" s="162"/>
      <c r="N27653" s="152"/>
      <c r="P27653" s="138"/>
    </row>
    <row r="27654" spans="13:16" x14ac:dyDescent="0.3">
      <c r="M27654" s="162"/>
      <c r="N27654" s="152"/>
      <c r="P27654" s="138"/>
    </row>
    <row r="27655" spans="13:16" x14ac:dyDescent="0.3">
      <c r="M27655" s="162"/>
      <c r="N27655" s="152"/>
      <c r="P27655" s="138"/>
    </row>
    <row r="27656" spans="13:16" x14ac:dyDescent="0.3">
      <c r="M27656" s="162"/>
      <c r="N27656" s="152"/>
      <c r="P27656" s="138"/>
    </row>
    <row r="27657" spans="13:16" x14ac:dyDescent="0.3">
      <c r="M27657" s="162"/>
      <c r="N27657" s="152"/>
      <c r="P27657" s="138"/>
    </row>
    <row r="27658" spans="13:16" x14ac:dyDescent="0.3">
      <c r="M27658" s="162"/>
      <c r="N27658" s="152"/>
      <c r="P27658" s="138"/>
    </row>
    <row r="27659" spans="13:16" x14ac:dyDescent="0.3">
      <c r="M27659" s="162"/>
      <c r="N27659" s="152"/>
      <c r="P27659" s="138"/>
    </row>
    <row r="27660" spans="13:16" x14ac:dyDescent="0.3">
      <c r="M27660" s="162"/>
      <c r="N27660" s="152"/>
      <c r="P27660" s="138"/>
    </row>
    <row r="27661" spans="13:16" x14ac:dyDescent="0.3">
      <c r="M27661" s="162"/>
      <c r="N27661" s="152"/>
      <c r="P27661" s="138"/>
    </row>
    <row r="27662" spans="13:16" x14ac:dyDescent="0.3">
      <c r="M27662" s="162"/>
      <c r="N27662" s="152"/>
      <c r="P27662" s="138"/>
    </row>
    <row r="27663" spans="13:16" x14ac:dyDescent="0.3">
      <c r="M27663" s="162"/>
      <c r="N27663" s="152"/>
      <c r="P27663" s="138"/>
    </row>
    <row r="27664" spans="13:16" x14ac:dyDescent="0.3">
      <c r="M27664" s="162"/>
      <c r="N27664" s="152"/>
      <c r="P27664" s="138"/>
    </row>
    <row r="27665" spans="13:16" x14ac:dyDescent="0.3">
      <c r="M27665" s="162"/>
      <c r="N27665" s="152"/>
      <c r="P27665" s="138"/>
    </row>
    <row r="27666" spans="13:16" x14ac:dyDescent="0.3">
      <c r="M27666" s="162"/>
      <c r="N27666" s="152"/>
      <c r="P27666" s="138"/>
    </row>
    <row r="27667" spans="13:16" x14ac:dyDescent="0.3">
      <c r="M27667" s="162"/>
      <c r="N27667" s="152"/>
      <c r="P27667" s="138"/>
    </row>
    <row r="27668" spans="13:16" x14ac:dyDescent="0.3">
      <c r="M27668" s="162"/>
      <c r="N27668" s="152"/>
      <c r="P27668" s="138"/>
    </row>
    <row r="27669" spans="13:16" x14ac:dyDescent="0.3">
      <c r="M27669" s="162"/>
      <c r="N27669" s="152"/>
      <c r="P27669" s="138"/>
    </row>
    <row r="27670" spans="13:16" x14ac:dyDescent="0.3">
      <c r="M27670" s="162"/>
      <c r="N27670" s="152"/>
      <c r="P27670" s="138"/>
    </row>
    <row r="27671" spans="13:16" x14ac:dyDescent="0.3">
      <c r="M27671" s="162"/>
      <c r="N27671" s="152"/>
      <c r="P27671" s="138"/>
    </row>
    <row r="27672" spans="13:16" x14ac:dyDescent="0.3">
      <c r="M27672" s="162"/>
      <c r="N27672" s="152"/>
      <c r="P27672" s="138"/>
    </row>
    <row r="27673" spans="13:16" x14ac:dyDescent="0.3">
      <c r="M27673" s="162"/>
      <c r="N27673" s="152"/>
      <c r="P27673" s="138"/>
    </row>
    <row r="27674" spans="13:16" x14ac:dyDescent="0.3">
      <c r="M27674" s="162"/>
      <c r="N27674" s="152"/>
      <c r="P27674" s="138"/>
    </row>
    <row r="27675" spans="13:16" x14ac:dyDescent="0.3">
      <c r="M27675" s="162"/>
      <c r="N27675" s="152"/>
      <c r="P27675" s="138"/>
    </row>
    <row r="27676" spans="13:16" x14ac:dyDescent="0.3">
      <c r="M27676" s="162"/>
      <c r="N27676" s="152"/>
      <c r="P27676" s="138"/>
    </row>
    <row r="27677" spans="13:16" x14ac:dyDescent="0.3">
      <c r="M27677" s="162"/>
      <c r="N27677" s="152"/>
      <c r="P27677" s="138"/>
    </row>
    <row r="27678" spans="13:16" x14ac:dyDescent="0.3">
      <c r="M27678" s="162"/>
      <c r="N27678" s="152"/>
      <c r="P27678" s="138"/>
    </row>
    <row r="27679" spans="13:16" x14ac:dyDescent="0.3">
      <c r="M27679" s="162"/>
      <c r="N27679" s="152"/>
      <c r="P27679" s="138"/>
    </row>
    <row r="27680" spans="13:16" x14ac:dyDescent="0.3">
      <c r="M27680" s="162"/>
      <c r="N27680" s="152"/>
      <c r="P27680" s="138"/>
    </row>
    <row r="27681" spans="13:16" x14ac:dyDescent="0.3">
      <c r="M27681" s="162"/>
      <c r="N27681" s="152"/>
      <c r="P27681" s="138"/>
    </row>
    <row r="27682" spans="13:16" x14ac:dyDescent="0.3">
      <c r="M27682" s="162"/>
      <c r="N27682" s="152"/>
      <c r="P27682" s="138"/>
    </row>
    <row r="27683" spans="13:16" x14ac:dyDescent="0.3">
      <c r="M27683" s="162"/>
      <c r="N27683" s="152"/>
      <c r="P27683" s="138"/>
    </row>
    <row r="27684" spans="13:16" x14ac:dyDescent="0.3">
      <c r="M27684" s="162"/>
      <c r="N27684" s="152"/>
      <c r="P27684" s="138"/>
    </row>
    <row r="27685" spans="13:16" x14ac:dyDescent="0.3">
      <c r="M27685" s="162"/>
      <c r="N27685" s="152"/>
      <c r="P27685" s="138"/>
    </row>
    <row r="27686" spans="13:16" x14ac:dyDescent="0.3">
      <c r="M27686" s="162"/>
      <c r="N27686" s="152"/>
      <c r="P27686" s="138"/>
    </row>
    <row r="27687" spans="13:16" x14ac:dyDescent="0.3">
      <c r="M27687" s="162"/>
      <c r="N27687" s="152"/>
      <c r="P27687" s="138"/>
    </row>
    <row r="27688" spans="13:16" x14ac:dyDescent="0.3">
      <c r="M27688" s="162"/>
      <c r="N27688" s="152"/>
      <c r="P27688" s="138"/>
    </row>
    <row r="27689" spans="13:16" x14ac:dyDescent="0.3">
      <c r="M27689" s="162"/>
      <c r="N27689" s="152"/>
      <c r="P27689" s="138"/>
    </row>
    <row r="27690" spans="13:16" x14ac:dyDescent="0.3">
      <c r="M27690" s="162"/>
      <c r="N27690" s="152"/>
      <c r="P27690" s="138"/>
    </row>
    <row r="27691" spans="13:16" x14ac:dyDescent="0.3">
      <c r="M27691" s="162"/>
      <c r="N27691" s="152"/>
      <c r="P27691" s="138"/>
    </row>
    <row r="27692" spans="13:16" x14ac:dyDescent="0.3">
      <c r="M27692" s="162"/>
      <c r="N27692" s="152"/>
      <c r="P27692" s="138"/>
    </row>
    <row r="27693" spans="13:16" x14ac:dyDescent="0.3">
      <c r="M27693" s="162"/>
      <c r="N27693" s="152"/>
      <c r="P27693" s="138"/>
    </row>
    <row r="27694" spans="13:16" x14ac:dyDescent="0.3">
      <c r="M27694" s="162"/>
      <c r="N27694" s="152"/>
      <c r="P27694" s="138"/>
    </row>
    <row r="27695" spans="13:16" x14ac:dyDescent="0.3">
      <c r="M27695" s="162"/>
      <c r="N27695" s="152"/>
      <c r="P27695" s="138"/>
    </row>
    <row r="27696" spans="13:16" x14ac:dyDescent="0.3">
      <c r="M27696" s="162"/>
      <c r="N27696" s="152"/>
      <c r="P27696" s="138"/>
    </row>
    <row r="27697" spans="13:16" x14ac:dyDescent="0.3">
      <c r="M27697" s="162"/>
      <c r="N27697" s="152"/>
      <c r="P27697" s="138"/>
    </row>
    <row r="27698" spans="13:16" x14ac:dyDescent="0.3">
      <c r="M27698" s="162"/>
      <c r="N27698" s="152"/>
      <c r="P27698" s="138"/>
    </row>
    <row r="27699" spans="13:16" x14ac:dyDescent="0.3">
      <c r="M27699" s="162"/>
      <c r="N27699" s="152"/>
      <c r="P27699" s="138"/>
    </row>
    <row r="27700" spans="13:16" x14ac:dyDescent="0.3">
      <c r="M27700" s="162"/>
      <c r="N27700" s="152"/>
      <c r="P27700" s="138"/>
    </row>
    <row r="27701" spans="13:16" x14ac:dyDescent="0.3">
      <c r="M27701" s="162"/>
      <c r="N27701" s="152"/>
      <c r="P27701" s="138"/>
    </row>
    <row r="27702" spans="13:16" x14ac:dyDescent="0.3">
      <c r="M27702" s="162"/>
      <c r="N27702" s="152"/>
      <c r="P27702" s="138"/>
    </row>
    <row r="27703" spans="13:16" x14ac:dyDescent="0.3">
      <c r="M27703" s="162"/>
      <c r="N27703" s="152"/>
      <c r="P27703" s="138"/>
    </row>
    <row r="27704" spans="13:16" x14ac:dyDescent="0.3">
      <c r="M27704" s="162"/>
      <c r="N27704" s="152"/>
      <c r="P27704" s="138"/>
    </row>
    <row r="27705" spans="13:16" x14ac:dyDescent="0.3">
      <c r="M27705" s="162"/>
      <c r="N27705" s="152"/>
      <c r="P27705" s="138"/>
    </row>
    <row r="27706" spans="13:16" x14ac:dyDescent="0.3">
      <c r="M27706" s="162"/>
      <c r="N27706" s="152"/>
      <c r="P27706" s="138"/>
    </row>
    <row r="27707" spans="13:16" x14ac:dyDescent="0.3">
      <c r="M27707" s="162"/>
      <c r="N27707" s="152"/>
      <c r="P27707" s="138"/>
    </row>
    <row r="27708" spans="13:16" x14ac:dyDescent="0.3">
      <c r="M27708" s="162"/>
      <c r="N27708" s="152"/>
      <c r="P27708" s="138"/>
    </row>
    <row r="27709" spans="13:16" x14ac:dyDescent="0.3">
      <c r="M27709" s="162"/>
      <c r="N27709" s="152"/>
      <c r="P27709" s="138"/>
    </row>
    <row r="27710" spans="13:16" x14ac:dyDescent="0.3">
      <c r="M27710" s="162"/>
      <c r="N27710" s="152"/>
      <c r="P27710" s="138"/>
    </row>
    <row r="27711" spans="13:16" x14ac:dyDescent="0.3">
      <c r="M27711" s="162"/>
      <c r="N27711" s="152"/>
      <c r="P27711" s="138"/>
    </row>
    <row r="27712" spans="13:16" x14ac:dyDescent="0.3">
      <c r="M27712" s="162"/>
      <c r="N27712" s="152"/>
      <c r="P27712" s="138"/>
    </row>
    <row r="27713" spans="13:16" x14ac:dyDescent="0.3">
      <c r="M27713" s="162"/>
      <c r="N27713" s="152"/>
      <c r="P27713" s="138"/>
    </row>
    <row r="27714" spans="13:16" x14ac:dyDescent="0.3">
      <c r="M27714" s="162"/>
      <c r="N27714" s="152"/>
      <c r="P27714" s="138"/>
    </row>
    <row r="27715" spans="13:16" x14ac:dyDescent="0.3">
      <c r="M27715" s="162"/>
      <c r="N27715" s="152"/>
      <c r="P27715" s="138"/>
    </row>
    <row r="27716" spans="13:16" x14ac:dyDescent="0.3">
      <c r="M27716" s="162"/>
      <c r="N27716" s="152"/>
      <c r="P27716" s="138"/>
    </row>
    <row r="27717" spans="13:16" x14ac:dyDescent="0.3">
      <c r="M27717" s="162"/>
      <c r="N27717" s="152"/>
      <c r="P27717" s="138"/>
    </row>
    <row r="27718" spans="13:16" x14ac:dyDescent="0.3">
      <c r="M27718" s="162"/>
      <c r="N27718" s="152"/>
      <c r="P27718" s="138"/>
    </row>
    <row r="27719" spans="13:16" x14ac:dyDescent="0.3">
      <c r="M27719" s="162"/>
      <c r="N27719" s="152"/>
      <c r="P27719" s="138"/>
    </row>
    <row r="27720" spans="13:16" x14ac:dyDescent="0.3">
      <c r="M27720" s="162"/>
      <c r="N27720" s="152"/>
      <c r="P27720" s="138"/>
    </row>
    <row r="27721" spans="13:16" x14ac:dyDescent="0.3">
      <c r="M27721" s="162"/>
      <c r="N27721" s="152"/>
      <c r="P27721" s="138"/>
    </row>
    <row r="27722" spans="13:16" x14ac:dyDescent="0.3">
      <c r="M27722" s="162"/>
      <c r="N27722" s="152"/>
      <c r="P27722" s="138"/>
    </row>
    <row r="27723" spans="13:16" x14ac:dyDescent="0.3">
      <c r="M27723" s="162"/>
      <c r="N27723" s="152"/>
      <c r="P27723" s="138"/>
    </row>
    <row r="27724" spans="13:16" x14ac:dyDescent="0.3">
      <c r="M27724" s="162"/>
      <c r="N27724" s="152"/>
      <c r="P27724" s="138"/>
    </row>
    <row r="27725" spans="13:16" x14ac:dyDescent="0.3">
      <c r="M27725" s="162"/>
      <c r="N27725" s="152"/>
      <c r="P27725" s="138"/>
    </row>
    <row r="27726" spans="13:16" x14ac:dyDescent="0.3">
      <c r="M27726" s="162"/>
      <c r="N27726" s="152"/>
      <c r="P27726" s="138"/>
    </row>
    <row r="27727" spans="13:16" x14ac:dyDescent="0.3">
      <c r="M27727" s="162"/>
      <c r="N27727" s="152"/>
      <c r="P27727" s="138"/>
    </row>
    <row r="27728" spans="13:16" x14ac:dyDescent="0.3">
      <c r="M27728" s="162"/>
      <c r="N27728" s="152"/>
      <c r="P27728" s="138"/>
    </row>
    <row r="27729" spans="13:16" x14ac:dyDescent="0.3">
      <c r="M27729" s="162"/>
      <c r="N27729" s="152"/>
      <c r="P27729" s="138"/>
    </row>
    <row r="27730" spans="13:16" x14ac:dyDescent="0.3">
      <c r="M27730" s="162"/>
      <c r="N27730" s="152"/>
      <c r="P27730" s="138"/>
    </row>
    <row r="27731" spans="13:16" x14ac:dyDescent="0.3">
      <c r="M27731" s="162"/>
      <c r="N27731" s="152"/>
      <c r="P27731" s="138"/>
    </row>
    <row r="27732" spans="13:16" x14ac:dyDescent="0.3">
      <c r="M27732" s="162"/>
      <c r="N27732" s="152"/>
      <c r="P27732" s="138"/>
    </row>
    <row r="27733" spans="13:16" x14ac:dyDescent="0.3">
      <c r="M27733" s="162"/>
      <c r="N27733" s="152"/>
      <c r="P27733" s="138"/>
    </row>
    <row r="27734" spans="13:16" x14ac:dyDescent="0.3">
      <c r="M27734" s="162"/>
      <c r="N27734" s="152"/>
      <c r="P27734" s="138"/>
    </row>
    <row r="27735" spans="13:16" x14ac:dyDescent="0.3">
      <c r="M27735" s="162"/>
      <c r="N27735" s="152"/>
      <c r="P27735" s="138"/>
    </row>
    <row r="27736" spans="13:16" x14ac:dyDescent="0.3">
      <c r="M27736" s="162"/>
      <c r="N27736" s="152"/>
      <c r="P27736" s="138"/>
    </row>
    <row r="27737" spans="13:16" x14ac:dyDescent="0.3">
      <c r="M27737" s="162"/>
      <c r="N27737" s="152"/>
      <c r="P27737" s="138"/>
    </row>
    <row r="27738" spans="13:16" x14ac:dyDescent="0.3">
      <c r="M27738" s="162"/>
      <c r="N27738" s="152"/>
      <c r="P27738" s="138"/>
    </row>
    <row r="27739" spans="13:16" x14ac:dyDescent="0.3">
      <c r="M27739" s="162"/>
      <c r="N27739" s="152"/>
      <c r="P27739" s="138"/>
    </row>
    <row r="27740" spans="13:16" x14ac:dyDescent="0.3">
      <c r="M27740" s="162"/>
      <c r="N27740" s="152"/>
      <c r="P27740" s="138"/>
    </row>
    <row r="27741" spans="13:16" x14ac:dyDescent="0.3">
      <c r="M27741" s="162"/>
      <c r="N27741" s="152"/>
      <c r="P27741" s="138"/>
    </row>
    <row r="27742" spans="13:16" x14ac:dyDescent="0.3">
      <c r="M27742" s="162"/>
      <c r="N27742" s="152"/>
      <c r="P27742" s="138"/>
    </row>
    <row r="27743" spans="13:16" x14ac:dyDescent="0.3">
      <c r="M27743" s="162"/>
      <c r="N27743" s="152"/>
      <c r="P27743" s="138"/>
    </row>
    <row r="27744" spans="13:16" x14ac:dyDescent="0.3">
      <c r="M27744" s="162"/>
      <c r="N27744" s="152"/>
      <c r="P27744" s="138"/>
    </row>
    <row r="27745" spans="13:16" x14ac:dyDescent="0.3">
      <c r="M27745" s="162"/>
      <c r="N27745" s="152"/>
      <c r="P27745" s="138"/>
    </row>
    <row r="27746" spans="13:16" x14ac:dyDescent="0.3">
      <c r="M27746" s="162"/>
      <c r="N27746" s="152"/>
      <c r="P27746" s="138"/>
    </row>
    <row r="27747" spans="13:16" x14ac:dyDescent="0.3">
      <c r="M27747" s="162"/>
      <c r="N27747" s="152"/>
      <c r="P27747" s="138"/>
    </row>
    <row r="27748" spans="13:16" x14ac:dyDescent="0.3">
      <c r="M27748" s="162"/>
      <c r="N27748" s="152"/>
      <c r="P27748" s="138"/>
    </row>
    <row r="27749" spans="13:16" x14ac:dyDescent="0.3">
      <c r="M27749" s="162"/>
      <c r="N27749" s="152"/>
      <c r="P27749" s="138"/>
    </row>
    <row r="27750" spans="13:16" x14ac:dyDescent="0.3">
      <c r="M27750" s="162"/>
      <c r="N27750" s="152"/>
      <c r="P27750" s="138"/>
    </row>
    <row r="27751" spans="13:16" x14ac:dyDescent="0.3">
      <c r="M27751" s="162"/>
      <c r="N27751" s="152"/>
      <c r="P27751" s="138"/>
    </row>
    <row r="27752" spans="13:16" x14ac:dyDescent="0.3">
      <c r="M27752" s="162"/>
      <c r="N27752" s="152"/>
      <c r="P27752" s="138"/>
    </row>
    <row r="27753" spans="13:16" x14ac:dyDescent="0.3">
      <c r="M27753" s="162"/>
      <c r="N27753" s="152"/>
      <c r="P27753" s="138"/>
    </row>
    <row r="27754" spans="13:16" x14ac:dyDescent="0.3">
      <c r="M27754" s="162"/>
      <c r="N27754" s="152"/>
      <c r="P27754" s="138"/>
    </row>
    <row r="27755" spans="13:16" x14ac:dyDescent="0.3">
      <c r="M27755" s="162"/>
      <c r="N27755" s="152"/>
      <c r="P27755" s="138"/>
    </row>
    <row r="27756" spans="13:16" x14ac:dyDescent="0.3">
      <c r="M27756" s="162"/>
      <c r="N27756" s="152"/>
      <c r="P27756" s="138"/>
    </row>
    <row r="27757" spans="13:16" x14ac:dyDescent="0.3">
      <c r="M27757" s="162"/>
      <c r="N27757" s="152"/>
      <c r="P27757" s="138"/>
    </row>
    <row r="27758" spans="13:16" x14ac:dyDescent="0.3">
      <c r="M27758" s="162"/>
      <c r="N27758" s="152"/>
      <c r="P27758" s="138"/>
    </row>
    <row r="27759" spans="13:16" x14ac:dyDescent="0.3">
      <c r="M27759" s="162"/>
      <c r="N27759" s="152"/>
      <c r="P27759" s="138"/>
    </row>
    <row r="27760" spans="13:16" x14ac:dyDescent="0.3">
      <c r="M27760" s="162"/>
      <c r="N27760" s="152"/>
      <c r="P27760" s="138"/>
    </row>
    <row r="27761" spans="13:16" x14ac:dyDescent="0.3">
      <c r="M27761" s="162"/>
      <c r="N27761" s="152"/>
      <c r="P27761" s="138"/>
    </row>
    <row r="27762" spans="13:16" x14ac:dyDescent="0.3">
      <c r="M27762" s="162"/>
      <c r="N27762" s="152"/>
      <c r="P27762" s="138"/>
    </row>
    <row r="27763" spans="13:16" x14ac:dyDescent="0.3">
      <c r="M27763" s="162"/>
      <c r="N27763" s="152"/>
      <c r="P27763" s="138"/>
    </row>
    <row r="27764" spans="13:16" x14ac:dyDescent="0.3">
      <c r="M27764" s="162"/>
      <c r="N27764" s="152"/>
      <c r="P27764" s="138"/>
    </row>
    <row r="27765" spans="13:16" x14ac:dyDescent="0.3">
      <c r="M27765" s="162"/>
      <c r="N27765" s="152"/>
      <c r="P27765" s="138"/>
    </row>
    <row r="27766" spans="13:16" x14ac:dyDescent="0.3">
      <c r="M27766" s="162"/>
      <c r="N27766" s="152"/>
      <c r="P27766" s="138"/>
    </row>
    <row r="27767" spans="13:16" x14ac:dyDescent="0.3">
      <c r="M27767" s="162"/>
      <c r="N27767" s="152"/>
      <c r="P27767" s="138"/>
    </row>
    <row r="27768" spans="13:16" x14ac:dyDescent="0.3">
      <c r="M27768" s="162"/>
      <c r="N27768" s="152"/>
      <c r="P27768" s="138"/>
    </row>
    <row r="27769" spans="13:16" x14ac:dyDescent="0.3">
      <c r="M27769" s="162"/>
      <c r="N27769" s="152"/>
      <c r="P27769" s="138"/>
    </row>
    <row r="27770" spans="13:16" x14ac:dyDescent="0.3">
      <c r="M27770" s="162"/>
      <c r="N27770" s="152"/>
      <c r="P27770" s="138"/>
    </row>
    <row r="27771" spans="13:16" x14ac:dyDescent="0.3">
      <c r="M27771" s="162"/>
      <c r="N27771" s="152"/>
      <c r="P27771" s="138"/>
    </row>
    <row r="27772" spans="13:16" x14ac:dyDescent="0.3">
      <c r="M27772" s="162"/>
      <c r="N27772" s="152"/>
      <c r="P27772" s="138"/>
    </row>
    <row r="27773" spans="13:16" x14ac:dyDescent="0.3">
      <c r="M27773" s="162"/>
      <c r="N27773" s="152"/>
      <c r="P27773" s="138"/>
    </row>
    <row r="27774" spans="13:16" x14ac:dyDescent="0.3">
      <c r="M27774" s="162"/>
      <c r="N27774" s="152"/>
      <c r="P27774" s="138"/>
    </row>
    <row r="27775" spans="13:16" x14ac:dyDescent="0.3">
      <c r="M27775" s="162"/>
      <c r="N27775" s="152"/>
      <c r="P27775" s="138"/>
    </row>
    <row r="27776" spans="13:16" x14ac:dyDescent="0.3">
      <c r="M27776" s="162"/>
      <c r="N27776" s="152"/>
      <c r="P27776" s="138"/>
    </row>
    <row r="27777" spans="13:16" x14ac:dyDescent="0.3">
      <c r="M27777" s="162"/>
      <c r="N27777" s="152"/>
      <c r="P27777" s="138"/>
    </row>
    <row r="27778" spans="13:16" x14ac:dyDescent="0.3">
      <c r="M27778" s="162"/>
      <c r="N27778" s="152"/>
      <c r="P27778" s="138"/>
    </row>
    <row r="27779" spans="13:16" x14ac:dyDescent="0.3">
      <c r="M27779" s="162"/>
      <c r="N27779" s="152"/>
      <c r="P27779" s="138"/>
    </row>
    <row r="27780" spans="13:16" x14ac:dyDescent="0.3">
      <c r="M27780" s="162"/>
      <c r="N27780" s="152"/>
      <c r="P27780" s="138"/>
    </row>
    <row r="27781" spans="13:16" x14ac:dyDescent="0.3">
      <c r="M27781" s="162"/>
      <c r="N27781" s="152"/>
      <c r="P27781" s="138"/>
    </row>
    <row r="27782" spans="13:16" x14ac:dyDescent="0.3">
      <c r="M27782" s="162"/>
      <c r="N27782" s="152"/>
      <c r="P27782" s="138"/>
    </row>
    <row r="27783" spans="13:16" x14ac:dyDescent="0.3">
      <c r="M27783" s="162"/>
      <c r="N27783" s="152"/>
      <c r="P27783" s="138"/>
    </row>
    <row r="27784" spans="13:16" x14ac:dyDescent="0.3">
      <c r="M27784" s="162"/>
      <c r="N27784" s="152"/>
      <c r="P27784" s="138"/>
    </row>
    <row r="27785" spans="13:16" x14ac:dyDescent="0.3">
      <c r="M27785" s="162"/>
      <c r="N27785" s="152"/>
      <c r="P27785" s="138"/>
    </row>
    <row r="27786" spans="13:16" x14ac:dyDescent="0.3">
      <c r="M27786" s="162"/>
      <c r="N27786" s="152"/>
      <c r="P27786" s="138"/>
    </row>
    <row r="27787" spans="13:16" x14ac:dyDescent="0.3">
      <c r="M27787" s="162"/>
      <c r="N27787" s="152"/>
      <c r="P27787" s="138"/>
    </row>
    <row r="27788" spans="13:16" x14ac:dyDescent="0.3">
      <c r="M27788" s="162"/>
      <c r="N27788" s="152"/>
      <c r="P27788" s="138"/>
    </row>
    <row r="27789" spans="13:16" x14ac:dyDescent="0.3">
      <c r="M27789" s="162"/>
      <c r="N27789" s="152"/>
      <c r="P27789" s="138"/>
    </row>
    <row r="27790" spans="13:16" x14ac:dyDescent="0.3">
      <c r="M27790" s="162"/>
      <c r="N27790" s="152"/>
      <c r="P27790" s="138"/>
    </row>
    <row r="27791" spans="13:16" x14ac:dyDescent="0.3">
      <c r="M27791" s="162"/>
      <c r="N27791" s="152"/>
      <c r="P27791" s="138"/>
    </row>
    <row r="27792" spans="13:16" x14ac:dyDescent="0.3">
      <c r="M27792" s="162"/>
      <c r="N27792" s="152"/>
      <c r="P27792" s="138"/>
    </row>
    <row r="27793" spans="13:16" x14ac:dyDescent="0.3">
      <c r="M27793" s="162"/>
      <c r="N27793" s="152"/>
      <c r="P27793" s="138"/>
    </row>
    <row r="27794" spans="13:16" x14ac:dyDescent="0.3">
      <c r="M27794" s="162"/>
      <c r="N27794" s="152"/>
      <c r="P27794" s="138"/>
    </row>
    <row r="27795" spans="13:16" x14ac:dyDescent="0.3">
      <c r="M27795" s="162"/>
      <c r="N27795" s="152"/>
      <c r="P27795" s="138"/>
    </row>
    <row r="27796" spans="13:16" x14ac:dyDescent="0.3">
      <c r="M27796" s="162"/>
      <c r="N27796" s="152"/>
      <c r="P27796" s="138"/>
    </row>
    <row r="27797" spans="13:16" x14ac:dyDescent="0.3">
      <c r="M27797" s="162"/>
      <c r="N27797" s="152"/>
      <c r="P27797" s="138"/>
    </row>
    <row r="27798" spans="13:16" x14ac:dyDescent="0.3">
      <c r="M27798" s="162"/>
      <c r="N27798" s="152"/>
      <c r="P27798" s="138"/>
    </row>
    <row r="27799" spans="13:16" x14ac:dyDescent="0.3">
      <c r="M27799" s="162"/>
      <c r="N27799" s="152"/>
      <c r="P27799" s="138"/>
    </row>
    <row r="27800" spans="13:16" x14ac:dyDescent="0.3">
      <c r="M27800" s="162"/>
      <c r="N27800" s="152"/>
      <c r="P27800" s="138"/>
    </row>
    <row r="27801" spans="13:16" x14ac:dyDescent="0.3">
      <c r="M27801" s="162"/>
      <c r="N27801" s="152"/>
      <c r="P27801" s="138"/>
    </row>
    <row r="27802" spans="13:16" x14ac:dyDescent="0.3">
      <c r="M27802" s="162"/>
      <c r="N27802" s="152"/>
      <c r="P27802" s="138"/>
    </row>
    <row r="27803" spans="13:16" x14ac:dyDescent="0.3">
      <c r="M27803" s="162"/>
      <c r="N27803" s="152"/>
      <c r="P27803" s="138"/>
    </row>
    <row r="27804" spans="13:16" x14ac:dyDescent="0.3">
      <c r="M27804" s="162"/>
      <c r="N27804" s="152"/>
      <c r="P27804" s="138"/>
    </row>
    <row r="27805" spans="13:16" x14ac:dyDescent="0.3">
      <c r="M27805" s="162"/>
      <c r="N27805" s="152"/>
      <c r="P27805" s="138"/>
    </row>
    <row r="27806" spans="13:16" x14ac:dyDescent="0.3">
      <c r="M27806" s="162"/>
      <c r="N27806" s="152"/>
      <c r="P27806" s="138"/>
    </row>
    <row r="27807" spans="13:16" x14ac:dyDescent="0.3">
      <c r="M27807" s="162"/>
      <c r="N27807" s="152"/>
      <c r="P27807" s="138"/>
    </row>
    <row r="27808" spans="13:16" x14ac:dyDescent="0.3">
      <c r="M27808" s="162"/>
      <c r="N27808" s="152"/>
      <c r="P27808" s="138"/>
    </row>
    <row r="27809" spans="13:16" x14ac:dyDescent="0.3">
      <c r="M27809" s="162"/>
      <c r="N27809" s="152"/>
      <c r="P27809" s="138"/>
    </row>
    <row r="27810" spans="13:16" x14ac:dyDescent="0.3">
      <c r="M27810" s="162"/>
      <c r="N27810" s="152"/>
      <c r="P27810" s="138"/>
    </row>
    <row r="27811" spans="13:16" x14ac:dyDescent="0.3">
      <c r="M27811" s="162"/>
      <c r="N27811" s="152"/>
      <c r="P27811" s="138"/>
    </row>
    <row r="27812" spans="13:16" x14ac:dyDescent="0.3">
      <c r="M27812" s="162"/>
      <c r="N27812" s="152"/>
      <c r="P27812" s="138"/>
    </row>
    <row r="27813" spans="13:16" x14ac:dyDescent="0.3">
      <c r="M27813" s="162"/>
      <c r="N27813" s="152"/>
      <c r="P27813" s="138"/>
    </row>
    <row r="27814" spans="13:16" x14ac:dyDescent="0.3">
      <c r="M27814" s="162"/>
      <c r="N27814" s="152"/>
      <c r="P27814" s="138"/>
    </row>
    <row r="27815" spans="13:16" x14ac:dyDescent="0.3">
      <c r="M27815" s="162"/>
      <c r="N27815" s="152"/>
      <c r="P27815" s="138"/>
    </row>
    <row r="27816" spans="13:16" x14ac:dyDescent="0.3">
      <c r="M27816" s="162"/>
      <c r="N27816" s="152"/>
      <c r="P27816" s="138"/>
    </row>
    <row r="27817" spans="13:16" x14ac:dyDescent="0.3">
      <c r="M27817" s="162"/>
      <c r="N27817" s="152"/>
      <c r="P27817" s="138"/>
    </row>
    <row r="27818" spans="13:16" x14ac:dyDescent="0.3">
      <c r="M27818" s="162"/>
      <c r="N27818" s="152"/>
      <c r="P27818" s="138"/>
    </row>
    <row r="27819" spans="13:16" x14ac:dyDescent="0.3">
      <c r="M27819" s="162"/>
      <c r="N27819" s="152"/>
      <c r="P27819" s="138"/>
    </row>
    <row r="27820" spans="13:16" x14ac:dyDescent="0.3">
      <c r="M27820" s="162"/>
      <c r="N27820" s="152"/>
      <c r="P27820" s="138"/>
    </row>
    <row r="27821" spans="13:16" x14ac:dyDescent="0.3">
      <c r="M27821" s="162"/>
      <c r="N27821" s="152"/>
      <c r="P27821" s="138"/>
    </row>
    <row r="27822" spans="13:16" x14ac:dyDescent="0.3">
      <c r="M27822" s="162"/>
      <c r="N27822" s="152"/>
      <c r="P27822" s="138"/>
    </row>
    <row r="27823" spans="13:16" x14ac:dyDescent="0.3">
      <c r="M27823" s="162"/>
      <c r="N27823" s="152"/>
      <c r="P27823" s="138"/>
    </row>
    <row r="27824" spans="13:16" x14ac:dyDescent="0.3">
      <c r="M27824" s="162"/>
      <c r="N27824" s="152"/>
      <c r="P27824" s="138"/>
    </row>
    <row r="27825" spans="13:16" x14ac:dyDescent="0.3">
      <c r="M27825" s="162"/>
      <c r="N27825" s="152"/>
      <c r="P27825" s="138"/>
    </row>
    <row r="27826" spans="13:16" x14ac:dyDescent="0.3">
      <c r="M27826" s="162"/>
      <c r="N27826" s="152"/>
      <c r="P27826" s="138"/>
    </row>
    <row r="27827" spans="13:16" x14ac:dyDescent="0.3">
      <c r="M27827" s="162"/>
      <c r="N27827" s="152"/>
      <c r="P27827" s="138"/>
    </row>
    <row r="27828" spans="13:16" x14ac:dyDescent="0.3">
      <c r="M27828" s="162"/>
      <c r="N27828" s="152"/>
      <c r="P27828" s="138"/>
    </row>
    <row r="27829" spans="13:16" x14ac:dyDescent="0.3">
      <c r="M27829" s="162"/>
      <c r="N27829" s="152"/>
      <c r="P27829" s="138"/>
    </row>
    <row r="27830" spans="13:16" x14ac:dyDescent="0.3">
      <c r="M27830" s="162"/>
      <c r="N27830" s="152"/>
      <c r="P27830" s="138"/>
    </row>
    <row r="27831" spans="13:16" x14ac:dyDescent="0.3">
      <c r="M27831" s="162"/>
      <c r="N27831" s="152"/>
      <c r="P27831" s="138"/>
    </row>
    <row r="27832" spans="13:16" x14ac:dyDescent="0.3">
      <c r="M27832" s="162"/>
      <c r="N27832" s="152"/>
      <c r="P27832" s="138"/>
    </row>
    <row r="27833" spans="13:16" x14ac:dyDescent="0.3">
      <c r="M27833" s="162"/>
      <c r="N27833" s="152"/>
      <c r="P27833" s="138"/>
    </row>
    <row r="27834" spans="13:16" x14ac:dyDescent="0.3">
      <c r="M27834" s="162"/>
      <c r="N27834" s="152"/>
      <c r="P27834" s="138"/>
    </row>
    <row r="27835" spans="13:16" x14ac:dyDescent="0.3">
      <c r="M27835" s="162"/>
      <c r="N27835" s="152"/>
      <c r="P27835" s="138"/>
    </row>
    <row r="27836" spans="13:16" x14ac:dyDescent="0.3">
      <c r="M27836" s="162"/>
      <c r="N27836" s="152"/>
      <c r="P27836" s="138"/>
    </row>
    <row r="27837" spans="13:16" x14ac:dyDescent="0.3">
      <c r="M27837" s="162"/>
      <c r="N27837" s="152"/>
      <c r="P27837" s="138"/>
    </row>
    <row r="27838" spans="13:16" x14ac:dyDescent="0.3">
      <c r="M27838" s="162"/>
      <c r="N27838" s="152"/>
      <c r="P27838" s="138"/>
    </row>
    <row r="27839" spans="13:16" x14ac:dyDescent="0.3">
      <c r="M27839" s="162"/>
      <c r="N27839" s="152"/>
      <c r="P27839" s="138"/>
    </row>
    <row r="27840" spans="13:16" x14ac:dyDescent="0.3">
      <c r="M27840" s="162"/>
      <c r="N27840" s="152"/>
      <c r="P27840" s="138"/>
    </row>
    <row r="27841" spans="13:16" x14ac:dyDescent="0.3">
      <c r="M27841" s="162"/>
      <c r="N27841" s="152"/>
      <c r="P27841" s="138"/>
    </row>
    <row r="27842" spans="13:16" x14ac:dyDescent="0.3">
      <c r="M27842" s="162"/>
      <c r="N27842" s="152"/>
      <c r="P27842" s="138"/>
    </row>
    <row r="27843" spans="13:16" x14ac:dyDescent="0.3">
      <c r="M27843" s="162"/>
      <c r="N27843" s="152"/>
      <c r="P27843" s="138"/>
    </row>
    <row r="27844" spans="13:16" x14ac:dyDescent="0.3">
      <c r="M27844" s="162"/>
      <c r="N27844" s="152"/>
      <c r="P27844" s="138"/>
    </row>
    <row r="27845" spans="13:16" x14ac:dyDescent="0.3">
      <c r="M27845" s="162"/>
      <c r="N27845" s="152"/>
      <c r="P27845" s="138"/>
    </row>
    <row r="27846" spans="13:16" x14ac:dyDescent="0.3">
      <c r="M27846" s="162"/>
      <c r="N27846" s="152"/>
      <c r="P27846" s="138"/>
    </row>
    <row r="27847" spans="13:16" x14ac:dyDescent="0.3">
      <c r="M27847" s="162"/>
      <c r="N27847" s="152"/>
      <c r="P27847" s="138"/>
    </row>
    <row r="27848" spans="13:16" x14ac:dyDescent="0.3">
      <c r="M27848" s="162"/>
      <c r="N27848" s="152"/>
      <c r="P27848" s="138"/>
    </row>
    <row r="27849" spans="13:16" x14ac:dyDescent="0.3">
      <c r="M27849" s="162"/>
      <c r="N27849" s="152"/>
      <c r="P27849" s="138"/>
    </row>
    <row r="27850" spans="13:16" x14ac:dyDescent="0.3">
      <c r="M27850" s="162"/>
      <c r="N27850" s="152"/>
      <c r="P27850" s="138"/>
    </row>
    <row r="27851" spans="13:16" x14ac:dyDescent="0.3">
      <c r="M27851" s="162"/>
      <c r="N27851" s="152"/>
      <c r="P27851" s="138"/>
    </row>
    <row r="27852" spans="13:16" x14ac:dyDescent="0.3">
      <c r="M27852" s="162"/>
      <c r="N27852" s="152"/>
      <c r="P27852" s="138"/>
    </row>
    <row r="27853" spans="13:16" x14ac:dyDescent="0.3">
      <c r="M27853" s="162"/>
      <c r="N27853" s="152"/>
      <c r="P27853" s="138"/>
    </row>
    <row r="27854" spans="13:16" x14ac:dyDescent="0.3">
      <c r="M27854" s="162"/>
      <c r="N27854" s="152"/>
      <c r="P27854" s="138"/>
    </row>
    <row r="27855" spans="13:16" x14ac:dyDescent="0.3">
      <c r="M27855" s="162"/>
      <c r="N27855" s="152"/>
      <c r="P27855" s="138"/>
    </row>
    <row r="27856" spans="13:16" x14ac:dyDescent="0.3">
      <c r="M27856" s="162"/>
      <c r="N27856" s="152"/>
      <c r="P27856" s="138"/>
    </row>
    <row r="27857" spans="13:16" x14ac:dyDescent="0.3">
      <c r="M27857" s="162"/>
      <c r="N27857" s="152"/>
      <c r="P27857" s="138"/>
    </row>
    <row r="27858" spans="13:16" x14ac:dyDescent="0.3">
      <c r="M27858" s="162"/>
      <c r="N27858" s="152"/>
      <c r="P27858" s="138"/>
    </row>
    <row r="27859" spans="13:16" x14ac:dyDescent="0.3">
      <c r="M27859" s="162"/>
      <c r="N27859" s="152"/>
      <c r="P27859" s="138"/>
    </row>
    <row r="27860" spans="13:16" x14ac:dyDescent="0.3">
      <c r="M27860" s="162"/>
      <c r="N27860" s="152"/>
      <c r="P27860" s="138"/>
    </row>
    <row r="27861" spans="13:16" x14ac:dyDescent="0.3">
      <c r="M27861" s="162"/>
      <c r="N27861" s="152"/>
      <c r="P27861" s="138"/>
    </row>
    <row r="27862" spans="13:16" x14ac:dyDescent="0.3">
      <c r="M27862" s="162"/>
      <c r="N27862" s="152"/>
      <c r="P27862" s="138"/>
    </row>
    <row r="27863" spans="13:16" x14ac:dyDescent="0.3">
      <c r="M27863" s="162"/>
      <c r="N27863" s="152"/>
      <c r="P27863" s="138"/>
    </row>
    <row r="27864" spans="13:16" x14ac:dyDescent="0.3">
      <c r="M27864" s="162"/>
      <c r="N27864" s="152"/>
      <c r="P27864" s="138"/>
    </row>
    <row r="27865" spans="13:16" x14ac:dyDescent="0.3">
      <c r="M27865" s="162"/>
      <c r="N27865" s="152"/>
      <c r="P27865" s="138"/>
    </row>
    <row r="27866" spans="13:16" x14ac:dyDescent="0.3">
      <c r="M27866" s="162"/>
      <c r="N27866" s="152"/>
      <c r="P27866" s="138"/>
    </row>
    <row r="27867" spans="13:16" x14ac:dyDescent="0.3">
      <c r="M27867" s="162"/>
      <c r="N27867" s="152"/>
      <c r="P27867" s="138"/>
    </row>
    <row r="27868" spans="13:16" x14ac:dyDescent="0.3">
      <c r="M27868" s="162"/>
      <c r="N27868" s="152"/>
      <c r="P27868" s="138"/>
    </row>
    <row r="27869" spans="13:16" x14ac:dyDescent="0.3">
      <c r="M27869" s="162"/>
      <c r="N27869" s="152"/>
      <c r="P27869" s="138"/>
    </row>
    <row r="27870" spans="13:16" x14ac:dyDescent="0.3">
      <c r="M27870" s="162"/>
      <c r="N27870" s="152"/>
      <c r="P27870" s="138"/>
    </row>
    <row r="27871" spans="13:16" x14ac:dyDescent="0.3">
      <c r="M27871" s="162"/>
      <c r="N27871" s="152"/>
      <c r="P27871" s="138"/>
    </row>
    <row r="27872" spans="13:16" x14ac:dyDescent="0.3">
      <c r="M27872" s="162"/>
      <c r="N27872" s="152"/>
      <c r="P27872" s="138"/>
    </row>
    <row r="27873" spans="13:16" x14ac:dyDescent="0.3">
      <c r="M27873" s="162"/>
      <c r="N27873" s="152"/>
      <c r="P27873" s="138"/>
    </row>
    <row r="27874" spans="13:16" x14ac:dyDescent="0.3">
      <c r="M27874" s="162"/>
      <c r="N27874" s="152"/>
      <c r="P27874" s="138"/>
    </row>
    <row r="27875" spans="13:16" x14ac:dyDescent="0.3">
      <c r="M27875" s="162"/>
      <c r="N27875" s="152"/>
      <c r="P27875" s="138"/>
    </row>
    <row r="27876" spans="13:16" x14ac:dyDescent="0.3">
      <c r="M27876" s="162"/>
      <c r="N27876" s="152"/>
      <c r="P27876" s="138"/>
    </row>
    <row r="27877" spans="13:16" x14ac:dyDescent="0.3">
      <c r="M27877" s="162"/>
      <c r="N27877" s="152"/>
      <c r="P27877" s="138"/>
    </row>
    <row r="27878" spans="13:16" x14ac:dyDescent="0.3">
      <c r="M27878" s="162"/>
      <c r="N27878" s="152"/>
      <c r="P27878" s="138"/>
    </row>
    <row r="27879" spans="13:16" x14ac:dyDescent="0.3">
      <c r="M27879" s="162"/>
      <c r="N27879" s="152"/>
      <c r="P27879" s="138"/>
    </row>
    <row r="27880" spans="13:16" x14ac:dyDescent="0.3">
      <c r="M27880" s="162"/>
      <c r="N27880" s="152"/>
      <c r="P27880" s="138"/>
    </row>
    <row r="27881" spans="13:16" x14ac:dyDescent="0.3">
      <c r="M27881" s="162"/>
      <c r="N27881" s="152"/>
      <c r="P27881" s="138"/>
    </row>
    <row r="27882" spans="13:16" x14ac:dyDescent="0.3">
      <c r="M27882" s="162"/>
      <c r="N27882" s="152"/>
      <c r="P27882" s="138"/>
    </row>
    <row r="27883" spans="13:16" x14ac:dyDescent="0.3">
      <c r="M27883" s="162"/>
      <c r="N27883" s="152"/>
      <c r="P27883" s="138"/>
    </row>
    <row r="27884" spans="13:16" x14ac:dyDescent="0.3">
      <c r="M27884" s="162"/>
      <c r="N27884" s="152"/>
      <c r="P27884" s="138"/>
    </row>
    <row r="27885" spans="13:16" x14ac:dyDescent="0.3">
      <c r="M27885" s="162"/>
      <c r="N27885" s="152"/>
      <c r="P27885" s="138"/>
    </row>
    <row r="27886" spans="13:16" x14ac:dyDescent="0.3">
      <c r="M27886" s="162"/>
      <c r="N27886" s="152"/>
      <c r="P27886" s="138"/>
    </row>
    <row r="27887" spans="13:16" x14ac:dyDescent="0.3">
      <c r="M27887" s="162"/>
      <c r="N27887" s="152"/>
      <c r="P27887" s="138"/>
    </row>
    <row r="27888" spans="13:16" x14ac:dyDescent="0.3">
      <c r="M27888" s="162"/>
      <c r="N27888" s="152"/>
      <c r="P27888" s="138"/>
    </row>
    <row r="27889" spans="13:16" x14ac:dyDescent="0.3">
      <c r="M27889" s="162"/>
      <c r="N27889" s="152"/>
      <c r="P27889" s="138"/>
    </row>
    <row r="27890" spans="13:16" x14ac:dyDescent="0.3">
      <c r="M27890" s="162"/>
      <c r="N27890" s="152"/>
      <c r="P27890" s="138"/>
    </row>
    <row r="27891" spans="13:16" x14ac:dyDescent="0.3">
      <c r="M27891" s="162"/>
      <c r="N27891" s="152"/>
      <c r="P27891" s="138"/>
    </row>
    <row r="27892" spans="13:16" x14ac:dyDescent="0.3">
      <c r="M27892" s="162"/>
      <c r="N27892" s="152"/>
      <c r="P27892" s="138"/>
    </row>
    <row r="27893" spans="13:16" x14ac:dyDescent="0.3">
      <c r="M27893" s="162"/>
      <c r="N27893" s="152"/>
      <c r="P27893" s="138"/>
    </row>
    <row r="27894" spans="13:16" x14ac:dyDescent="0.3">
      <c r="M27894" s="162"/>
      <c r="N27894" s="152"/>
      <c r="P27894" s="138"/>
    </row>
    <row r="27895" spans="13:16" x14ac:dyDescent="0.3">
      <c r="M27895" s="162"/>
      <c r="N27895" s="152"/>
      <c r="P27895" s="138"/>
    </row>
    <row r="27896" spans="13:16" x14ac:dyDescent="0.3">
      <c r="M27896" s="162"/>
      <c r="N27896" s="152"/>
      <c r="P27896" s="138"/>
    </row>
    <row r="27897" spans="13:16" x14ac:dyDescent="0.3">
      <c r="M27897" s="162"/>
      <c r="N27897" s="152"/>
      <c r="P27897" s="138"/>
    </row>
    <row r="27898" spans="13:16" x14ac:dyDescent="0.3">
      <c r="M27898" s="162"/>
      <c r="N27898" s="152"/>
      <c r="P27898" s="138"/>
    </row>
    <row r="27899" spans="13:16" x14ac:dyDescent="0.3">
      <c r="M27899" s="162"/>
      <c r="N27899" s="152"/>
      <c r="P27899" s="138"/>
    </row>
    <row r="27900" spans="13:16" x14ac:dyDescent="0.3">
      <c r="M27900" s="162"/>
      <c r="N27900" s="152"/>
      <c r="P27900" s="138"/>
    </row>
    <row r="27901" spans="13:16" x14ac:dyDescent="0.3">
      <c r="M27901" s="162"/>
      <c r="N27901" s="152"/>
      <c r="P27901" s="138"/>
    </row>
    <row r="27902" spans="13:16" x14ac:dyDescent="0.3">
      <c r="M27902" s="162"/>
      <c r="N27902" s="152"/>
      <c r="P27902" s="138"/>
    </row>
    <row r="27903" spans="13:16" x14ac:dyDescent="0.3">
      <c r="M27903" s="162"/>
      <c r="N27903" s="152"/>
      <c r="P27903" s="138"/>
    </row>
    <row r="27904" spans="13:16" x14ac:dyDescent="0.3">
      <c r="M27904" s="162"/>
      <c r="N27904" s="152"/>
      <c r="P27904" s="138"/>
    </row>
    <row r="27905" spans="13:16" x14ac:dyDescent="0.3">
      <c r="M27905" s="162"/>
      <c r="N27905" s="152"/>
      <c r="P27905" s="138"/>
    </row>
    <row r="27906" spans="13:16" x14ac:dyDescent="0.3">
      <c r="M27906" s="162"/>
      <c r="N27906" s="152"/>
      <c r="P27906" s="138"/>
    </row>
    <row r="27907" spans="13:16" x14ac:dyDescent="0.3">
      <c r="M27907" s="162"/>
      <c r="N27907" s="152"/>
      <c r="P27907" s="138"/>
    </row>
    <row r="27908" spans="13:16" x14ac:dyDescent="0.3">
      <c r="M27908" s="162"/>
      <c r="N27908" s="152"/>
      <c r="P27908" s="138"/>
    </row>
    <row r="27909" spans="13:16" x14ac:dyDescent="0.3">
      <c r="M27909" s="162"/>
      <c r="N27909" s="152"/>
      <c r="P27909" s="138"/>
    </row>
    <row r="27910" spans="13:16" x14ac:dyDescent="0.3">
      <c r="M27910" s="162"/>
      <c r="N27910" s="152"/>
      <c r="P27910" s="138"/>
    </row>
    <row r="27911" spans="13:16" x14ac:dyDescent="0.3">
      <c r="M27911" s="162"/>
      <c r="N27911" s="152"/>
      <c r="P27911" s="138"/>
    </row>
    <row r="27912" spans="13:16" x14ac:dyDescent="0.3">
      <c r="M27912" s="162"/>
      <c r="N27912" s="152"/>
      <c r="P27912" s="138"/>
    </row>
    <row r="27913" spans="13:16" x14ac:dyDescent="0.3">
      <c r="M27913" s="162"/>
      <c r="N27913" s="152"/>
      <c r="P27913" s="138"/>
    </row>
    <row r="27914" spans="13:16" x14ac:dyDescent="0.3">
      <c r="M27914" s="162"/>
      <c r="N27914" s="152"/>
      <c r="P27914" s="138"/>
    </row>
    <row r="27915" spans="13:16" x14ac:dyDescent="0.3">
      <c r="M27915" s="162"/>
      <c r="N27915" s="152"/>
      <c r="P27915" s="138"/>
    </row>
    <row r="27916" spans="13:16" x14ac:dyDescent="0.3">
      <c r="M27916" s="162"/>
      <c r="N27916" s="152"/>
      <c r="P27916" s="138"/>
    </row>
    <row r="27917" spans="13:16" x14ac:dyDescent="0.3">
      <c r="M27917" s="162"/>
      <c r="N27917" s="152"/>
      <c r="P27917" s="138"/>
    </row>
    <row r="27918" spans="13:16" x14ac:dyDescent="0.3">
      <c r="M27918" s="162"/>
      <c r="N27918" s="152"/>
      <c r="P27918" s="138"/>
    </row>
    <row r="27919" spans="13:16" x14ac:dyDescent="0.3">
      <c r="M27919" s="162"/>
      <c r="N27919" s="152"/>
      <c r="P27919" s="138"/>
    </row>
    <row r="27920" spans="13:16" x14ac:dyDescent="0.3">
      <c r="M27920" s="162"/>
      <c r="N27920" s="152"/>
      <c r="P27920" s="138"/>
    </row>
    <row r="27921" spans="13:16" x14ac:dyDescent="0.3">
      <c r="M27921" s="162"/>
      <c r="N27921" s="152"/>
      <c r="P27921" s="138"/>
    </row>
    <row r="27922" spans="13:16" x14ac:dyDescent="0.3">
      <c r="M27922" s="162"/>
      <c r="N27922" s="152"/>
      <c r="P27922" s="138"/>
    </row>
    <row r="27923" spans="13:16" x14ac:dyDescent="0.3">
      <c r="M27923" s="162"/>
      <c r="N27923" s="152"/>
      <c r="P27923" s="138"/>
    </row>
    <row r="27924" spans="13:16" x14ac:dyDescent="0.3">
      <c r="M27924" s="162"/>
      <c r="N27924" s="152"/>
      <c r="P27924" s="138"/>
    </row>
    <row r="27925" spans="13:16" x14ac:dyDescent="0.3">
      <c r="M27925" s="162"/>
      <c r="N27925" s="152"/>
      <c r="P27925" s="138"/>
    </row>
    <row r="27926" spans="13:16" x14ac:dyDescent="0.3">
      <c r="M27926" s="162"/>
      <c r="N27926" s="152"/>
      <c r="P27926" s="138"/>
    </row>
    <row r="27927" spans="13:16" x14ac:dyDescent="0.3">
      <c r="M27927" s="162"/>
      <c r="N27927" s="152"/>
      <c r="P27927" s="138"/>
    </row>
    <row r="27928" spans="13:16" x14ac:dyDescent="0.3">
      <c r="M27928" s="162"/>
      <c r="N27928" s="152"/>
      <c r="P27928" s="138"/>
    </row>
    <row r="27929" spans="13:16" x14ac:dyDescent="0.3">
      <c r="M27929" s="162"/>
      <c r="N27929" s="152"/>
      <c r="P27929" s="138"/>
    </row>
    <row r="27930" spans="13:16" x14ac:dyDescent="0.3">
      <c r="M27930" s="162"/>
      <c r="N27930" s="152"/>
      <c r="P27930" s="138"/>
    </row>
    <row r="27931" spans="13:16" x14ac:dyDescent="0.3">
      <c r="M27931" s="162"/>
      <c r="N27931" s="152"/>
      <c r="P27931" s="138"/>
    </row>
    <row r="27932" spans="13:16" x14ac:dyDescent="0.3">
      <c r="M27932" s="162"/>
      <c r="N27932" s="152"/>
      <c r="P27932" s="138"/>
    </row>
    <row r="27933" spans="13:16" x14ac:dyDescent="0.3">
      <c r="M27933" s="162"/>
      <c r="N27933" s="152"/>
      <c r="P27933" s="138"/>
    </row>
    <row r="27934" spans="13:16" x14ac:dyDescent="0.3">
      <c r="M27934" s="162"/>
      <c r="N27934" s="152"/>
      <c r="P27934" s="138"/>
    </row>
    <row r="27935" spans="13:16" x14ac:dyDescent="0.3">
      <c r="M27935" s="162"/>
      <c r="N27935" s="152"/>
      <c r="P27935" s="138"/>
    </row>
    <row r="27936" spans="13:16" x14ac:dyDescent="0.3">
      <c r="M27936" s="162"/>
      <c r="N27936" s="152"/>
      <c r="P27936" s="138"/>
    </row>
    <row r="27937" spans="13:16" x14ac:dyDescent="0.3">
      <c r="M27937" s="162"/>
      <c r="N27937" s="152"/>
      <c r="P27937" s="138"/>
    </row>
    <row r="27938" spans="13:16" x14ac:dyDescent="0.3">
      <c r="M27938" s="162"/>
      <c r="N27938" s="152"/>
      <c r="P27938" s="138"/>
    </row>
    <row r="27939" spans="13:16" x14ac:dyDescent="0.3">
      <c r="M27939" s="162"/>
      <c r="N27939" s="152"/>
      <c r="P27939" s="138"/>
    </row>
    <row r="27940" spans="13:16" x14ac:dyDescent="0.3">
      <c r="M27940" s="162"/>
      <c r="N27940" s="152"/>
      <c r="P27940" s="138"/>
    </row>
    <row r="27941" spans="13:16" x14ac:dyDescent="0.3">
      <c r="M27941" s="162"/>
      <c r="N27941" s="152"/>
      <c r="P27941" s="138"/>
    </row>
    <row r="27942" spans="13:16" x14ac:dyDescent="0.3">
      <c r="M27942" s="162"/>
      <c r="N27942" s="152"/>
      <c r="P27942" s="138"/>
    </row>
    <row r="27943" spans="13:16" x14ac:dyDescent="0.3">
      <c r="M27943" s="162"/>
      <c r="N27943" s="152"/>
      <c r="P27943" s="138"/>
    </row>
    <row r="27944" spans="13:16" x14ac:dyDescent="0.3">
      <c r="M27944" s="162"/>
      <c r="N27944" s="152"/>
      <c r="P27944" s="138"/>
    </row>
    <row r="27945" spans="13:16" x14ac:dyDescent="0.3">
      <c r="M27945" s="162"/>
      <c r="N27945" s="152"/>
      <c r="P27945" s="138"/>
    </row>
    <row r="27946" spans="13:16" x14ac:dyDescent="0.3">
      <c r="M27946" s="162"/>
      <c r="N27946" s="152"/>
      <c r="P27946" s="138"/>
    </row>
    <row r="27947" spans="13:16" x14ac:dyDescent="0.3">
      <c r="M27947" s="162"/>
      <c r="N27947" s="152"/>
      <c r="P27947" s="138"/>
    </row>
    <row r="27948" spans="13:16" x14ac:dyDescent="0.3">
      <c r="M27948" s="162"/>
      <c r="N27948" s="152"/>
      <c r="P27948" s="138"/>
    </row>
    <row r="27949" spans="13:16" x14ac:dyDescent="0.3">
      <c r="M27949" s="162"/>
      <c r="N27949" s="152"/>
      <c r="P27949" s="138"/>
    </row>
    <row r="27950" spans="13:16" x14ac:dyDescent="0.3">
      <c r="M27950" s="162"/>
      <c r="N27950" s="152"/>
      <c r="P27950" s="138"/>
    </row>
    <row r="27951" spans="13:16" x14ac:dyDescent="0.3">
      <c r="M27951" s="162"/>
      <c r="N27951" s="152"/>
      <c r="P27951" s="138"/>
    </row>
    <row r="27952" spans="13:16" x14ac:dyDescent="0.3">
      <c r="M27952" s="162"/>
      <c r="N27952" s="152"/>
      <c r="P27952" s="138"/>
    </row>
    <row r="27953" spans="13:16" x14ac:dyDescent="0.3">
      <c r="M27953" s="162"/>
      <c r="N27953" s="152"/>
      <c r="P27953" s="138"/>
    </row>
    <row r="27954" spans="13:16" x14ac:dyDescent="0.3">
      <c r="M27954" s="162"/>
      <c r="N27954" s="152"/>
      <c r="P27954" s="138"/>
    </row>
    <row r="27955" spans="13:16" x14ac:dyDescent="0.3">
      <c r="M27955" s="162"/>
      <c r="N27955" s="152"/>
      <c r="P27955" s="138"/>
    </row>
    <row r="27956" spans="13:16" x14ac:dyDescent="0.3">
      <c r="M27956" s="162"/>
      <c r="N27956" s="152"/>
      <c r="P27956" s="138"/>
    </row>
    <row r="27957" spans="13:16" x14ac:dyDescent="0.3">
      <c r="M27957" s="162"/>
      <c r="N27957" s="152"/>
      <c r="P27957" s="138"/>
    </row>
    <row r="27958" spans="13:16" x14ac:dyDescent="0.3">
      <c r="M27958" s="162"/>
      <c r="N27958" s="152"/>
      <c r="P27958" s="138"/>
    </row>
    <row r="27959" spans="13:16" x14ac:dyDescent="0.3">
      <c r="M27959" s="162"/>
      <c r="N27959" s="152"/>
      <c r="P27959" s="138"/>
    </row>
    <row r="27960" spans="13:16" x14ac:dyDescent="0.3">
      <c r="M27960" s="162"/>
      <c r="N27960" s="152"/>
      <c r="P27960" s="138"/>
    </row>
    <row r="27961" spans="13:16" x14ac:dyDescent="0.3">
      <c r="M27961" s="162"/>
      <c r="N27961" s="152"/>
      <c r="P27961" s="138"/>
    </row>
    <row r="27962" spans="13:16" x14ac:dyDescent="0.3">
      <c r="M27962" s="162"/>
      <c r="N27962" s="152"/>
      <c r="P27962" s="138"/>
    </row>
    <row r="27963" spans="13:16" x14ac:dyDescent="0.3">
      <c r="M27963" s="162"/>
      <c r="N27963" s="152"/>
      <c r="P27963" s="138"/>
    </row>
    <row r="27964" spans="13:16" x14ac:dyDescent="0.3">
      <c r="M27964" s="162"/>
      <c r="N27964" s="152"/>
      <c r="P27964" s="138"/>
    </row>
    <row r="27965" spans="13:16" x14ac:dyDescent="0.3">
      <c r="M27965" s="162"/>
      <c r="N27965" s="152"/>
      <c r="P27965" s="138"/>
    </row>
    <row r="27966" spans="13:16" x14ac:dyDescent="0.3">
      <c r="M27966" s="162"/>
      <c r="N27966" s="152"/>
      <c r="P27966" s="138"/>
    </row>
    <row r="27967" spans="13:16" x14ac:dyDescent="0.3">
      <c r="M27967" s="162"/>
      <c r="N27967" s="152"/>
      <c r="P27967" s="138"/>
    </row>
    <row r="27968" spans="13:16" x14ac:dyDescent="0.3">
      <c r="M27968" s="162"/>
      <c r="N27968" s="152"/>
      <c r="P27968" s="138"/>
    </row>
    <row r="27969" spans="13:16" x14ac:dyDescent="0.3">
      <c r="M27969" s="162"/>
      <c r="N27969" s="152"/>
      <c r="P27969" s="138"/>
    </row>
    <row r="27970" spans="13:16" x14ac:dyDescent="0.3">
      <c r="M27970" s="162"/>
      <c r="N27970" s="152"/>
      <c r="P27970" s="138"/>
    </row>
    <row r="27971" spans="13:16" x14ac:dyDescent="0.3">
      <c r="M27971" s="162"/>
      <c r="N27971" s="152"/>
      <c r="P27971" s="138"/>
    </row>
    <row r="27972" spans="13:16" x14ac:dyDescent="0.3">
      <c r="M27972" s="162"/>
      <c r="N27972" s="152"/>
      <c r="P27972" s="138"/>
    </row>
    <row r="27973" spans="13:16" x14ac:dyDescent="0.3">
      <c r="M27973" s="162"/>
      <c r="N27973" s="152"/>
      <c r="P27973" s="138"/>
    </row>
    <row r="27974" spans="13:16" x14ac:dyDescent="0.3">
      <c r="M27974" s="162"/>
      <c r="N27974" s="152"/>
      <c r="P27974" s="138"/>
    </row>
    <row r="27975" spans="13:16" x14ac:dyDescent="0.3">
      <c r="M27975" s="162"/>
      <c r="N27975" s="152"/>
      <c r="P27975" s="138"/>
    </row>
    <row r="27976" spans="13:16" x14ac:dyDescent="0.3">
      <c r="M27976" s="162"/>
      <c r="N27976" s="152"/>
      <c r="P27976" s="138"/>
    </row>
    <row r="27977" spans="13:16" x14ac:dyDescent="0.3">
      <c r="M27977" s="162"/>
      <c r="N27977" s="152"/>
      <c r="P27977" s="138"/>
    </row>
    <row r="27978" spans="13:16" x14ac:dyDescent="0.3">
      <c r="M27978" s="162"/>
      <c r="N27978" s="152"/>
      <c r="P27978" s="138"/>
    </row>
    <row r="27979" spans="13:16" x14ac:dyDescent="0.3">
      <c r="M27979" s="162"/>
      <c r="N27979" s="152"/>
      <c r="P27979" s="138"/>
    </row>
    <row r="27980" spans="13:16" x14ac:dyDescent="0.3">
      <c r="M27980" s="162"/>
      <c r="N27980" s="152"/>
      <c r="P27980" s="138"/>
    </row>
    <row r="27981" spans="13:16" x14ac:dyDescent="0.3">
      <c r="M27981" s="162"/>
      <c r="N27981" s="152"/>
      <c r="P27981" s="138"/>
    </row>
    <row r="27982" spans="13:16" x14ac:dyDescent="0.3">
      <c r="M27982" s="162"/>
      <c r="N27982" s="152"/>
      <c r="P27982" s="138"/>
    </row>
    <row r="27983" spans="13:16" x14ac:dyDescent="0.3">
      <c r="M27983" s="162"/>
      <c r="N27983" s="152"/>
      <c r="P27983" s="138"/>
    </row>
    <row r="27984" spans="13:16" x14ac:dyDescent="0.3">
      <c r="M27984" s="162"/>
      <c r="N27984" s="152"/>
      <c r="P27984" s="138"/>
    </row>
    <row r="27985" spans="13:16" x14ac:dyDescent="0.3">
      <c r="M27985" s="162"/>
      <c r="N27985" s="152"/>
      <c r="P27985" s="138"/>
    </row>
    <row r="27986" spans="13:16" x14ac:dyDescent="0.3">
      <c r="M27986" s="162"/>
      <c r="N27986" s="152"/>
      <c r="P27986" s="138"/>
    </row>
    <row r="27987" spans="13:16" x14ac:dyDescent="0.3">
      <c r="M27987" s="162"/>
      <c r="N27987" s="152"/>
      <c r="P27987" s="138"/>
    </row>
    <row r="27988" spans="13:16" x14ac:dyDescent="0.3">
      <c r="M27988" s="162"/>
      <c r="N27988" s="152"/>
      <c r="P27988" s="138"/>
    </row>
    <row r="27989" spans="13:16" x14ac:dyDescent="0.3">
      <c r="M27989" s="162"/>
      <c r="N27989" s="152"/>
      <c r="P27989" s="138"/>
    </row>
    <row r="27990" spans="13:16" x14ac:dyDescent="0.3">
      <c r="M27990" s="162"/>
      <c r="N27990" s="152"/>
      <c r="P27990" s="138"/>
    </row>
    <row r="27991" spans="13:16" x14ac:dyDescent="0.3">
      <c r="M27991" s="162"/>
      <c r="N27991" s="152"/>
      <c r="P27991" s="138"/>
    </row>
    <row r="27992" spans="13:16" x14ac:dyDescent="0.3">
      <c r="M27992" s="162"/>
      <c r="N27992" s="152"/>
      <c r="P27992" s="138"/>
    </row>
    <row r="27993" spans="13:16" x14ac:dyDescent="0.3">
      <c r="M27993" s="162"/>
      <c r="N27993" s="152"/>
      <c r="P27993" s="138"/>
    </row>
    <row r="27994" spans="13:16" x14ac:dyDescent="0.3">
      <c r="M27994" s="162"/>
      <c r="N27994" s="152"/>
      <c r="P27994" s="138"/>
    </row>
    <row r="27995" spans="13:16" x14ac:dyDescent="0.3">
      <c r="M27995" s="162"/>
      <c r="N27995" s="152"/>
      <c r="P27995" s="138"/>
    </row>
    <row r="27996" spans="13:16" x14ac:dyDescent="0.3">
      <c r="M27996" s="162"/>
      <c r="N27996" s="152"/>
      <c r="P27996" s="138"/>
    </row>
    <row r="27997" spans="13:16" x14ac:dyDescent="0.3">
      <c r="M27997" s="162"/>
      <c r="N27997" s="152"/>
      <c r="P27997" s="138"/>
    </row>
    <row r="27998" spans="13:16" x14ac:dyDescent="0.3">
      <c r="M27998" s="162"/>
      <c r="N27998" s="152"/>
      <c r="P27998" s="138"/>
    </row>
    <row r="27999" spans="13:16" x14ac:dyDescent="0.3">
      <c r="M27999" s="162"/>
      <c r="N27999" s="152"/>
      <c r="P27999" s="138"/>
    </row>
    <row r="28000" spans="13:16" x14ac:dyDescent="0.3">
      <c r="M28000" s="162"/>
      <c r="N28000" s="152"/>
      <c r="P28000" s="138"/>
    </row>
    <row r="28001" spans="13:16" x14ac:dyDescent="0.3">
      <c r="M28001" s="162"/>
      <c r="N28001" s="152"/>
      <c r="P28001" s="138"/>
    </row>
    <row r="28002" spans="13:16" x14ac:dyDescent="0.3">
      <c r="M28002" s="162"/>
      <c r="N28002" s="152"/>
      <c r="P28002" s="138"/>
    </row>
    <row r="28003" spans="13:16" x14ac:dyDescent="0.3">
      <c r="M28003" s="162"/>
      <c r="N28003" s="152"/>
      <c r="P28003" s="138"/>
    </row>
    <row r="28004" spans="13:16" x14ac:dyDescent="0.3">
      <c r="M28004" s="162"/>
      <c r="N28004" s="152"/>
      <c r="P28004" s="138"/>
    </row>
    <row r="28005" spans="13:16" x14ac:dyDescent="0.3">
      <c r="M28005" s="162"/>
      <c r="N28005" s="152"/>
      <c r="P28005" s="138"/>
    </row>
    <row r="28006" spans="13:16" x14ac:dyDescent="0.3">
      <c r="M28006" s="162"/>
      <c r="N28006" s="152"/>
      <c r="P28006" s="138"/>
    </row>
    <row r="28007" spans="13:16" x14ac:dyDescent="0.3">
      <c r="M28007" s="162"/>
      <c r="N28007" s="152"/>
      <c r="P28007" s="138"/>
    </row>
    <row r="28008" spans="13:16" x14ac:dyDescent="0.3">
      <c r="M28008" s="162"/>
      <c r="N28008" s="152"/>
      <c r="P28008" s="138"/>
    </row>
    <row r="28009" spans="13:16" x14ac:dyDescent="0.3">
      <c r="M28009" s="162"/>
      <c r="N28009" s="152"/>
      <c r="P28009" s="138"/>
    </row>
    <row r="28010" spans="13:16" x14ac:dyDescent="0.3">
      <c r="M28010" s="162"/>
      <c r="N28010" s="152"/>
      <c r="P28010" s="138"/>
    </row>
    <row r="28011" spans="13:16" x14ac:dyDescent="0.3">
      <c r="M28011" s="162"/>
      <c r="N28011" s="152"/>
      <c r="P28011" s="138"/>
    </row>
    <row r="28012" spans="13:16" x14ac:dyDescent="0.3">
      <c r="M28012" s="162"/>
      <c r="N28012" s="152"/>
      <c r="P28012" s="138"/>
    </row>
    <row r="28013" spans="13:16" x14ac:dyDescent="0.3">
      <c r="M28013" s="162"/>
      <c r="N28013" s="152"/>
      <c r="P28013" s="138"/>
    </row>
    <row r="28014" spans="13:16" x14ac:dyDescent="0.3">
      <c r="M28014" s="162"/>
      <c r="N28014" s="152"/>
      <c r="P28014" s="138"/>
    </row>
    <row r="28015" spans="13:16" x14ac:dyDescent="0.3">
      <c r="M28015" s="162"/>
      <c r="N28015" s="152"/>
      <c r="P28015" s="138"/>
    </row>
    <row r="28016" spans="13:16" x14ac:dyDescent="0.3">
      <c r="M28016" s="162"/>
      <c r="N28016" s="152"/>
      <c r="P28016" s="138"/>
    </row>
    <row r="28017" spans="13:16" x14ac:dyDescent="0.3">
      <c r="M28017" s="162"/>
      <c r="N28017" s="152"/>
      <c r="P28017" s="138"/>
    </row>
    <row r="28018" spans="13:16" x14ac:dyDescent="0.3">
      <c r="M28018" s="162"/>
      <c r="N28018" s="152"/>
      <c r="P28018" s="138"/>
    </row>
    <row r="28019" spans="13:16" x14ac:dyDescent="0.3">
      <c r="M28019" s="162"/>
      <c r="N28019" s="152"/>
      <c r="P28019" s="138"/>
    </row>
    <row r="28020" spans="13:16" x14ac:dyDescent="0.3">
      <c r="M28020" s="162"/>
      <c r="N28020" s="152"/>
      <c r="P28020" s="138"/>
    </row>
    <row r="28021" spans="13:16" x14ac:dyDescent="0.3">
      <c r="M28021" s="162"/>
      <c r="N28021" s="152"/>
      <c r="P28021" s="138"/>
    </row>
    <row r="28022" spans="13:16" x14ac:dyDescent="0.3">
      <c r="M28022" s="162"/>
      <c r="N28022" s="152"/>
      <c r="P28022" s="138"/>
    </row>
    <row r="28023" spans="13:16" x14ac:dyDescent="0.3">
      <c r="M28023" s="162"/>
      <c r="N28023" s="152"/>
      <c r="P28023" s="138"/>
    </row>
    <row r="28024" spans="13:16" x14ac:dyDescent="0.3">
      <c r="M28024" s="162"/>
      <c r="N28024" s="152"/>
      <c r="P28024" s="138"/>
    </row>
    <row r="28025" spans="13:16" x14ac:dyDescent="0.3">
      <c r="M28025" s="162"/>
      <c r="N28025" s="152"/>
      <c r="P28025" s="138"/>
    </row>
    <row r="28026" spans="13:16" x14ac:dyDescent="0.3">
      <c r="M28026" s="162"/>
      <c r="N28026" s="152"/>
      <c r="P28026" s="138"/>
    </row>
    <row r="28027" spans="13:16" x14ac:dyDescent="0.3">
      <c r="M28027" s="162"/>
      <c r="N28027" s="152"/>
      <c r="P28027" s="138"/>
    </row>
    <row r="28028" spans="13:16" x14ac:dyDescent="0.3">
      <c r="M28028" s="162"/>
      <c r="N28028" s="152"/>
      <c r="P28028" s="138"/>
    </row>
    <row r="28029" spans="13:16" x14ac:dyDescent="0.3">
      <c r="M28029" s="162"/>
      <c r="N28029" s="152"/>
      <c r="P28029" s="138"/>
    </row>
    <row r="28030" spans="13:16" x14ac:dyDescent="0.3">
      <c r="M28030" s="162"/>
      <c r="N28030" s="152"/>
      <c r="P28030" s="138"/>
    </row>
    <row r="28031" spans="13:16" x14ac:dyDescent="0.3">
      <c r="M28031" s="162"/>
      <c r="N28031" s="152"/>
      <c r="P28031" s="138"/>
    </row>
    <row r="28032" spans="13:16" x14ac:dyDescent="0.3">
      <c r="M28032" s="162"/>
      <c r="N28032" s="152"/>
      <c r="P28032" s="138"/>
    </row>
    <row r="28033" spans="13:16" x14ac:dyDescent="0.3">
      <c r="M28033" s="162"/>
      <c r="N28033" s="152"/>
      <c r="P28033" s="138"/>
    </row>
    <row r="28034" spans="13:16" x14ac:dyDescent="0.3">
      <c r="M28034" s="162"/>
      <c r="N28034" s="152"/>
      <c r="P28034" s="138"/>
    </row>
    <row r="28035" spans="13:16" x14ac:dyDescent="0.3">
      <c r="M28035" s="162"/>
      <c r="N28035" s="152"/>
      <c r="P28035" s="138"/>
    </row>
    <row r="28036" spans="13:16" x14ac:dyDescent="0.3">
      <c r="M28036" s="162"/>
      <c r="N28036" s="152"/>
      <c r="P28036" s="138"/>
    </row>
    <row r="28037" spans="13:16" x14ac:dyDescent="0.3">
      <c r="M28037" s="162"/>
      <c r="N28037" s="152"/>
      <c r="P28037" s="138"/>
    </row>
    <row r="28038" spans="13:16" x14ac:dyDescent="0.3">
      <c r="M28038" s="162"/>
      <c r="N28038" s="152"/>
      <c r="P28038" s="138"/>
    </row>
    <row r="28039" spans="13:16" x14ac:dyDescent="0.3">
      <c r="M28039" s="162"/>
      <c r="N28039" s="152"/>
      <c r="P28039" s="138"/>
    </row>
    <row r="28040" spans="13:16" x14ac:dyDescent="0.3">
      <c r="M28040" s="162"/>
      <c r="N28040" s="152"/>
      <c r="P28040" s="138"/>
    </row>
    <row r="28041" spans="13:16" x14ac:dyDescent="0.3">
      <c r="M28041" s="162"/>
      <c r="N28041" s="152"/>
      <c r="P28041" s="138"/>
    </row>
    <row r="28042" spans="13:16" x14ac:dyDescent="0.3">
      <c r="M28042" s="162"/>
      <c r="N28042" s="152"/>
      <c r="P28042" s="138"/>
    </row>
    <row r="28043" spans="13:16" x14ac:dyDescent="0.3">
      <c r="M28043" s="162"/>
      <c r="N28043" s="152"/>
      <c r="P28043" s="138"/>
    </row>
    <row r="28044" spans="13:16" x14ac:dyDescent="0.3">
      <c r="M28044" s="162"/>
      <c r="N28044" s="152"/>
      <c r="P28044" s="138"/>
    </row>
    <row r="28045" spans="13:16" x14ac:dyDescent="0.3">
      <c r="M28045" s="162"/>
      <c r="N28045" s="152"/>
      <c r="P28045" s="138"/>
    </row>
    <row r="28046" spans="13:16" x14ac:dyDescent="0.3">
      <c r="M28046" s="162"/>
      <c r="N28046" s="152"/>
      <c r="P28046" s="138"/>
    </row>
    <row r="28047" spans="13:16" x14ac:dyDescent="0.3">
      <c r="M28047" s="162"/>
      <c r="N28047" s="152"/>
      <c r="P28047" s="138"/>
    </row>
    <row r="28048" spans="13:16" x14ac:dyDescent="0.3">
      <c r="M28048" s="162"/>
      <c r="N28048" s="152"/>
      <c r="P28048" s="138"/>
    </row>
    <row r="28049" spans="13:16" x14ac:dyDescent="0.3">
      <c r="M28049" s="162"/>
      <c r="N28049" s="152"/>
      <c r="P28049" s="138"/>
    </row>
    <row r="28050" spans="13:16" x14ac:dyDescent="0.3">
      <c r="M28050" s="162"/>
      <c r="N28050" s="152"/>
      <c r="P28050" s="138"/>
    </row>
    <row r="28051" spans="13:16" x14ac:dyDescent="0.3">
      <c r="M28051" s="162"/>
      <c r="N28051" s="152"/>
      <c r="P28051" s="138"/>
    </row>
    <row r="28052" spans="13:16" x14ac:dyDescent="0.3">
      <c r="M28052" s="162"/>
      <c r="N28052" s="152"/>
      <c r="P28052" s="138"/>
    </row>
    <row r="28053" spans="13:16" x14ac:dyDescent="0.3">
      <c r="M28053" s="162"/>
      <c r="N28053" s="152"/>
      <c r="P28053" s="138"/>
    </row>
    <row r="28054" spans="13:16" x14ac:dyDescent="0.3">
      <c r="M28054" s="162"/>
      <c r="N28054" s="152"/>
      <c r="P28054" s="138"/>
    </row>
    <row r="28055" spans="13:16" x14ac:dyDescent="0.3">
      <c r="M28055" s="162"/>
      <c r="N28055" s="152"/>
      <c r="P28055" s="138"/>
    </row>
    <row r="28056" spans="13:16" x14ac:dyDescent="0.3">
      <c r="M28056" s="162"/>
      <c r="N28056" s="152"/>
      <c r="P28056" s="138"/>
    </row>
    <row r="28057" spans="13:16" x14ac:dyDescent="0.3">
      <c r="M28057" s="162"/>
      <c r="N28057" s="152"/>
      <c r="P28057" s="138"/>
    </row>
    <row r="28058" spans="13:16" x14ac:dyDescent="0.3">
      <c r="M28058" s="162"/>
      <c r="N28058" s="152"/>
      <c r="P28058" s="138"/>
    </row>
    <row r="28059" spans="13:16" x14ac:dyDescent="0.3">
      <c r="M28059" s="162"/>
      <c r="N28059" s="152"/>
      <c r="P28059" s="138"/>
    </row>
    <row r="28060" spans="13:16" x14ac:dyDescent="0.3">
      <c r="M28060" s="162"/>
      <c r="N28060" s="152"/>
      <c r="P28060" s="138"/>
    </row>
    <row r="28061" spans="13:16" x14ac:dyDescent="0.3">
      <c r="M28061" s="162"/>
      <c r="N28061" s="152"/>
      <c r="P28061" s="138"/>
    </row>
    <row r="28062" spans="13:16" x14ac:dyDescent="0.3">
      <c r="M28062" s="162"/>
      <c r="N28062" s="152"/>
      <c r="P28062" s="138"/>
    </row>
    <row r="28063" spans="13:16" x14ac:dyDescent="0.3">
      <c r="M28063" s="162"/>
      <c r="N28063" s="152"/>
      <c r="P28063" s="138"/>
    </row>
    <row r="28064" spans="13:16" x14ac:dyDescent="0.3">
      <c r="M28064" s="162"/>
      <c r="N28064" s="152"/>
      <c r="P28064" s="138"/>
    </row>
    <row r="28065" spans="13:16" x14ac:dyDescent="0.3">
      <c r="M28065" s="162"/>
      <c r="N28065" s="152"/>
      <c r="P28065" s="138"/>
    </row>
    <row r="28066" spans="13:16" x14ac:dyDescent="0.3">
      <c r="M28066" s="162"/>
      <c r="N28066" s="152"/>
      <c r="P28066" s="138"/>
    </row>
    <row r="28067" spans="13:16" x14ac:dyDescent="0.3">
      <c r="M28067" s="162"/>
      <c r="N28067" s="152"/>
      <c r="P28067" s="138"/>
    </row>
    <row r="28068" spans="13:16" x14ac:dyDescent="0.3">
      <c r="M28068" s="162"/>
      <c r="N28068" s="152"/>
      <c r="P28068" s="138"/>
    </row>
    <row r="28069" spans="13:16" x14ac:dyDescent="0.3">
      <c r="M28069" s="162"/>
      <c r="N28069" s="152"/>
      <c r="P28069" s="138"/>
    </row>
    <row r="28070" spans="13:16" x14ac:dyDescent="0.3">
      <c r="M28070" s="162"/>
      <c r="N28070" s="152"/>
      <c r="P28070" s="138"/>
    </row>
    <row r="28071" spans="13:16" x14ac:dyDescent="0.3">
      <c r="M28071" s="162"/>
      <c r="N28071" s="152"/>
      <c r="P28071" s="138"/>
    </row>
    <row r="28072" spans="13:16" x14ac:dyDescent="0.3">
      <c r="M28072" s="162"/>
      <c r="N28072" s="152"/>
      <c r="P28072" s="138"/>
    </row>
    <row r="28073" spans="13:16" x14ac:dyDescent="0.3">
      <c r="M28073" s="162"/>
      <c r="N28073" s="152"/>
      <c r="P28073" s="138"/>
    </row>
    <row r="28074" spans="13:16" x14ac:dyDescent="0.3">
      <c r="M28074" s="162"/>
      <c r="N28074" s="152"/>
      <c r="P28074" s="138"/>
    </row>
    <row r="28075" spans="13:16" x14ac:dyDescent="0.3">
      <c r="M28075" s="162"/>
      <c r="N28075" s="152"/>
      <c r="P28075" s="138"/>
    </row>
    <row r="28076" spans="13:16" x14ac:dyDescent="0.3">
      <c r="M28076" s="162"/>
      <c r="N28076" s="152"/>
      <c r="P28076" s="138"/>
    </row>
    <row r="28077" spans="13:16" x14ac:dyDescent="0.3">
      <c r="M28077" s="162"/>
      <c r="N28077" s="152"/>
      <c r="P28077" s="138"/>
    </row>
    <row r="28078" spans="13:16" x14ac:dyDescent="0.3">
      <c r="M28078" s="162"/>
      <c r="N28078" s="152"/>
      <c r="P28078" s="138"/>
    </row>
    <row r="28079" spans="13:16" x14ac:dyDescent="0.3">
      <c r="M28079" s="162"/>
      <c r="N28079" s="152"/>
      <c r="P28079" s="138"/>
    </row>
    <row r="28080" spans="13:16" x14ac:dyDescent="0.3">
      <c r="M28080" s="162"/>
      <c r="N28080" s="152"/>
      <c r="P28080" s="138"/>
    </row>
    <row r="28081" spans="13:16" x14ac:dyDescent="0.3">
      <c r="M28081" s="162"/>
      <c r="N28081" s="152"/>
      <c r="P28081" s="138"/>
    </row>
    <row r="28082" spans="13:16" x14ac:dyDescent="0.3">
      <c r="M28082" s="162"/>
      <c r="N28082" s="152"/>
      <c r="P28082" s="138"/>
    </row>
    <row r="28083" spans="13:16" x14ac:dyDescent="0.3">
      <c r="M28083" s="162"/>
      <c r="N28083" s="152"/>
      <c r="P28083" s="138"/>
    </row>
    <row r="28084" spans="13:16" x14ac:dyDescent="0.3">
      <c r="M28084" s="162"/>
      <c r="N28084" s="152"/>
      <c r="P28084" s="138"/>
    </row>
    <row r="28085" spans="13:16" x14ac:dyDescent="0.3">
      <c r="M28085" s="162"/>
      <c r="N28085" s="152"/>
      <c r="P28085" s="138"/>
    </row>
    <row r="28086" spans="13:16" x14ac:dyDescent="0.3">
      <c r="M28086" s="162"/>
      <c r="N28086" s="152"/>
      <c r="P28086" s="138"/>
    </row>
    <row r="28087" spans="13:16" x14ac:dyDescent="0.3">
      <c r="M28087" s="162"/>
      <c r="N28087" s="152"/>
      <c r="P28087" s="138"/>
    </row>
    <row r="28088" spans="13:16" x14ac:dyDescent="0.3">
      <c r="M28088" s="162"/>
      <c r="N28088" s="152"/>
      <c r="P28088" s="138"/>
    </row>
    <row r="28089" spans="13:16" x14ac:dyDescent="0.3">
      <c r="M28089" s="162"/>
      <c r="N28089" s="152"/>
      <c r="P28089" s="138"/>
    </row>
    <row r="28090" spans="13:16" x14ac:dyDescent="0.3">
      <c r="M28090" s="162"/>
      <c r="N28090" s="152"/>
      <c r="P28090" s="138"/>
    </row>
    <row r="28091" spans="13:16" x14ac:dyDescent="0.3">
      <c r="M28091" s="162"/>
      <c r="N28091" s="152"/>
      <c r="P28091" s="138"/>
    </row>
    <row r="28092" spans="13:16" x14ac:dyDescent="0.3">
      <c r="M28092" s="162"/>
      <c r="N28092" s="152"/>
      <c r="P28092" s="138"/>
    </row>
    <row r="28093" spans="13:16" x14ac:dyDescent="0.3">
      <c r="M28093" s="162"/>
      <c r="N28093" s="152"/>
      <c r="P28093" s="138"/>
    </row>
    <row r="28094" spans="13:16" x14ac:dyDescent="0.3">
      <c r="M28094" s="162"/>
      <c r="N28094" s="152"/>
      <c r="P28094" s="138"/>
    </row>
    <row r="28095" spans="13:16" x14ac:dyDescent="0.3">
      <c r="M28095" s="162"/>
      <c r="N28095" s="152"/>
      <c r="P28095" s="138"/>
    </row>
    <row r="28096" spans="13:16" x14ac:dyDescent="0.3">
      <c r="M28096" s="162"/>
      <c r="N28096" s="152"/>
      <c r="P28096" s="138"/>
    </row>
    <row r="28097" spans="13:16" x14ac:dyDescent="0.3">
      <c r="M28097" s="162"/>
      <c r="N28097" s="152"/>
      <c r="P28097" s="138"/>
    </row>
    <row r="28098" spans="13:16" x14ac:dyDescent="0.3">
      <c r="M28098" s="162"/>
      <c r="N28098" s="152"/>
      <c r="P28098" s="138"/>
    </row>
    <row r="28099" spans="13:16" x14ac:dyDescent="0.3">
      <c r="M28099" s="162"/>
      <c r="N28099" s="152"/>
      <c r="P28099" s="138"/>
    </row>
    <row r="28100" spans="13:16" x14ac:dyDescent="0.3">
      <c r="M28100" s="162"/>
      <c r="N28100" s="152"/>
      <c r="P28100" s="138"/>
    </row>
    <row r="28101" spans="13:16" x14ac:dyDescent="0.3">
      <c r="M28101" s="162"/>
      <c r="N28101" s="152"/>
      <c r="P28101" s="138"/>
    </row>
    <row r="28102" spans="13:16" x14ac:dyDescent="0.3">
      <c r="M28102" s="162"/>
      <c r="N28102" s="152"/>
      <c r="P28102" s="138"/>
    </row>
    <row r="28103" spans="13:16" x14ac:dyDescent="0.3">
      <c r="M28103" s="162"/>
      <c r="N28103" s="152"/>
      <c r="P28103" s="138"/>
    </row>
    <row r="28104" spans="13:16" x14ac:dyDescent="0.3">
      <c r="M28104" s="162"/>
      <c r="N28104" s="152"/>
      <c r="P28104" s="138"/>
    </row>
    <row r="28105" spans="13:16" x14ac:dyDescent="0.3">
      <c r="M28105" s="162"/>
      <c r="N28105" s="152"/>
      <c r="P28105" s="138"/>
    </row>
    <row r="28106" spans="13:16" x14ac:dyDescent="0.3">
      <c r="M28106" s="162"/>
      <c r="N28106" s="152"/>
      <c r="P28106" s="138"/>
    </row>
    <row r="28107" spans="13:16" x14ac:dyDescent="0.3">
      <c r="M28107" s="162"/>
      <c r="N28107" s="152"/>
      <c r="P28107" s="138"/>
    </row>
    <row r="28108" spans="13:16" x14ac:dyDescent="0.3">
      <c r="M28108" s="162"/>
      <c r="N28108" s="152"/>
      <c r="P28108" s="138"/>
    </row>
    <row r="28109" spans="13:16" x14ac:dyDescent="0.3">
      <c r="M28109" s="162"/>
      <c r="N28109" s="152"/>
      <c r="P28109" s="138"/>
    </row>
    <row r="28110" spans="13:16" x14ac:dyDescent="0.3">
      <c r="M28110" s="162"/>
      <c r="N28110" s="152"/>
      <c r="P28110" s="138"/>
    </row>
    <row r="28111" spans="13:16" x14ac:dyDescent="0.3">
      <c r="M28111" s="162"/>
      <c r="N28111" s="152"/>
      <c r="P28111" s="138"/>
    </row>
    <row r="28112" spans="13:16" x14ac:dyDescent="0.3">
      <c r="M28112" s="162"/>
      <c r="N28112" s="152"/>
      <c r="P28112" s="138"/>
    </row>
    <row r="28113" spans="13:16" x14ac:dyDescent="0.3">
      <c r="M28113" s="162"/>
      <c r="N28113" s="152"/>
      <c r="P28113" s="138"/>
    </row>
    <row r="28114" spans="13:16" x14ac:dyDescent="0.3">
      <c r="M28114" s="162"/>
      <c r="N28114" s="152"/>
      <c r="P28114" s="138"/>
    </row>
    <row r="28115" spans="13:16" x14ac:dyDescent="0.3">
      <c r="M28115" s="162"/>
      <c r="N28115" s="152"/>
      <c r="P28115" s="138"/>
    </row>
    <row r="28116" spans="13:16" x14ac:dyDescent="0.3">
      <c r="M28116" s="162"/>
      <c r="N28116" s="152"/>
      <c r="P28116" s="138"/>
    </row>
    <row r="28117" spans="13:16" x14ac:dyDescent="0.3">
      <c r="M28117" s="162"/>
      <c r="N28117" s="152"/>
      <c r="P28117" s="138"/>
    </row>
    <row r="28118" spans="13:16" x14ac:dyDescent="0.3">
      <c r="M28118" s="162"/>
      <c r="N28118" s="152"/>
      <c r="P28118" s="138"/>
    </row>
    <row r="28119" spans="13:16" x14ac:dyDescent="0.3">
      <c r="M28119" s="162"/>
      <c r="N28119" s="152"/>
      <c r="P28119" s="138"/>
    </row>
    <row r="28120" spans="13:16" x14ac:dyDescent="0.3">
      <c r="M28120" s="162"/>
      <c r="N28120" s="152"/>
      <c r="P28120" s="138"/>
    </row>
    <row r="28121" spans="13:16" x14ac:dyDescent="0.3">
      <c r="M28121" s="162"/>
      <c r="N28121" s="152"/>
      <c r="P28121" s="138"/>
    </row>
    <row r="28122" spans="13:16" x14ac:dyDescent="0.3">
      <c r="M28122" s="162"/>
      <c r="N28122" s="152"/>
      <c r="P28122" s="138"/>
    </row>
    <row r="28123" spans="13:16" x14ac:dyDescent="0.3">
      <c r="M28123" s="162"/>
      <c r="N28123" s="152"/>
      <c r="P28123" s="138"/>
    </row>
    <row r="28124" spans="13:16" x14ac:dyDescent="0.3">
      <c r="M28124" s="162"/>
      <c r="N28124" s="152"/>
      <c r="P28124" s="138"/>
    </row>
    <row r="28125" spans="13:16" x14ac:dyDescent="0.3">
      <c r="M28125" s="162"/>
      <c r="N28125" s="152"/>
      <c r="P28125" s="138"/>
    </row>
    <row r="28126" spans="13:16" x14ac:dyDescent="0.3">
      <c r="M28126" s="162"/>
      <c r="N28126" s="152"/>
      <c r="P28126" s="138"/>
    </row>
    <row r="28127" spans="13:16" x14ac:dyDescent="0.3">
      <c r="M28127" s="162"/>
      <c r="N28127" s="152"/>
      <c r="P28127" s="138"/>
    </row>
    <row r="28128" spans="13:16" x14ac:dyDescent="0.3">
      <c r="M28128" s="162"/>
      <c r="N28128" s="152"/>
      <c r="P28128" s="138"/>
    </row>
    <row r="28129" spans="13:16" x14ac:dyDescent="0.3">
      <c r="M28129" s="162"/>
      <c r="N28129" s="152"/>
      <c r="P28129" s="138"/>
    </row>
    <row r="28130" spans="13:16" x14ac:dyDescent="0.3">
      <c r="M28130" s="162"/>
      <c r="N28130" s="152"/>
      <c r="P28130" s="138"/>
    </row>
    <row r="28131" spans="13:16" x14ac:dyDescent="0.3">
      <c r="M28131" s="162"/>
      <c r="N28131" s="152"/>
      <c r="P28131" s="138"/>
    </row>
    <row r="28132" spans="13:16" x14ac:dyDescent="0.3">
      <c r="M28132" s="162"/>
      <c r="N28132" s="152"/>
      <c r="P28132" s="138"/>
    </row>
    <row r="28133" spans="13:16" x14ac:dyDescent="0.3">
      <c r="M28133" s="162"/>
      <c r="N28133" s="152"/>
      <c r="P28133" s="138"/>
    </row>
    <row r="28134" spans="13:16" x14ac:dyDescent="0.3">
      <c r="M28134" s="162"/>
      <c r="N28134" s="152"/>
      <c r="P28134" s="138"/>
    </row>
    <row r="28135" spans="13:16" x14ac:dyDescent="0.3">
      <c r="M28135" s="162"/>
      <c r="N28135" s="152"/>
      <c r="P28135" s="138"/>
    </row>
    <row r="28136" spans="13:16" x14ac:dyDescent="0.3">
      <c r="M28136" s="162"/>
      <c r="N28136" s="152"/>
      <c r="P28136" s="138"/>
    </row>
    <row r="28137" spans="13:16" x14ac:dyDescent="0.3">
      <c r="M28137" s="162"/>
      <c r="N28137" s="152"/>
      <c r="P28137" s="138"/>
    </row>
    <row r="28138" spans="13:16" x14ac:dyDescent="0.3">
      <c r="M28138" s="162"/>
      <c r="N28138" s="152"/>
      <c r="P28138" s="138"/>
    </row>
    <row r="28139" spans="13:16" x14ac:dyDescent="0.3">
      <c r="M28139" s="162"/>
      <c r="N28139" s="152"/>
      <c r="P28139" s="138"/>
    </row>
    <row r="28140" spans="13:16" x14ac:dyDescent="0.3">
      <c r="M28140" s="162"/>
      <c r="N28140" s="152"/>
      <c r="P28140" s="138"/>
    </row>
    <row r="28141" spans="13:16" x14ac:dyDescent="0.3">
      <c r="M28141" s="162"/>
      <c r="N28141" s="152"/>
      <c r="P28141" s="138"/>
    </row>
    <row r="28142" spans="13:16" x14ac:dyDescent="0.3">
      <c r="M28142" s="162"/>
      <c r="N28142" s="152"/>
      <c r="P28142" s="138"/>
    </row>
    <row r="28143" spans="13:16" x14ac:dyDescent="0.3">
      <c r="M28143" s="162"/>
      <c r="N28143" s="152"/>
      <c r="P28143" s="138"/>
    </row>
    <row r="28144" spans="13:16" x14ac:dyDescent="0.3">
      <c r="M28144" s="162"/>
      <c r="N28144" s="152"/>
      <c r="P28144" s="138"/>
    </row>
    <row r="28145" spans="13:16" x14ac:dyDescent="0.3">
      <c r="M28145" s="162"/>
      <c r="N28145" s="152"/>
      <c r="P28145" s="138"/>
    </row>
    <row r="28146" spans="13:16" x14ac:dyDescent="0.3">
      <c r="M28146" s="162"/>
      <c r="N28146" s="152"/>
      <c r="P28146" s="138"/>
    </row>
    <row r="28147" spans="13:16" x14ac:dyDescent="0.3">
      <c r="M28147" s="162"/>
      <c r="N28147" s="152"/>
      <c r="P28147" s="138"/>
    </row>
    <row r="28148" spans="13:16" x14ac:dyDescent="0.3">
      <c r="M28148" s="162"/>
      <c r="N28148" s="152"/>
      <c r="P28148" s="138"/>
    </row>
    <row r="28149" spans="13:16" x14ac:dyDescent="0.3">
      <c r="M28149" s="162"/>
      <c r="N28149" s="152"/>
      <c r="P28149" s="138"/>
    </row>
    <row r="28150" spans="13:16" x14ac:dyDescent="0.3">
      <c r="M28150" s="162"/>
      <c r="N28150" s="152"/>
      <c r="P28150" s="138"/>
    </row>
    <row r="28151" spans="13:16" x14ac:dyDescent="0.3">
      <c r="M28151" s="162"/>
      <c r="N28151" s="152"/>
      <c r="P28151" s="138"/>
    </row>
    <row r="28152" spans="13:16" x14ac:dyDescent="0.3">
      <c r="M28152" s="162"/>
      <c r="N28152" s="152"/>
      <c r="P28152" s="138"/>
    </row>
    <row r="28153" spans="13:16" x14ac:dyDescent="0.3">
      <c r="M28153" s="162"/>
      <c r="N28153" s="152"/>
      <c r="P28153" s="138"/>
    </row>
    <row r="28154" spans="13:16" x14ac:dyDescent="0.3">
      <c r="M28154" s="162"/>
      <c r="N28154" s="152"/>
      <c r="P28154" s="138"/>
    </row>
    <row r="28155" spans="13:16" x14ac:dyDescent="0.3">
      <c r="M28155" s="162"/>
      <c r="N28155" s="152"/>
      <c r="P28155" s="138"/>
    </row>
    <row r="28156" spans="13:16" x14ac:dyDescent="0.3">
      <c r="M28156" s="162"/>
      <c r="N28156" s="152"/>
      <c r="P28156" s="138"/>
    </row>
    <row r="28157" spans="13:16" x14ac:dyDescent="0.3">
      <c r="M28157" s="162"/>
      <c r="N28157" s="152"/>
      <c r="P28157" s="138"/>
    </row>
    <row r="28158" spans="13:16" x14ac:dyDescent="0.3">
      <c r="M28158" s="162"/>
      <c r="N28158" s="152"/>
      <c r="P28158" s="138"/>
    </row>
    <row r="28159" spans="13:16" x14ac:dyDescent="0.3">
      <c r="M28159" s="162"/>
      <c r="N28159" s="152"/>
      <c r="P28159" s="138"/>
    </row>
    <row r="28160" spans="13:16" x14ac:dyDescent="0.3">
      <c r="M28160" s="162"/>
      <c r="N28160" s="152"/>
      <c r="P28160" s="138"/>
    </row>
    <row r="28161" spans="13:16" x14ac:dyDescent="0.3">
      <c r="M28161" s="162"/>
      <c r="N28161" s="152"/>
      <c r="P28161" s="138"/>
    </row>
    <row r="28162" spans="13:16" x14ac:dyDescent="0.3">
      <c r="M28162" s="162"/>
      <c r="N28162" s="152"/>
      <c r="P28162" s="138"/>
    </row>
    <row r="28163" spans="13:16" x14ac:dyDescent="0.3">
      <c r="M28163" s="162"/>
      <c r="N28163" s="152"/>
      <c r="P28163" s="138"/>
    </row>
    <row r="28164" spans="13:16" x14ac:dyDescent="0.3">
      <c r="M28164" s="162"/>
      <c r="N28164" s="152"/>
      <c r="P28164" s="138"/>
    </row>
    <row r="28165" spans="13:16" x14ac:dyDescent="0.3">
      <c r="M28165" s="162"/>
      <c r="N28165" s="152"/>
      <c r="P28165" s="138"/>
    </row>
    <row r="28166" spans="13:16" x14ac:dyDescent="0.3">
      <c r="M28166" s="162"/>
      <c r="N28166" s="152"/>
      <c r="P28166" s="138"/>
    </row>
    <row r="28167" spans="13:16" x14ac:dyDescent="0.3">
      <c r="M28167" s="162"/>
      <c r="N28167" s="152"/>
      <c r="P28167" s="138"/>
    </row>
    <row r="28168" spans="13:16" x14ac:dyDescent="0.3">
      <c r="M28168" s="162"/>
      <c r="N28168" s="152"/>
      <c r="P28168" s="138"/>
    </row>
    <row r="28169" spans="13:16" x14ac:dyDescent="0.3">
      <c r="M28169" s="162"/>
      <c r="N28169" s="152"/>
      <c r="P28169" s="138"/>
    </row>
    <row r="28170" spans="13:16" x14ac:dyDescent="0.3">
      <c r="M28170" s="162"/>
      <c r="N28170" s="152"/>
      <c r="P28170" s="138"/>
    </row>
    <row r="28171" spans="13:16" x14ac:dyDescent="0.3">
      <c r="M28171" s="162"/>
      <c r="N28171" s="152"/>
      <c r="P28171" s="138"/>
    </row>
    <row r="28172" spans="13:16" x14ac:dyDescent="0.3">
      <c r="M28172" s="162"/>
      <c r="N28172" s="152"/>
      <c r="P28172" s="138"/>
    </row>
    <row r="28173" spans="13:16" x14ac:dyDescent="0.3">
      <c r="M28173" s="162"/>
      <c r="N28173" s="152"/>
      <c r="P28173" s="138"/>
    </row>
    <row r="28174" spans="13:16" x14ac:dyDescent="0.3">
      <c r="M28174" s="162"/>
      <c r="N28174" s="152"/>
      <c r="P28174" s="138"/>
    </row>
    <row r="28175" spans="13:16" x14ac:dyDescent="0.3">
      <c r="M28175" s="162"/>
      <c r="N28175" s="152"/>
      <c r="P28175" s="138"/>
    </row>
    <row r="28176" spans="13:16" x14ac:dyDescent="0.3">
      <c r="M28176" s="162"/>
      <c r="N28176" s="152"/>
      <c r="P28176" s="138"/>
    </row>
    <row r="28177" spans="13:16" x14ac:dyDescent="0.3">
      <c r="M28177" s="162"/>
      <c r="N28177" s="152"/>
      <c r="P28177" s="138"/>
    </row>
    <row r="28178" spans="13:16" x14ac:dyDescent="0.3">
      <c r="M28178" s="162"/>
      <c r="N28178" s="152"/>
      <c r="P28178" s="138"/>
    </row>
    <row r="28179" spans="13:16" x14ac:dyDescent="0.3">
      <c r="M28179" s="162"/>
      <c r="N28179" s="152"/>
      <c r="P28179" s="138"/>
    </row>
    <row r="28180" spans="13:16" x14ac:dyDescent="0.3">
      <c r="M28180" s="162"/>
      <c r="N28180" s="152"/>
      <c r="P28180" s="138"/>
    </row>
    <row r="28181" spans="13:16" x14ac:dyDescent="0.3">
      <c r="M28181" s="162"/>
      <c r="N28181" s="152"/>
      <c r="P28181" s="138"/>
    </row>
    <row r="28182" spans="13:16" x14ac:dyDescent="0.3">
      <c r="M28182" s="162"/>
      <c r="N28182" s="152"/>
      <c r="P28182" s="138"/>
    </row>
    <row r="28183" spans="13:16" x14ac:dyDescent="0.3">
      <c r="M28183" s="162"/>
      <c r="N28183" s="152"/>
      <c r="P28183" s="138"/>
    </row>
    <row r="28184" spans="13:16" x14ac:dyDescent="0.3">
      <c r="M28184" s="162"/>
      <c r="N28184" s="152"/>
      <c r="P28184" s="138"/>
    </row>
    <row r="28185" spans="13:16" x14ac:dyDescent="0.3">
      <c r="M28185" s="162"/>
      <c r="N28185" s="152"/>
      <c r="P28185" s="138"/>
    </row>
    <row r="28186" spans="13:16" x14ac:dyDescent="0.3">
      <c r="M28186" s="162"/>
      <c r="N28186" s="152"/>
      <c r="P28186" s="138"/>
    </row>
    <row r="28187" spans="13:16" x14ac:dyDescent="0.3">
      <c r="M28187" s="162"/>
      <c r="N28187" s="152"/>
      <c r="P28187" s="138"/>
    </row>
    <row r="28188" spans="13:16" x14ac:dyDescent="0.3">
      <c r="M28188" s="162"/>
      <c r="N28188" s="152"/>
      <c r="P28188" s="138"/>
    </row>
    <row r="28189" spans="13:16" x14ac:dyDescent="0.3">
      <c r="M28189" s="162"/>
      <c r="N28189" s="152"/>
      <c r="P28189" s="138"/>
    </row>
    <row r="28190" spans="13:16" x14ac:dyDescent="0.3">
      <c r="M28190" s="162"/>
      <c r="N28190" s="152"/>
      <c r="P28190" s="138"/>
    </row>
    <row r="28191" spans="13:16" x14ac:dyDescent="0.3">
      <c r="M28191" s="162"/>
      <c r="N28191" s="152"/>
      <c r="P28191" s="138"/>
    </row>
    <row r="28192" spans="13:16" x14ac:dyDescent="0.3">
      <c r="M28192" s="162"/>
      <c r="N28192" s="152"/>
      <c r="P28192" s="138"/>
    </row>
    <row r="28193" spans="13:16" x14ac:dyDescent="0.3">
      <c r="M28193" s="162"/>
      <c r="N28193" s="152"/>
      <c r="P28193" s="138"/>
    </row>
    <row r="28194" spans="13:16" x14ac:dyDescent="0.3">
      <c r="M28194" s="162"/>
      <c r="N28194" s="152"/>
      <c r="P28194" s="138"/>
    </row>
    <row r="28195" spans="13:16" x14ac:dyDescent="0.3">
      <c r="M28195" s="162"/>
      <c r="N28195" s="152"/>
      <c r="P28195" s="138"/>
    </row>
    <row r="28196" spans="13:16" x14ac:dyDescent="0.3">
      <c r="M28196" s="162"/>
      <c r="N28196" s="152"/>
      <c r="P28196" s="138"/>
    </row>
    <row r="28197" spans="13:16" x14ac:dyDescent="0.3">
      <c r="M28197" s="162"/>
      <c r="N28197" s="152"/>
      <c r="P28197" s="138"/>
    </row>
    <row r="28198" spans="13:16" x14ac:dyDescent="0.3">
      <c r="M28198" s="162"/>
      <c r="N28198" s="152"/>
      <c r="P28198" s="138"/>
    </row>
    <row r="28199" spans="13:16" x14ac:dyDescent="0.3">
      <c r="M28199" s="162"/>
      <c r="N28199" s="152"/>
      <c r="P28199" s="138"/>
    </row>
    <row r="28200" spans="13:16" x14ac:dyDescent="0.3">
      <c r="M28200" s="162"/>
      <c r="N28200" s="152"/>
      <c r="P28200" s="138"/>
    </row>
    <row r="28201" spans="13:16" x14ac:dyDescent="0.3">
      <c r="M28201" s="162"/>
      <c r="N28201" s="152"/>
      <c r="P28201" s="138"/>
    </row>
    <row r="28202" spans="13:16" x14ac:dyDescent="0.3">
      <c r="M28202" s="162"/>
      <c r="N28202" s="152"/>
      <c r="P28202" s="138"/>
    </row>
    <row r="28203" spans="13:16" x14ac:dyDescent="0.3">
      <c r="M28203" s="162"/>
      <c r="N28203" s="152"/>
      <c r="P28203" s="138"/>
    </row>
    <row r="28204" spans="13:16" x14ac:dyDescent="0.3">
      <c r="M28204" s="162"/>
      <c r="N28204" s="152"/>
      <c r="P28204" s="138"/>
    </row>
    <row r="28205" spans="13:16" x14ac:dyDescent="0.3">
      <c r="M28205" s="162"/>
      <c r="N28205" s="152"/>
      <c r="P28205" s="138"/>
    </row>
    <row r="28206" spans="13:16" x14ac:dyDescent="0.3">
      <c r="M28206" s="162"/>
      <c r="N28206" s="152"/>
      <c r="P28206" s="138"/>
    </row>
    <row r="28207" spans="13:16" x14ac:dyDescent="0.3">
      <c r="M28207" s="162"/>
      <c r="N28207" s="152"/>
      <c r="P28207" s="138"/>
    </row>
    <row r="28208" spans="13:16" x14ac:dyDescent="0.3">
      <c r="M28208" s="162"/>
      <c r="N28208" s="152"/>
      <c r="P28208" s="138"/>
    </row>
    <row r="28209" spans="13:16" x14ac:dyDescent="0.3">
      <c r="M28209" s="162"/>
      <c r="N28209" s="152"/>
      <c r="P28209" s="138"/>
    </row>
    <row r="28210" spans="13:16" x14ac:dyDescent="0.3">
      <c r="M28210" s="162"/>
      <c r="N28210" s="152"/>
      <c r="P28210" s="138"/>
    </row>
    <row r="28211" spans="13:16" x14ac:dyDescent="0.3">
      <c r="M28211" s="162"/>
      <c r="N28211" s="152"/>
      <c r="P28211" s="138"/>
    </row>
    <row r="28212" spans="13:16" x14ac:dyDescent="0.3">
      <c r="M28212" s="162"/>
      <c r="N28212" s="152"/>
      <c r="P28212" s="138"/>
    </row>
    <row r="28213" spans="13:16" x14ac:dyDescent="0.3">
      <c r="M28213" s="162"/>
      <c r="N28213" s="152"/>
      <c r="P28213" s="138"/>
    </row>
    <row r="28214" spans="13:16" x14ac:dyDescent="0.3">
      <c r="M28214" s="162"/>
      <c r="N28214" s="152"/>
      <c r="P28214" s="138"/>
    </row>
    <row r="28215" spans="13:16" x14ac:dyDescent="0.3">
      <c r="M28215" s="162"/>
      <c r="N28215" s="152"/>
      <c r="P28215" s="138"/>
    </row>
    <row r="28216" spans="13:16" x14ac:dyDescent="0.3">
      <c r="M28216" s="162"/>
      <c r="N28216" s="152"/>
      <c r="P28216" s="138"/>
    </row>
    <row r="28217" spans="13:16" x14ac:dyDescent="0.3">
      <c r="M28217" s="162"/>
      <c r="N28217" s="152"/>
      <c r="P28217" s="138"/>
    </row>
    <row r="28218" spans="13:16" x14ac:dyDescent="0.3">
      <c r="M28218" s="162"/>
      <c r="N28218" s="152"/>
      <c r="P28218" s="138"/>
    </row>
    <row r="28219" spans="13:16" x14ac:dyDescent="0.3">
      <c r="M28219" s="162"/>
      <c r="N28219" s="152"/>
      <c r="P28219" s="138"/>
    </row>
    <row r="28220" spans="13:16" x14ac:dyDescent="0.3">
      <c r="M28220" s="162"/>
      <c r="N28220" s="152"/>
      <c r="P28220" s="138"/>
    </row>
    <row r="28221" spans="13:16" x14ac:dyDescent="0.3">
      <c r="M28221" s="162"/>
      <c r="N28221" s="152"/>
      <c r="P28221" s="138"/>
    </row>
    <row r="28222" spans="13:16" x14ac:dyDescent="0.3">
      <c r="M28222" s="162"/>
      <c r="N28222" s="152"/>
      <c r="P28222" s="138"/>
    </row>
    <row r="28223" spans="13:16" x14ac:dyDescent="0.3">
      <c r="M28223" s="162"/>
      <c r="N28223" s="152"/>
      <c r="P28223" s="138"/>
    </row>
    <row r="28224" spans="13:16" x14ac:dyDescent="0.3">
      <c r="M28224" s="162"/>
      <c r="N28224" s="152"/>
      <c r="P28224" s="138"/>
    </row>
    <row r="28225" spans="13:16" x14ac:dyDescent="0.3">
      <c r="M28225" s="162"/>
      <c r="N28225" s="152"/>
      <c r="P28225" s="138"/>
    </row>
    <row r="28226" spans="13:16" x14ac:dyDescent="0.3">
      <c r="M28226" s="162"/>
      <c r="N28226" s="152"/>
      <c r="P28226" s="138"/>
    </row>
    <row r="28227" spans="13:16" x14ac:dyDescent="0.3">
      <c r="M28227" s="162"/>
      <c r="N28227" s="152"/>
      <c r="P28227" s="138"/>
    </row>
    <row r="28228" spans="13:16" x14ac:dyDescent="0.3">
      <c r="M28228" s="162"/>
      <c r="N28228" s="152"/>
      <c r="P28228" s="138"/>
    </row>
    <row r="28229" spans="13:16" x14ac:dyDescent="0.3">
      <c r="M28229" s="162"/>
      <c r="N28229" s="152"/>
      <c r="P28229" s="138"/>
    </row>
    <row r="28230" spans="13:16" x14ac:dyDescent="0.3">
      <c r="M28230" s="162"/>
      <c r="N28230" s="152"/>
      <c r="P28230" s="138"/>
    </row>
    <row r="28231" spans="13:16" x14ac:dyDescent="0.3">
      <c r="M28231" s="162"/>
      <c r="N28231" s="152"/>
      <c r="P28231" s="138"/>
    </row>
    <row r="28232" spans="13:16" x14ac:dyDescent="0.3">
      <c r="M28232" s="162"/>
      <c r="N28232" s="152"/>
      <c r="P28232" s="138"/>
    </row>
    <row r="28233" spans="13:16" x14ac:dyDescent="0.3">
      <c r="M28233" s="162"/>
      <c r="N28233" s="152"/>
      <c r="P28233" s="138"/>
    </row>
    <row r="28234" spans="13:16" x14ac:dyDescent="0.3">
      <c r="M28234" s="162"/>
      <c r="N28234" s="152"/>
      <c r="P28234" s="138"/>
    </row>
    <row r="28235" spans="13:16" x14ac:dyDescent="0.3">
      <c r="M28235" s="162"/>
      <c r="N28235" s="152"/>
      <c r="P28235" s="138"/>
    </row>
    <row r="28236" spans="13:16" x14ac:dyDescent="0.3">
      <c r="M28236" s="162"/>
      <c r="N28236" s="152"/>
      <c r="P28236" s="138"/>
    </row>
    <row r="28237" spans="13:16" x14ac:dyDescent="0.3">
      <c r="M28237" s="162"/>
      <c r="N28237" s="152"/>
      <c r="P28237" s="138"/>
    </row>
    <row r="28238" spans="13:16" x14ac:dyDescent="0.3">
      <c r="M28238" s="162"/>
      <c r="N28238" s="152"/>
      <c r="P28238" s="138"/>
    </row>
    <row r="28239" spans="13:16" x14ac:dyDescent="0.3">
      <c r="M28239" s="162"/>
      <c r="N28239" s="152"/>
      <c r="P28239" s="138"/>
    </row>
    <row r="28240" spans="13:16" x14ac:dyDescent="0.3">
      <c r="M28240" s="162"/>
      <c r="N28240" s="152"/>
      <c r="P28240" s="138"/>
    </row>
    <row r="28241" spans="13:16" x14ac:dyDescent="0.3">
      <c r="M28241" s="162"/>
      <c r="N28241" s="152"/>
      <c r="P28241" s="138"/>
    </row>
    <row r="28242" spans="13:16" x14ac:dyDescent="0.3">
      <c r="M28242" s="162"/>
      <c r="N28242" s="152"/>
      <c r="P28242" s="138"/>
    </row>
    <row r="28243" spans="13:16" x14ac:dyDescent="0.3">
      <c r="M28243" s="162"/>
      <c r="N28243" s="152"/>
      <c r="P28243" s="138"/>
    </row>
    <row r="28244" spans="13:16" x14ac:dyDescent="0.3">
      <c r="M28244" s="162"/>
      <c r="N28244" s="152"/>
      <c r="P28244" s="138"/>
    </row>
    <row r="28245" spans="13:16" x14ac:dyDescent="0.3">
      <c r="M28245" s="162"/>
      <c r="N28245" s="152"/>
      <c r="P28245" s="138"/>
    </row>
    <row r="28246" spans="13:16" x14ac:dyDescent="0.3">
      <c r="M28246" s="162"/>
      <c r="N28246" s="152"/>
      <c r="P28246" s="138"/>
    </row>
    <row r="28247" spans="13:16" x14ac:dyDescent="0.3">
      <c r="M28247" s="162"/>
      <c r="N28247" s="152"/>
      <c r="P28247" s="138"/>
    </row>
    <row r="28248" spans="13:16" x14ac:dyDescent="0.3">
      <c r="M28248" s="162"/>
      <c r="N28248" s="152"/>
      <c r="P28248" s="138"/>
    </row>
    <row r="28249" spans="13:16" x14ac:dyDescent="0.3">
      <c r="M28249" s="162"/>
      <c r="N28249" s="152"/>
      <c r="P28249" s="138"/>
    </row>
    <row r="28250" spans="13:16" x14ac:dyDescent="0.3">
      <c r="M28250" s="162"/>
      <c r="N28250" s="152"/>
      <c r="P28250" s="138"/>
    </row>
    <row r="28251" spans="13:16" x14ac:dyDescent="0.3">
      <c r="M28251" s="162"/>
      <c r="N28251" s="152"/>
      <c r="P28251" s="138"/>
    </row>
    <row r="28252" spans="13:16" x14ac:dyDescent="0.3">
      <c r="M28252" s="162"/>
      <c r="N28252" s="152"/>
      <c r="P28252" s="138"/>
    </row>
    <row r="28253" spans="13:16" x14ac:dyDescent="0.3">
      <c r="M28253" s="162"/>
      <c r="N28253" s="152"/>
      <c r="P28253" s="138"/>
    </row>
    <row r="28254" spans="13:16" x14ac:dyDescent="0.3">
      <c r="M28254" s="162"/>
      <c r="N28254" s="152"/>
      <c r="P28254" s="138"/>
    </row>
    <row r="28255" spans="13:16" x14ac:dyDescent="0.3">
      <c r="M28255" s="162"/>
      <c r="N28255" s="152"/>
      <c r="P28255" s="138"/>
    </row>
    <row r="28256" spans="13:16" x14ac:dyDescent="0.3">
      <c r="M28256" s="162"/>
      <c r="N28256" s="152"/>
      <c r="P28256" s="138"/>
    </row>
    <row r="28257" spans="13:16" x14ac:dyDescent="0.3">
      <c r="M28257" s="162"/>
      <c r="N28257" s="152"/>
      <c r="P28257" s="138"/>
    </row>
    <row r="28258" spans="13:16" x14ac:dyDescent="0.3">
      <c r="M28258" s="162"/>
      <c r="N28258" s="152"/>
      <c r="P28258" s="138"/>
    </row>
    <row r="28259" spans="13:16" x14ac:dyDescent="0.3">
      <c r="M28259" s="162"/>
      <c r="N28259" s="152"/>
      <c r="P28259" s="138"/>
    </row>
    <row r="28260" spans="13:16" x14ac:dyDescent="0.3">
      <c r="M28260" s="162"/>
      <c r="N28260" s="152"/>
      <c r="P28260" s="138"/>
    </row>
    <row r="28261" spans="13:16" x14ac:dyDescent="0.3">
      <c r="M28261" s="162"/>
      <c r="N28261" s="152"/>
      <c r="P28261" s="138"/>
    </row>
    <row r="28262" spans="13:16" x14ac:dyDescent="0.3">
      <c r="M28262" s="162"/>
      <c r="N28262" s="152"/>
      <c r="P28262" s="138"/>
    </row>
    <row r="28263" spans="13:16" x14ac:dyDescent="0.3">
      <c r="M28263" s="162"/>
      <c r="N28263" s="152"/>
      <c r="P28263" s="138"/>
    </row>
    <row r="28264" spans="13:16" x14ac:dyDescent="0.3">
      <c r="M28264" s="162"/>
      <c r="N28264" s="152"/>
      <c r="P28264" s="138"/>
    </row>
    <row r="28265" spans="13:16" x14ac:dyDescent="0.3">
      <c r="M28265" s="162"/>
      <c r="N28265" s="152"/>
      <c r="P28265" s="138"/>
    </row>
    <row r="28266" spans="13:16" x14ac:dyDescent="0.3">
      <c r="M28266" s="162"/>
      <c r="N28266" s="152"/>
      <c r="P28266" s="138"/>
    </row>
    <row r="28267" spans="13:16" x14ac:dyDescent="0.3">
      <c r="M28267" s="162"/>
      <c r="N28267" s="152"/>
      <c r="P28267" s="138"/>
    </row>
    <row r="28268" spans="13:16" x14ac:dyDescent="0.3">
      <c r="M28268" s="162"/>
      <c r="N28268" s="152"/>
      <c r="P28268" s="138"/>
    </row>
    <row r="28269" spans="13:16" x14ac:dyDescent="0.3">
      <c r="M28269" s="162"/>
      <c r="N28269" s="152"/>
      <c r="P28269" s="138"/>
    </row>
    <row r="28270" spans="13:16" x14ac:dyDescent="0.3">
      <c r="M28270" s="162"/>
      <c r="N28270" s="152"/>
      <c r="P28270" s="138"/>
    </row>
    <row r="28271" spans="13:16" x14ac:dyDescent="0.3">
      <c r="M28271" s="162"/>
      <c r="N28271" s="152"/>
      <c r="P28271" s="138"/>
    </row>
    <row r="28272" spans="13:16" x14ac:dyDescent="0.3">
      <c r="M28272" s="162"/>
      <c r="N28272" s="152"/>
      <c r="P28272" s="138"/>
    </row>
    <row r="28273" spans="13:16" x14ac:dyDescent="0.3">
      <c r="M28273" s="162"/>
      <c r="N28273" s="152"/>
      <c r="P28273" s="138"/>
    </row>
    <row r="28274" spans="13:16" x14ac:dyDescent="0.3">
      <c r="M28274" s="162"/>
      <c r="N28274" s="152"/>
      <c r="P28274" s="138"/>
    </row>
    <row r="28275" spans="13:16" x14ac:dyDescent="0.3">
      <c r="M28275" s="162"/>
      <c r="N28275" s="152"/>
      <c r="P28275" s="138"/>
    </row>
    <row r="28276" spans="13:16" x14ac:dyDescent="0.3">
      <c r="M28276" s="162"/>
      <c r="N28276" s="152"/>
      <c r="P28276" s="138"/>
    </row>
    <row r="28277" spans="13:16" x14ac:dyDescent="0.3">
      <c r="M28277" s="162"/>
      <c r="N28277" s="152"/>
      <c r="P28277" s="138"/>
    </row>
    <row r="28278" spans="13:16" x14ac:dyDescent="0.3">
      <c r="M28278" s="162"/>
      <c r="N28278" s="152"/>
      <c r="P28278" s="138"/>
    </row>
    <row r="28279" spans="13:16" x14ac:dyDescent="0.3">
      <c r="M28279" s="162"/>
      <c r="N28279" s="152"/>
      <c r="P28279" s="138"/>
    </row>
    <row r="28280" spans="13:16" x14ac:dyDescent="0.3">
      <c r="M28280" s="162"/>
      <c r="N28280" s="152"/>
      <c r="P28280" s="138"/>
    </row>
    <row r="28281" spans="13:16" x14ac:dyDescent="0.3">
      <c r="M28281" s="162"/>
      <c r="N28281" s="152"/>
      <c r="P28281" s="138"/>
    </row>
    <row r="28282" spans="13:16" x14ac:dyDescent="0.3">
      <c r="M28282" s="162"/>
      <c r="N28282" s="152"/>
      <c r="P28282" s="138"/>
    </row>
    <row r="28283" spans="13:16" x14ac:dyDescent="0.3">
      <c r="M28283" s="162"/>
      <c r="N28283" s="152"/>
      <c r="P28283" s="138"/>
    </row>
    <row r="28284" spans="13:16" x14ac:dyDescent="0.3">
      <c r="M28284" s="162"/>
      <c r="N28284" s="152"/>
      <c r="P28284" s="138"/>
    </row>
    <row r="28285" spans="13:16" x14ac:dyDescent="0.3">
      <c r="M28285" s="162"/>
      <c r="N28285" s="152"/>
      <c r="P28285" s="138"/>
    </row>
    <row r="28286" spans="13:16" x14ac:dyDescent="0.3">
      <c r="M28286" s="162"/>
      <c r="N28286" s="152"/>
      <c r="P28286" s="138"/>
    </row>
    <row r="28287" spans="13:16" x14ac:dyDescent="0.3">
      <c r="M28287" s="162"/>
      <c r="N28287" s="152"/>
      <c r="P28287" s="138"/>
    </row>
    <row r="28288" spans="13:16" x14ac:dyDescent="0.3">
      <c r="M28288" s="162"/>
      <c r="N28288" s="152"/>
      <c r="P28288" s="138"/>
    </row>
    <row r="28289" spans="13:16" x14ac:dyDescent="0.3">
      <c r="M28289" s="162"/>
      <c r="N28289" s="152"/>
      <c r="P28289" s="138"/>
    </row>
    <row r="28290" spans="13:16" x14ac:dyDescent="0.3">
      <c r="M28290" s="162"/>
      <c r="N28290" s="152"/>
      <c r="P28290" s="138"/>
    </row>
    <row r="28291" spans="13:16" x14ac:dyDescent="0.3">
      <c r="M28291" s="162"/>
      <c r="N28291" s="152"/>
      <c r="P28291" s="138"/>
    </row>
    <row r="28292" spans="13:16" x14ac:dyDescent="0.3">
      <c r="M28292" s="162"/>
      <c r="N28292" s="152"/>
      <c r="P28292" s="138"/>
    </row>
    <row r="28293" spans="13:16" x14ac:dyDescent="0.3">
      <c r="M28293" s="162"/>
      <c r="N28293" s="152"/>
      <c r="P28293" s="138"/>
    </row>
    <row r="28294" spans="13:16" x14ac:dyDescent="0.3">
      <c r="M28294" s="162"/>
      <c r="N28294" s="152"/>
      <c r="P28294" s="138"/>
    </row>
    <row r="28295" spans="13:16" x14ac:dyDescent="0.3">
      <c r="M28295" s="162"/>
      <c r="N28295" s="152"/>
      <c r="P28295" s="138"/>
    </row>
    <row r="28296" spans="13:16" x14ac:dyDescent="0.3">
      <c r="M28296" s="162"/>
      <c r="N28296" s="152"/>
      <c r="P28296" s="138"/>
    </row>
    <row r="28297" spans="13:16" x14ac:dyDescent="0.3">
      <c r="M28297" s="162"/>
      <c r="N28297" s="152"/>
      <c r="P28297" s="138"/>
    </row>
    <row r="28298" spans="13:16" x14ac:dyDescent="0.3">
      <c r="M28298" s="162"/>
      <c r="N28298" s="152"/>
      <c r="P28298" s="138"/>
    </row>
    <row r="28299" spans="13:16" x14ac:dyDescent="0.3">
      <c r="M28299" s="162"/>
      <c r="N28299" s="152"/>
      <c r="P28299" s="138"/>
    </row>
    <row r="28300" spans="13:16" x14ac:dyDescent="0.3">
      <c r="M28300" s="162"/>
      <c r="N28300" s="152"/>
      <c r="P28300" s="138"/>
    </row>
    <row r="28301" spans="13:16" x14ac:dyDescent="0.3">
      <c r="M28301" s="162"/>
      <c r="N28301" s="152"/>
      <c r="P28301" s="138"/>
    </row>
    <row r="28302" spans="13:16" x14ac:dyDescent="0.3">
      <c r="M28302" s="162"/>
      <c r="N28302" s="152"/>
      <c r="P28302" s="138"/>
    </row>
    <row r="28303" spans="13:16" x14ac:dyDescent="0.3">
      <c r="M28303" s="162"/>
      <c r="N28303" s="152"/>
      <c r="P28303" s="138"/>
    </row>
    <row r="28304" spans="13:16" x14ac:dyDescent="0.3">
      <c r="M28304" s="162"/>
      <c r="N28304" s="152"/>
      <c r="P28304" s="138"/>
    </row>
    <row r="28305" spans="13:16" x14ac:dyDescent="0.3">
      <c r="M28305" s="162"/>
      <c r="N28305" s="152"/>
      <c r="P28305" s="138"/>
    </row>
    <row r="28306" spans="13:16" x14ac:dyDescent="0.3">
      <c r="M28306" s="162"/>
      <c r="N28306" s="152"/>
      <c r="P28306" s="138"/>
    </row>
    <row r="28307" spans="13:16" x14ac:dyDescent="0.3">
      <c r="M28307" s="162"/>
      <c r="N28307" s="152"/>
      <c r="P28307" s="138"/>
    </row>
    <row r="28308" spans="13:16" x14ac:dyDescent="0.3">
      <c r="M28308" s="162"/>
      <c r="N28308" s="152"/>
      <c r="P28308" s="138"/>
    </row>
    <row r="28309" spans="13:16" x14ac:dyDescent="0.3">
      <c r="M28309" s="162"/>
      <c r="N28309" s="152"/>
      <c r="P28309" s="138"/>
    </row>
    <row r="28310" spans="13:16" x14ac:dyDescent="0.3">
      <c r="M28310" s="162"/>
      <c r="N28310" s="152"/>
      <c r="P28310" s="138"/>
    </row>
    <row r="28311" spans="13:16" x14ac:dyDescent="0.3">
      <c r="M28311" s="162"/>
      <c r="N28311" s="152"/>
      <c r="P28311" s="138"/>
    </row>
    <row r="28312" spans="13:16" x14ac:dyDescent="0.3">
      <c r="M28312" s="162"/>
      <c r="N28312" s="152"/>
      <c r="P28312" s="138"/>
    </row>
    <row r="28313" spans="13:16" x14ac:dyDescent="0.3">
      <c r="M28313" s="162"/>
      <c r="N28313" s="152"/>
      <c r="P28313" s="138"/>
    </row>
    <row r="28314" spans="13:16" x14ac:dyDescent="0.3">
      <c r="M28314" s="162"/>
      <c r="N28314" s="152"/>
      <c r="P28314" s="138"/>
    </row>
    <row r="28315" spans="13:16" x14ac:dyDescent="0.3">
      <c r="M28315" s="162"/>
      <c r="N28315" s="152"/>
      <c r="P28315" s="138"/>
    </row>
    <row r="28316" spans="13:16" x14ac:dyDescent="0.3">
      <c r="M28316" s="162"/>
      <c r="N28316" s="152"/>
      <c r="P28316" s="138"/>
    </row>
    <row r="28317" spans="13:16" x14ac:dyDescent="0.3">
      <c r="M28317" s="162"/>
      <c r="N28317" s="152"/>
      <c r="P28317" s="138"/>
    </row>
    <row r="28318" spans="13:16" x14ac:dyDescent="0.3">
      <c r="M28318" s="162"/>
      <c r="N28318" s="152"/>
      <c r="P28318" s="138"/>
    </row>
    <row r="28319" spans="13:16" x14ac:dyDescent="0.3">
      <c r="M28319" s="162"/>
      <c r="N28319" s="152"/>
      <c r="P28319" s="138"/>
    </row>
    <row r="28320" spans="13:16" x14ac:dyDescent="0.3">
      <c r="M28320" s="162"/>
      <c r="N28320" s="152"/>
      <c r="P28320" s="138"/>
    </row>
    <row r="28321" spans="13:16" x14ac:dyDescent="0.3">
      <c r="M28321" s="162"/>
      <c r="N28321" s="152"/>
      <c r="P28321" s="138"/>
    </row>
    <row r="28322" spans="13:16" x14ac:dyDescent="0.3">
      <c r="M28322" s="162"/>
      <c r="N28322" s="152"/>
      <c r="P28322" s="138"/>
    </row>
    <row r="28323" spans="13:16" x14ac:dyDescent="0.3">
      <c r="M28323" s="162"/>
      <c r="N28323" s="152"/>
      <c r="P28323" s="138"/>
    </row>
    <row r="28324" spans="13:16" x14ac:dyDescent="0.3">
      <c r="M28324" s="162"/>
      <c r="N28324" s="152"/>
      <c r="P28324" s="138"/>
    </row>
    <row r="28325" spans="13:16" x14ac:dyDescent="0.3">
      <c r="M28325" s="162"/>
      <c r="N28325" s="152"/>
      <c r="P28325" s="138"/>
    </row>
    <row r="28326" spans="13:16" x14ac:dyDescent="0.3">
      <c r="M28326" s="162"/>
      <c r="N28326" s="152"/>
      <c r="P28326" s="138"/>
    </row>
    <row r="28327" spans="13:16" x14ac:dyDescent="0.3">
      <c r="M28327" s="162"/>
      <c r="N28327" s="152"/>
      <c r="P28327" s="138"/>
    </row>
    <row r="28328" spans="13:16" x14ac:dyDescent="0.3">
      <c r="M28328" s="162"/>
      <c r="N28328" s="152"/>
      <c r="P28328" s="138"/>
    </row>
    <row r="28329" spans="13:16" x14ac:dyDescent="0.3">
      <c r="M28329" s="162"/>
      <c r="N28329" s="152"/>
      <c r="P28329" s="138"/>
    </row>
    <row r="28330" spans="13:16" x14ac:dyDescent="0.3">
      <c r="M28330" s="162"/>
      <c r="N28330" s="152"/>
      <c r="P28330" s="138"/>
    </row>
    <row r="28331" spans="13:16" x14ac:dyDescent="0.3">
      <c r="M28331" s="162"/>
      <c r="N28331" s="152"/>
      <c r="P28331" s="138"/>
    </row>
    <row r="28332" spans="13:16" x14ac:dyDescent="0.3">
      <c r="M28332" s="162"/>
      <c r="N28332" s="152"/>
      <c r="P28332" s="138"/>
    </row>
    <row r="28333" spans="13:16" x14ac:dyDescent="0.3">
      <c r="M28333" s="162"/>
      <c r="N28333" s="152"/>
      <c r="P28333" s="138"/>
    </row>
    <row r="28334" spans="13:16" x14ac:dyDescent="0.3">
      <c r="M28334" s="162"/>
      <c r="N28334" s="152"/>
      <c r="P28334" s="138"/>
    </row>
    <row r="28335" spans="13:16" x14ac:dyDescent="0.3">
      <c r="M28335" s="162"/>
      <c r="N28335" s="152"/>
      <c r="P28335" s="138"/>
    </row>
    <row r="28336" spans="13:16" x14ac:dyDescent="0.3">
      <c r="M28336" s="162"/>
      <c r="N28336" s="152"/>
      <c r="P28336" s="138"/>
    </row>
    <row r="28337" spans="13:16" x14ac:dyDescent="0.3">
      <c r="M28337" s="162"/>
      <c r="N28337" s="152"/>
      <c r="P28337" s="138"/>
    </row>
    <row r="28338" spans="13:16" x14ac:dyDescent="0.3">
      <c r="M28338" s="162"/>
      <c r="N28338" s="152"/>
      <c r="P28338" s="138"/>
    </row>
    <row r="28339" spans="13:16" x14ac:dyDescent="0.3">
      <c r="M28339" s="162"/>
      <c r="N28339" s="152"/>
      <c r="P28339" s="138"/>
    </row>
    <row r="28340" spans="13:16" x14ac:dyDescent="0.3">
      <c r="M28340" s="162"/>
      <c r="N28340" s="152"/>
      <c r="P28340" s="138"/>
    </row>
    <row r="28341" spans="13:16" x14ac:dyDescent="0.3">
      <c r="M28341" s="162"/>
      <c r="N28341" s="152"/>
      <c r="P28341" s="138"/>
    </row>
    <row r="28342" spans="13:16" x14ac:dyDescent="0.3">
      <c r="M28342" s="162"/>
      <c r="N28342" s="152"/>
      <c r="P28342" s="138"/>
    </row>
    <row r="28343" spans="13:16" x14ac:dyDescent="0.3">
      <c r="M28343" s="162"/>
      <c r="N28343" s="152"/>
      <c r="P28343" s="138"/>
    </row>
    <row r="28344" spans="13:16" x14ac:dyDescent="0.3">
      <c r="M28344" s="162"/>
      <c r="N28344" s="152"/>
      <c r="P28344" s="138"/>
    </row>
    <row r="28345" spans="13:16" x14ac:dyDescent="0.3">
      <c r="M28345" s="162"/>
      <c r="N28345" s="152"/>
      <c r="P28345" s="138"/>
    </row>
    <row r="28346" spans="13:16" x14ac:dyDescent="0.3">
      <c r="M28346" s="162"/>
      <c r="N28346" s="152"/>
      <c r="P28346" s="138"/>
    </row>
    <row r="28347" spans="13:16" x14ac:dyDescent="0.3">
      <c r="M28347" s="162"/>
      <c r="N28347" s="152"/>
      <c r="P28347" s="138"/>
    </row>
    <row r="28348" spans="13:16" x14ac:dyDescent="0.3">
      <c r="M28348" s="162"/>
      <c r="N28348" s="152"/>
      <c r="P28348" s="138"/>
    </row>
    <row r="28349" spans="13:16" x14ac:dyDescent="0.3">
      <c r="M28349" s="162"/>
      <c r="N28349" s="152"/>
      <c r="P28349" s="138"/>
    </row>
    <row r="28350" spans="13:16" x14ac:dyDescent="0.3">
      <c r="M28350" s="162"/>
      <c r="N28350" s="152"/>
      <c r="P28350" s="138"/>
    </row>
    <row r="28351" spans="13:16" x14ac:dyDescent="0.3">
      <c r="M28351" s="162"/>
      <c r="N28351" s="152"/>
      <c r="P28351" s="138"/>
    </row>
    <row r="28352" spans="13:16" x14ac:dyDescent="0.3">
      <c r="M28352" s="162"/>
      <c r="N28352" s="152"/>
      <c r="P28352" s="138"/>
    </row>
    <row r="28353" spans="13:16" x14ac:dyDescent="0.3">
      <c r="M28353" s="162"/>
      <c r="N28353" s="152"/>
      <c r="P28353" s="138"/>
    </row>
    <row r="28354" spans="13:16" x14ac:dyDescent="0.3">
      <c r="M28354" s="162"/>
      <c r="N28354" s="152"/>
      <c r="P28354" s="138"/>
    </row>
    <row r="28355" spans="13:16" x14ac:dyDescent="0.3">
      <c r="M28355" s="162"/>
      <c r="N28355" s="152"/>
      <c r="P28355" s="138"/>
    </row>
    <row r="28356" spans="13:16" x14ac:dyDescent="0.3">
      <c r="M28356" s="162"/>
      <c r="N28356" s="152"/>
      <c r="P28356" s="138"/>
    </row>
    <row r="28357" spans="13:16" x14ac:dyDescent="0.3">
      <c r="M28357" s="162"/>
      <c r="N28357" s="152"/>
      <c r="P28357" s="138"/>
    </row>
    <row r="28358" spans="13:16" x14ac:dyDescent="0.3">
      <c r="M28358" s="162"/>
      <c r="N28358" s="152"/>
      <c r="P28358" s="138"/>
    </row>
    <row r="28359" spans="13:16" x14ac:dyDescent="0.3">
      <c r="M28359" s="162"/>
      <c r="N28359" s="152"/>
      <c r="P28359" s="138"/>
    </row>
    <row r="28360" spans="13:16" x14ac:dyDescent="0.3">
      <c r="M28360" s="162"/>
      <c r="N28360" s="152"/>
      <c r="P28360" s="138"/>
    </row>
    <row r="28361" spans="13:16" x14ac:dyDescent="0.3">
      <c r="M28361" s="162"/>
      <c r="N28361" s="152"/>
      <c r="P28361" s="138"/>
    </row>
    <row r="28362" spans="13:16" x14ac:dyDescent="0.3">
      <c r="M28362" s="162"/>
      <c r="N28362" s="152"/>
      <c r="P28362" s="138"/>
    </row>
    <row r="28363" spans="13:16" x14ac:dyDescent="0.3">
      <c r="M28363" s="162"/>
      <c r="N28363" s="152"/>
      <c r="P28363" s="138"/>
    </row>
    <row r="28364" spans="13:16" x14ac:dyDescent="0.3">
      <c r="M28364" s="162"/>
      <c r="N28364" s="152"/>
      <c r="P28364" s="138"/>
    </row>
    <row r="28365" spans="13:16" x14ac:dyDescent="0.3">
      <c r="M28365" s="162"/>
      <c r="N28365" s="152"/>
      <c r="P28365" s="138"/>
    </row>
    <row r="28366" spans="13:16" x14ac:dyDescent="0.3">
      <c r="M28366" s="162"/>
      <c r="N28366" s="152"/>
      <c r="P28366" s="138"/>
    </row>
    <row r="28367" spans="13:16" x14ac:dyDescent="0.3">
      <c r="M28367" s="162"/>
      <c r="N28367" s="152"/>
      <c r="P28367" s="138"/>
    </row>
    <row r="28368" spans="13:16" x14ac:dyDescent="0.3">
      <c r="M28368" s="162"/>
      <c r="N28368" s="152"/>
      <c r="P28368" s="138"/>
    </row>
    <row r="28369" spans="13:16" x14ac:dyDescent="0.3">
      <c r="M28369" s="162"/>
      <c r="N28369" s="152"/>
      <c r="P28369" s="138"/>
    </row>
    <row r="28370" spans="13:16" x14ac:dyDescent="0.3">
      <c r="M28370" s="162"/>
      <c r="N28370" s="152"/>
      <c r="P28370" s="138"/>
    </row>
    <row r="28371" spans="13:16" x14ac:dyDescent="0.3">
      <c r="M28371" s="162"/>
      <c r="N28371" s="152"/>
      <c r="P28371" s="138"/>
    </row>
    <row r="28372" spans="13:16" x14ac:dyDescent="0.3">
      <c r="M28372" s="162"/>
      <c r="N28372" s="152"/>
      <c r="P28372" s="138"/>
    </row>
    <row r="28373" spans="13:16" x14ac:dyDescent="0.3">
      <c r="M28373" s="162"/>
      <c r="N28373" s="152"/>
      <c r="P28373" s="138"/>
    </row>
    <row r="28374" spans="13:16" x14ac:dyDescent="0.3">
      <c r="M28374" s="162"/>
      <c r="N28374" s="152"/>
      <c r="P28374" s="138"/>
    </row>
    <row r="28375" spans="13:16" x14ac:dyDescent="0.3">
      <c r="M28375" s="162"/>
      <c r="N28375" s="152"/>
      <c r="P28375" s="138"/>
    </row>
    <row r="28376" spans="13:16" x14ac:dyDescent="0.3">
      <c r="M28376" s="162"/>
      <c r="N28376" s="152"/>
      <c r="P28376" s="138"/>
    </row>
    <row r="28377" spans="13:16" x14ac:dyDescent="0.3">
      <c r="M28377" s="162"/>
      <c r="N28377" s="152"/>
      <c r="P28377" s="138"/>
    </row>
    <row r="28378" spans="13:16" x14ac:dyDescent="0.3">
      <c r="M28378" s="162"/>
      <c r="N28378" s="152"/>
      <c r="P28378" s="138"/>
    </row>
    <row r="28379" spans="13:16" x14ac:dyDescent="0.3">
      <c r="M28379" s="162"/>
      <c r="N28379" s="152"/>
      <c r="P28379" s="138"/>
    </row>
    <row r="28380" spans="13:16" x14ac:dyDescent="0.3">
      <c r="M28380" s="162"/>
      <c r="N28380" s="152"/>
      <c r="P28380" s="138"/>
    </row>
    <row r="28381" spans="13:16" x14ac:dyDescent="0.3">
      <c r="M28381" s="162"/>
      <c r="N28381" s="152"/>
      <c r="P28381" s="138"/>
    </row>
    <row r="28382" spans="13:16" x14ac:dyDescent="0.3">
      <c r="M28382" s="162"/>
      <c r="N28382" s="152"/>
      <c r="P28382" s="138"/>
    </row>
    <row r="28383" spans="13:16" x14ac:dyDescent="0.3">
      <c r="M28383" s="162"/>
      <c r="N28383" s="152"/>
      <c r="P28383" s="138"/>
    </row>
    <row r="28384" spans="13:16" x14ac:dyDescent="0.3">
      <c r="M28384" s="162"/>
      <c r="N28384" s="152"/>
      <c r="P28384" s="138"/>
    </row>
    <row r="28385" spans="13:16" x14ac:dyDescent="0.3">
      <c r="M28385" s="162"/>
      <c r="N28385" s="152"/>
      <c r="P28385" s="138"/>
    </row>
    <row r="28386" spans="13:16" x14ac:dyDescent="0.3">
      <c r="M28386" s="162"/>
      <c r="N28386" s="152"/>
      <c r="P28386" s="138"/>
    </row>
    <row r="28387" spans="13:16" x14ac:dyDescent="0.3">
      <c r="M28387" s="162"/>
      <c r="N28387" s="152"/>
      <c r="P28387" s="138"/>
    </row>
    <row r="28388" spans="13:16" x14ac:dyDescent="0.3">
      <c r="M28388" s="162"/>
      <c r="N28388" s="152"/>
      <c r="P28388" s="138"/>
    </row>
    <row r="28389" spans="13:16" x14ac:dyDescent="0.3">
      <c r="M28389" s="162"/>
      <c r="N28389" s="152"/>
      <c r="P28389" s="138"/>
    </row>
    <row r="28390" spans="13:16" x14ac:dyDescent="0.3">
      <c r="M28390" s="162"/>
      <c r="N28390" s="152"/>
      <c r="P28390" s="138"/>
    </row>
    <row r="28391" spans="13:16" x14ac:dyDescent="0.3">
      <c r="M28391" s="162"/>
      <c r="N28391" s="152"/>
      <c r="P28391" s="138"/>
    </row>
    <row r="28392" spans="13:16" x14ac:dyDescent="0.3">
      <c r="M28392" s="162"/>
      <c r="N28392" s="152"/>
      <c r="P28392" s="138"/>
    </row>
    <row r="28393" spans="13:16" x14ac:dyDescent="0.3">
      <c r="M28393" s="162"/>
      <c r="N28393" s="152"/>
      <c r="P28393" s="138"/>
    </row>
    <row r="28394" spans="13:16" x14ac:dyDescent="0.3">
      <c r="M28394" s="162"/>
      <c r="N28394" s="152"/>
      <c r="P28394" s="138"/>
    </row>
    <row r="28395" spans="13:16" x14ac:dyDescent="0.3">
      <c r="M28395" s="162"/>
      <c r="N28395" s="152"/>
      <c r="P28395" s="138"/>
    </row>
    <row r="28396" spans="13:16" x14ac:dyDescent="0.3">
      <c r="M28396" s="162"/>
      <c r="N28396" s="152"/>
      <c r="P28396" s="138"/>
    </row>
    <row r="28397" spans="13:16" x14ac:dyDescent="0.3">
      <c r="M28397" s="162"/>
      <c r="N28397" s="152"/>
      <c r="P28397" s="138"/>
    </row>
    <row r="28398" spans="13:16" x14ac:dyDescent="0.3">
      <c r="M28398" s="162"/>
      <c r="N28398" s="152"/>
      <c r="P28398" s="138"/>
    </row>
    <row r="28399" spans="13:16" x14ac:dyDescent="0.3">
      <c r="M28399" s="162"/>
      <c r="N28399" s="152"/>
      <c r="P28399" s="138"/>
    </row>
    <row r="28400" spans="13:16" x14ac:dyDescent="0.3">
      <c r="M28400" s="162"/>
      <c r="N28400" s="152"/>
      <c r="P28400" s="138"/>
    </row>
    <row r="28401" spans="13:16" x14ac:dyDescent="0.3">
      <c r="M28401" s="162"/>
      <c r="N28401" s="152"/>
      <c r="P28401" s="138"/>
    </row>
    <row r="28402" spans="13:16" x14ac:dyDescent="0.3">
      <c r="M28402" s="162"/>
      <c r="N28402" s="152"/>
      <c r="P28402" s="138"/>
    </row>
    <row r="28403" spans="13:16" x14ac:dyDescent="0.3">
      <c r="M28403" s="162"/>
      <c r="N28403" s="152"/>
      <c r="P28403" s="138"/>
    </row>
    <row r="28404" spans="13:16" x14ac:dyDescent="0.3">
      <c r="M28404" s="162"/>
      <c r="N28404" s="152"/>
      <c r="P28404" s="138"/>
    </row>
    <row r="28405" spans="13:16" x14ac:dyDescent="0.3">
      <c r="M28405" s="162"/>
      <c r="N28405" s="152"/>
      <c r="P28405" s="138"/>
    </row>
    <row r="28406" spans="13:16" x14ac:dyDescent="0.3">
      <c r="M28406" s="162"/>
      <c r="N28406" s="152"/>
      <c r="P28406" s="138"/>
    </row>
    <row r="28407" spans="13:16" x14ac:dyDescent="0.3">
      <c r="M28407" s="162"/>
      <c r="N28407" s="152"/>
      <c r="P28407" s="138"/>
    </row>
    <row r="28408" spans="13:16" x14ac:dyDescent="0.3">
      <c r="M28408" s="162"/>
      <c r="N28408" s="152"/>
      <c r="P28408" s="138"/>
    </row>
    <row r="28409" spans="13:16" x14ac:dyDescent="0.3">
      <c r="M28409" s="162"/>
      <c r="N28409" s="152"/>
      <c r="P28409" s="138"/>
    </row>
    <row r="28410" spans="13:16" x14ac:dyDescent="0.3">
      <c r="M28410" s="162"/>
      <c r="N28410" s="152"/>
      <c r="P28410" s="138"/>
    </row>
    <row r="28411" spans="13:16" x14ac:dyDescent="0.3">
      <c r="M28411" s="162"/>
      <c r="N28411" s="152"/>
      <c r="P28411" s="138"/>
    </row>
    <row r="28412" spans="13:16" x14ac:dyDescent="0.3">
      <c r="M28412" s="162"/>
      <c r="N28412" s="152"/>
      <c r="P28412" s="138"/>
    </row>
    <row r="28413" spans="13:16" x14ac:dyDescent="0.3">
      <c r="M28413" s="162"/>
      <c r="N28413" s="152"/>
      <c r="P28413" s="138"/>
    </row>
    <row r="28414" spans="13:16" x14ac:dyDescent="0.3">
      <c r="M28414" s="162"/>
      <c r="N28414" s="152"/>
      <c r="P28414" s="138"/>
    </row>
    <row r="28415" spans="13:16" x14ac:dyDescent="0.3">
      <c r="M28415" s="162"/>
      <c r="N28415" s="152"/>
      <c r="P28415" s="138"/>
    </row>
    <row r="28416" spans="13:16" x14ac:dyDescent="0.3">
      <c r="M28416" s="162"/>
      <c r="N28416" s="152"/>
      <c r="P28416" s="138"/>
    </row>
    <row r="28417" spans="13:16" x14ac:dyDescent="0.3">
      <c r="M28417" s="162"/>
      <c r="N28417" s="152"/>
      <c r="P28417" s="138"/>
    </row>
    <row r="28418" spans="13:16" x14ac:dyDescent="0.3">
      <c r="M28418" s="162"/>
      <c r="N28418" s="152"/>
      <c r="P28418" s="138"/>
    </row>
    <row r="28419" spans="13:16" x14ac:dyDescent="0.3">
      <c r="M28419" s="162"/>
      <c r="N28419" s="152"/>
      <c r="P28419" s="138"/>
    </row>
    <row r="28420" spans="13:16" x14ac:dyDescent="0.3">
      <c r="M28420" s="162"/>
      <c r="N28420" s="152"/>
      <c r="P28420" s="138"/>
    </row>
    <row r="28421" spans="13:16" x14ac:dyDescent="0.3">
      <c r="M28421" s="162"/>
      <c r="N28421" s="152"/>
      <c r="P28421" s="138"/>
    </row>
    <row r="28422" spans="13:16" x14ac:dyDescent="0.3">
      <c r="M28422" s="162"/>
      <c r="N28422" s="152"/>
      <c r="P28422" s="138"/>
    </row>
    <row r="28423" spans="13:16" x14ac:dyDescent="0.3">
      <c r="M28423" s="162"/>
      <c r="N28423" s="152"/>
      <c r="P28423" s="138"/>
    </row>
    <row r="28424" spans="13:16" x14ac:dyDescent="0.3">
      <c r="M28424" s="162"/>
      <c r="N28424" s="152"/>
      <c r="P28424" s="138"/>
    </row>
    <row r="28425" spans="13:16" x14ac:dyDescent="0.3">
      <c r="M28425" s="162"/>
      <c r="N28425" s="152"/>
      <c r="P28425" s="138"/>
    </row>
    <row r="28426" spans="13:16" x14ac:dyDescent="0.3">
      <c r="M28426" s="162"/>
      <c r="N28426" s="152"/>
      <c r="P28426" s="138"/>
    </row>
    <row r="28427" spans="13:16" x14ac:dyDescent="0.3">
      <c r="M28427" s="162"/>
      <c r="N28427" s="152"/>
      <c r="P28427" s="138"/>
    </row>
    <row r="28428" spans="13:16" x14ac:dyDescent="0.3">
      <c r="M28428" s="162"/>
      <c r="N28428" s="152"/>
      <c r="P28428" s="138"/>
    </row>
    <row r="28429" spans="13:16" x14ac:dyDescent="0.3">
      <c r="M28429" s="162"/>
      <c r="N28429" s="152"/>
      <c r="P28429" s="138"/>
    </row>
    <row r="28430" spans="13:16" x14ac:dyDescent="0.3">
      <c r="M28430" s="162"/>
      <c r="N28430" s="152"/>
      <c r="P28430" s="138"/>
    </row>
    <row r="28431" spans="13:16" x14ac:dyDescent="0.3">
      <c r="M28431" s="162"/>
      <c r="N28431" s="152"/>
      <c r="P28431" s="138"/>
    </row>
    <row r="28432" spans="13:16" x14ac:dyDescent="0.3">
      <c r="M28432" s="162"/>
      <c r="N28432" s="152"/>
      <c r="P28432" s="138"/>
    </row>
    <row r="28433" spans="13:16" x14ac:dyDescent="0.3">
      <c r="M28433" s="162"/>
      <c r="N28433" s="152"/>
      <c r="P28433" s="138"/>
    </row>
    <row r="28434" spans="13:16" x14ac:dyDescent="0.3">
      <c r="M28434" s="162"/>
      <c r="N28434" s="152"/>
      <c r="P28434" s="138"/>
    </row>
    <row r="28435" spans="13:16" x14ac:dyDescent="0.3">
      <c r="M28435" s="162"/>
      <c r="N28435" s="152"/>
      <c r="P28435" s="138"/>
    </row>
    <row r="28436" spans="13:16" x14ac:dyDescent="0.3">
      <c r="M28436" s="162"/>
      <c r="N28436" s="152"/>
      <c r="P28436" s="138"/>
    </row>
    <row r="28437" spans="13:16" x14ac:dyDescent="0.3">
      <c r="M28437" s="162"/>
      <c r="N28437" s="152"/>
      <c r="P28437" s="138"/>
    </row>
    <row r="28438" spans="13:16" x14ac:dyDescent="0.3">
      <c r="M28438" s="162"/>
      <c r="N28438" s="152"/>
      <c r="P28438" s="138"/>
    </row>
    <row r="28439" spans="13:16" x14ac:dyDescent="0.3">
      <c r="M28439" s="162"/>
      <c r="N28439" s="152"/>
      <c r="P28439" s="138"/>
    </row>
    <row r="28440" spans="13:16" x14ac:dyDescent="0.3">
      <c r="M28440" s="162"/>
      <c r="N28440" s="152"/>
      <c r="P28440" s="138"/>
    </row>
    <row r="28441" spans="13:16" x14ac:dyDescent="0.3">
      <c r="M28441" s="162"/>
      <c r="N28441" s="152"/>
      <c r="P28441" s="138"/>
    </row>
    <row r="28442" spans="13:16" x14ac:dyDescent="0.3">
      <c r="M28442" s="162"/>
      <c r="N28442" s="152"/>
      <c r="P28442" s="138"/>
    </row>
    <row r="28443" spans="13:16" x14ac:dyDescent="0.3">
      <c r="M28443" s="162"/>
      <c r="N28443" s="152"/>
      <c r="P28443" s="138"/>
    </row>
    <row r="28444" spans="13:16" x14ac:dyDescent="0.3">
      <c r="M28444" s="162"/>
      <c r="N28444" s="152"/>
      <c r="P28444" s="138"/>
    </row>
    <row r="28445" spans="13:16" x14ac:dyDescent="0.3">
      <c r="M28445" s="162"/>
      <c r="N28445" s="152"/>
      <c r="P28445" s="138"/>
    </row>
    <row r="28446" spans="13:16" x14ac:dyDescent="0.3">
      <c r="M28446" s="162"/>
      <c r="N28446" s="152"/>
      <c r="P28446" s="138"/>
    </row>
    <row r="28447" spans="13:16" x14ac:dyDescent="0.3">
      <c r="M28447" s="162"/>
      <c r="N28447" s="152"/>
      <c r="P28447" s="138"/>
    </row>
    <row r="28448" spans="13:16" x14ac:dyDescent="0.3">
      <c r="M28448" s="162"/>
      <c r="N28448" s="152"/>
      <c r="P28448" s="138"/>
    </row>
    <row r="28449" spans="13:16" x14ac:dyDescent="0.3">
      <c r="M28449" s="162"/>
      <c r="N28449" s="152"/>
      <c r="P28449" s="138"/>
    </row>
    <row r="28450" spans="13:16" x14ac:dyDescent="0.3">
      <c r="M28450" s="162"/>
      <c r="N28450" s="152"/>
      <c r="P28450" s="138"/>
    </row>
    <row r="28451" spans="13:16" x14ac:dyDescent="0.3">
      <c r="M28451" s="162"/>
      <c r="N28451" s="152"/>
      <c r="P28451" s="138"/>
    </row>
    <row r="28452" spans="13:16" x14ac:dyDescent="0.3">
      <c r="M28452" s="162"/>
      <c r="N28452" s="152"/>
      <c r="P28452" s="138"/>
    </row>
    <row r="28453" spans="13:16" x14ac:dyDescent="0.3">
      <c r="M28453" s="162"/>
      <c r="N28453" s="152"/>
      <c r="P28453" s="138"/>
    </row>
    <row r="28454" spans="13:16" x14ac:dyDescent="0.3">
      <c r="M28454" s="162"/>
      <c r="N28454" s="152"/>
      <c r="P28454" s="138"/>
    </row>
    <row r="28455" spans="13:16" x14ac:dyDescent="0.3">
      <c r="M28455" s="162"/>
      <c r="N28455" s="152"/>
      <c r="P28455" s="138"/>
    </row>
    <row r="28456" spans="13:16" x14ac:dyDescent="0.3">
      <c r="M28456" s="162"/>
      <c r="N28456" s="152"/>
      <c r="P28456" s="138"/>
    </row>
    <row r="28457" spans="13:16" x14ac:dyDescent="0.3">
      <c r="M28457" s="162"/>
      <c r="N28457" s="152"/>
      <c r="P28457" s="138"/>
    </row>
    <row r="28458" spans="13:16" x14ac:dyDescent="0.3">
      <c r="M28458" s="162"/>
      <c r="N28458" s="152"/>
      <c r="P28458" s="138"/>
    </row>
    <row r="28459" spans="13:16" x14ac:dyDescent="0.3">
      <c r="M28459" s="162"/>
      <c r="N28459" s="152"/>
      <c r="P28459" s="138"/>
    </row>
    <row r="28460" spans="13:16" x14ac:dyDescent="0.3">
      <c r="M28460" s="162"/>
      <c r="N28460" s="152"/>
      <c r="P28460" s="138"/>
    </row>
    <row r="28461" spans="13:16" x14ac:dyDescent="0.3">
      <c r="M28461" s="162"/>
      <c r="N28461" s="152"/>
      <c r="P28461" s="138"/>
    </row>
    <row r="28462" spans="13:16" x14ac:dyDescent="0.3">
      <c r="M28462" s="162"/>
      <c r="N28462" s="152"/>
      <c r="P28462" s="138"/>
    </row>
    <row r="28463" spans="13:16" x14ac:dyDescent="0.3">
      <c r="M28463" s="162"/>
      <c r="N28463" s="152"/>
      <c r="P28463" s="138"/>
    </row>
    <row r="28464" spans="13:16" x14ac:dyDescent="0.3">
      <c r="M28464" s="162"/>
      <c r="N28464" s="152"/>
      <c r="P28464" s="138"/>
    </row>
    <row r="28465" spans="13:16" x14ac:dyDescent="0.3">
      <c r="M28465" s="162"/>
      <c r="N28465" s="152"/>
      <c r="P28465" s="138"/>
    </row>
    <row r="28466" spans="13:16" x14ac:dyDescent="0.3">
      <c r="M28466" s="162"/>
      <c r="N28466" s="152"/>
      <c r="P28466" s="138"/>
    </row>
    <row r="28467" spans="13:16" x14ac:dyDescent="0.3">
      <c r="M28467" s="162"/>
      <c r="N28467" s="152"/>
      <c r="P28467" s="138"/>
    </row>
    <row r="28468" spans="13:16" x14ac:dyDescent="0.3">
      <c r="M28468" s="162"/>
      <c r="N28468" s="152"/>
      <c r="P28468" s="138"/>
    </row>
    <row r="28469" spans="13:16" x14ac:dyDescent="0.3">
      <c r="M28469" s="162"/>
      <c r="N28469" s="152"/>
      <c r="P28469" s="138"/>
    </row>
    <row r="28470" spans="13:16" x14ac:dyDescent="0.3">
      <c r="M28470" s="162"/>
      <c r="N28470" s="152"/>
      <c r="P28470" s="138"/>
    </row>
    <row r="28471" spans="13:16" x14ac:dyDescent="0.3">
      <c r="M28471" s="162"/>
      <c r="N28471" s="152"/>
      <c r="P28471" s="138"/>
    </row>
    <row r="28472" spans="13:16" x14ac:dyDescent="0.3">
      <c r="M28472" s="162"/>
      <c r="N28472" s="152"/>
      <c r="P28472" s="138"/>
    </row>
    <row r="28473" spans="13:16" x14ac:dyDescent="0.3">
      <c r="M28473" s="162"/>
      <c r="N28473" s="152"/>
      <c r="P28473" s="138"/>
    </row>
    <row r="28474" spans="13:16" x14ac:dyDescent="0.3">
      <c r="M28474" s="162"/>
      <c r="N28474" s="152"/>
      <c r="P28474" s="138"/>
    </row>
    <row r="28475" spans="13:16" x14ac:dyDescent="0.3">
      <c r="M28475" s="162"/>
      <c r="N28475" s="152"/>
      <c r="P28475" s="138"/>
    </row>
    <row r="28476" spans="13:16" x14ac:dyDescent="0.3">
      <c r="M28476" s="162"/>
      <c r="N28476" s="152"/>
      <c r="P28476" s="138"/>
    </row>
    <row r="28477" spans="13:16" x14ac:dyDescent="0.3">
      <c r="M28477" s="162"/>
      <c r="N28477" s="152"/>
      <c r="P28477" s="138"/>
    </row>
    <row r="28478" spans="13:16" x14ac:dyDescent="0.3">
      <c r="M28478" s="162"/>
      <c r="N28478" s="152"/>
      <c r="P28478" s="138"/>
    </row>
    <row r="28479" spans="13:16" x14ac:dyDescent="0.3">
      <c r="M28479" s="162"/>
      <c r="N28479" s="152"/>
      <c r="P28479" s="138"/>
    </row>
    <row r="28480" spans="13:16" x14ac:dyDescent="0.3">
      <c r="M28480" s="162"/>
      <c r="N28480" s="152"/>
      <c r="P28480" s="138"/>
    </row>
    <row r="28481" spans="13:16" x14ac:dyDescent="0.3">
      <c r="M28481" s="162"/>
      <c r="N28481" s="152"/>
      <c r="P28481" s="138"/>
    </row>
    <row r="28482" spans="13:16" x14ac:dyDescent="0.3">
      <c r="M28482" s="162"/>
      <c r="N28482" s="152"/>
      <c r="P28482" s="138"/>
    </row>
    <row r="28483" spans="13:16" x14ac:dyDescent="0.3">
      <c r="M28483" s="162"/>
      <c r="N28483" s="152"/>
      <c r="P28483" s="138"/>
    </row>
    <row r="28484" spans="13:16" x14ac:dyDescent="0.3">
      <c r="M28484" s="162"/>
      <c r="N28484" s="152"/>
      <c r="P28484" s="138"/>
    </row>
    <row r="28485" spans="13:16" x14ac:dyDescent="0.3">
      <c r="M28485" s="162"/>
      <c r="N28485" s="152"/>
      <c r="P28485" s="138"/>
    </row>
    <row r="28486" spans="13:16" x14ac:dyDescent="0.3">
      <c r="M28486" s="162"/>
      <c r="N28486" s="152"/>
      <c r="P28486" s="138"/>
    </row>
    <row r="28487" spans="13:16" x14ac:dyDescent="0.3">
      <c r="M28487" s="162"/>
      <c r="N28487" s="152"/>
      <c r="P28487" s="138"/>
    </row>
    <row r="28488" spans="13:16" x14ac:dyDescent="0.3">
      <c r="M28488" s="162"/>
      <c r="N28488" s="152"/>
      <c r="P28488" s="138"/>
    </row>
    <row r="28489" spans="13:16" x14ac:dyDescent="0.3">
      <c r="M28489" s="162"/>
      <c r="N28489" s="152"/>
      <c r="P28489" s="138"/>
    </row>
    <row r="28490" spans="13:16" x14ac:dyDescent="0.3">
      <c r="M28490" s="162"/>
      <c r="N28490" s="152"/>
      <c r="P28490" s="138"/>
    </row>
    <row r="28491" spans="13:16" x14ac:dyDescent="0.3">
      <c r="M28491" s="162"/>
      <c r="N28491" s="152"/>
      <c r="P28491" s="138"/>
    </row>
    <row r="28492" spans="13:16" x14ac:dyDescent="0.3">
      <c r="M28492" s="162"/>
      <c r="N28492" s="152"/>
      <c r="P28492" s="138"/>
    </row>
    <row r="28493" spans="13:16" x14ac:dyDescent="0.3">
      <c r="M28493" s="162"/>
      <c r="N28493" s="152"/>
      <c r="P28493" s="138"/>
    </row>
    <row r="28494" spans="13:16" x14ac:dyDescent="0.3">
      <c r="M28494" s="162"/>
      <c r="N28494" s="152"/>
      <c r="P28494" s="138"/>
    </row>
    <row r="28495" spans="13:16" x14ac:dyDescent="0.3">
      <c r="M28495" s="162"/>
      <c r="N28495" s="152"/>
      <c r="P28495" s="138"/>
    </row>
    <row r="28496" spans="13:16" x14ac:dyDescent="0.3">
      <c r="M28496" s="162"/>
      <c r="N28496" s="152"/>
      <c r="P28496" s="138"/>
    </row>
    <row r="28497" spans="13:16" x14ac:dyDescent="0.3">
      <c r="M28497" s="162"/>
      <c r="N28497" s="152"/>
      <c r="P28497" s="138"/>
    </row>
    <row r="28498" spans="13:16" x14ac:dyDescent="0.3">
      <c r="M28498" s="162"/>
      <c r="N28498" s="152"/>
      <c r="P28498" s="138"/>
    </row>
    <row r="28499" spans="13:16" x14ac:dyDescent="0.3">
      <c r="M28499" s="162"/>
      <c r="N28499" s="152"/>
      <c r="P28499" s="138"/>
    </row>
    <row r="28500" spans="13:16" x14ac:dyDescent="0.3">
      <c r="M28500" s="162"/>
      <c r="N28500" s="152"/>
      <c r="P28500" s="138"/>
    </row>
    <row r="28501" spans="13:16" x14ac:dyDescent="0.3">
      <c r="M28501" s="162"/>
      <c r="N28501" s="152"/>
      <c r="P28501" s="138"/>
    </row>
    <row r="28502" spans="13:16" x14ac:dyDescent="0.3">
      <c r="M28502" s="162"/>
      <c r="N28502" s="152"/>
      <c r="P28502" s="138"/>
    </row>
    <row r="28503" spans="13:16" x14ac:dyDescent="0.3">
      <c r="M28503" s="162"/>
      <c r="N28503" s="152"/>
      <c r="P28503" s="138"/>
    </row>
    <row r="28504" spans="13:16" x14ac:dyDescent="0.3">
      <c r="M28504" s="162"/>
      <c r="N28504" s="152"/>
      <c r="P28504" s="138"/>
    </row>
    <row r="28505" spans="13:16" x14ac:dyDescent="0.3">
      <c r="M28505" s="162"/>
      <c r="N28505" s="152"/>
      <c r="P28505" s="138"/>
    </row>
    <row r="28506" spans="13:16" x14ac:dyDescent="0.3">
      <c r="M28506" s="162"/>
      <c r="N28506" s="152"/>
      <c r="P28506" s="138"/>
    </row>
    <row r="28507" spans="13:16" x14ac:dyDescent="0.3">
      <c r="M28507" s="162"/>
      <c r="N28507" s="152"/>
      <c r="P28507" s="138"/>
    </row>
    <row r="28508" spans="13:16" x14ac:dyDescent="0.3">
      <c r="M28508" s="162"/>
      <c r="N28508" s="152"/>
      <c r="P28508" s="138"/>
    </row>
    <row r="28509" spans="13:16" x14ac:dyDescent="0.3">
      <c r="M28509" s="162"/>
      <c r="N28509" s="152"/>
      <c r="P28509" s="138"/>
    </row>
    <row r="28510" spans="13:16" x14ac:dyDescent="0.3">
      <c r="M28510" s="162"/>
      <c r="N28510" s="152"/>
      <c r="P28510" s="138"/>
    </row>
    <row r="28511" spans="13:16" x14ac:dyDescent="0.3">
      <c r="M28511" s="162"/>
      <c r="N28511" s="152"/>
      <c r="P28511" s="138"/>
    </row>
    <row r="28512" spans="13:16" x14ac:dyDescent="0.3">
      <c r="M28512" s="162"/>
      <c r="N28512" s="152"/>
      <c r="P28512" s="138"/>
    </row>
    <row r="28513" spans="13:16" x14ac:dyDescent="0.3">
      <c r="M28513" s="162"/>
      <c r="N28513" s="152"/>
      <c r="P28513" s="138"/>
    </row>
    <row r="28514" spans="13:16" x14ac:dyDescent="0.3">
      <c r="M28514" s="162"/>
      <c r="N28514" s="152"/>
      <c r="P28514" s="138"/>
    </row>
    <row r="28515" spans="13:16" x14ac:dyDescent="0.3">
      <c r="M28515" s="162"/>
      <c r="N28515" s="152"/>
      <c r="P28515" s="138"/>
    </row>
    <row r="28516" spans="13:16" x14ac:dyDescent="0.3">
      <c r="M28516" s="162"/>
      <c r="N28516" s="152"/>
      <c r="P28516" s="138"/>
    </row>
    <row r="28517" spans="13:16" x14ac:dyDescent="0.3">
      <c r="M28517" s="162"/>
      <c r="N28517" s="152"/>
      <c r="P28517" s="138"/>
    </row>
    <row r="28518" spans="13:16" x14ac:dyDescent="0.3">
      <c r="M28518" s="162"/>
      <c r="N28518" s="152"/>
      <c r="P28518" s="138"/>
    </row>
    <row r="28519" spans="13:16" x14ac:dyDescent="0.3">
      <c r="M28519" s="162"/>
      <c r="N28519" s="152"/>
      <c r="P28519" s="138"/>
    </row>
    <row r="28520" spans="13:16" x14ac:dyDescent="0.3">
      <c r="M28520" s="162"/>
      <c r="N28520" s="152"/>
      <c r="P28520" s="138"/>
    </row>
    <row r="28521" spans="13:16" x14ac:dyDescent="0.3">
      <c r="M28521" s="162"/>
      <c r="N28521" s="152"/>
      <c r="P28521" s="138"/>
    </row>
    <row r="28522" spans="13:16" x14ac:dyDescent="0.3">
      <c r="M28522" s="162"/>
      <c r="N28522" s="152"/>
      <c r="P28522" s="138"/>
    </row>
    <row r="28523" spans="13:16" x14ac:dyDescent="0.3">
      <c r="M28523" s="162"/>
      <c r="N28523" s="152"/>
      <c r="P28523" s="138"/>
    </row>
    <row r="28524" spans="13:16" x14ac:dyDescent="0.3">
      <c r="M28524" s="162"/>
      <c r="N28524" s="152"/>
      <c r="P28524" s="138"/>
    </row>
    <row r="28525" spans="13:16" x14ac:dyDescent="0.3">
      <c r="M28525" s="162"/>
      <c r="N28525" s="152"/>
      <c r="P28525" s="138"/>
    </row>
    <row r="28526" spans="13:16" x14ac:dyDescent="0.3">
      <c r="M28526" s="162"/>
      <c r="N28526" s="152"/>
      <c r="P28526" s="138"/>
    </row>
    <row r="28527" spans="13:16" x14ac:dyDescent="0.3">
      <c r="M28527" s="162"/>
      <c r="N28527" s="152"/>
      <c r="P28527" s="138"/>
    </row>
    <row r="28528" spans="13:16" x14ac:dyDescent="0.3">
      <c r="M28528" s="162"/>
      <c r="N28528" s="152"/>
      <c r="P28528" s="138"/>
    </row>
    <row r="28529" spans="13:16" x14ac:dyDescent="0.3">
      <c r="M28529" s="162"/>
      <c r="N28529" s="152"/>
      <c r="P28529" s="138"/>
    </row>
    <row r="28530" spans="13:16" x14ac:dyDescent="0.3">
      <c r="M28530" s="162"/>
      <c r="N28530" s="152"/>
      <c r="P28530" s="138"/>
    </row>
    <row r="28531" spans="13:16" x14ac:dyDescent="0.3">
      <c r="M28531" s="162"/>
      <c r="N28531" s="152"/>
      <c r="P28531" s="138"/>
    </row>
    <row r="28532" spans="13:16" x14ac:dyDescent="0.3">
      <c r="M28532" s="162"/>
      <c r="N28532" s="152"/>
      <c r="P28532" s="138"/>
    </row>
    <row r="28533" spans="13:16" x14ac:dyDescent="0.3">
      <c r="M28533" s="162"/>
      <c r="N28533" s="152"/>
      <c r="P28533" s="138"/>
    </row>
    <row r="28534" spans="13:16" x14ac:dyDescent="0.3">
      <c r="M28534" s="162"/>
      <c r="N28534" s="152"/>
      <c r="P28534" s="138"/>
    </row>
    <row r="28535" spans="13:16" x14ac:dyDescent="0.3">
      <c r="M28535" s="162"/>
      <c r="N28535" s="152"/>
      <c r="P28535" s="138"/>
    </row>
    <row r="28536" spans="13:16" x14ac:dyDescent="0.3">
      <c r="M28536" s="162"/>
      <c r="N28536" s="152"/>
      <c r="P28536" s="138"/>
    </row>
    <row r="28537" spans="13:16" x14ac:dyDescent="0.3">
      <c r="M28537" s="162"/>
      <c r="N28537" s="152"/>
      <c r="P28537" s="138"/>
    </row>
    <row r="28538" spans="13:16" x14ac:dyDescent="0.3">
      <c r="M28538" s="162"/>
      <c r="N28538" s="152"/>
      <c r="P28538" s="138"/>
    </row>
    <row r="28539" spans="13:16" x14ac:dyDescent="0.3">
      <c r="M28539" s="162"/>
      <c r="N28539" s="152"/>
      <c r="P28539" s="138"/>
    </row>
    <row r="28540" spans="13:16" x14ac:dyDescent="0.3">
      <c r="M28540" s="162"/>
      <c r="N28540" s="152"/>
      <c r="P28540" s="138"/>
    </row>
    <row r="28541" spans="13:16" x14ac:dyDescent="0.3">
      <c r="M28541" s="162"/>
      <c r="N28541" s="152"/>
      <c r="P28541" s="138"/>
    </row>
    <row r="28542" spans="13:16" x14ac:dyDescent="0.3">
      <c r="M28542" s="162"/>
      <c r="N28542" s="152"/>
      <c r="P28542" s="138"/>
    </row>
    <row r="28543" spans="13:16" x14ac:dyDescent="0.3">
      <c r="M28543" s="162"/>
      <c r="N28543" s="152"/>
      <c r="P28543" s="138"/>
    </row>
    <row r="28544" spans="13:16" x14ac:dyDescent="0.3">
      <c r="M28544" s="162"/>
      <c r="N28544" s="152"/>
      <c r="P28544" s="138"/>
    </row>
    <row r="28545" spans="13:16" x14ac:dyDescent="0.3">
      <c r="M28545" s="162"/>
      <c r="N28545" s="152"/>
      <c r="P28545" s="138"/>
    </row>
    <row r="28546" spans="13:16" x14ac:dyDescent="0.3">
      <c r="M28546" s="162"/>
      <c r="N28546" s="152"/>
      <c r="P28546" s="138"/>
    </row>
    <row r="28547" spans="13:16" x14ac:dyDescent="0.3">
      <c r="M28547" s="162"/>
      <c r="N28547" s="152"/>
      <c r="P28547" s="138"/>
    </row>
    <row r="28548" spans="13:16" x14ac:dyDescent="0.3">
      <c r="M28548" s="162"/>
      <c r="N28548" s="152"/>
      <c r="P28548" s="138"/>
    </row>
    <row r="28549" spans="13:16" x14ac:dyDescent="0.3">
      <c r="M28549" s="162"/>
      <c r="N28549" s="152"/>
      <c r="P28549" s="138"/>
    </row>
    <row r="28550" spans="13:16" x14ac:dyDescent="0.3">
      <c r="M28550" s="162"/>
      <c r="N28550" s="152"/>
      <c r="P28550" s="138"/>
    </row>
    <row r="28551" spans="13:16" x14ac:dyDescent="0.3">
      <c r="M28551" s="162"/>
      <c r="N28551" s="152"/>
      <c r="P28551" s="138"/>
    </row>
    <row r="28552" spans="13:16" x14ac:dyDescent="0.3">
      <c r="M28552" s="162"/>
      <c r="N28552" s="152"/>
      <c r="P28552" s="138"/>
    </row>
    <row r="28553" spans="13:16" x14ac:dyDescent="0.3">
      <c r="M28553" s="162"/>
      <c r="N28553" s="152"/>
      <c r="P28553" s="138"/>
    </row>
    <row r="28554" spans="13:16" x14ac:dyDescent="0.3">
      <c r="M28554" s="162"/>
      <c r="N28554" s="152"/>
      <c r="P28554" s="138"/>
    </row>
    <row r="28555" spans="13:16" x14ac:dyDescent="0.3">
      <c r="M28555" s="162"/>
      <c r="N28555" s="152"/>
      <c r="P28555" s="138"/>
    </row>
    <row r="28556" spans="13:16" x14ac:dyDescent="0.3">
      <c r="M28556" s="162"/>
      <c r="N28556" s="152"/>
      <c r="P28556" s="138"/>
    </row>
    <row r="28557" spans="13:16" x14ac:dyDescent="0.3">
      <c r="M28557" s="162"/>
      <c r="N28557" s="152"/>
      <c r="P28557" s="138"/>
    </row>
    <row r="28558" spans="13:16" x14ac:dyDescent="0.3">
      <c r="M28558" s="162"/>
      <c r="N28558" s="152"/>
      <c r="P28558" s="138"/>
    </row>
    <row r="28559" spans="13:16" x14ac:dyDescent="0.3">
      <c r="M28559" s="162"/>
      <c r="N28559" s="152"/>
      <c r="P28559" s="138"/>
    </row>
    <row r="28560" spans="13:16" x14ac:dyDescent="0.3">
      <c r="M28560" s="162"/>
      <c r="N28560" s="152"/>
      <c r="P28560" s="138"/>
    </row>
    <row r="28561" spans="13:16" x14ac:dyDescent="0.3">
      <c r="M28561" s="162"/>
      <c r="N28561" s="152"/>
      <c r="P28561" s="138"/>
    </row>
    <row r="28562" spans="13:16" x14ac:dyDescent="0.3">
      <c r="M28562" s="162"/>
      <c r="N28562" s="152"/>
      <c r="P28562" s="138"/>
    </row>
    <row r="28563" spans="13:16" x14ac:dyDescent="0.3">
      <c r="M28563" s="162"/>
      <c r="N28563" s="152"/>
      <c r="P28563" s="138"/>
    </row>
    <row r="28564" spans="13:16" x14ac:dyDescent="0.3">
      <c r="M28564" s="162"/>
      <c r="N28564" s="152"/>
      <c r="P28564" s="138"/>
    </row>
    <row r="28565" spans="13:16" x14ac:dyDescent="0.3">
      <c r="M28565" s="162"/>
      <c r="N28565" s="152"/>
      <c r="P28565" s="138"/>
    </row>
    <row r="28566" spans="13:16" x14ac:dyDescent="0.3">
      <c r="M28566" s="162"/>
      <c r="N28566" s="152"/>
      <c r="P28566" s="138"/>
    </row>
    <row r="28567" spans="13:16" x14ac:dyDescent="0.3">
      <c r="M28567" s="162"/>
      <c r="N28567" s="152"/>
      <c r="P28567" s="138"/>
    </row>
    <row r="28568" spans="13:16" x14ac:dyDescent="0.3">
      <c r="M28568" s="162"/>
      <c r="N28568" s="152"/>
      <c r="P28568" s="138"/>
    </row>
    <row r="28569" spans="13:16" x14ac:dyDescent="0.3">
      <c r="M28569" s="162"/>
      <c r="N28569" s="152"/>
      <c r="P28569" s="138"/>
    </row>
    <row r="28570" spans="13:16" x14ac:dyDescent="0.3">
      <c r="M28570" s="162"/>
      <c r="N28570" s="152"/>
      <c r="P28570" s="138"/>
    </row>
    <row r="28571" spans="13:16" x14ac:dyDescent="0.3">
      <c r="M28571" s="162"/>
      <c r="N28571" s="152"/>
      <c r="P28571" s="138"/>
    </row>
    <row r="28572" spans="13:16" x14ac:dyDescent="0.3">
      <c r="M28572" s="162"/>
      <c r="N28572" s="152"/>
      <c r="P28572" s="138"/>
    </row>
    <row r="28573" spans="13:16" x14ac:dyDescent="0.3">
      <c r="M28573" s="162"/>
      <c r="N28573" s="152"/>
      <c r="P28573" s="138"/>
    </row>
    <row r="28574" spans="13:16" x14ac:dyDescent="0.3">
      <c r="M28574" s="162"/>
      <c r="N28574" s="152"/>
      <c r="P28574" s="138"/>
    </row>
    <row r="28575" spans="13:16" x14ac:dyDescent="0.3">
      <c r="M28575" s="162"/>
      <c r="N28575" s="152"/>
      <c r="P28575" s="138"/>
    </row>
    <row r="28576" spans="13:16" x14ac:dyDescent="0.3">
      <c r="M28576" s="162"/>
      <c r="N28576" s="152"/>
      <c r="P28576" s="138"/>
    </row>
    <row r="28577" spans="13:16" x14ac:dyDescent="0.3">
      <c r="M28577" s="162"/>
      <c r="N28577" s="152"/>
      <c r="P28577" s="138"/>
    </row>
    <row r="28578" spans="13:16" x14ac:dyDescent="0.3">
      <c r="M28578" s="162"/>
      <c r="N28578" s="152"/>
      <c r="P28578" s="138"/>
    </row>
    <row r="28579" spans="13:16" x14ac:dyDescent="0.3">
      <c r="M28579" s="162"/>
      <c r="N28579" s="152"/>
      <c r="P28579" s="138"/>
    </row>
    <row r="28580" spans="13:16" x14ac:dyDescent="0.3">
      <c r="M28580" s="162"/>
      <c r="N28580" s="152"/>
      <c r="P28580" s="138"/>
    </row>
    <row r="28581" spans="13:16" x14ac:dyDescent="0.3">
      <c r="M28581" s="162"/>
      <c r="N28581" s="152"/>
      <c r="P28581" s="138"/>
    </row>
    <row r="28582" spans="13:16" x14ac:dyDescent="0.3">
      <c r="M28582" s="162"/>
      <c r="N28582" s="152"/>
      <c r="P28582" s="138"/>
    </row>
    <row r="28583" spans="13:16" x14ac:dyDescent="0.3">
      <c r="M28583" s="162"/>
      <c r="N28583" s="152"/>
      <c r="P28583" s="138"/>
    </row>
    <row r="28584" spans="13:16" x14ac:dyDescent="0.3">
      <c r="M28584" s="162"/>
      <c r="N28584" s="152"/>
      <c r="P28584" s="138"/>
    </row>
    <row r="28585" spans="13:16" x14ac:dyDescent="0.3">
      <c r="M28585" s="162"/>
      <c r="N28585" s="152"/>
      <c r="P28585" s="138"/>
    </row>
    <row r="28586" spans="13:16" x14ac:dyDescent="0.3">
      <c r="M28586" s="162"/>
      <c r="N28586" s="152"/>
      <c r="P28586" s="138"/>
    </row>
    <row r="28587" spans="13:16" x14ac:dyDescent="0.3">
      <c r="M28587" s="162"/>
      <c r="N28587" s="152"/>
      <c r="P28587" s="138"/>
    </row>
    <row r="28588" spans="13:16" x14ac:dyDescent="0.3">
      <c r="M28588" s="162"/>
      <c r="N28588" s="152"/>
      <c r="P28588" s="138"/>
    </row>
    <row r="28589" spans="13:16" x14ac:dyDescent="0.3">
      <c r="M28589" s="162"/>
      <c r="N28589" s="152"/>
      <c r="P28589" s="138"/>
    </row>
    <row r="28590" spans="13:16" x14ac:dyDescent="0.3">
      <c r="M28590" s="162"/>
      <c r="N28590" s="152"/>
      <c r="P28590" s="138"/>
    </row>
    <row r="28591" spans="13:16" x14ac:dyDescent="0.3">
      <c r="M28591" s="162"/>
      <c r="N28591" s="152"/>
      <c r="P28591" s="138"/>
    </row>
    <row r="28592" spans="13:16" x14ac:dyDescent="0.3">
      <c r="M28592" s="162"/>
      <c r="N28592" s="152"/>
      <c r="P28592" s="138"/>
    </row>
    <row r="28593" spans="13:16" x14ac:dyDescent="0.3">
      <c r="M28593" s="162"/>
      <c r="N28593" s="152"/>
      <c r="P28593" s="138"/>
    </row>
    <row r="28594" spans="13:16" x14ac:dyDescent="0.3">
      <c r="M28594" s="162"/>
      <c r="N28594" s="152"/>
      <c r="P28594" s="138"/>
    </row>
    <row r="28595" spans="13:16" x14ac:dyDescent="0.3">
      <c r="M28595" s="162"/>
      <c r="N28595" s="152"/>
      <c r="P28595" s="138"/>
    </row>
    <row r="28596" spans="13:16" x14ac:dyDescent="0.3">
      <c r="M28596" s="162"/>
      <c r="N28596" s="152"/>
      <c r="P28596" s="138"/>
    </row>
    <row r="28597" spans="13:16" x14ac:dyDescent="0.3">
      <c r="M28597" s="162"/>
      <c r="N28597" s="152"/>
      <c r="P28597" s="138"/>
    </row>
    <row r="28598" spans="13:16" x14ac:dyDescent="0.3">
      <c r="M28598" s="162"/>
      <c r="N28598" s="152"/>
      <c r="P28598" s="138"/>
    </row>
    <row r="28599" spans="13:16" x14ac:dyDescent="0.3">
      <c r="M28599" s="162"/>
      <c r="N28599" s="152"/>
      <c r="P28599" s="138"/>
    </row>
    <row r="28600" spans="13:16" x14ac:dyDescent="0.3">
      <c r="M28600" s="162"/>
      <c r="N28600" s="152"/>
      <c r="P28600" s="138"/>
    </row>
    <row r="28601" spans="13:16" x14ac:dyDescent="0.3">
      <c r="M28601" s="162"/>
      <c r="N28601" s="152"/>
      <c r="P28601" s="138"/>
    </row>
    <row r="28602" spans="13:16" x14ac:dyDescent="0.3">
      <c r="M28602" s="162"/>
      <c r="N28602" s="152"/>
      <c r="P28602" s="138"/>
    </row>
    <row r="28603" spans="13:16" x14ac:dyDescent="0.3">
      <c r="M28603" s="162"/>
      <c r="N28603" s="152"/>
      <c r="P28603" s="138"/>
    </row>
    <row r="28604" spans="13:16" x14ac:dyDescent="0.3">
      <c r="M28604" s="162"/>
      <c r="N28604" s="152"/>
      <c r="P28604" s="138"/>
    </row>
    <row r="28605" spans="13:16" x14ac:dyDescent="0.3">
      <c r="M28605" s="162"/>
      <c r="N28605" s="152"/>
      <c r="P28605" s="138"/>
    </row>
    <row r="28606" spans="13:16" x14ac:dyDescent="0.3">
      <c r="M28606" s="162"/>
      <c r="N28606" s="152"/>
      <c r="P28606" s="138"/>
    </row>
    <row r="28607" spans="13:16" x14ac:dyDescent="0.3">
      <c r="M28607" s="162"/>
      <c r="N28607" s="152"/>
      <c r="P28607" s="138"/>
    </row>
    <row r="28608" spans="13:16" x14ac:dyDescent="0.3">
      <c r="M28608" s="162"/>
      <c r="N28608" s="152"/>
      <c r="P28608" s="138"/>
    </row>
    <row r="28609" spans="13:16" x14ac:dyDescent="0.3">
      <c r="M28609" s="162"/>
      <c r="N28609" s="152"/>
      <c r="P28609" s="138"/>
    </row>
    <row r="28610" spans="13:16" x14ac:dyDescent="0.3">
      <c r="M28610" s="162"/>
      <c r="N28610" s="152"/>
      <c r="P28610" s="138"/>
    </row>
    <row r="28611" spans="13:16" x14ac:dyDescent="0.3">
      <c r="M28611" s="162"/>
      <c r="N28611" s="152"/>
      <c r="P28611" s="138"/>
    </row>
    <row r="28612" spans="13:16" x14ac:dyDescent="0.3">
      <c r="M28612" s="162"/>
      <c r="N28612" s="152"/>
      <c r="P28612" s="138"/>
    </row>
    <row r="28613" spans="13:16" x14ac:dyDescent="0.3">
      <c r="M28613" s="162"/>
      <c r="N28613" s="152"/>
      <c r="P28613" s="138"/>
    </row>
    <row r="28614" spans="13:16" x14ac:dyDescent="0.3">
      <c r="M28614" s="162"/>
      <c r="N28614" s="152"/>
      <c r="P28614" s="138"/>
    </row>
    <row r="28615" spans="13:16" x14ac:dyDescent="0.3">
      <c r="M28615" s="162"/>
      <c r="N28615" s="152"/>
      <c r="P28615" s="138"/>
    </row>
    <row r="28616" spans="13:16" x14ac:dyDescent="0.3">
      <c r="M28616" s="162"/>
      <c r="N28616" s="152"/>
      <c r="P28616" s="138"/>
    </row>
    <row r="28617" spans="13:16" x14ac:dyDescent="0.3">
      <c r="M28617" s="162"/>
      <c r="N28617" s="152"/>
      <c r="P28617" s="138"/>
    </row>
    <row r="28618" spans="13:16" x14ac:dyDescent="0.3">
      <c r="M28618" s="162"/>
      <c r="N28618" s="152"/>
      <c r="P28618" s="138"/>
    </row>
    <row r="28619" spans="13:16" x14ac:dyDescent="0.3">
      <c r="M28619" s="162"/>
      <c r="N28619" s="152"/>
      <c r="P28619" s="138"/>
    </row>
    <row r="28620" spans="13:16" x14ac:dyDescent="0.3">
      <c r="M28620" s="162"/>
      <c r="N28620" s="152"/>
      <c r="P28620" s="138"/>
    </row>
    <row r="28621" spans="13:16" x14ac:dyDescent="0.3">
      <c r="M28621" s="162"/>
      <c r="N28621" s="152"/>
      <c r="P28621" s="138"/>
    </row>
    <row r="28622" spans="13:16" x14ac:dyDescent="0.3">
      <c r="M28622" s="162"/>
      <c r="N28622" s="152"/>
      <c r="P28622" s="138"/>
    </row>
    <row r="28623" spans="13:16" x14ac:dyDescent="0.3">
      <c r="M28623" s="162"/>
      <c r="N28623" s="152"/>
      <c r="P28623" s="138"/>
    </row>
    <row r="28624" spans="13:16" x14ac:dyDescent="0.3">
      <c r="M28624" s="162"/>
      <c r="N28624" s="152"/>
      <c r="P28624" s="138"/>
    </row>
    <row r="28625" spans="13:16" x14ac:dyDescent="0.3">
      <c r="M28625" s="162"/>
      <c r="N28625" s="152"/>
      <c r="P28625" s="138"/>
    </row>
    <row r="28626" spans="13:16" x14ac:dyDescent="0.3">
      <c r="M28626" s="162"/>
      <c r="N28626" s="152"/>
      <c r="P28626" s="138"/>
    </row>
    <row r="28627" spans="13:16" x14ac:dyDescent="0.3">
      <c r="M28627" s="162"/>
      <c r="N28627" s="152"/>
      <c r="P28627" s="138"/>
    </row>
    <row r="28628" spans="13:16" x14ac:dyDescent="0.3">
      <c r="M28628" s="162"/>
      <c r="N28628" s="152"/>
      <c r="P28628" s="138"/>
    </row>
    <row r="28629" spans="13:16" x14ac:dyDescent="0.3">
      <c r="M28629" s="162"/>
      <c r="N28629" s="152"/>
      <c r="P28629" s="138"/>
    </row>
    <row r="28630" spans="13:16" x14ac:dyDescent="0.3">
      <c r="M28630" s="162"/>
      <c r="N28630" s="152"/>
      <c r="P28630" s="138"/>
    </row>
    <row r="28631" spans="13:16" x14ac:dyDescent="0.3">
      <c r="M28631" s="162"/>
      <c r="N28631" s="152"/>
      <c r="P28631" s="138"/>
    </row>
    <row r="28632" spans="13:16" x14ac:dyDescent="0.3">
      <c r="M28632" s="162"/>
      <c r="N28632" s="152"/>
      <c r="P28632" s="138"/>
    </row>
    <row r="28633" spans="13:16" x14ac:dyDescent="0.3">
      <c r="M28633" s="162"/>
      <c r="N28633" s="152"/>
      <c r="P28633" s="138"/>
    </row>
    <row r="28634" spans="13:16" x14ac:dyDescent="0.3">
      <c r="M28634" s="162"/>
      <c r="N28634" s="152"/>
      <c r="P28634" s="138"/>
    </row>
    <row r="28635" spans="13:16" x14ac:dyDescent="0.3">
      <c r="M28635" s="162"/>
      <c r="N28635" s="152"/>
      <c r="P28635" s="138"/>
    </row>
    <row r="28636" spans="13:16" x14ac:dyDescent="0.3">
      <c r="M28636" s="162"/>
      <c r="N28636" s="152"/>
      <c r="P28636" s="138"/>
    </row>
    <row r="28637" spans="13:16" x14ac:dyDescent="0.3">
      <c r="M28637" s="162"/>
      <c r="N28637" s="152"/>
      <c r="P28637" s="138"/>
    </row>
    <row r="28638" spans="13:16" x14ac:dyDescent="0.3">
      <c r="M28638" s="162"/>
      <c r="N28638" s="152"/>
      <c r="P28638" s="138"/>
    </row>
    <row r="28639" spans="13:16" x14ac:dyDescent="0.3">
      <c r="M28639" s="162"/>
      <c r="N28639" s="152"/>
      <c r="P28639" s="138"/>
    </row>
    <row r="28640" spans="13:16" x14ac:dyDescent="0.3">
      <c r="M28640" s="162"/>
      <c r="N28640" s="152"/>
      <c r="P28640" s="138"/>
    </row>
    <row r="28641" spans="13:16" x14ac:dyDescent="0.3">
      <c r="M28641" s="162"/>
      <c r="N28641" s="152"/>
      <c r="P28641" s="138"/>
    </row>
    <row r="28642" spans="13:16" x14ac:dyDescent="0.3">
      <c r="M28642" s="162"/>
      <c r="N28642" s="152"/>
      <c r="P28642" s="138"/>
    </row>
    <row r="28643" spans="13:16" x14ac:dyDescent="0.3">
      <c r="M28643" s="162"/>
      <c r="N28643" s="152"/>
      <c r="P28643" s="138"/>
    </row>
    <row r="28644" spans="13:16" x14ac:dyDescent="0.3">
      <c r="M28644" s="162"/>
      <c r="N28644" s="152"/>
      <c r="P28644" s="138"/>
    </row>
    <row r="28645" spans="13:16" x14ac:dyDescent="0.3">
      <c r="M28645" s="162"/>
      <c r="N28645" s="152"/>
      <c r="P28645" s="138"/>
    </row>
    <row r="28646" spans="13:16" x14ac:dyDescent="0.3">
      <c r="M28646" s="162"/>
      <c r="N28646" s="152"/>
      <c r="P28646" s="138"/>
    </row>
    <row r="28647" spans="13:16" x14ac:dyDescent="0.3">
      <c r="M28647" s="162"/>
      <c r="N28647" s="152"/>
      <c r="P28647" s="138"/>
    </row>
    <row r="28648" spans="13:16" x14ac:dyDescent="0.3">
      <c r="M28648" s="162"/>
      <c r="N28648" s="152"/>
      <c r="P28648" s="138"/>
    </row>
    <row r="28649" spans="13:16" x14ac:dyDescent="0.3">
      <c r="M28649" s="162"/>
      <c r="N28649" s="152"/>
      <c r="P28649" s="138"/>
    </row>
    <row r="28650" spans="13:16" x14ac:dyDescent="0.3">
      <c r="M28650" s="162"/>
      <c r="N28650" s="152"/>
      <c r="P28650" s="138"/>
    </row>
    <row r="28651" spans="13:16" x14ac:dyDescent="0.3">
      <c r="M28651" s="162"/>
      <c r="N28651" s="152"/>
      <c r="P28651" s="138"/>
    </row>
    <row r="28652" spans="13:16" x14ac:dyDescent="0.3">
      <c r="M28652" s="162"/>
      <c r="N28652" s="152"/>
      <c r="P28652" s="138"/>
    </row>
    <row r="28653" spans="13:16" x14ac:dyDescent="0.3">
      <c r="M28653" s="162"/>
      <c r="N28653" s="152"/>
      <c r="P28653" s="138"/>
    </row>
    <row r="28654" spans="13:16" x14ac:dyDescent="0.3">
      <c r="M28654" s="162"/>
      <c r="N28654" s="152"/>
      <c r="P28654" s="138"/>
    </row>
    <row r="28655" spans="13:16" x14ac:dyDescent="0.3">
      <c r="M28655" s="162"/>
      <c r="N28655" s="152"/>
      <c r="P28655" s="138"/>
    </row>
    <row r="28656" spans="13:16" x14ac:dyDescent="0.3">
      <c r="M28656" s="162"/>
      <c r="N28656" s="152"/>
      <c r="P28656" s="138"/>
    </row>
    <row r="28657" spans="13:16" x14ac:dyDescent="0.3">
      <c r="M28657" s="162"/>
      <c r="N28657" s="152"/>
      <c r="P28657" s="138"/>
    </row>
    <row r="28658" spans="13:16" x14ac:dyDescent="0.3">
      <c r="M28658" s="162"/>
      <c r="N28658" s="152"/>
      <c r="P28658" s="138"/>
    </row>
    <row r="28659" spans="13:16" x14ac:dyDescent="0.3">
      <c r="M28659" s="162"/>
      <c r="N28659" s="152"/>
      <c r="P28659" s="138"/>
    </row>
    <row r="28660" spans="13:16" x14ac:dyDescent="0.3">
      <c r="M28660" s="162"/>
      <c r="N28660" s="152"/>
      <c r="P28660" s="138"/>
    </row>
    <row r="28661" spans="13:16" x14ac:dyDescent="0.3">
      <c r="M28661" s="162"/>
      <c r="N28661" s="152"/>
      <c r="P28661" s="138"/>
    </row>
    <row r="28662" spans="13:16" x14ac:dyDescent="0.3">
      <c r="M28662" s="162"/>
      <c r="N28662" s="152"/>
      <c r="P28662" s="138"/>
    </row>
    <row r="28663" spans="13:16" x14ac:dyDescent="0.3">
      <c r="M28663" s="162"/>
      <c r="N28663" s="152"/>
      <c r="P28663" s="138"/>
    </row>
    <row r="28664" spans="13:16" x14ac:dyDescent="0.3">
      <c r="M28664" s="162"/>
      <c r="N28664" s="152"/>
      <c r="P28664" s="138"/>
    </row>
    <row r="28665" spans="13:16" x14ac:dyDescent="0.3">
      <c r="M28665" s="162"/>
      <c r="N28665" s="152"/>
      <c r="P28665" s="138"/>
    </row>
    <row r="28666" spans="13:16" x14ac:dyDescent="0.3">
      <c r="M28666" s="162"/>
      <c r="N28666" s="152"/>
      <c r="P28666" s="138"/>
    </row>
    <row r="28667" spans="13:16" x14ac:dyDescent="0.3">
      <c r="M28667" s="162"/>
      <c r="N28667" s="152"/>
      <c r="P28667" s="138"/>
    </row>
    <row r="28668" spans="13:16" x14ac:dyDescent="0.3">
      <c r="M28668" s="162"/>
      <c r="N28668" s="152"/>
      <c r="P28668" s="138"/>
    </row>
    <row r="28669" spans="13:16" x14ac:dyDescent="0.3">
      <c r="M28669" s="162"/>
      <c r="N28669" s="152"/>
      <c r="P28669" s="138"/>
    </row>
    <row r="28670" spans="13:16" x14ac:dyDescent="0.3">
      <c r="M28670" s="162"/>
      <c r="N28670" s="152"/>
      <c r="P28670" s="138"/>
    </row>
    <row r="28671" spans="13:16" x14ac:dyDescent="0.3">
      <c r="M28671" s="162"/>
      <c r="N28671" s="152"/>
      <c r="P28671" s="138"/>
    </row>
    <row r="28672" spans="13:16" x14ac:dyDescent="0.3">
      <c r="M28672" s="162"/>
      <c r="N28672" s="152"/>
      <c r="P28672" s="138"/>
    </row>
    <row r="28673" spans="13:16" x14ac:dyDescent="0.3">
      <c r="M28673" s="162"/>
      <c r="N28673" s="152"/>
      <c r="P28673" s="138"/>
    </row>
    <row r="28674" spans="13:16" x14ac:dyDescent="0.3">
      <c r="M28674" s="162"/>
      <c r="N28674" s="152"/>
      <c r="P28674" s="138"/>
    </row>
    <row r="28675" spans="13:16" x14ac:dyDescent="0.3">
      <c r="M28675" s="162"/>
      <c r="N28675" s="152"/>
      <c r="P28675" s="138"/>
    </row>
    <row r="28676" spans="13:16" x14ac:dyDescent="0.3">
      <c r="M28676" s="162"/>
      <c r="N28676" s="152"/>
      <c r="P28676" s="138"/>
    </row>
    <row r="28677" spans="13:16" x14ac:dyDescent="0.3">
      <c r="M28677" s="162"/>
      <c r="N28677" s="152"/>
      <c r="P28677" s="138"/>
    </row>
    <row r="28678" spans="13:16" x14ac:dyDescent="0.3">
      <c r="M28678" s="162"/>
      <c r="N28678" s="152"/>
      <c r="P28678" s="138"/>
    </row>
    <row r="28679" spans="13:16" x14ac:dyDescent="0.3">
      <c r="M28679" s="162"/>
      <c r="N28679" s="152"/>
      <c r="P28679" s="138"/>
    </row>
    <row r="28680" spans="13:16" x14ac:dyDescent="0.3">
      <c r="M28680" s="162"/>
      <c r="N28680" s="152"/>
      <c r="P28680" s="138"/>
    </row>
    <row r="28681" spans="13:16" x14ac:dyDescent="0.3">
      <c r="M28681" s="162"/>
      <c r="N28681" s="152"/>
      <c r="P28681" s="138"/>
    </row>
    <row r="28682" spans="13:16" x14ac:dyDescent="0.3">
      <c r="M28682" s="162"/>
      <c r="N28682" s="152"/>
      <c r="P28682" s="138"/>
    </row>
    <row r="28683" spans="13:16" x14ac:dyDescent="0.3">
      <c r="M28683" s="162"/>
      <c r="N28683" s="152"/>
      <c r="P28683" s="138"/>
    </row>
    <row r="28684" spans="13:16" x14ac:dyDescent="0.3">
      <c r="M28684" s="162"/>
      <c r="N28684" s="152"/>
      <c r="P28684" s="138"/>
    </row>
    <row r="28685" spans="13:16" x14ac:dyDescent="0.3">
      <c r="M28685" s="162"/>
      <c r="N28685" s="152"/>
      <c r="P28685" s="138"/>
    </row>
    <row r="28686" spans="13:16" x14ac:dyDescent="0.3">
      <c r="M28686" s="162"/>
      <c r="N28686" s="152"/>
      <c r="P28686" s="138"/>
    </row>
    <row r="28687" spans="13:16" x14ac:dyDescent="0.3">
      <c r="M28687" s="162"/>
      <c r="N28687" s="152"/>
      <c r="P28687" s="138"/>
    </row>
    <row r="28688" spans="13:16" x14ac:dyDescent="0.3">
      <c r="M28688" s="162"/>
      <c r="N28688" s="152"/>
      <c r="P28688" s="138"/>
    </row>
    <row r="28689" spans="13:16" x14ac:dyDescent="0.3">
      <c r="M28689" s="162"/>
      <c r="N28689" s="152"/>
      <c r="P28689" s="138"/>
    </row>
    <row r="28690" spans="13:16" x14ac:dyDescent="0.3">
      <c r="M28690" s="162"/>
      <c r="N28690" s="152"/>
      <c r="P28690" s="138"/>
    </row>
    <row r="28691" spans="13:16" x14ac:dyDescent="0.3">
      <c r="M28691" s="162"/>
      <c r="N28691" s="152"/>
      <c r="P28691" s="138"/>
    </row>
    <row r="28692" spans="13:16" x14ac:dyDescent="0.3">
      <c r="M28692" s="162"/>
      <c r="N28692" s="152"/>
      <c r="P28692" s="138"/>
    </row>
    <row r="28693" spans="13:16" x14ac:dyDescent="0.3">
      <c r="M28693" s="162"/>
      <c r="N28693" s="152"/>
      <c r="P28693" s="138"/>
    </row>
    <row r="28694" spans="13:16" x14ac:dyDescent="0.3">
      <c r="M28694" s="162"/>
      <c r="N28694" s="152"/>
      <c r="P28694" s="138"/>
    </row>
    <row r="28695" spans="13:16" x14ac:dyDescent="0.3">
      <c r="M28695" s="162"/>
      <c r="N28695" s="152"/>
      <c r="P28695" s="138"/>
    </row>
    <row r="28696" spans="13:16" x14ac:dyDescent="0.3">
      <c r="M28696" s="162"/>
      <c r="N28696" s="152"/>
      <c r="P28696" s="138"/>
    </row>
    <row r="28697" spans="13:16" x14ac:dyDescent="0.3">
      <c r="M28697" s="162"/>
      <c r="N28697" s="152"/>
      <c r="P28697" s="138"/>
    </row>
    <row r="28698" spans="13:16" x14ac:dyDescent="0.3">
      <c r="M28698" s="162"/>
      <c r="N28698" s="152"/>
      <c r="P28698" s="138"/>
    </row>
    <row r="28699" spans="13:16" x14ac:dyDescent="0.3">
      <c r="M28699" s="162"/>
      <c r="N28699" s="152"/>
      <c r="P28699" s="138"/>
    </row>
    <row r="28700" spans="13:16" x14ac:dyDescent="0.3">
      <c r="M28700" s="162"/>
      <c r="N28700" s="152"/>
      <c r="P28700" s="138"/>
    </row>
    <row r="28701" spans="13:16" x14ac:dyDescent="0.3">
      <c r="M28701" s="162"/>
      <c r="N28701" s="152"/>
      <c r="P28701" s="138"/>
    </row>
    <row r="28702" spans="13:16" x14ac:dyDescent="0.3">
      <c r="M28702" s="162"/>
      <c r="N28702" s="152"/>
      <c r="P28702" s="138"/>
    </row>
    <row r="28703" spans="13:16" x14ac:dyDescent="0.3">
      <c r="M28703" s="162"/>
      <c r="N28703" s="152"/>
      <c r="P28703" s="138"/>
    </row>
    <row r="28704" spans="13:16" x14ac:dyDescent="0.3">
      <c r="M28704" s="162"/>
      <c r="N28704" s="152"/>
      <c r="P28704" s="138"/>
    </row>
    <row r="28705" spans="13:16" x14ac:dyDescent="0.3">
      <c r="M28705" s="162"/>
      <c r="N28705" s="152"/>
      <c r="P28705" s="138"/>
    </row>
    <row r="28706" spans="13:16" x14ac:dyDescent="0.3">
      <c r="M28706" s="162"/>
      <c r="N28706" s="152"/>
      <c r="P28706" s="138"/>
    </row>
    <row r="28707" spans="13:16" x14ac:dyDescent="0.3">
      <c r="M28707" s="162"/>
      <c r="N28707" s="152"/>
      <c r="P28707" s="138"/>
    </row>
    <row r="28708" spans="13:16" x14ac:dyDescent="0.3">
      <c r="M28708" s="162"/>
      <c r="N28708" s="152"/>
      <c r="P28708" s="138"/>
    </row>
    <row r="28709" spans="13:16" x14ac:dyDescent="0.3">
      <c r="M28709" s="162"/>
      <c r="N28709" s="152"/>
      <c r="P28709" s="138"/>
    </row>
    <row r="28710" spans="13:16" x14ac:dyDescent="0.3">
      <c r="M28710" s="162"/>
      <c r="N28710" s="152"/>
      <c r="P28710" s="138"/>
    </row>
    <row r="28711" spans="13:16" x14ac:dyDescent="0.3">
      <c r="M28711" s="162"/>
      <c r="N28711" s="152"/>
      <c r="P28711" s="138"/>
    </row>
    <row r="28712" spans="13:16" x14ac:dyDescent="0.3">
      <c r="M28712" s="162"/>
      <c r="N28712" s="152"/>
      <c r="P28712" s="138"/>
    </row>
    <row r="28713" spans="13:16" x14ac:dyDescent="0.3">
      <c r="M28713" s="162"/>
      <c r="N28713" s="152"/>
      <c r="P28713" s="138"/>
    </row>
    <row r="28714" spans="13:16" x14ac:dyDescent="0.3">
      <c r="M28714" s="162"/>
      <c r="N28714" s="152"/>
      <c r="P28714" s="138"/>
    </row>
    <row r="28715" spans="13:16" x14ac:dyDescent="0.3">
      <c r="M28715" s="162"/>
      <c r="N28715" s="152"/>
      <c r="P28715" s="138"/>
    </row>
    <row r="28716" spans="13:16" x14ac:dyDescent="0.3">
      <c r="M28716" s="162"/>
      <c r="N28716" s="152"/>
      <c r="P28716" s="138"/>
    </row>
    <row r="28717" spans="13:16" x14ac:dyDescent="0.3">
      <c r="M28717" s="162"/>
      <c r="N28717" s="152"/>
      <c r="P28717" s="138"/>
    </row>
    <row r="28718" spans="13:16" x14ac:dyDescent="0.3">
      <c r="M28718" s="162"/>
      <c r="N28718" s="152"/>
      <c r="P28718" s="138"/>
    </row>
    <row r="28719" spans="13:16" x14ac:dyDescent="0.3">
      <c r="M28719" s="162"/>
      <c r="N28719" s="152"/>
      <c r="P28719" s="138"/>
    </row>
    <row r="28720" spans="13:16" x14ac:dyDescent="0.3">
      <c r="M28720" s="162"/>
      <c r="N28720" s="152"/>
      <c r="P28720" s="138"/>
    </row>
    <row r="28721" spans="13:16" x14ac:dyDescent="0.3">
      <c r="M28721" s="162"/>
      <c r="N28721" s="152"/>
      <c r="P28721" s="138"/>
    </row>
    <row r="28722" spans="13:16" x14ac:dyDescent="0.3">
      <c r="M28722" s="162"/>
      <c r="N28722" s="152"/>
      <c r="P28722" s="138"/>
    </row>
    <row r="28723" spans="13:16" x14ac:dyDescent="0.3">
      <c r="M28723" s="162"/>
      <c r="N28723" s="152"/>
      <c r="P28723" s="138"/>
    </row>
    <row r="28724" spans="13:16" x14ac:dyDescent="0.3">
      <c r="M28724" s="162"/>
      <c r="N28724" s="152"/>
      <c r="P28724" s="138"/>
    </row>
    <row r="28725" spans="13:16" x14ac:dyDescent="0.3">
      <c r="M28725" s="162"/>
      <c r="N28725" s="152"/>
      <c r="P28725" s="138"/>
    </row>
    <row r="28726" spans="13:16" x14ac:dyDescent="0.3">
      <c r="M28726" s="162"/>
      <c r="N28726" s="152"/>
      <c r="P28726" s="138"/>
    </row>
    <row r="28727" spans="13:16" x14ac:dyDescent="0.3">
      <c r="M28727" s="162"/>
      <c r="N28727" s="152"/>
      <c r="P28727" s="138"/>
    </row>
    <row r="28728" spans="13:16" x14ac:dyDescent="0.3">
      <c r="M28728" s="162"/>
      <c r="N28728" s="152"/>
      <c r="P28728" s="138"/>
    </row>
    <row r="28729" spans="13:16" x14ac:dyDescent="0.3">
      <c r="M28729" s="162"/>
      <c r="N28729" s="152"/>
      <c r="P28729" s="138"/>
    </row>
    <row r="28730" spans="13:16" x14ac:dyDescent="0.3">
      <c r="M28730" s="162"/>
      <c r="N28730" s="152"/>
      <c r="P28730" s="138"/>
    </row>
    <row r="28731" spans="13:16" x14ac:dyDescent="0.3">
      <c r="M28731" s="162"/>
      <c r="N28731" s="152"/>
      <c r="P28731" s="138"/>
    </row>
    <row r="28732" spans="13:16" x14ac:dyDescent="0.3">
      <c r="M28732" s="162"/>
      <c r="N28732" s="152"/>
      <c r="P28732" s="138"/>
    </row>
    <row r="28733" spans="13:16" x14ac:dyDescent="0.3">
      <c r="M28733" s="162"/>
      <c r="N28733" s="152"/>
      <c r="P28733" s="138"/>
    </row>
    <row r="28734" spans="13:16" x14ac:dyDescent="0.3">
      <c r="M28734" s="162"/>
      <c r="N28734" s="152"/>
      <c r="P28734" s="138"/>
    </row>
    <row r="28735" spans="13:16" x14ac:dyDescent="0.3">
      <c r="M28735" s="162"/>
      <c r="N28735" s="152"/>
      <c r="P28735" s="138"/>
    </row>
    <row r="28736" spans="13:16" x14ac:dyDescent="0.3">
      <c r="M28736" s="162"/>
      <c r="N28736" s="152"/>
      <c r="P28736" s="138"/>
    </row>
    <row r="28737" spans="13:16" x14ac:dyDescent="0.3">
      <c r="M28737" s="162"/>
      <c r="N28737" s="152"/>
      <c r="P28737" s="138"/>
    </row>
    <row r="28738" spans="13:16" x14ac:dyDescent="0.3">
      <c r="M28738" s="162"/>
      <c r="N28738" s="152"/>
      <c r="P28738" s="138"/>
    </row>
    <row r="28739" spans="13:16" x14ac:dyDescent="0.3">
      <c r="M28739" s="162"/>
      <c r="N28739" s="152"/>
      <c r="P28739" s="138"/>
    </row>
    <row r="28740" spans="13:16" x14ac:dyDescent="0.3">
      <c r="M28740" s="162"/>
      <c r="N28740" s="152"/>
      <c r="P28740" s="138"/>
    </row>
    <row r="28741" spans="13:16" x14ac:dyDescent="0.3">
      <c r="M28741" s="162"/>
      <c r="N28741" s="152"/>
      <c r="P28741" s="138"/>
    </row>
    <row r="28742" spans="13:16" x14ac:dyDescent="0.3">
      <c r="M28742" s="162"/>
      <c r="N28742" s="152"/>
      <c r="P28742" s="138"/>
    </row>
    <row r="28743" spans="13:16" x14ac:dyDescent="0.3">
      <c r="M28743" s="162"/>
      <c r="N28743" s="152"/>
      <c r="P28743" s="138"/>
    </row>
    <row r="28744" spans="13:16" x14ac:dyDescent="0.3">
      <c r="M28744" s="162"/>
      <c r="N28744" s="152"/>
      <c r="P28744" s="138"/>
    </row>
    <row r="28745" spans="13:16" x14ac:dyDescent="0.3">
      <c r="M28745" s="162"/>
      <c r="N28745" s="152"/>
      <c r="P28745" s="138"/>
    </row>
    <row r="28746" spans="13:16" x14ac:dyDescent="0.3">
      <c r="M28746" s="162"/>
      <c r="N28746" s="152"/>
      <c r="P28746" s="138"/>
    </row>
    <row r="28747" spans="13:16" x14ac:dyDescent="0.3">
      <c r="M28747" s="162"/>
      <c r="N28747" s="152"/>
      <c r="P28747" s="138"/>
    </row>
    <row r="28748" spans="13:16" x14ac:dyDescent="0.3">
      <c r="M28748" s="162"/>
      <c r="N28748" s="152"/>
      <c r="P28748" s="138"/>
    </row>
    <row r="28749" spans="13:16" x14ac:dyDescent="0.3">
      <c r="M28749" s="162"/>
      <c r="N28749" s="152"/>
      <c r="P28749" s="138"/>
    </row>
    <row r="28750" spans="13:16" x14ac:dyDescent="0.3">
      <c r="M28750" s="162"/>
      <c r="N28750" s="152"/>
      <c r="P28750" s="138"/>
    </row>
    <row r="28751" spans="13:16" x14ac:dyDescent="0.3">
      <c r="M28751" s="162"/>
      <c r="N28751" s="152"/>
      <c r="P28751" s="138"/>
    </row>
    <row r="28752" spans="13:16" x14ac:dyDescent="0.3">
      <c r="M28752" s="162"/>
      <c r="N28752" s="152"/>
      <c r="P28752" s="138"/>
    </row>
    <row r="28753" spans="13:16" x14ac:dyDescent="0.3">
      <c r="M28753" s="162"/>
      <c r="N28753" s="152"/>
      <c r="P28753" s="138"/>
    </row>
    <row r="28754" spans="13:16" x14ac:dyDescent="0.3">
      <c r="M28754" s="162"/>
      <c r="N28754" s="152"/>
      <c r="P28754" s="138"/>
    </row>
    <row r="28755" spans="13:16" x14ac:dyDescent="0.3">
      <c r="M28755" s="162"/>
      <c r="N28755" s="152"/>
      <c r="P28755" s="138"/>
    </row>
    <row r="28756" spans="13:16" x14ac:dyDescent="0.3">
      <c r="M28756" s="162"/>
      <c r="N28756" s="152"/>
      <c r="P28756" s="138"/>
    </row>
    <row r="28757" spans="13:16" x14ac:dyDescent="0.3">
      <c r="M28757" s="162"/>
      <c r="N28757" s="152"/>
      <c r="P28757" s="138"/>
    </row>
    <row r="28758" spans="13:16" x14ac:dyDescent="0.3">
      <c r="M28758" s="162"/>
      <c r="N28758" s="152"/>
      <c r="P28758" s="138"/>
    </row>
    <row r="28759" spans="13:16" x14ac:dyDescent="0.3">
      <c r="M28759" s="162"/>
      <c r="N28759" s="152"/>
      <c r="P28759" s="138"/>
    </row>
    <row r="28760" spans="13:16" x14ac:dyDescent="0.3">
      <c r="M28760" s="162"/>
      <c r="N28760" s="152"/>
      <c r="P28760" s="138"/>
    </row>
    <row r="28761" spans="13:16" x14ac:dyDescent="0.3">
      <c r="M28761" s="162"/>
      <c r="N28761" s="152"/>
      <c r="P28761" s="138"/>
    </row>
    <row r="28762" spans="13:16" x14ac:dyDescent="0.3">
      <c r="M28762" s="162"/>
      <c r="N28762" s="152"/>
      <c r="P28762" s="138"/>
    </row>
    <row r="28763" spans="13:16" x14ac:dyDescent="0.3">
      <c r="M28763" s="162"/>
      <c r="N28763" s="152"/>
      <c r="P28763" s="138"/>
    </row>
    <row r="28764" spans="13:16" x14ac:dyDescent="0.3">
      <c r="M28764" s="162"/>
      <c r="N28764" s="152"/>
      <c r="P28764" s="138"/>
    </row>
    <row r="28765" spans="13:16" x14ac:dyDescent="0.3">
      <c r="M28765" s="162"/>
      <c r="N28765" s="152"/>
      <c r="P28765" s="138"/>
    </row>
    <row r="28766" spans="13:16" x14ac:dyDescent="0.3">
      <c r="M28766" s="162"/>
      <c r="N28766" s="152"/>
      <c r="P28766" s="138"/>
    </row>
    <row r="28767" spans="13:16" x14ac:dyDescent="0.3">
      <c r="M28767" s="162"/>
      <c r="N28767" s="152"/>
      <c r="P28767" s="138"/>
    </row>
    <row r="28768" spans="13:16" x14ac:dyDescent="0.3">
      <c r="M28768" s="162"/>
      <c r="N28768" s="152"/>
      <c r="P28768" s="138"/>
    </row>
    <row r="28769" spans="13:16" x14ac:dyDescent="0.3">
      <c r="M28769" s="162"/>
      <c r="N28769" s="152"/>
      <c r="P28769" s="138"/>
    </row>
    <row r="28770" spans="13:16" x14ac:dyDescent="0.3">
      <c r="M28770" s="162"/>
      <c r="N28770" s="152"/>
      <c r="P28770" s="138"/>
    </row>
    <row r="28771" spans="13:16" x14ac:dyDescent="0.3">
      <c r="M28771" s="162"/>
      <c r="N28771" s="152"/>
      <c r="P28771" s="138"/>
    </row>
    <row r="28772" spans="13:16" x14ac:dyDescent="0.3">
      <c r="M28772" s="162"/>
      <c r="N28772" s="152"/>
      <c r="P28772" s="138"/>
    </row>
    <row r="28773" spans="13:16" x14ac:dyDescent="0.3">
      <c r="M28773" s="162"/>
      <c r="N28773" s="152"/>
      <c r="P28773" s="138"/>
    </row>
    <row r="28774" spans="13:16" x14ac:dyDescent="0.3">
      <c r="M28774" s="162"/>
      <c r="N28774" s="152"/>
      <c r="P28774" s="138"/>
    </row>
    <row r="28775" spans="13:16" x14ac:dyDescent="0.3">
      <c r="M28775" s="162"/>
      <c r="N28775" s="152"/>
      <c r="P28775" s="138"/>
    </row>
    <row r="28776" spans="13:16" x14ac:dyDescent="0.3">
      <c r="M28776" s="162"/>
      <c r="N28776" s="152"/>
      <c r="P28776" s="138"/>
    </row>
    <row r="28777" spans="13:16" x14ac:dyDescent="0.3">
      <c r="M28777" s="162"/>
      <c r="N28777" s="152"/>
      <c r="P28777" s="138"/>
    </row>
    <row r="28778" spans="13:16" x14ac:dyDescent="0.3">
      <c r="M28778" s="162"/>
      <c r="N28778" s="152"/>
      <c r="P28778" s="138"/>
    </row>
    <row r="28779" spans="13:16" x14ac:dyDescent="0.3">
      <c r="M28779" s="162"/>
      <c r="N28779" s="152"/>
      <c r="P28779" s="138"/>
    </row>
    <row r="28780" spans="13:16" x14ac:dyDescent="0.3">
      <c r="M28780" s="162"/>
      <c r="N28780" s="152"/>
      <c r="P28780" s="138"/>
    </row>
    <row r="28781" spans="13:16" x14ac:dyDescent="0.3">
      <c r="M28781" s="162"/>
      <c r="N28781" s="152"/>
      <c r="P28781" s="138"/>
    </row>
    <row r="28782" spans="13:16" x14ac:dyDescent="0.3">
      <c r="M28782" s="162"/>
      <c r="N28782" s="152"/>
      <c r="P28782" s="138"/>
    </row>
    <row r="28783" spans="13:16" x14ac:dyDescent="0.3">
      <c r="M28783" s="162"/>
      <c r="N28783" s="152"/>
      <c r="P28783" s="138"/>
    </row>
    <row r="28784" spans="13:16" x14ac:dyDescent="0.3">
      <c r="M28784" s="162"/>
      <c r="N28784" s="152"/>
      <c r="P28784" s="138"/>
    </row>
    <row r="28785" spans="13:16" x14ac:dyDescent="0.3">
      <c r="M28785" s="162"/>
      <c r="N28785" s="152"/>
      <c r="P28785" s="138"/>
    </row>
    <row r="28786" spans="13:16" x14ac:dyDescent="0.3">
      <c r="M28786" s="162"/>
      <c r="N28786" s="152"/>
      <c r="P28786" s="138"/>
    </row>
    <row r="28787" spans="13:16" x14ac:dyDescent="0.3">
      <c r="M28787" s="162"/>
      <c r="N28787" s="152"/>
      <c r="P28787" s="138"/>
    </row>
    <row r="28788" spans="13:16" x14ac:dyDescent="0.3">
      <c r="M28788" s="162"/>
      <c r="N28788" s="152"/>
      <c r="P28788" s="138"/>
    </row>
    <row r="28789" spans="13:16" x14ac:dyDescent="0.3">
      <c r="M28789" s="162"/>
      <c r="N28789" s="152"/>
      <c r="P28789" s="138"/>
    </row>
    <row r="28790" spans="13:16" x14ac:dyDescent="0.3">
      <c r="M28790" s="162"/>
      <c r="N28790" s="152"/>
      <c r="P28790" s="138"/>
    </row>
    <row r="28791" spans="13:16" x14ac:dyDescent="0.3">
      <c r="M28791" s="162"/>
      <c r="N28791" s="152"/>
      <c r="P28791" s="138"/>
    </row>
    <row r="28792" spans="13:16" x14ac:dyDescent="0.3">
      <c r="M28792" s="162"/>
      <c r="N28792" s="152"/>
      <c r="P28792" s="138"/>
    </row>
    <row r="28793" spans="13:16" x14ac:dyDescent="0.3">
      <c r="M28793" s="162"/>
      <c r="N28793" s="152"/>
      <c r="P28793" s="138"/>
    </row>
    <row r="28794" spans="13:16" x14ac:dyDescent="0.3">
      <c r="M28794" s="162"/>
      <c r="N28794" s="152"/>
      <c r="P28794" s="138"/>
    </row>
    <row r="28795" spans="13:16" x14ac:dyDescent="0.3">
      <c r="M28795" s="162"/>
      <c r="N28795" s="152"/>
      <c r="P28795" s="138"/>
    </row>
    <row r="28796" spans="13:16" x14ac:dyDescent="0.3">
      <c r="M28796" s="162"/>
      <c r="N28796" s="152"/>
      <c r="P28796" s="138"/>
    </row>
    <row r="28797" spans="13:16" x14ac:dyDescent="0.3">
      <c r="M28797" s="162"/>
      <c r="N28797" s="152"/>
      <c r="P28797" s="138"/>
    </row>
    <row r="28798" spans="13:16" x14ac:dyDescent="0.3">
      <c r="M28798" s="162"/>
      <c r="N28798" s="152"/>
      <c r="P28798" s="138"/>
    </row>
    <row r="28799" spans="13:16" x14ac:dyDescent="0.3">
      <c r="M28799" s="162"/>
      <c r="N28799" s="152"/>
      <c r="P28799" s="138"/>
    </row>
    <row r="28800" spans="13:16" x14ac:dyDescent="0.3">
      <c r="M28800" s="162"/>
      <c r="N28800" s="152"/>
      <c r="P28800" s="138"/>
    </row>
    <row r="28801" spans="13:16" x14ac:dyDescent="0.3">
      <c r="M28801" s="162"/>
      <c r="N28801" s="152"/>
      <c r="P28801" s="138"/>
    </row>
    <row r="28802" spans="13:16" x14ac:dyDescent="0.3">
      <c r="M28802" s="162"/>
      <c r="N28802" s="152"/>
      <c r="P28802" s="138"/>
    </row>
    <row r="28803" spans="13:16" x14ac:dyDescent="0.3">
      <c r="M28803" s="162"/>
      <c r="N28803" s="152"/>
      <c r="P28803" s="138"/>
    </row>
    <row r="28804" spans="13:16" x14ac:dyDescent="0.3">
      <c r="M28804" s="162"/>
      <c r="N28804" s="152"/>
      <c r="P28804" s="138"/>
    </row>
    <row r="28805" spans="13:16" x14ac:dyDescent="0.3">
      <c r="M28805" s="162"/>
      <c r="N28805" s="152"/>
      <c r="P28805" s="138"/>
    </row>
    <row r="28806" spans="13:16" x14ac:dyDescent="0.3">
      <c r="M28806" s="162"/>
      <c r="N28806" s="152"/>
      <c r="P28806" s="138"/>
    </row>
    <row r="28807" spans="13:16" x14ac:dyDescent="0.3">
      <c r="M28807" s="162"/>
      <c r="N28807" s="152"/>
      <c r="P28807" s="138"/>
    </row>
    <row r="28808" spans="13:16" x14ac:dyDescent="0.3">
      <c r="M28808" s="162"/>
      <c r="N28808" s="152"/>
      <c r="P28808" s="138"/>
    </row>
    <row r="28809" spans="13:16" x14ac:dyDescent="0.3">
      <c r="M28809" s="162"/>
      <c r="N28809" s="152"/>
      <c r="P28809" s="138"/>
    </row>
    <row r="28810" spans="13:16" x14ac:dyDescent="0.3">
      <c r="M28810" s="162"/>
      <c r="N28810" s="152"/>
      <c r="P28810" s="138"/>
    </row>
    <row r="28811" spans="13:16" x14ac:dyDescent="0.3">
      <c r="M28811" s="162"/>
      <c r="N28811" s="152"/>
      <c r="P28811" s="138"/>
    </row>
    <row r="28812" spans="13:16" x14ac:dyDescent="0.3">
      <c r="M28812" s="162"/>
      <c r="N28812" s="152"/>
      <c r="P28812" s="138"/>
    </row>
    <row r="28813" spans="13:16" x14ac:dyDescent="0.3">
      <c r="M28813" s="162"/>
      <c r="N28813" s="152"/>
      <c r="P28813" s="138"/>
    </row>
    <row r="28814" spans="13:16" x14ac:dyDescent="0.3">
      <c r="M28814" s="162"/>
      <c r="N28814" s="152"/>
      <c r="P28814" s="138"/>
    </row>
    <row r="28815" spans="13:16" x14ac:dyDescent="0.3">
      <c r="M28815" s="162"/>
      <c r="N28815" s="152"/>
      <c r="P28815" s="138"/>
    </row>
    <row r="28816" spans="13:16" x14ac:dyDescent="0.3">
      <c r="M28816" s="162"/>
      <c r="N28816" s="152"/>
      <c r="P28816" s="138"/>
    </row>
    <row r="28817" spans="13:16" x14ac:dyDescent="0.3">
      <c r="M28817" s="162"/>
      <c r="N28817" s="152"/>
      <c r="P28817" s="138"/>
    </row>
    <row r="28818" spans="13:16" x14ac:dyDescent="0.3">
      <c r="M28818" s="162"/>
      <c r="N28818" s="152"/>
      <c r="P28818" s="138"/>
    </row>
    <row r="28819" spans="13:16" x14ac:dyDescent="0.3">
      <c r="M28819" s="162"/>
      <c r="N28819" s="152"/>
      <c r="P28819" s="138"/>
    </row>
    <row r="28820" spans="13:16" x14ac:dyDescent="0.3">
      <c r="M28820" s="162"/>
      <c r="N28820" s="152"/>
      <c r="P28820" s="138"/>
    </row>
    <row r="28821" spans="13:16" x14ac:dyDescent="0.3">
      <c r="M28821" s="162"/>
      <c r="N28821" s="152"/>
      <c r="P28821" s="138"/>
    </row>
    <row r="28822" spans="13:16" x14ac:dyDescent="0.3">
      <c r="M28822" s="162"/>
      <c r="N28822" s="152"/>
      <c r="P28822" s="138"/>
    </row>
    <row r="28823" spans="13:16" x14ac:dyDescent="0.3">
      <c r="M28823" s="162"/>
      <c r="N28823" s="152"/>
      <c r="P28823" s="138"/>
    </row>
    <row r="28824" spans="13:16" x14ac:dyDescent="0.3">
      <c r="M28824" s="162"/>
      <c r="N28824" s="152"/>
      <c r="P28824" s="138"/>
    </row>
    <row r="28825" spans="13:16" x14ac:dyDescent="0.3">
      <c r="M28825" s="162"/>
      <c r="N28825" s="152"/>
      <c r="P28825" s="138"/>
    </row>
    <row r="28826" spans="13:16" x14ac:dyDescent="0.3">
      <c r="M28826" s="162"/>
      <c r="N28826" s="152"/>
      <c r="P28826" s="138"/>
    </row>
    <row r="28827" spans="13:16" x14ac:dyDescent="0.3">
      <c r="M28827" s="162"/>
      <c r="N28827" s="152"/>
      <c r="P28827" s="138"/>
    </row>
    <row r="28828" spans="13:16" x14ac:dyDescent="0.3">
      <c r="M28828" s="162"/>
      <c r="N28828" s="152"/>
      <c r="P28828" s="138"/>
    </row>
    <row r="28829" spans="13:16" x14ac:dyDescent="0.3">
      <c r="M28829" s="162"/>
      <c r="N28829" s="152"/>
      <c r="P28829" s="138"/>
    </row>
    <row r="28830" spans="13:16" x14ac:dyDescent="0.3">
      <c r="M28830" s="162"/>
      <c r="N28830" s="152"/>
      <c r="P28830" s="138"/>
    </row>
    <row r="28831" spans="13:16" x14ac:dyDescent="0.3">
      <c r="M28831" s="162"/>
      <c r="N28831" s="152"/>
      <c r="P28831" s="138"/>
    </row>
    <row r="28832" spans="13:16" x14ac:dyDescent="0.3">
      <c r="M28832" s="162"/>
      <c r="N28832" s="152"/>
      <c r="P28832" s="138"/>
    </row>
    <row r="28833" spans="13:16" x14ac:dyDescent="0.3">
      <c r="M28833" s="162"/>
      <c r="N28833" s="152"/>
      <c r="P28833" s="138"/>
    </row>
    <row r="28834" spans="13:16" x14ac:dyDescent="0.3">
      <c r="M28834" s="162"/>
      <c r="N28834" s="152"/>
      <c r="P28834" s="138"/>
    </row>
    <row r="28835" spans="13:16" x14ac:dyDescent="0.3">
      <c r="M28835" s="162"/>
      <c r="N28835" s="152"/>
      <c r="P28835" s="138"/>
    </row>
    <row r="28836" spans="13:16" x14ac:dyDescent="0.3">
      <c r="M28836" s="162"/>
      <c r="N28836" s="152"/>
      <c r="P28836" s="138"/>
    </row>
    <row r="28837" spans="13:16" x14ac:dyDescent="0.3">
      <c r="M28837" s="162"/>
      <c r="N28837" s="152"/>
      <c r="P28837" s="138"/>
    </row>
    <row r="28838" spans="13:16" x14ac:dyDescent="0.3">
      <c r="M28838" s="162"/>
      <c r="N28838" s="152"/>
      <c r="P28838" s="138"/>
    </row>
    <row r="28839" spans="13:16" x14ac:dyDescent="0.3">
      <c r="M28839" s="162"/>
      <c r="N28839" s="152"/>
      <c r="P28839" s="138"/>
    </row>
    <row r="28840" spans="13:16" x14ac:dyDescent="0.3">
      <c r="M28840" s="162"/>
      <c r="N28840" s="152"/>
      <c r="P28840" s="138"/>
    </row>
    <row r="28841" spans="13:16" x14ac:dyDescent="0.3">
      <c r="M28841" s="162"/>
      <c r="N28841" s="152"/>
      <c r="P28841" s="138"/>
    </row>
    <row r="28842" spans="13:16" x14ac:dyDescent="0.3">
      <c r="M28842" s="162"/>
      <c r="N28842" s="152"/>
      <c r="P28842" s="138"/>
    </row>
    <row r="28843" spans="13:16" x14ac:dyDescent="0.3">
      <c r="M28843" s="162"/>
      <c r="N28843" s="152"/>
      <c r="P28843" s="138"/>
    </row>
    <row r="28844" spans="13:16" x14ac:dyDescent="0.3">
      <c r="M28844" s="162"/>
      <c r="N28844" s="152"/>
      <c r="P28844" s="138"/>
    </row>
    <row r="28845" spans="13:16" x14ac:dyDescent="0.3">
      <c r="M28845" s="162"/>
      <c r="N28845" s="152"/>
      <c r="P28845" s="138"/>
    </row>
    <row r="28846" spans="13:16" x14ac:dyDescent="0.3">
      <c r="M28846" s="162"/>
      <c r="N28846" s="152"/>
      <c r="P28846" s="138"/>
    </row>
    <row r="28847" spans="13:16" x14ac:dyDescent="0.3">
      <c r="M28847" s="162"/>
      <c r="N28847" s="152"/>
      <c r="P28847" s="138"/>
    </row>
    <row r="28848" spans="13:16" x14ac:dyDescent="0.3">
      <c r="M28848" s="162"/>
      <c r="N28848" s="152"/>
      <c r="P28848" s="138"/>
    </row>
    <row r="28849" spans="13:16" x14ac:dyDescent="0.3">
      <c r="M28849" s="162"/>
      <c r="N28849" s="152"/>
      <c r="P28849" s="138"/>
    </row>
    <row r="28850" spans="13:16" x14ac:dyDescent="0.3">
      <c r="M28850" s="162"/>
      <c r="N28850" s="152"/>
      <c r="P28850" s="138"/>
    </row>
    <row r="28851" spans="13:16" x14ac:dyDescent="0.3">
      <c r="M28851" s="162"/>
      <c r="N28851" s="152"/>
      <c r="P28851" s="138"/>
    </row>
    <row r="28852" spans="13:16" x14ac:dyDescent="0.3">
      <c r="M28852" s="162"/>
      <c r="N28852" s="152"/>
      <c r="P28852" s="138"/>
    </row>
    <row r="28853" spans="13:16" x14ac:dyDescent="0.3">
      <c r="M28853" s="162"/>
      <c r="N28853" s="152"/>
      <c r="P28853" s="138"/>
    </row>
    <row r="28854" spans="13:16" x14ac:dyDescent="0.3">
      <c r="M28854" s="162"/>
      <c r="N28854" s="152"/>
      <c r="P28854" s="138"/>
    </row>
    <row r="28855" spans="13:16" x14ac:dyDescent="0.3">
      <c r="M28855" s="162"/>
      <c r="N28855" s="152"/>
      <c r="P28855" s="138"/>
    </row>
    <row r="28856" spans="13:16" x14ac:dyDescent="0.3">
      <c r="M28856" s="162"/>
      <c r="N28856" s="152"/>
      <c r="P28856" s="138"/>
    </row>
    <row r="28857" spans="13:16" x14ac:dyDescent="0.3">
      <c r="M28857" s="162"/>
      <c r="N28857" s="152"/>
      <c r="P28857" s="138"/>
    </row>
    <row r="28858" spans="13:16" x14ac:dyDescent="0.3">
      <c r="M28858" s="162"/>
      <c r="N28858" s="152"/>
      <c r="P28858" s="138"/>
    </row>
    <row r="28859" spans="13:16" x14ac:dyDescent="0.3">
      <c r="M28859" s="162"/>
      <c r="N28859" s="152"/>
      <c r="P28859" s="138"/>
    </row>
    <row r="28860" spans="13:16" x14ac:dyDescent="0.3">
      <c r="M28860" s="162"/>
      <c r="N28860" s="152"/>
      <c r="P28860" s="138"/>
    </row>
    <row r="28861" spans="13:16" x14ac:dyDescent="0.3">
      <c r="M28861" s="162"/>
      <c r="N28861" s="152"/>
      <c r="P28861" s="138"/>
    </row>
    <row r="28862" spans="13:16" x14ac:dyDescent="0.3">
      <c r="M28862" s="162"/>
      <c r="N28862" s="152"/>
      <c r="P28862" s="138"/>
    </row>
    <row r="28863" spans="13:16" x14ac:dyDescent="0.3">
      <c r="M28863" s="162"/>
      <c r="N28863" s="152"/>
      <c r="P28863" s="138"/>
    </row>
    <row r="28864" spans="13:16" x14ac:dyDescent="0.3">
      <c r="M28864" s="162"/>
      <c r="N28864" s="152"/>
      <c r="P28864" s="138"/>
    </row>
    <row r="28865" spans="13:16" x14ac:dyDescent="0.3">
      <c r="M28865" s="162"/>
      <c r="N28865" s="152"/>
      <c r="P28865" s="138"/>
    </row>
    <row r="28866" spans="13:16" x14ac:dyDescent="0.3">
      <c r="M28866" s="162"/>
      <c r="N28866" s="152"/>
      <c r="P28866" s="138"/>
    </row>
    <row r="28867" spans="13:16" x14ac:dyDescent="0.3">
      <c r="M28867" s="162"/>
      <c r="N28867" s="152"/>
      <c r="P28867" s="138"/>
    </row>
    <row r="28868" spans="13:16" x14ac:dyDescent="0.3">
      <c r="M28868" s="162"/>
      <c r="N28868" s="152"/>
      <c r="P28868" s="138"/>
    </row>
    <row r="28869" spans="13:16" x14ac:dyDescent="0.3">
      <c r="M28869" s="162"/>
      <c r="N28869" s="152"/>
      <c r="P28869" s="138"/>
    </row>
    <row r="28870" spans="13:16" x14ac:dyDescent="0.3">
      <c r="M28870" s="162"/>
      <c r="N28870" s="152"/>
      <c r="P28870" s="138"/>
    </row>
    <row r="28871" spans="13:16" x14ac:dyDescent="0.3">
      <c r="M28871" s="162"/>
      <c r="N28871" s="152"/>
      <c r="P28871" s="138"/>
    </row>
    <row r="28872" spans="13:16" x14ac:dyDescent="0.3">
      <c r="M28872" s="162"/>
      <c r="N28872" s="152"/>
      <c r="P28872" s="138"/>
    </row>
    <row r="28873" spans="13:16" x14ac:dyDescent="0.3">
      <c r="M28873" s="162"/>
      <c r="N28873" s="152"/>
      <c r="P28873" s="138"/>
    </row>
    <row r="28874" spans="13:16" x14ac:dyDescent="0.3">
      <c r="M28874" s="162"/>
      <c r="N28874" s="152"/>
      <c r="P28874" s="138"/>
    </row>
    <row r="28875" spans="13:16" x14ac:dyDescent="0.3">
      <c r="M28875" s="162"/>
      <c r="N28875" s="152"/>
      <c r="P28875" s="138"/>
    </row>
    <row r="28876" spans="13:16" x14ac:dyDescent="0.3">
      <c r="M28876" s="162"/>
      <c r="N28876" s="152"/>
      <c r="P28876" s="138"/>
    </row>
    <row r="28877" spans="13:16" x14ac:dyDescent="0.3">
      <c r="M28877" s="162"/>
      <c r="N28877" s="152"/>
      <c r="P28877" s="138"/>
    </row>
    <row r="28878" spans="13:16" x14ac:dyDescent="0.3">
      <c r="M28878" s="162"/>
      <c r="N28878" s="152"/>
      <c r="P28878" s="138"/>
    </row>
    <row r="28879" spans="13:16" x14ac:dyDescent="0.3">
      <c r="M28879" s="162"/>
      <c r="N28879" s="152"/>
      <c r="P28879" s="138"/>
    </row>
    <row r="28880" spans="13:16" x14ac:dyDescent="0.3">
      <c r="M28880" s="162"/>
      <c r="N28880" s="152"/>
      <c r="P28880" s="138"/>
    </row>
    <row r="28881" spans="13:16" x14ac:dyDescent="0.3">
      <c r="M28881" s="162"/>
      <c r="N28881" s="152"/>
      <c r="P28881" s="138"/>
    </row>
    <row r="28882" spans="13:16" x14ac:dyDescent="0.3">
      <c r="M28882" s="162"/>
      <c r="N28882" s="152"/>
      <c r="P28882" s="138"/>
    </row>
    <row r="28883" spans="13:16" x14ac:dyDescent="0.3">
      <c r="M28883" s="162"/>
      <c r="N28883" s="152"/>
      <c r="P28883" s="138"/>
    </row>
    <row r="28884" spans="13:16" x14ac:dyDescent="0.3">
      <c r="M28884" s="162"/>
      <c r="N28884" s="152"/>
      <c r="P28884" s="138"/>
    </row>
    <row r="28885" spans="13:16" x14ac:dyDescent="0.3">
      <c r="M28885" s="162"/>
      <c r="N28885" s="152"/>
      <c r="P28885" s="138"/>
    </row>
    <row r="28886" spans="13:16" x14ac:dyDescent="0.3">
      <c r="M28886" s="162"/>
      <c r="N28886" s="152"/>
      <c r="P28886" s="138"/>
    </row>
    <row r="28887" spans="13:16" x14ac:dyDescent="0.3">
      <c r="M28887" s="162"/>
      <c r="N28887" s="152"/>
      <c r="P28887" s="138"/>
    </row>
    <row r="28888" spans="13:16" x14ac:dyDescent="0.3">
      <c r="M28888" s="162"/>
      <c r="N28888" s="152"/>
      <c r="P28888" s="138"/>
    </row>
    <row r="28889" spans="13:16" x14ac:dyDescent="0.3">
      <c r="M28889" s="162"/>
      <c r="N28889" s="152"/>
      <c r="P28889" s="138"/>
    </row>
    <row r="28890" spans="13:16" x14ac:dyDescent="0.3">
      <c r="M28890" s="162"/>
      <c r="N28890" s="152"/>
      <c r="P28890" s="138"/>
    </row>
    <row r="28891" spans="13:16" x14ac:dyDescent="0.3">
      <c r="M28891" s="162"/>
      <c r="N28891" s="152"/>
      <c r="P28891" s="138"/>
    </row>
    <row r="28892" spans="13:16" x14ac:dyDescent="0.3">
      <c r="M28892" s="162"/>
      <c r="N28892" s="152"/>
      <c r="P28892" s="138"/>
    </row>
    <row r="28893" spans="13:16" x14ac:dyDescent="0.3">
      <c r="M28893" s="162"/>
      <c r="N28893" s="152"/>
      <c r="P28893" s="138"/>
    </row>
    <row r="28894" spans="13:16" x14ac:dyDescent="0.3">
      <c r="M28894" s="162"/>
      <c r="N28894" s="152"/>
      <c r="P28894" s="138"/>
    </row>
    <row r="28895" spans="13:16" x14ac:dyDescent="0.3">
      <c r="M28895" s="162"/>
      <c r="N28895" s="152"/>
      <c r="P28895" s="138"/>
    </row>
    <row r="28896" spans="13:16" x14ac:dyDescent="0.3">
      <c r="M28896" s="162"/>
      <c r="N28896" s="152"/>
      <c r="P28896" s="138"/>
    </row>
    <row r="28897" spans="13:16" x14ac:dyDescent="0.3">
      <c r="M28897" s="162"/>
      <c r="N28897" s="152"/>
      <c r="P28897" s="138"/>
    </row>
    <row r="28898" spans="13:16" x14ac:dyDescent="0.3">
      <c r="M28898" s="162"/>
      <c r="N28898" s="152"/>
      <c r="P28898" s="138"/>
    </row>
    <row r="28899" spans="13:16" x14ac:dyDescent="0.3">
      <c r="M28899" s="162"/>
      <c r="N28899" s="152"/>
      <c r="P28899" s="138"/>
    </row>
    <row r="28900" spans="13:16" x14ac:dyDescent="0.3">
      <c r="M28900" s="162"/>
      <c r="N28900" s="152"/>
      <c r="P28900" s="138"/>
    </row>
    <row r="28901" spans="13:16" x14ac:dyDescent="0.3">
      <c r="M28901" s="162"/>
      <c r="N28901" s="152"/>
      <c r="P28901" s="138"/>
    </row>
    <row r="28902" spans="13:16" x14ac:dyDescent="0.3">
      <c r="M28902" s="162"/>
      <c r="N28902" s="152"/>
      <c r="P28902" s="138"/>
    </row>
    <row r="28903" spans="13:16" x14ac:dyDescent="0.3">
      <c r="M28903" s="162"/>
      <c r="N28903" s="152"/>
      <c r="P28903" s="138"/>
    </row>
    <row r="28904" spans="13:16" x14ac:dyDescent="0.3">
      <c r="M28904" s="162"/>
      <c r="N28904" s="152"/>
      <c r="P28904" s="138"/>
    </row>
    <row r="28905" spans="13:16" x14ac:dyDescent="0.3">
      <c r="M28905" s="162"/>
      <c r="N28905" s="152"/>
      <c r="P28905" s="138"/>
    </row>
    <row r="28906" spans="13:16" x14ac:dyDescent="0.3">
      <c r="M28906" s="162"/>
      <c r="N28906" s="152"/>
      <c r="P28906" s="138"/>
    </row>
    <row r="28907" spans="13:16" x14ac:dyDescent="0.3">
      <c r="M28907" s="162"/>
      <c r="N28907" s="152"/>
      <c r="P28907" s="138"/>
    </row>
    <row r="28908" spans="13:16" x14ac:dyDescent="0.3">
      <c r="M28908" s="162"/>
      <c r="N28908" s="152"/>
      <c r="P28908" s="138"/>
    </row>
    <row r="28909" spans="13:16" x14ac:dyDescent="0.3">
      <c r="M28909" s="162"/>
      <c r="N28909" s="152"/>
      <c r="P28909" s="138"/>
    </row>
    <row r="28910" spans="13:16" x14ac:dyDescent="0.3">
      <c r="M28910" s="162"/>
      <c r="N28910" s="152"/>
      <c r="P28910" s="138"/>
    </row>
    <row r="28911" spans="13:16" x14ac:dyDescent="0.3">
      <c r="M28911" s="162"/>
      <c r="N28911" s="152"/>
      <c r="P28911" s="138"/>
    </row>
    <row r="28912" spans="13:16" x14ac:dyDescent="0.3">
      <c r="M28912" s="162"/>
      <c r="N28912" s="152"/>
      <c r="P28912" s="138"/>
    </row>
    <row r="28913" spans="13:16" x14ac:dyDescent="0.3">
      <c r="M28913" s="162"/>
      <c r="N28913" s="152"/>
      <c r="P28913" s="138"/>
    </row>
    <row r="28914" spans="13:16" x14ac:dyDescent="0.3">
      <c r="M28914" s="162"/>
      <c r="N28914" s="152"/>
      <c r="P28914" s="138"/>
    </row>
    <row r="28915" spans="13:16" x14ac:dyDescent="0.3">
      <c r="M28915" s="162"/>
      <c r="N28915" s="152"/>
      <c r="P28915" s="138"/>
    </row>
    <row r="28916" spans="13:16" x14ac:dyDescent="0.3">
      <c r="M28916" s="162"/>
      <c r="N28916" s="152"/>
      <c r="P28916" s="138"/>
    </row>
    <row r="28917" spans="13:16" x14ac:dyDescent="0.3">
      <c r="M28917" s="162"/>
      <c r="N28917" s="152"/>
      <c r="P28917" s="138"/>
    </row>
    <row r="28918" spans="13:16" x14ac:dyDescent="0.3">
      <c r="M28918" s="162"/>
      <c r="N28918" s="152"/>
      <c r="P28918" s="138"/>
    </row>
    <row r="28919" spans="13:16" x14ac:dyDescent="0.3">
      <c r="M28919" s="162"/>
      <c r="N28919" s="152"/>
      <c r="P28919" s="138"/>
    </row>
    <row r="28920" spans="13:16" x14ac:dyDescent="0.3">
      <c r="M28920" s="162"/>
      <c r="N28920" s="152"/>
      <c r="P28920" s="138"/>
    </row>
    <row r="28921" spans="13:16" x14ac:dyDescent="0.3">
      <c r="M28921" s="162"/>
      <c r="N28921" s="152"/>
      <c r="P28921" s="138"/>
    </row>
    <row r="28922" spans="13:16" x14ac:dyDescent="0.3">
      <c r="M28922" s="162"/>
      <c r="N28922" s="152"/>
      <c r="P28922" s="138"/>
    </row>
    <row r="28923" spans="13:16" x14ac:dyDescent="0.3">
      <c r="M28923" s="162"/>
      <c r="N28923" s="152"/>
      <c r="P28923" s="138"/>
    </row>
    <row r="28924" spans="13:16" x14ac:dyDescent="0.3">
      <c r="M28924" s="162"/>
      <c r="N28924" s="152"/>
      <c r="P28924" s="138"/>
    </row>
    <row r="28925" spans="13:16" x14ac:dyDescent="0.3">
      <c r="M28925" s="162"/>
      <c r="N28925" s="152"/>
      <c r="P28925" s="138"/>
    </row>
    <row r="28926" spans="13:16" x14ac:dyDescent="0.3">
      <c r="M28926" s="162"/>
      <c r="N28926" s="152"/>
      <c r="P28926" s="138"/>
    </row>
    <row r="28927" spans="13:16" x14ac:dyDescent="0.3">
      <c r="M28927" s="162"/>
      <c r="N28927" s="152"/>
      <c r="P28927" s="138"/>
    </row>
    <row r="28928" spans="13:16" x14ac:dyDescent="0.3">
      <c r="M28928" s="162"/>
      <c r="N28928" s="152"/>
      <c r="P28928" s="138"/>
    </row>
    <row r="28929" spans="13:16" x14ac:dyDescent="0.3">
      <c r="M28929" s="162"/>
      <c r="N28929" s="152"/>
      <c r="P28929" s="138"/>
    </row>
    <row r="28930" spans="13:16" x14ac:dyDescent="0.3">
      <c r="M28930" s="162"/>
      <c r="N28930" s="152"/>
      <c r="P28930" s="138"/>
    </row>
    <row r="28931" spans="13:16" x14ac:dyDescent="0.3">
      <c r="M28931" s="162"/>
      <c r="N28931" s="152"/>
      <c r="P28931" s="138"/>
    </row>
    <row r="28932" spans="13:16" x14ac:dyDescent="0.3">
      <c r="M28932" s="162"/>
      <c r="N28932" s="152"/>
      <c r="P28932" s="138"/>
    </row>
    <row r="28933" spans="13:16" x14ac:dyDescent="0.3">
      <c r="M28933" s="162"/>
      <c r="N28933" s="152"/>
      <c r="P28933" s="138"/>
    </row>
    <row r="28934" spans="13:16" x14ac:dyDescent="0.3">
      <c r="M28934" s="162"/>
      <c r="N28934" s="152"/>
      <c r="P28934" s="138"/>
    </row>
    <row r="28935" spans="13:16" x14ac:dyDescent="0.3">
      <c r="M28935" s="162"/>
      <c r="N28935" s="152"/>
      <c r="P28935" s="138"/>
    </row>
    <row r="28936" spans="13:16" x14ac:dyDescent="0.3">
      <c r="M28936" s="162"/>
      <c r="N28936" s="152"/>
      <c r="P28936" s="138"/>
    </row>
    <row r="28937" spans="13:16" x14ac:dyDescent="0.3">
      <c r="M28937" s="162"/>
      <c r="N28937" s="152"/>
      <c r="P28937" s="138"/>
    </row>
    <row r="28938" spans="13:16" x14ac:dyDescent="0.3">
      <c r="M28938" s="162"/>
      <c r="N28938" s="152"/>
      <c r="P28938" s="138"/>
    </row>
    <row r="28939" spans="13:16" x14ac:dyDescent="0.3">
      <c r="M28939" s="162"/>
      <c r="N28939" s="152"/>
      <c r="P28939" s="138"/>
    </row>
    <row r="28940" spans="13:16" x14ac:dyDescent="0.3">
      <c r="M28940" s="162"/>
      <c r="N28940" s="152"/>
      <c r="P28940" s="138"/>
    </row>
    <row r="28941" spans="13:16" x14ac:dyDescent="0.3">
      <c r="M28941" s="162"/>
      <c r="N28941" s="152"/>
      <c r="P28941" s="138"/>
    </row>
    <row r="28942" spans="13:16" x14ac:dyDescent="0.3">
      <c r="M28942" s="162"/>
      <c r="N28942" s="152"/>
      <c r="P28942" s="138"/>
    </row>
    <row r="28943" spans="13:16" x14ac:dyDescent="0.3">
      <c r="M28943" s="162"/>
      <c r="N28943" s="152"/>
      <c r="P28943" s="138"/>
    </row>
    <row r="28944" spans="13:16" x14ac:dyDescent="0.3">
      <c r="M28944" s="162"/>
      <c r="N28944" s="152"/>
      <c r="P28944" s="138"/>
    </row>
    <row r="28945" spans="13:16" x14ac:dyDescent="0.3">
      <c r="M28945" s="162"/>
      <c r="N28945" s="152"/>
      <c r="P28945" s="138"/>
    </row>
    <row r="28946" spans="13:16" x14ac:dyDescent="0.3">
      <c r="M28946" s="162"/>
      <c r="N28946" s="152"/>
      <c r="P28946" s="138"/>
    </row>
    <row r="28947" spans="13:16" x14ac:dyDescent="0.3">
      <c r="M28947" s="162"/>
      <c r="N28947" s="152"/>
      <c r="P28947" s="138"/>
    </row>
    <row r="28948" spans="13:16" x14ac:dyDescent="0.3">
      <c r="M28948" s="162"/>
      <c r="N28948" s="152"/>
      <c r="P28948" s="138"/>
    </row>
    <row r="28949" spans="13:16" x14ac:dyDescent="0.3">
      <c r="M28949" s="162"/>
      <c r="N28949" s="152"/>
      <c r="P28949" s="138"/>
    </row>
    <row r="28950" spans="13:16" x14ac:dyDescent="0.3">
      <c r="M28950" s="162"/>
      <c r="N28950" s="152"/>
      <c r="P28950" s="138"/>
    </row>
    <row r="28951" spans="13:16" x14ac:dyDescent="0.3">
      <c r="M28951" s="162"/>
      <c r="N28951" s="152"/>
      <c r="P28951" s="138"/>
    </row>
    <row r="28952" spans="13:16" x14ac:dyDescent="0.3">
      <c r="M28952" s="162"/>
      <c r="N28952" s="152"/>
      <c r="P28952" s="138"/>
    </row>
    <row r="28953" spans="13:16" x14ac:dyDescent="0.3">
      <c r="M28953" s="162"/>
      <c r="N28953" s="152"/>
      <c r="P28953" s="138"/>
    </row>
    <row r="28954" spans="13:16" x14ac:dyDescent="0.3">
      <c r="M28954" s="162"/>
      <c r="N28954" s="152"/>
      <c r="P28954" s="138"/>
    </row>
    <row r="28955" spans="13:16" x14ac:dyDescent="0.3">
      <c r="M28955" s="162"/>
      <c r="N28955" s="152"/>
      <c r="P28955" s="138"/>
    </row>
    <row r="28956" spans="13:16" x14ac:dyDescent="0.3">
      <c r="M28956" s="162"/>
      <c r="N28956" s="152"/>
      <c r="P28956" s="138"/>
    </row>
    <row r="28957" spans="13:16" x14ac:dyDescent="0.3">
      <c r="M28957" s="162"/>
      <c r="N28957" s="152"/>
      <c r="P28957" s="138"/>
    </row>
    <row r="28958" spans="13:16" x14ac:dyDescent="0.3">
      <c r="M28958" s="162"/>
      <c r="N28958" s="152"/>
      <c r="P28958" s="138"/>
    </row>
    <row r="28959" spans="13:16" x14ac:dyDescent="0.3">
      <c r="M28959" s="162"/>
      <c r="N28959" s="152"/>
      <c r="P28959" s="138"/>
    </row>
    <row r="28960" spans="13:16" x14ac:dyDescent="0.3">
      <c r="M28960" s="162"/>
      <c r="N28960" s="152"/>
      <c r="P28960" s="138"/>
    </row>
    <row r="28961" spans="13:16" x14ac:dyDescent="0.3">
      <c r="M28961" s="162"/>
      <c r="N28961" s="152"/>
      <c r="P28961" s="138"/>
    </row>
    <row r="28962" spans="13:16" x14ac:dyDescent="0.3">
      <c r="M28962" s="162"/>
      <c r="N28962" s="152"/>
      <c r="P28962" s="138"/>
    </row>
    <row r="28963" spans="13:16" x14ac:dyDescent="0.3">
      <c r="M28963" s="162"/>
      <c r="N28963" s="152"/>
      <c r="P28963" s="138"/>
    </row>
    <row r="28964" spans="13:16" x14ac:dyDescent="0.3">
      <c r="M28964" s="162"/>
      <c r="N28964" s="152"/>
      <c r="P28964" s="138"/>
    </row>
    <row r="28965" spans="13:16" x14ac:dyDescent="0.3">
      <c r="M28965" s="162"/>
      <c r="N28965" s="152"/>
      <c r="P28965" s="138"/>
    </row>
    <row r="28966" spans="13:16" x14ac:dyDescent="0.3">
      <c r="M28966" s="162"/>
      <c r="N28966" s="152"/>
      <c r="P28966" s="138"/>
    </row>
    <row r="28967" spans="13:16" x14ac:dyDescent="0.3">
      <c r="M28967" s="162"/>
      <c r="N28967" s="152"/>
      <c r="P28967" s="138"/>
    </row>
    <row r="28968" spans="13:16" x14ac:dyDescent="0.3">
      <c r="M28968" s="162"/>
      <c r="N28968" s="152"/>
      <c r="P28968" s="138"/>
    </row>
    <row r="28969" spans="13:16" x14ac:dyDescent="0.3">
      <c r="M28969" s="162"/>
      <c r="N28969" s="152"/>
      <c r="P28969" s="138"/>
    </row>
    <row r="28970" spans="13:16" x14ac:dyDescent="0.3">
      <c r="M28970" s="162"/>
      <c r="N28970" s="152"/>
      <c r="P28970" s="138"/>
    </row>
    <row r="28971" spans="13:16" x14ac:dyDescent="0.3">
      <c r="M28971" s="162"/>
      <c r="N28971" s="152"/>
      <c r="P28971" s="138"/>
    </row>
    <row r="28972" spans="13:16" x14ac:dyDescent="0.3">
      <c r="M28972" s="162"/>
      <c r="N28972" s="152"/>
      <c r="P28972" s="138"/>
    </row>
    <row r="28973" spans="13:16" x14ac:dyDescent="0.3">
      <c r="M28973" s="162"/>
      <c r="N28973" s="152"/>
      <c r="P28973" s="138"/>
    </row>
    <row r="28974" spans="13:16" x14ac:dyDescent="0.3">
      <c r="M28974" s="162"/>
      <c r="N28974" s="152"/>
      <c r="P28974" s="138"/>
    </row>
    <row r="28975" spans="13:16" x14ac:dyDescent="0.3">
      <c r="M28975" s="162"/>
      <c r="N28975" s="152"/>
      <c r="P28975" s="138"/>
    </row>
    <row r="28976" spans="13:16" x14ac:dyDescent="0.3">
      <c r="M28976" s="162"/>
      <c r="N28976" s="152"/>
      <c r="P28976" s="138"/>
    </row>
    <row r="28977" spans="13:16" x14ac:dyDescent="0.3">
      <c r="M28977" s="162"/>
      <c r="N28977" s="152"/>
      <c r="P28977" s="138"/>
    </row>
    <row r="28978" spans="13:16" x14ac:dyDescent="0.3">
      <c r="M28978" s="162"/>
      <c r="N28978" s="152"/>
      <c r="P28978" s="138"/>
    </row>
    <row r="28979" spans="13:16" x14ac:dyDescent="0.3">
      <c r="M28979" s="162"/>
      <c r="N28979" s="152"/>
      <c r="P28979" s="138"/>
    </row>
    <row r="28980" spans="13:16" x14ac:dyDescent="0.3">
      <c r="M28980" s="162"/>
      <c r="N28980" s="152"/>
      <c r="P28980" s="138"/>
    </row>
    <row r="28981" spans="13:16" x14ac:dyDescent="0.3">
      <c r="M28981" s="162"/>
      <c r="N28981" s="152"/>
      <c r="P28981" s="138"/>
    </row>
    <row r="28982" spans="13:16" x14ac:dyDescent="0.3">
      <c r="M28982" s="162"/>
      <c r="N28982" s="152"/>
      <c r="P28982" s="138"/>
    </row>
    <row r="28983" spans="13:16" x14ac:dyDescent="0.3">
      <c r="M28983" s="162"/>
      <c r="N28983" s="152"/>
      <c r="P28983" s="138"/>
    </row>
    <row r="28984" spans="13:16" x14ac:dyDescent="0.3">
      <c r="M28984" s="162"/>
      <c r="N28984" s="152"/>
      <c r="P28984" s="138"/>
    </row>
    <row r="28985" spans="13:16" x14ac:dyDescent="0.3">
      <c r="M28985" s="162"/>
      <c r="N28985" s="152"/>
      <c r="P28985" s="138"/>
    </row>
    <row r="28986" spans="13:16" x14ac:dyDescent="0.3">
      <c r="M28986" s="162"/>
      <c r="N28986" s="152"/>
      <c r="P28986" s="138"/>
    </row>
    <row r="28987" spans="13:16" x14ac:dyDescent="0.3">
      <c r="M28987" s="162"/>
      <c r="N28987" s="152"/>
      <c r="P28987" s="138"/>
    </row>
    <row r="28988" spans="13:16" x14ac:dyDescent="0.3">
      <c r="M28988" s="162"/>
      <c r="N28988" s="152"/>
      <c r="P28988" s="138"/>
    </row>
    <row r="28989" spans="13:16" x14ac:dyDescent="0.3">
      <c r="M28989" s="162"/>
      <c r="N28989" s="152"/>
      <c r="P28989" s="138"/>
    </row>
    <row r="28990" spans="13:16" x14ac:dyDescent="0.3">
      <c r="M28990" s="162"/>
      <c r="N28990" s="152"/>
      <c r="P28990" s="138"/>
    </row>
    <row r="28991" spans="13:16" x14ac:dyDescent="0.3">
      <c r="M28991" s="162"/>
      <c r="N28991" s="152"/>
      <c r="P28991" s="138"/>
    </row>
    <row r="28992" spans="13:16" x14ac:dyDescent="0.3">
      <c r="M28992" s="162"/>
      <c r="N28992" s="152"/>
      <c r="P28992" s="138"/>
    </row>
    <row r="28993" spans="13:16" x14ac:dyDescent="0.3">
      <c r="M28993" s="162"/>
      <c r="N28993" s="152"/>
      <c r="P28993" s="138"/>
    </row>
    <row r="28994" spans="13:16" x14ac:dyDescent="0.3">
      <c r="M28994" s="162"/>
      <c r="N28994" s="152"/>
      <c r="P28994" s="138"/>
    </row>
    <row r="28995" spans="13:16" x14ac:dyDescent="0.3">
      <c r="M28995" s="162"/>
      <c r="N28995" s="152"/>
      <c r="P28995" s="138"/>
    </row>
    <row r="28996" spans="13:16" x14ac:dyDescent="0.3">
      <c r="M28996" s="162"/>
      <c r="N28996" s="152"/>
      <c r="P28996" s="138"/>
    </row>
    <row r="28997" spans="13:16" x14ac:dyDescent="0.3">
      <c r="M28997" s="162"/>
      <c r="N28997" s="152"/>
      <c r="P28997" s="138"/>
    </row>
    <row r="28998" spans="13:16" x14ac:dyDescent="0.3">
      <c r="M28998" s="162"/>
      <c r="N28998" s="152"/>
      <c r="P28998" s="138"/>
    </row>
    <row r="28999" spans="13:16" x14ac:dyDescent="0.3">
      <c r="M28999" s="162"/>
      <c r="N28999" s="152"/>
      <c r="P28999" s="138"/>
    </row>
    <row r="29000" spans="13:16" x14ac:dyDescent="0.3">
      <c r="M29000" s="162"/>
      <c r="N29000" s="152"/>
      <c r="P29000" s="138"/>
    </row>
    <row r="29001" spans="13:16" x14ac:dyDescent="0.3">
      <c r="M29001" s="162"/>
      <c r="N29001" s="152"/>
      <c r="P29001" s="138"/>
    </row>
    <row r="29002" spans="13:16" x14ac:dyDescent="0.3">
      <c r="M29002" s="162"/>
      <c r="N29002" s="152"/>
      <c r="P29002" s="138"/>
    </row>
    <row r="29003" spans="13:16" x14ac:dyDescent="0.3">
      <c r="M29003" s="162"/>
      <c r="N29003" s="152"/>
      <c r="P29003" s="138"/>
    </row>
    <row r="29004" spans="13:16" x14ac:dyDescent="0.3">
      <c r="M29004" s="162"/>
      <c r="N29004" s="152"/>
      <c r="P29004" s="138"/>
    </row>
    <row r="29005" spans="13:16" x14ac:dyDescent="0.3">
      <c r="M29005" s="162"/>
      <c r="N29005" s="152"/>
      <c r="P29005" s="138"/>
    </row>
    <row r="29006" spans="13:16" x14ac:dyDescent="0.3">
      <c r="M29006" s="162"/>
      <c r="N29006" s="152"/>
      <c r="P29006" s="138"/>
    </row>
    <row r="29007" spans="13:16" x14ac:dyDescent="0.3">
      <c r="M29007" s="162"/>
      <c r="N29007" s="152"/>
      <c r="P29007" s="138"/>
    </row>
    <row r="29008" spans="13:16" x14ac:dyDescent="0.3">
      <c r="M29008" s="162"/>
      <c r="N29008" s="152"/>
      <c r="P29008" s="138"/>
    </row>
    <row r="29009" spans="13:16" x14ac:dyDescent="0.3">
      <c r="M29009" s="162"/>
      <c r="N29009" s="152"/>
      <c r="P29009" s="138"/>
    </row>
    <row r="29010" spans="13:16" x14ac:dyDescent="0.3">
      <c r="M29010" s="162"/>
      <c r="N29010" s="152"/>
      <c r="P29010" s="138"/>
    </row>
    <row r="29011" spans="13:16" x14ac:dyDescent="0.3">
      <c r="M29011" s="162"/>
      <c r="N29011" s="152"/>
      <c r="P29011" s="138"/>
    </row>
    <row r="29012" spans="13:16" x14ac:dyDescent="0.3">
      <c r="M29012" s="162"/>
      <c r="N29012" s="152"/>
      <c r="P29012" s="138"/>
    </row>
    <row r="29013" spans="13:16" x14ac:dyDescent="0.3">
      <c r="M29013" s="162"/>
      <c r="N29013" s="152"/>
      <c r="P29013" s="138"/>
    </row>
    <row r="29014" spans="13:16" x14ac:dyDescent="0.3">
      <c r="M29014" s="162"/>
      <c r="N29014" s="152"/>
      <c r="P29014" s="138"/>
    </row>
    <row r="29015" spans="13:16" x14ac:dyDescent="0.3">
      <c r="M29015" s="162"/>
      <c r="N29015" s="152"/>
      <c r="P29015" s="138"/>
    </row>
    <row r="29016" spans="13:16" x14ac:dyDescent="0.3">
      <c r="M29016" s="162"/>
      <c r="N29016" s="152"/>
      <c r="P29016" s="138"/>
    </row>
    <row r="29017" spans="13:16" x14ac:dyDescent="0.3">
      <c r="M29017" s="162"/>
      <c r="N29017" s="152"/>
      <c r="P29017" s="138"/>
    </row>
    <row r="29018" spans="13:16" x14ac:dyDescent="0.3">
      <c r="M29018" s="162"/>
      <c r="N29018" s="152"/>
      <c r="P29018" s="138"/>
    </row>
    <row r="29019" spans="13:16" x14ac:dyDescent="0.3">
      <c r="M29019" s="162"/>
      <c r="N29019" s="152"/>
      <c r="P29019" s="138"/>
    </row>
    <row r="29020" spans="13:16" x14ac:dyDescent="0.3">
      <c r="M29020" s="162"/>
      <c r="N29020" s="152"/>
      <c r="P29020" s="138"/>
    </row>
    <row r="29021" spans="13:16" x14ac:dyDescent="0.3">
      <c r="M29021" s="162"/>
      <c r="N29021" s="152"/>
      <c r="P29021" s="138"/>
    </row>
    <row r="29022" spans="13:16" x14ac:dyDescent="0.3">
      <c r="M29022" s="162"/>
      <c r="N29022" s="152"/>
      <c r="P29022" s="138"/>
    </row>
    <row r="29023" spans="13:16" x14ac:dyDescent="0.3">
      <c r="M29023" s="162"/>
      <c r="N29023" s="152"/>
      <c r="P29023" s="138"/>
    </row>
    <row r="29024" spans="13:16" x14ac:dyDescent="0.3">
      <c r="M29024" s="162"/>
      <c r="N29024" s="152"/>
      <c r="P29024" s="138"/>
    </row>
    <row r="29025" spans="13:16" x14ac:dyDescent="0.3">
      <c r="M29025" s="162"/>
      <c r="N29025" s="152"/>
      <c r="P29025" s="138"/>
    </row>
    <row r="29026" spans="13:16" x14ac:dyDescent="0.3">
      <c r="M29026" s="162"/>
      <c r="N29026" s="152"/>
      <c r="P29026" s="138"/>
    </row>
    <row r="29027" spans="13:16" x14ac:dyDescent="0.3">
      <c r="M29027" s="162"/>
      <c r="N29027" s="152"/>
      <c r="P29027" s="138"/>
    </row>
    <row r="29028" spans="13:16" x14ac:dyDescent="0.3">
      <c r="M29028" s="162"/>
      <c r="N29028" s="152"/>
      <c r="P29028" s="138"/>
    </row>
    <row r="29029" spans="13:16" x14ac:dyDescent="0.3">
      <c r="M29029" s="162"/>
      <c r="N29029" s="152"/>
      <c r="P29029" s="138"/>
    </row>
    <row r="29030" spans="13:16" x14ac:dyDescent="0.3">
      <c r="M29030" s="162"/>
      <c r="N29030" s="152"/>
      <c r="P29030" s="138"/>
    </row>
    <row r="29031" spans="13:16" x14ac:dyDescent="0.3">
      <c r="M29031" s="162"/>
      <c r="N29031" s="152"/>
      <c r="P29031" s="138"/>
    </row>
    <row r="29032" spans="13:16" x14ac:dyDescent="0.3">
      <c r="M29032" s="162"/>
      <c r="N29032" s="152"/>
      <c r="P29032" s="138"/>
    </row>
    <row r="29033" spans="13:16" x14ac:dyDescent="0.3">
      <c r="M29033" s="162"/>
      <c r="N29033" s="152"/>
      <c r="P29033" s="138"/>
    </row>
    <row r="29034" spans="13:16" x14ac:dyDescent="0.3">
      <c r="M29034" s="162"/>
      <c r="N29034" s="152"/>
      <c r="P29034" s="138"/>
    </row>
    <row r="29035" spans="13:16" x14ac:dyDescent="0.3">
      <c r="M29035" s="162"/>
      <c r="N29035" s="152"/>
      <c r="P29035" s="138"/>
    </row>
    <row r="29036" spans="13:16" x14ac:dyDescent="0.3">
      <c r="M29036" s="162"/>
      <c r="N29036" s="152"/>
      <c r="P29036" s="138"/>
    </row>
    <row r="29037" spans="13:16" x14ac:dyDescent="0.3">
      <c r="M29037" s="162"/>
      <c r="N29037" s="152"/>
      <c r="P29037" s="138"/>
    </row>
    <row r="29038" spans="13:16" x14ac:dyDescent="0.3">
      <c r="M29038" s="162"/>
      <c r="N29038" s="152"/>
      <c r="P29038" s="138"/>
    </row>
    <row r="29039" spans="13:16" x14ac:dyDescent="0.3">
      <c r="M29039" s="162"/>
      <c r="N29039" s="152"/>
      <c r="P29039" s="138"/>
    </row>
    <row r="29040" spans="13:16" x14ac:dyDescent="0.3">
      <c r="M29040" s="162"/>
      <c r="N29040" s="152"/>
      <c r="P29040" s="138"/>
    </row>
    <row r="29041" spans="13:16" x14ac:dyDescent="0.3">
      <c r="M29041" s="162"/>
      <c r="N29041" s="152"/>
      <c r="P29041" s="138"/>
    </row>
    <row r="29042" spans="13:16" x14ac:dyDescent="0.3">
      <c r="M29042" s="162"/>
      <c r="N29042" s="152"/>
      <c r="P29042" s="138"/>
    </row>
    <row r="29043" spans="13:16" x14ac:dyDescent="0.3">
      <c r="M29043" s="162"/>
      <c r="N29043" s="152"/>
      <c r="P29043" s="138"/>
    </row>
    <row r="29044" spans="13:16" x14ac:dyDescent="0.3">
      <c r="M29044" s="162"/>
      <c r="N29044" s="152"/>
      <c r="P29044" s="138"/>
    </row>
    <row r="29045" spans="13:16" x14ac:dyDescent="0.3">
      <c r="M29045" s="162"/>
      <c r="N29045" s="152"/>
      <c r="P29045" s="138"/>
    </row>
    <row r="29046" spans="13:16" x14ac:dyDescent="0.3">
      <c r="M29046" s="162"/>
      <c r="N29046" s="152"/>
      <c r="P29046" s="138"/>
    </row>
    <row r="29047" spans="13:16" x14ac:dyDescent="0.3">
      <c r="M29047" s="162"/>
      <c r="N29047" s="152"/>
      <c r="P29047" s="138"/>
    </row>
    <row r="29048" spans="13:16" x14ac:dyDescent="0.3">
      <c r="M29048" s="162"/>
      <c r="N29048" s="152"/>
      <c r="P29048" s="138"/>
    </row>
    <row r="29049" spans="13:16" x14ac:dyDescent="0.3">
      <c r="M29049" s="162"/>
      <c r="N29049" s="152"/>
      <c r="P29049" s="138"/>
    </row>
    <row r="29050" spans="13:16" x14ac:dyDescent="0.3">
      <c r="M29050" s="162"/>
      <c r="N29050" s="152"/>
      <c r="P29050" s="138"/>
    </row>
    <row r="29051" spans="13:16" x14ac:dyDescent="0.3">
      <c r="M29051" s="162"/>
      <c r="N29051" s="152"/>
      <c r="P29051" s="138"/>
    </row>
    <row r="29052" spans="13:16" x14ac:dyDescent="0.3">
      <c r="M29052" s="162"/>
      <c r="N29052" s="152"/>
      <c r="P29052" s="138"/>
    </row>
    <row r="29053" spans="13:16" x14ac:dyDescent="0.3">
      <c r="M29053" s="162"/>
      <c r="N29053" s="152"/>
      <c r="P29053" s="138"/>
    </row>
    <row r="29054" spans="13:16" x14ac:dyDescent="0.3">
      <c r="M29054" s="162"/>
      <c r="N29054" s="152"/>
      <c r="P29054" s="138"/>
    </row>
    <row r="29055" spans="13:16" x14ac:dyDescent="0.3">
      <c r="M29055" s="162"/>
      <c r="N29055" s="152"/>
      <c r="P29055" s="138"/>
    </row>
    <row r="29056" spans="13:16" x14ac:dyDescent="0.3">
      <c r="M29056" s="162"/>
      <c r="N29056" s="152"/>
      <c r="P29056" s="138"/>
    </row>
    <row r="29057" spans="13:16" x14ac:dyDescent="0.3">
      <c r="M29057" s="162"/>
      <c r="N29057" s="152"/>
      <c r="P29057" s="138"/>
    </row>
    <row r="29058" spans="13:16" x14ac:dyDescent="0.3">
      <c r="M29058" s="162"/>
      <c r="N29058" s="152"/>
      <c r="P29058" s="138"/>
    </row>
    <row r="29059" spans="13:16" x14ac:dyDescent="0.3">
      <c r="M29059" s="162"/>
      <c r="N29059" s="152"/>
      <c r="P29059" s="138"/>
    </row>
    <row r="29060" spans="13:16" x14ac:dyDescent="0.3">
      <c r="M29060" s="162"/>
      <c r="N29060" s="152"/>
      <c r="P29060" s="138"/>
    </row>
    <row r="29061" spans="13:16" x14ac:dyDescent="0.3">
      <c r="M29061" s="162"/>
      <c r="N29061" s="152"/>
      <c r="P29061" s="138"/>
    </row>
    <row r="29062" spans="13:16" x14ac:dyDescent="0.3">
      <c r="M29062" s="162"/>
      <c r="N29062" s="152"/>
      <c r="P29062" s="138"/>
    </row>
    <row r="29063" spans="13:16" x14ac:dyDescent="0.3">
      <c r="M29063" s="162"/>
      <c r="N29063" s="152"/>
      <c r="P29063" s="138"/>
    </row>
    <row r="29064" spans="13:16" x14ac:dyDescent="0.3">
      <c r="M29064" s="162"/>
      <c r="N29064" s="152"/>
      <c r="P29064" s="138"/>
    </row>
    <row r="29065" spans="13:16" x14ac:dyDescent="0.3">
      <c r="M29065" s="162"/>
      <c r="N29065" s="152"/>
      <c r="P29065" s="138"/>
    </row>
    <row r="29066" spans="13:16" x14ac:dyDescent="0.3">
      <c r="M29066" s="162"/>
      <c r="N29066" s="152"/>
      <c r="P29066" s="138"/>
    </row>
    <row r="29067" spans="13:16" x14ac:dyDescent="0.3">
      <c r="M29067" s="162"/>
      <c r="N29067" s="152"/>
      <c r="P29067" s="138"/>
    </row>
    <row r="29068" spans="13:16" x14ac:dyDescent="0.3">
      <c r="M29068" s="162"/>
      <c r="N29068" s="152"/>
      <c r="P29068" s="138"/>
    </row>
    <row r="29069" spans="13:16" x14ac:dyDescent="0.3">
      <c r="M29069" s="162"/>
      <c r="N29069" s="152"/>
      <c r="P29069" s="138"/>
    </row>
    <row r="29070" spans="13:16" x14ac:dyDescent="0.3">
      <c r="M29070" s="162"/>
      <c r="N29070" s="152"/>
      <c r="P29070" s="138"/>
    </row>
    <row r="29071" spans="13:16" x14ac:dyDescent="0.3">
      <c r="M29071" s="162"/>
      <c r="N29071" s="152"/>
      <c r="P29071" s="138"/>
    </row>
    <row r="29072" spans="13:16" x14ac:dyDescent="0.3">
      <c r="M29072" s="162"/>
      <c r="N29072" s="152"/>
      <c r="P29072" s="138"/>
    </row>
    <row r="29073" spans="13:16" x14ac:dyDescent="0.3">
      <c r="M29073" s="162"/>
      <c r="N29073" s="152"/>
      <c r="P29073" s="138"/>
    </row>
    <row r="29074" spans="13:16" x14ac:dyDescent="0.3">
      <c r="M29074" s="162"/>
      <c r="N29074" s="152"/>
      <c r="P29074" s="138"/>
    </row>
    <row r="29075" spans="13:16" x14ac:dyDescent="0.3">
      <c r="M29075" s="162"/>
      <c r="N29075" s="152"/>
      <c r="P29075" s="138"/>
    </row>
    <row r="29076" spans="13:16" x14ac:dyDescent="0.3">
      <c r="M29076" s="162"/>
      <c r="N29076" s="152"/>
      <c r="P29076" s="138"/>
    </row>
    <row r="29077" spans="13:16" x14ac:dyDescent="0.3">
      <c r="M29077" s="162"/>
      <c r="N29077" s="152"/>
      <c r="P29077" s="138"/>
    </row>
    <row r="29078" spans="13:16" x14ac:dyDescent="0.3">
      <c r="M29078" s="162"/>
      <c r="N29078" s="152"/>
      <c r="P29078" s="138"/>
    </row>
    <row r="29079" spans="13:16" x14ac:dyDescent="0.3">
      <c r="M29079" s="162"/>
      <c r="N29079" s="152"/>
      <c r="P29079" s="138"/>
    </row>
    <row r="29080" spans="13:16" x14ac:dyDescent="0.3">
      <c r="M29080" s="162"/>
      <c r="N29080" s="152"/>
      <c r="P29080" s="138"/>
    </row>
    <row r="29081" spans="13:16" x14ac:dyDescent="0.3">
      <c r="M29081" s="162"/>
      <c r="N29081" s="152"/>
      <c r="P29081" s="138"/>
    </row>
    <row r="29082" spans="13:16" x14ac:dyDescent="0.3">
      <c r="M29082" s="162"/>
      <c r="N29082" s="152"/>
      <c r="P29082" s="138"/>
    </row>
    <row r="29083" spans="13:16" x14ac:dyDescent="0.3">
      <c r="M29083" s="162"/>
      <c r="N29083" s="152"/>
      <c r="P29083" s="138"/>
    </row>
    <row r="29084" spans="13:16" x14ac:dyDescent="0.3">
      <c r="M29084" s="162"/>
      <c r="N29084" s="152"/>
      <c r="P29084" s="138"/>
    </row>
    <row r="29085" spans="13:16" x14ac:dyDescent="0.3">
      <c r="M29085" s="162"/>
      <c r="N29085" s="152"/>
      <c r="P29085" s="138"/>
    </row>
    <row r="29086" spans="13:16" x14ac:dyDescent="0.3">
      <c r="M29086" s="162"/>
      <c r="N29086" s="152"/>
      <c r="P29086" s="138"/>
    </row>
    <row r="29087" spans="13:16" x14ac:dyDescent="0.3">
      <c r="M29087" s="162"/>
      <c r="N29087" s="152"/>
      <c r="P29087" s="138"/>
    </row>
    <row r="29088" spans="13:16" x14ac:dyDescent="0.3">
      <c r="M29088" s="162"/>
      <c r="N29088" s="152"/>
      <c r="P29088" s="138"/>
    </row>
    <row r="29089" spans="13:16" x14ac:dyDescent="0.3">
      <c r="M29089" s="162"/>
      <c r="N29089" s="152"/>
      <c r="P29089" s="138"/>
    </row>
    <row r="29090" spans="13:16" x14ac:dyDescent="0.3">
      <c r="M29090" s="162"/>
      <c r="N29090" s="152"/>
      <c r="P29090" s="138"/>
    </row>
    <row r="29091" spans="13:16" x14ac:dyDescent="0.3">
      <c r="M29091" s="162"/>
      <c r="N29091" s="152"/>
      <c r="P29091" s="138"/>
    </row>
    <row r="29092" spans="13:16" x14ac:dyDescent="0.3">
      <c r="M29092" s="162"/>
      <c r="N29092" s="152"/>
      <c r="P29092" s="138"/>
    </row>
    <row r="29093" spans="13:16" x14ac:dyDescent="0.3">
      <c r="M29093" s="162"/>
      <c r="N29093" s="152"/>
      <c r="P29093" s="138"/>
    </row>
    <row r="29094" spans="13:16" x14ac:dyDescent="0.3">
      <c r="M29094" s="162"/>
      <c r="N29094" s="152"/>
      <c r="P29094" s="138"/>
    </row>
    <row r="29095" spans="13:16" x14ac:dyDescent="0.3">
      <c r="M29095" s="162"/>
      <c r="N29095" s="152"/>
      <c r="P29095" s="138"/>
    </row>
    <row r="29096" spans="13:16" x14ac:dyDescent="0.3">
      <c r="M29096" s="162"/>
      <c r="N29096" s="152"/>
      <c r="P29096" s="138"/>
    </row>
    <row r="29097" spans="13:16" x14ac:dyDescent="0.3">
      <c r="M29097" s="162"/>
      <c r="N29097" s="152"/>
      <c r="P29097" s="138"/>
    </row>
    <row r="29098" spans="13:16" x14ac:dyDescent="0.3">
      <c r="M29098" s="162"/>
      <c r="N29098" s="152"/>
      <c r="P29098" s="138"/>
    </row>
    <row r="29099" spans="13:16" x14ac:dyDescent="0.3">
      <c r="M29099" s="162"/>
      <c r="N29099" s="152"/>
      <c r="P29099" s="138"/>
    </row>
    <row r="29100" spans="13:16" x14ac:dyDescent="0.3">
      <c r="M29100" s="162"/>
      <c r="N29100" s="152"/>
      <c r="P29100" s="138"/>
    </row>
    <row r="29101" spans="13:16" x14ac:dyDescent="0.3">
      <c r="M29101" s="162"/>
      <c r="N29101" s="152"/>
      <c r="P29101" s="138"/>
    </row>
    <row r="29102" spans="13:16" x14ac:dyDescent="0.3">
      <c r="M29102" s="162"/>
      <c r="N29102" s="152"/>
      <c r="P29102" s="138"/>
    </row>
    <row r="29103" spans="13:16" x14ac:dyDescent="0.3">
      <c r="M29103" s="162"/>
      <c r="N29103" s="152"/>
      <c r="P29103" s="138"/>
    </row>
    <row r="29104" spans="13:16" x14ac:dyDescent="0.3">
      <c r="M29104" s="162"/>
      <c r="N29104" s="152"/>
      <c r="P29104" s="138"/>
    </row>
    <row r="29105" spans="13:16" x14ac:dyDescent="0.3">
      <c r="M29105" s="162"/>
      <c r="N29105" s="152"/>
      <c r="P29105" s="138"/>
    </row>
    <row r="29106" spans="13:16" x14ac:dyDescent="0.3">
      <c r="M29106" s="162"/>
      <c r="N29106" s="152"/>
      <c r="P29106" s="138"/>
    </row>
    <row r="29107" spans="13:16" x14ac:dyDescent="0.3">
      <c r="M29107" s="162"/>
      <c r="N29107" s="152"/>
      <c r="P29107" s="138"/>
    </row>
    <row r="29108" spans="13:16" x14ac:dyDescent="0.3">
      <c r="M29108" s="162"/>
      <c r="N29108" s="152"/>
      <c r="P29108" s="138"/>
    </row>
    <row r="29109" spans="13:16" x14ac:dyDescent="0.3">
      <c r="M29109" s="162"/>
      <c r="N29109" s="152"/>
      <c r="P29109" s="138"/>
    </row>
    <row r="29110" spans="13:16" x14ac:dyDescent="0.3">
      <c r="M29110" s="162"/>
      <c r="N29110" s="152"/>
      <c r="P29110" s="138"/>
    </row>
    <row r="29111" spans="13:16" x14ac:dyDescent="0.3">
      <c r="M29111" s="162"/>
      <c r="N29111" s="152"/>
      <c r="P29111" s="138"/>
    </row>
    <row r="29112" spans="13:16" x14ac:dyDescent="0.3">
      <c r="M29112" s="162"/>
      <c r="N29112" s="152"/>
      <c r="P29112" s="138"/>
    </row>
    <row r="29113" spans="13:16" x14ac:dyDescent="0.3">
      <c r="M29113" s="162"/>
      <c r="N29113" s="152"/>
      <c r="P29113" s="138"/>
    </row>
    <row r="29114" spans="13:16" x14ac:dyDescent="0.3">
      <c r="M29114" s="162"/>
      <c r="N29114" s="152"/>
      <c r="P29114" s="138"/>
    </row>
    <row r="29115" spans="13:16" x14ac:dyDescent="0.3">
      <c r="M29115" s="162"/>
      <c r="N29115" s="152"/>
      <c r="P29115" s="138"/>
    </row>
    <row r="29116" spans="13:16" x14ac:dyDescent="0.3">
      <c r="M29116" s="162"/>
      <c r="N29116" s="152"/>
      <c r="P29116" s="138"/>
    </row>
    <row r="29117" spans="13:16" x14ac:dyDescent="0.3">
      <c r="M29117" s="162"/>
      <c r="N29117" s="152"/>
      <c r="P29117" s="138"/>
    </row>
    <row r="29118" spans="13:16" x14ac:dyDescent="0.3">
      <c r="M29118" s="162"/>
      <c r="N29118" s="152"/>
      <c r="P29118" s="138"/>
    </row>
    <row r="29119" spans="13:16" x14ac:dyDescent="0.3">
      <c r="M29119" s="162"/>
      <c r="N29119" s="152"/>
      <c r="P29119" s="138"/>
    </row>
    <row r="29120" spans="13:16" x14ac:dyDescent="0.3">
      <c r="M29120" s="162"/>
      <c r="N29120" s="152"/>
      <c r="P29120" s="138"/>
    </row>
    <row r="29121" spans="13:16" x14ac:dyDescent="0.3">
      <c r="M29121" s="162"/>
      <c r="N29121" s="152"/>
      <c r="P29121" s="138"/>
    </row>
    <row r="29122" spans="13:16" x14ac:dyDescent="0.3">
      <c r="M29122" s="162"/>
      <c r="N29122" s="152"/>
      <c r="P29122" s="138"/>
    </row>
    <row r="29123" spans="13:16" x14ac:dyDescent="0.3">
      <c r="M29123" s="162"/>
      <c r="N29123" s="152"/>
      <c r="P29123" s="138"/>
    </row>
    <row r="29124" spans="13:16" x14ac:dyDescent="0.3">
      <c r="M29124" s="162"/>
      <c r="N29124" s="152"/>
      <c r="P29124" s="138"/>
    </row>
    <row r="29125" spans="13:16" x14ac:dyDescent="0.3">
      <c r="M29125" s="162"/>
      <c r="N29125" s="152"/>
      <c r="P29125" s="138"/>
    </row>
    <row r="29126" spans="13:16" x14ac:dyDescent="0.3">
      <c r="M29126" s="162"/>
      <c r="N29126" s="152"/>
      <c r="P29126" s="138"/>
    </row>
    <row r="29127" spans="13:16" x14ac:dyDescent="0.3">
      <c r="M29127" s="162"/>
      <c r="N29127" s="152"/>
      <c r="P29127" s="138"/>
    </row>
    <row r="29128" spans="13:16" x14ac:dyDescent="0.3">
      <c r="M29128" s="162"/>
      <c r="N29128" s="152"/>
      <c r="P29128" s="138"/>
    </row>
    <row r="29129" spans="13:16" x14ac:dyDescent="0.3">
      <c r="M29129" s="162"/>
      <c r="N29129" s="152"/>
      <c r="P29129" s="138"/>
    </row>
    <row r="29130" spans="13:16" x14ac:dyDescent="0.3">
      <c r="M29130" s="162"/>
      <c r="N29130" s="152"/>
      <c r="P29130" s="138"/>
    </row>
    <row r="29131" spans="13:16" x14ac:dyDescent="0.3">
      <c r="M29131" s="162"/>
      <c r="N29131" s="152"/>
      <c r="P29131" s="138"/>
    </row>
    <row r="29132" spans="13:16" x14ac:dyDescent="0.3">
      <c r="M29132" s="162"/>
      <c r="N29132" s="152"/>
      <c r="P29132" s="138"/>
    </row>
    <row r="29133" spans="13:16" x14ac:dyDescent="0.3">
      <c r="M29133" s="162"/>
      <c r="N29133" s="152"/>
      <c r="P29133" s="138"/>
    </row>
    <row r="29134" spans="13:16" x14ac:dyDescent="0.3">
      <c r="M29134" s="162"/>
      <c r="N29134" s="152"/>
      <c r="P29134" s="138"/>
    </row>
    <row r="29135" spans="13:16" x14ac:dyDescent="0.3">
      <c r="M29135" s="162"/>
      <c r="N29135" s="152"/>
      <c r="P29135" s="138"/>
    </row>
    <row r="29136" spans="13:16" x14ac:dyDescent="0.3">
      <c r="M29136" s="162"/>
      <c r="N29136" s="152"/>
      <c r="P29136" s="138"/>
    </row>
    <row r="29137" spans="13:16" x14ac:dyDescent="0.3">
      <c r="M29137" s="162"/>
      <c r="N29137" s="152"/>
      <c r="P29137" s="138"/>
    </row>
    <row r="29138" spans="13:16" x14ac:dyDescent="0.3">
      <c r="M29138" s="162"/>
      <c r="N29138" s="152"/>
      <c r="P29138" s="138"/>
    </row>
    <row r="29139" spans="13:16" x14ac:dyDescent="0.3">
      <c r="M29139" s="162"/>
      <c r="N29139" s="152"/>
      <c r="P29139" s="138"/>
    </row>
    <row r="29140" spans="13:16" x14ac:dyDescent="0.3">
      <c r="M29140" s="162"/>
      <c r="N29140" s="152"/>
      <c r="P29140" s="138"/>
    </row>
    <row r="29141" spans="13:16" x14ac:dyDescent="0.3">
      <c r="M29141" s="162"/>
      <c r="N29141" s="152"/>
      <c r="P29141" s="138"/>
    </row>
    <row r="29142" spans="13:16" x14ac:dyDescent="0.3">
      <c r="M29142" s="162"/>
      <c r="N29142" s="152"/>
      <c r="P29142" s="138"/>
    </row>
    <row r="29143" spans="13:16" x14ac:dyDescent="0.3">
      <c r="M29143" s="162"/>
      <c r="N29143" s="152"/>
      <c r="P29143" s="138"/>
    </row>
    <row r="29144" spans="13:16" x14ac:dyDescent="0.3">
      <c r="M29144" s="162"/>
      <c r="N29144" s="152"/>
      <c r="P29144" s="138"/>
    </row>
    <row r="29145" spans="13:16" x14ac:dyDescent="0.3">
      <c r="M29145" s="162"/>
      <c r="N29145" s="152"/>
      <c r="P29145" s="138"/>
    </row>
    <row r="29146" spans="13:16" x14ac:dyDescent="0.3">
      <c r="M29146" s="162"/>
      <c r="N29146" s="152"/>
      <c r="P29146" s="138"/>
    </row>
    <row r="29147" spans="13:16" x14ac:dyDescent="0.3">
      <c r="M29147" s="162"/>
      <c r="N29147" s="152"/>
      <c r="P29147" s="138"/>
    </row>
    <row r="29148" spans="13:16" x14ac:dyDescent="0.3">
      <c r="M29148" s="162"/>
      <c r="N29148" s="152"/>
      <c r="P29148" s="138"/>
    </row>
    <row r="29149" spans="13:16" x14ac:dyDescent="0.3">
      <c r="M29149" s="162"/>
      <c r="N29149" s="152"/>
      <c r="P29149" s="138"/>
    </row>
    <row r="29150" spans="13:16" x14ac:dyDescent="0.3">
      <c r="M29150" s="162"/>
      <c r="N29150" s="152"/>
      <c r="P29150" s="138"/>
    </row>
    <row r="29151" spans="13:16" x14ac:dyDescent="0.3">
      <c r="M29151" s="162"/>
      <c r="N29151" s="152"/>
      <c r="P29151" s="138"/>
    </row>
    <row r="29152" spans="13:16" x14ac:dyDescent="0.3">
      <c r="M29152" s="162"/>
      <c r="N29152" s="152"/>
      <c r="P29152" s="138"/>
    </row>
    <row r="29153" spans="13:16" x14ac:dyDescent="0.3">
      <c r="M29153" s="162"/>
      <c r="N29153" s="152"/>
      <c r="P29153" s="138"/>
    </row>
    <row r="29154" spans="13:16" x14ac:dyDescent="0.3">
      <c r="M29154" s="162"/>
      <c r="N29154" s="152"/>
      <c r="P29154" s="138"/>
    </row>
    <row r="29155" spans="13:16" x14ac:dyDescent="0.3">
      <c r="M29155" s="162"/>
      <c r="N29155" s="152"/>
      <c r="P29155" s="138"/>
    </row>
    <row r="29156" spans="13:16" x14ac:dyDescent="0.3">
      <c r="M29156" s="162"/>
      <c r="N29156" s="152"/>
      <c r="P29156" s="138"/>
    </row>
    <row r="29157" spans="13:16" x14ac:dyDescent="0.3">
      <c r="M29157" s="162"/>
      <c r="N29157" s="152"/>
      <c r="P29157" s="138"/>
    </row>
    <row r="29158" spans="13:16" x14ac:dyDescent="0.3">
      <c r="M29158" s="162"/>
      <c r="N29158" s="152"/>
      <c r="P29158" s="138"/>
    </row>
    <row r="29159" spans="13:16" x14ac:dyDescent="0.3">
      <c r="M29159" s="162"/>
      <c r="N29159" s="152"/>
      <c r="P29159" s="138"/>
    </row>
    <row r="29160" spans="13:16" x14ac:dyDescent="0.3">
      <c r="M29160" s="162"/>
      <c r="N29160" s="152"/>
      <c r="P29160" s="138"/>
    </row>
    <row r="29161" spans="13:16" x14ac:dyDescent="0.3">
      <c r="M29161" s="162"/>
      <c r="N29161" s="152"/>
      <c r="P29161" s="138"/>
    </row>
    <row r="29162" spans="13:16" x14ac:dyDescent="0.3">
      <c r="M29162" s="162"/>
      <c r="N29162" s="152"/>
      <c r="P29162" s="138"/>
    </row>
    <row r="29163" spans="13:16" x14ac:dyDescent="0.3">
      <c r="M29163" s="162"/>
      <c r="N29163" s="152"/>
      <c r="P29163" s="138"/>
    </row>
    <row r="29164" spans="13:16" x14ac:dyDescent="0.3">
      <c r="M29164" s="162"/>
      <c r="N29164" s="152"/>
      <c r="P29164" s="138"/>
    </row>
    <row r="29165" spans="13:16" x14ac:dyDescent="0.3">
      <c r="M29165" s="162"/>
      <c r="N29165" s="152"/>
      <c r="P29165" s="138"/>
    </row>
    <row r="29166" spans="13:16" x14ac:dyDescent="0.3">
      <c r="M29166" s="162"/>
      <c r="N29166" s="152"/>
      <c r="P29166" s="138"/>
    </row>
    <row r="29167" spans="13:16" x14ac:dyDescent="0.3">
      <c r="M29167" s="162"/>
      <c r="N29167" s="152"/>
      <c r="P29167" s="138"/>
    </row>
    <row r="29168" spans="13:16" x14ac:dyDescent="0.3">
      <c r="M29168" s="162"/>
      <c r="N29168" s="152"/>
      <c r="P29168" s="138"/>
    </row>
    <row r="29169" spans="13:16" x14ac:dyDescent="0.3">
      <c r="M29169" s="162"/>
      <c r="N29169" s="152"/>
      <c r="P29169" s="138"/>
    </row>
    <row r="29170" spans="13:16" x14ac:dyDescent="0.3">
      <c r="M29170" s="162"/>
      <c r="N29170" s="152"/>
      <c r="P29170" s="138"/>
    </row>
    <row r="29171" spans="13:16" x14ac:dyDescent="0.3">
      <c r="M29171" s="162"/>
      <c r="N29171" s="152"/>
      <c r="P29171" s="138"/>
    </row>
    <row r="29172" spans="13:16" x14ac:dyDescent="0.3">
      <c r="M29172" s="162"/>
      <c r="N29172" s="152"/>
      <c r="P29172" s="138"/>
    </row>
    <row r="29173" spans="13:16" x14ac:dyDescent="0.3">
      <c r="M29173" s="162"/>
      <c r="N29173" s="152"/>
      <c r="P29173" s="138"/>
    </row>
    <row r="29174" spans="13:16" x14ac:dyDescent="0.3">
      <c r="M29174" s="162"/>
      <c r="N29174" s="152"/>
      <c r="P29174" s="138"/>
    </row>
    <row r="29175" spans="13:16" x14ac:dyDescent="0.3">
      <c r="M29175" s="162"/>
      <c r="N29175" s="152"/>
      <c r="P29175" s="138"/>
    </row>
    <row r="29176" spans="13:16" x14ac:dyDescent="0.3">
      <c r="M29176" s="162"/>
      <c r="N29176" s="152"/>
      <c r="P29176" s="138"/>
    </row>
    <row r="29177" spans="13:16" x14ac:dyDescent="0.3">
      <c r="M29177" s="162"/>
      <c r="N29177" s="152"/>
      <c r="P29177" s="138"/>
    </row>
    <row r="29178" spans="13:16" x14ac:dyDescent="0.3">
      <c r="M29178" s="162"/>
      <c r="N29178" s="152"/>
      <c r="P29178" s="138"/>
    </row>
    <row r="29179" spans="13:16" x14ac:dyDescent="0.3">
      <c r="M29179" s="162"/>
      <c r="N29179" s="152"/>
      <c r="P29179" s="138"/>
    </row>
    <row r="29180" spans="13:16" x14ac:dyDescent="0.3">
      <c r="M29180" s="162"/>
      <c r="N29180" s="152"/>
      <c r="P29180" s="138"/>
    </row>
    <row r="29181" spans="13:16" x14ac:dyDescent="0.3">
      <c r="M29181" s="162"/>
      <c r="N29181" s="152"/>
      <c r="P29181" s="138"/>
    </row>
    <row r="29182" spans="13:16" x14ac:dyDescent="0.3">
      <c r="M29182" s="162"/>
      <c r="N29182" s="152"/>
      <c r="P29182" s="138"/>
    </row>
    <row r="29183" spans="13:16" x14ac:dyDescent="0.3">
      <c r="M29183" s="162"/>
      <c r="N29183" s="152"/>
      <c r="P29183" s="138"/>
    </row>
    <row r="29184" spans="13:16" x14ac:dyDescent="0.3">
      <c r="M29184" s="162"/>
      <c r="N29184" s="152"/>
      <c r="P29184" s="138"/>
    </row>
    <row r="29185" spans="13:16" x14ac:dyDescent="0.3">
      <c r="M29185" s="162"/>
      <c r="N29185" s="152"/>
      <c r="P29185" s="138"/>
    </row>
    <row r="29186" spans="13:16" x14ac:dyDescent="0.3">
      <c r="M29186" s="162"/>
      <c r="N29186" s="152"/>
      <c r="P29186" s="138"/>
    </row>
    <row r="29187" spans="13:16" x14ac:dyDescent="0.3">
      <c r="M29187" s="162"/>
      <c r="N29187" s="152"/>
      <c r="P29187" s="138"/>
    </row>
    <row r="29188" spans="13:16" x14ac:dyDescent="0.3">
      <c r="M29188" s="162"/>
      <c r="N29188" s="152"/>
      <c r="P29188" s="138"/>
    </row>
    <row r="29189" spans="13:16" x14ac:dyDescent="0.3">
      <c r="M29189" s="162"/>
      <c r="N29189" s="152"/>
      <c r="P29189" s="138"/>
    </row>
    <row r="29190" spans="13:16" x14ac:dyDescent="0.3">
      <c r="M29190" s="162"/>
      <c r="N29190" s="152"/>
      <c r="P29190" s="138"/>
    </row>
    <row r="29191" spans="13:16" x14ac:dyDescent="0.3">
      <c r="M29191" s="162"/>
      <c r="N29191" s="152"/>
      <c r="P29191" s="138"/>
    </row>
    <row r="29192" spans="13:16" x14ac:dyDescent="0.3">
      <c r="M29192" s="162"/>
      <c r="N29192" s="152"/>
      <c r="P29192" s="138"/>
    </row>
    <row r="29193" spans="13:16" x14ac:dyDescent="0.3">
      <c r="M29193" s="162"/>
      <c r="N29193" s="152"/>
      <c r="P29193" s="138"/>
    </row>
    <row r="29194" spans="13:16" x14ac:dyDescent="0.3">
      <c r="M29194" s="162"/>
      <c r="N29194" s="152"/>
      <c r="P29194" s="138"/>
    </row>
    <row r="29195" spans="13:16" x14ac:dyDescent="0.3">
      <c r="M29195" s="162"/>
      <c r="N29195" s="152"/>
      <c r="P29195" s="138"/>
    </row>
    <row r="29196" spans="13:16" x14ac:dyDescent="0.3">
      <c r="M29196" s="162"/>
      <c r="N29196" s="152"/>
      <c r="P29196" s="138"/>
    </row>
    <row r="29197" spans="13:16" x14ac:dyDescent="0.3">
      <c r="M29197" s="162"/>
      <c r="N29197" s="152"/>
      <c r="P29197" s="138"/>
    </row>
    <row r="29198" spans="13:16" x14ac:dyDescent="0.3">
      <c r="M29198" s="162"/>
      <c r="N29198" s="152"/>
      <c r="P29198" s="138"/>
    </row>
    <row r="29199" spans="13:16" x14ac:dyDescent="0.3">
      <c r="M29199" s="162"/>
      <c r="N29199" s="152"/>
      <c r="P29199" s="138"/>
    </row>
    <row r="29200" spans="13:16" x14ac:dyDescent="0.3">
      <c r="M29200" s="162"/>
      <c r="N29200" s="152"/>
      <c r="P29200" s="138"/>
    </row>
    <row r="29201" spans="13:16" x14ac:dyDescent="0.3">
      <c r="M29201" s="162"/>
      <c r="N29201" s="152"/>
      <c r="P29201" s="138"/>
    </row>
    <row r="29202" spans="13:16" x14ac:dyDescent="0.3">
      <c r="M29202" s="162"/>
      <c r="N29202" s="152"/>
      <c r="P29202" s="138"/>
    </row>
    <row r="29203" spans="13:16" x14ac:dyDescent="0.3">
      <c r="M29203" s="162"/>
      <c r="N29203" s="152"/>
      <c r="P29203" s="138"/>
    </row>
    <row r="29204" spans="13:16" x14ac:dyDescent="0.3">
      <c r="M29204" s="162"/>
      <c r="N29204" s="152"/>
      <c r="P29204" s="138"/>
    </row>
    <row r="29205" spans="13:16" x14ac:dyDescent="0.3">
      <c r="M29205" s="162"/>
      <c r="N29205" s="152"/>
      <c r="P29205" s="138"/>
    </row>
    <row r="29206" spans="13:16" x14ac:dyDescent="0.3">
      <c r="M29206" s="162"/>
      <c r="N29206" s="152"/>
      <c r="P29206" s="138"/>
    </row>
    <row r="29207" spans="13:16" x14ac:dyDescent="0.3">
      <c r="M29207" s="162"/>
      <c r="N29207" s="152"/>
      <c r="P29207" s="138"/>
    </row>
    <row r="29208" spans="13:16" x14ac:dyDescent="0.3">
      <c r="M29208" s="162"/>
      <c r="N29208" s="152"/>
      <c r="P29208" s="138"/>
    </row>
    <row r="29209" spans="13:16" x14ac:dyDescent="0.3">
      <c r="M29209" s="162"/>
      <c r="N29209" s="152"/>
      <c r="P29209" s="138"/>
    </row>
    <row r="29210" spans="13:16" x14ac:dyDescent="0.3">
      <c r="M29210" s="162"/>
      <c r="N29210" s="152"/>
      <c r="P29210" s="138"/>
    </row>
    <row r="29211" spans="13:16" x14ac:dyDescent="0.3">
      <c r="M29211" s="162"/>
      <c r="N29211" s="152"/>
      <c r="P29211" s="138"/>
    </row>
    <row r="29212" spans="13:16" x14ac:dyDescent="0.3">
      <c r="M29212" s="162"/>
      <c r="N29212" s="152"/>
      <c r="P29212" s="138"/>
    </row>
    <row r="29213" spans="13:16" x14ac:dyDescent="0.3">
      <c r="M29213" s="162"/>
      <c r="N29213" s="152"/>
      <c r="P29213" s="138"/>
    </row>
    <row r="29214" spans="13:16" x14ac:dyDescent="0.3">
      <c r="M29214" s="162"/>
      <c r="N29214" s="152"/>
      <c r="P29214" s="138"/>
    </row>
    <row r="29215" spans="13:16" x14ac:dyDescent="0.3">
      <c r="M29215" s="162"/>
      <c r="N29215" s="152"/>
      <c r="P29215" s="138"/>
    </row>
    <row r="29216" spans="13:16" x14ac:dyDescent="0.3">
      <c r="M29216" s="162"/>
      <c r="N29216" s="152"/>
      <c r="P29216" s="138"/>
    </row>
    <row r="29217" spans="13:16" x14ac:dyDescent="0.3">
      <c r="M29217" s="162"/>
      <c r="N29217" s="152"/>
      <c r="P29217" s="138"/>
    </row>
    <row r="29218" spans="13:16" x14ac:dyDescent="0.3">
      <c r="M29218" s="162"/>
      <c r="N29218" s="152"/>
      <c r="P29218" s="138"/>
    </row>
    <row r="29219" spans="13:16" x14ac:dyDescent="0.3">
      <c r="M29219" s="162"/>
      <c r="N29219" s="152"/>
      <c r="P29219" s="138"/>
    </row>
    <row r="29220" spans="13:16" x14ac:dyDescent="0.3">
      <c r="M29220" s="162"/>
      <c r="N29220" s="152"/>
      <c r="P29220" s="138"/>
    </row>
    <row r="29221" spans="13:16" x14ac:dyDescent="0.3">
      <c r="M29221" s="162"/>
      <c r="N29221" s="152"/>
      <c r="P29221" s="138"/>
    </row>
    <row r="29222" spans="13:16" x14ac:dyDescent="0.3">
      <c r="M29222" s="162"/>
      <c r="N29222" s="152"/>
      <c r="P29222" s="138"/>
    </row>
    <row r="29223" spans="13:16" x14ac:dyDescent="0.3">
      <c r="M29223" s="162"/>
      <c r="N29223" s="152"/>
      <c r="P29223" s="138"/>
    </row>
    <row r="29224" spans="13:16" x14ac:dyDescent="0.3">
      <c r="M29224" s="162"/>
      <c r="N29224" s="152"/>
      <c r="P29224" s="138"/>
    </row>
    <row r="29225" spans="13:16" x14ac:dyDescent="0.3">
      <c r="M29225" s="162"/>
      <c r="N29225" s="152"/>
      <c r="P29225" s="138"/>
    </row>
    <row r="29226" spans="13:16" x14ac:dyDescent="0.3">
      <c r="M29226" s="162"/>
      <c r="N29226" s="152"/>
      <c r="P29226" s="138"/>
    </row>
    <row r="29227" spans="13:16" x14ac:dyDescent="0.3">
      <c r="M29227" s="162"/>
      <c r="N29227" s="152"/>
      <c r="P29227" s="138"/>
    </row>
    <row r="29228" spans="13:16" x14ac:dyDescent="0.3">
      <c r="M29228" s="162"/>
      <c r="N29228" s="152"/>
      <c r="P29228" s="138"/>
    </row>
    <row r="29229" spans="13:16" x14ac:dyDescent="0.3">
      <c r="M29229" s="162"/>
      <c r="N29229" s="152"/>
      <c r="P29229" s="138"/>
    </row>
    <row r="29230" spans="13:16" x14ac:dyDescent="0.3">
      <c r="M29230" s="162"/>
      <c r="N29230" s="152"/>
      <c r="P29230" s="138"/>
    </row>
    <row r="29231" spans="13:16" x14ac:dyDescent="0.3">
      <c r="M29231" s="162"/>
      <c r="N29231" s="152"/>
      <c r="P29231" s="138"/>
    </row>
    <row r="29232" spans="13:16" x14ac:dyDescent="0.3">
      <c r="M29232" s="162"/>
      <c r="N29232" s="152"/>
      <c r="P29232" s="138"/>
    </row>
    <row r="29233" spans="13:16" x14ac:dyDescent="0.3">
      <c r="M29233" s="162"/>
      <c r="N29233" s="152"/>
      <c r="P29233" s="138"/>
    </row>
    <row r="29234" spans="13:16" x14ac:dyDescent="0.3">
      <c r="M29234" s="162"/>
      <c r="N29234" s="152"/>
      <c r="P29234" s="138"/>
    </row>
    <row r="29235" spans="13:16" x14ac:dyDescent="0.3">
      <c r="M29235" s="162"/>
      <c r="N29235" s="152"/>
      <c r="P29235" s="138"/>
    </row>
    <row r="29236" spans="13:16" x14ac:dyDescent="0.3">
      <c r="M29236" s="162"/>
      <c r="N29236" s="152"/>
      <c r="P29236" s="138"/>
    </row>
    <row r="29237" spans="13:16" x14ac:dyDescent="0.3">
      <c r="M29237" s="162"/>
      <c r="N29237" s="152"/>
      <c r="P29237" s="138"/>
    </row>
    <row r="29238" spans="13:16" x14ac:dyDescent="0.3">
      <c r="M29238" s="162"/>
      <c r="N29238" s="152"/>
      <c r="P29238" s="138"/>
    </row>
    <row r="29239" spans="13:16" x14ac:dyDescent="0.3">
      <c r="M29239" s="162"/>
      <c r="N29239" s="152"/>
      <c r="P29239" s="138"/>
    </row>
    <row r="29240" spans="13:16" x14ac:dyDescent="0.3">
      <c r="M29240" s="162"/>
      <c r="N29240" s="152"/>
      <c r="P29240" s="138"/>
    </row>
    <row r="29241" spans="13:16" x14ac:dyDescent="0.3">
      <c r="M29241" s="162"/>
      <c r="N29241" s="152"/>
      <c r="P29241" s="138"/>
    </row>
    <row r="29242" spans="13:16" x14ac:dyDescent="0.3">
      <c r="M29242" s="162"/>
      <c r="N29242" s="152"/>
      <c r="P29242" s="138"/>
    </row>
    <row r="29243" spans="13:16" x14ac:dyDescent="0.3">
      <c r="M29243" s="162"/>
      <c r="N29243" s="152"/>
      <c r="P29243" s="138"/>
    </row>
    <row r="29244" spans="13:16" x14ac:dyDescent="0.3">
      <c r="M29244" s="162"/>
      <c r="N29244" s="152"/>
      <c r="P29244" s="138"/>
    </row>
    <row r="29245" spans="13:16" x14ac:dyDescent="0.3">
      <c r="M29245" s="162"/>
      <c r="N29245" s="152"/>
      <c r="P29245" s="138"/>
    </row>
    <row r="29246" spans="13:16" x14ac:dyDescent="0.3">
      <c r="M29246" s="162"/>
      <c r="N29246" s="152"/>
      <c r="P29246" s="138"/>
    </row>
    <row r="29247" spans="13:16" x14ac:dyDescent="0.3">
      <c r="M29247" s="162"/>
      <c r="N29247" s="152"/>
      <c r="P29247" s="138"/>
    </row>
    <row r="29248" spans="13:16" x14ac:dyDescent="0.3">
      <c r="M29248" s="162"/>
      <c r="N29248" s="152"/>
      <c r="P29248" s="138"/>
    </row>
    <row r="29249" spans="13:16" x14ac:dyDescent="0.3">
      <c r="M29249" s="162"/>
      <c r="N29249" s="152"/>
      <c r="P29249" s="138"/>
    </row>
    <row r="29250" spans="13:16" x14ac:dyDescent="0.3">
      <c r="M29250" s="162"/>
      <c r="N29250" s="152"/>
      <c r="P29250" s="138"/>
    </row>
    <row r="29251" spans="13:16" x14ac:dyDescent="0.3">
      <c r="M29251" s="162"/>
      <c r="N29251" s="152"/>
      <c r="P29251" s="138"/>
    </row>
    <row r="29252" spans="13:16" x14ac:dyDescent="0.3">
      <c r="M29252" s="162"/>
      <c r="N29252" s="152"/>
      <c r="P29252" s="138"/>
    </row>
    <row r="29253" spans="13:16" x14ac:dyDescent="0.3">
      <c r="M29253" s="162"/>
      <c r="N29253" s="152"/>
      <c r="P29253" s="138"/>
    </row>
    <row r="29254" spans="13:16" x14ac:dyDescent="0.3">
      <c r="M29254" s="162"/>
      <c r="N29254" s="152"/>
      <c r="P29254" s="138"/>
    </row>
    <row r="29255" spans="13:16" x14ac:dyDescent="0.3">
      <c r="M29255" s="162"/>
      <c r="N29255" s="152"/>
      <c r="P29255" s="138"/>
    </row>
    <row r="29256" spans="13:16" x14ac:dyDescent="0.3">
      <c r="M29256" s="162"/>
      <c r="N29256" s="152"/>
      <c r="P29256" s="138"/>
    </row>
    <row r="29257" spans="13:16" x14ac:dyDescent="0.3">
      <c r="M29257" s="162"/>
      <c r="N29257" s="152"/>
      <c r="P29257" s="138"/>
    </row>
    <row r="29258" spans="13:16" x14ac:dyDescent="0.3">
      <c r="M29258" s="162"/>
      <c r="N29258" s="152"/>
      <c r="P29258" s="138"/>
    </row>
    <row r="29259" spans="13:16" x14ac:dyDescent="0.3">
      <c r="M29259" s="162"/>
      <c r="N29259" s="152"/>
      <c r="P29259" s="138"/>
    </row>
    <row r="29260" spans="13:16" x14ac:dyDescent="0.3">
      <c r="M29260" s="162"/>
      <c r="N29260" s="152"/>
      <c r="P29260" s="138"/>
    </row>
    <row r="29261" spans="13:16" x14ac:dyDescent="0.3">
      <c r="M29261" s="162"/>
      <c r="N29261" s="152"/>
      <c r="P29261" s="138"/>
    </row>
    <row r="29262" spans="13:16" x14ac:dyDescent="0.3">
      <c r="M29262" s="162"/>
      <c r="N29262" s="152"/>
      <c r="P29262" s="138"/>
    </row>
    <row r="29263" spans="13:16" x14ac:dyDescent="0.3">
      <c r="M29263" s="162"/>
      <c r="N29263" s="152"/>
      <c r="P29263" s="138"/>
    </row>
    <row r="29264" spans="13:16" x14ac:dyDescent="0.3">
      <c r="M29264" s="162"/>
      <c r="N29264" s="152"/>
      <c r="P29264" s="138"/>
    </row>
    <row r="29265" spans="13:16" x14ac:dyDescent="0.3">
      <c r="M29265" s="162"/>
      <c r="N29265" s="152"/>
      <c r="P29265" s="138"/>
    </row>
    <row r="29266" spans="13:16" x14ac:dyDescent="0.3">
      <c r="M29266" s="162"/>
      <c r="N29266" s="152"/>
      <c r="P29266" s="138"/>
    </row>
    <row r="29267" spans="13:16" x14ac:dyDescent="0.3">
      <c r="M29267" s="162"/>
      <c r="N29267" s="152"/>
      <c r="P29267" s="138"/>
    </row>
    <row r="29268" spans="13:16" x14ac:dyDescent="0.3">
      <c r="M29268" s="162"/>
      <c r="N29268" s="152"/>
      <c r="P29268" s="138"/>
    </row>
    <row r="29269" spans="13:16" x14ac:dyDescent="0.3">
      <c r="M29269" s="162"/>
      <c r="N29269" s="152"/>
      <c r="P29269" s="138"/>
    </row>
    <row r="29270" spans="13:16" x14ac:dyDescent="0.3">
      <c r="M29270" s="162"/>
      <c r="N29270" s="152"/>
      <c r="P29270" s="138"/>
    </row>
    <row r="29271" spans="13:16" x14ac:dyDescent="0.3">
      <c r="M29271" s="162"/>
      <c r="N29271" s="152"/>
      <c r="P29271" s="138"/>
    </row>
    <row r="29272" spans="13:16" x14ac:dyDescent="0.3">
      <c r="M29272" s="162"/>
      <c r="N29272" s="152"/>
      <c r="P29272" s="138"/>
    </row>
    <row r="29273" spans="13:16" x14ac:dyDescent="0.3">
      <c r="M29273" s="162"/>
      <c r="N29273" s="152"/>
      <c r="P29273" s="138"/>
    </row>
    <row r="29274" spans="13:16" x14ac:dyDescent="0.3">
      <c r="M29274" s="162"/>
      <c r="N29274" s="152"/>
      <c r="P29274" s="138"/>
    </row>
    <row r="29275" spans="13:16" x14ac:dyDescent="0.3">
      <c r="M29275" s="162"/>
      <c r="N29275" s="152"/>
      <c r="P29275" s="138"/>
    </row>
    <row r="29276" spans="13:16" x14ac:dyDescent="0.3">
      <c r="M29276" s="162"/>
      <c r="N29276" s="152"/>
      <c r="P29276" s="138"/>
    </row>
    <row r="29277" spans="13:16" x14ac:dyDescent="0.3">
      <c r="M29277" s="162"/>
      <c r="N29277" s="152"/>
      <c r="P29277" s="138"/>
    </row>
    <row r="29278" spans="13:16" x14ac:dyDescent="0.3">
      <c r="M29278" s="162"/>
      <c r="N29278" s="152"/>
      <c r="P29278" s="138"/>
    </row>
    <row r="29279" spans="13:16" x14ac:dyDescent="0.3">
      <c r="M29279" s="162"/>
      <c r="N29279" s="152"/>
      <c r="P29279" s="138"/>
    </row>
    <row r="29280" spans="13:16" x14ac:dyDescent="0.3">
      <c r="M29280" s="162"/>
      <c r="N29280" s="152"/>
      <c r="P29280" s="138"/>
    </row>
    <row r="29281" spans="13:16" x14ac:dyDescent="0.3">
      <c r="M29281" s="162"/>
      <c r="N29281" s="152"/>
      <c r="P29281" s="138"/>
    </row>
    <row r="29282" spans="13:16" x14ac:dyDescent="0.3">
      <c r="M29282" s="162"/>
      <c r="N29282" s="152"/>
      <c r="P29282" s="138"/>
    </row>
    <row r="29283" spans="13:16" x14ac:dyDescent="0.3">
      <c r="M29283" s="162"/>
      <c r="N29283" s="152"/>
      <c r="P29283" s="138"/>
    </row>
    <row r="29284" spans="13:16" x14ac:dyDescent="0.3">
      <c r="M29284" s="162"/>
      <c r="N29284" s="152"/>
      <c r="P29284" s="138"/>
    </row>
    <row r="29285" spans="13:16" x14ac:dyDescent="0.3">
      <c r="M29285" s="162"/>
      <c r="N29285" s="152"/>
      <c r="P29285" s="138"/>
    </row>
    <row r="29286" spans="13:16" x14ac:dyDescent="0.3">
      <c r="M29286" s="162"/>
      <c r="N29286" s="152"/>
      <c r="P29286" s="138"/>
    </row>
    <row r="29287" spans="13:16" x14ac:dyDescent="0.3">
      <c r="M29287" s="162"/>
      <c r="N29287" s="152"/>
      <c r="P29287" s="138"/>
    </row>
    <row r="29288" spans="13:16" x14ac:dyDescent="0.3">
      <c r="M29288" s="162"/>
      <c r="N29288" s="152"/>
      <c r="P29288" s="138"/>
    </row>
    <row r="29289" spans="13:16" x14ac:dyDescent="0.3">
      <c r="M29289" s="162"/>
      <c r="N29289" s="152"/>
      <c r="P29289" s="138"/>
    </row>
    <row r="29290" spans="13:16" x14ac:dyDescent="0.3">
      <c r="M29290" s="162"/>
      <c r="N29290" s="152"/>
      <c r="P29290" s="138"/>
    </row>
    <row r="29291" spans="13:16" x14ac:dyDescent="0.3">
      <c r="M29291" s="162"/>
      <c r="N29291" s="152"/>
      <c r="P29291" s="138"/>
    </row>
    <row r="29292" spans="13:16" x14ac:dyDescent="0.3">
      <c r="M29292" s="162"/>
      <c r="N29292" s="152"/>
      <c r="P29292" s="138"/>
    </row>
    <row r="29293" spans="13:16" x14ac:dyDescent="0.3">
      <c r="M29293" s="162"/>
      <c r="N29293" s="152"/>
      <c r="P29293" s="138"/>
    </row>
    <row r="29294" spans="13:16" x14ac:dyDescent="0.3">
      <c r="M29294" s="162"/>
      <c r="N29294" s="152"/>
      <c r="P29294" s="138"/>
    </row>
    <row r="29295" spans="13:16" x14ac:dyDescent="0.3">
      <c r="M29295" s="162"/>
      <c r="N29295" s="152"/>
      <c r="P29295" s="138"/>
    </row>
    <row r="29296" spans="13:16" x14ac:dyDescent="0.3">
      <c r="M29296" s="162"/>
      <c r="N29296" s="152"/>
      <c r="P29296" s="138"/>
    </row>
    <row r="29297" spans="13:16" x14ac:dyDescent="0.3">
      <c r="M29297" s="162"/>
      <c r="N29297" s="152"/>
      <c r="P29297" s="138"/>
    </row>
    <row r="29298" spans="13:16" x14ac:dyDescent="0.3">
      <c r="M29298" s="162"/>
      <c r="N29298" s="152"/>
      <c r="P29298" s="138"/>
    </row>
    <row r="29299" spans="13:16" x14ac:dyDescent="0.3">
      <c r="M29299" s="162"/>
      <c r="N29299" s="152"/>
      <c r="P29299" s="138"/>
    </row>
    <row r="29300" spans="13:16" x14ac:dyDescent="0.3">
      <c r="M29300" s="162"/>
      <c r="N29300" s="152"/>
      <c r="P29300" s="138"/>
    </row>
    <row r="29301" spans="13:16" x14ac:dyDescent="0.3">
      <c r="M29301" s="162"/>
      <c r="N29301" s="152"/>
      <c r="P29301" s="138"/>
    </row>
    <row r="29302" spans="13:16" x14ac:dyDescent="0.3">
      <c r="M29302" s="162"/>
      <c r="N29302" s="152"/>
      <c r="P29302" s="138"/>
    </row>
    <row r="29303" spans="13:16" x14ac:dyDescent="0.3">
      <c r="M29303" s="162"/>
      <c r="N29303" s="152"/>
      <c r="P29303" s="138"/>
    </row>
    <row r="29304" spans="13:16" x14ac:dyDescent="0.3">
      <c r="M29304" s="162"/>
      <c r="N29304" s="152"/>
      <c r="P29304" s="138"/>
    </row>
    <row r="29305" spans="13:16" x14ac:dyDescent="0.3">
      <c r="M29305" s="162"/>
      <c r="N29305" s="152"/>
      <c r="P29305" s="138"/>
    </row>
    <row r="29306" spans="13:16" x14ac:dyDescent="0.3">
      <c r="M29306" s="162"/>
      <c r="N29306" s="152"/>
      <c r="P29306" s="138"/>
    </row>
    <row r="29307" spans="13:16" x14ac:dyDescent="0.3">
      <c r="M29307" s="162"/>
      <c r="N29307" s="152"/>
      <c r="P29307" s="138"/>
    </row>
    <row r="29308" spans="13:16" x14ac:dyDescent="0.3">
      <c r="M29308" s="162"/>
      <c r="N29308" s="152"/>
      <c r="P29308" s="138"/>
    </row>
    <row r="29309" spans="13:16" x14ac:dyDescent="0.3">
      <c r="M29309" s="162"/>
      <c r="N29309" s="152"/>
      <c r="P29309" s="138"/>
    </row>
    <row r="29310" spans="13:16" x14ac:dyDescent="0.3">
      <c r="M29310" s="162"/>
      <c r="N29310" s="152"/>
      <c r="P29310" s="138"/>
    </row>
    <row r="29311" spans="13:16" x14ac:dyDescent="0.3">
      <c r="M29311" s="162"/>
      <c r="N29311" s="152"/>
      <c r="P29311" s="138"/>
    </row>
    <row r="29312" spans="13:16" x14ac:dyDescent="0.3">
      <c r="M29312" s="162"/>
      <c r="N29312" s="152"/>
      <c r="P29312" s="138"/>
    </row>
    <row r="29313" spans="13:16" x14ac:dyDescent="0.3">
      <c r="M29313" s="162"/>
      <c r="N29313" s="152"/>
      <c r="P29313" s="138"/>
    </row>
    <row r="29314" spans="13:16" x14ac:dyDescent="0.3">
      <c r="M29314" s="162"/>
      <c r="N29314" s="152"/>
      <c r="P29314" s="138"/>
    </row>
    <row r="29315" spans="13:16" x14ac:dyDescent="0.3">
      <c r="M29315" s="162"/>
      <c r="N29315" s="152"/>
      <c r="P29315" s="138"/>
    </row>
    <row r="29316" spans="13:16" x14ac:dyDescent="0.3">
      <c r="M29316" s="162"/>
      <c r="N29316" s="152"/>
      <c r="P29316" s="138"/>
    </row>
    <row r="29317" spans="13:16" x14ac:dyDescent="0.3">
      <c r="M29317" s="162"/>
      <c r="N29317" s="152"/>
      <c r="P29317" s="138"/>
    </row>
    <row r="29318" spans="13:16" x14ac:dyDescent="0.3">
      <c r="M29318" s="162"/>
      <c r="N29318" s="152"/>
      <c r="P29318" s="138"/>
    </row>
    <row r="29319" spans="13:16" x14ac:dyDescent="0.3">
      <c r="M29319" s="162"/>
      <c r="N29319" s="152"/>
      <c r="P29319" s="138"/>
    </row>
    <row r="29320" spans="13:16" x14ac:dyDescent="0.3">
      <c r="M29320" s="162"/>
      <c r="N29320" s="152"/>
      <c r="P29320" s="138"/>
    </row>
    <row r="29321" spans="13:16" x14ac:dyDescent="0.3">
      <c r="M29321" s="162"/>
      <c r="N29321" s="152"/>
      <c r="P29321" s="138"/>
    </row>
    <row r="29322" spans="13:16" x14ac:dyDescent="0.3">
      <c r="M29322" s="162"/>
      <c r="N29322" s="152"/>
      <c r="P29322" s="138"/>
    </row>
    <row r="29323" spans="13:16" x14ac:dyDescent="0.3">
      <c r="M29323" s="162"/>
      <c r="N29323" s="152"/>
      <c r="P29323" s="138"/>
    </row>
    <row r="29324" spans="13:16" x14ac:dyDescent="0.3">
      <c r="M29324" s="162"/>
      <c r="N29324" s="152"/>
      <c r="P29324" s="138"/>
    </row>
    <row r="29325" spans="13:16" x14ac:dyDescent="0.3">
      <c r="M29325" s="162"/>
      <c r="N29325" s="152"/>
      <c r="P29325" s="138"/>
    </row>
    <row r="29326" spans="13:16" x14ac:dyDescent="0.3">
      <c r="M29326" s="162"/>
      <c r="N29326" s="152"/>
      <c r="P29326" s="138"/>
    </row>
    <row r="29327" spans="13:16" x14ac:dyDescent="0.3">
      <c r="M29327" s="162"/>
      <c r="N29327" s="152"/>
      <c r="P29327" s="138"/>
    </row>
    <row r="29328" spans="13:16" x14ac:dyDescent="0.3">
      <c r="M29328" s="162"/>
      <c r="N29328" s="152"/>
      <c r="P29328" s="138"/>
    </row>
    <row r="29329" spans="13:16" x14ac:dyDescent="0.3">
      <c r="M29329" s="162"/>
      <c r="N29329" s="152"/>
      <c r="P29329" s="138"/>
    </row>
    <row r="29330" spans="13:16" x14ac:dyDescent="0.3">
      <c r="M29330" s="162"/>
      <c r="N29330" s="152"/>
      <c r="P29330" s="138"/>
    </row>
    <row r="29331" spans="13:16" x14ac:dyDescent="0.3">
      <c r="M29331" s="162"/>
      <c r="N29331" s="152"/>
      <c r="P29331" s="138"/>
    </row>
    <row r="29332" spans="13:16" x14ac:dyDescent="0.3">
      <c r="M29332" s="162"/>
      <c r="N29332" s="152"/>
      <c r="P29332" s="138"/>
    </row>
    <row r="29333" spans="13:16" x14ac:dyDescent="0.3">
      <c r="M29333" s="162"/>
      <c r="N29333" s="152"/>
      <c r="P29333" s="138"/>
    </row>
    <row r="29334" spans="13:16" x14ac:dyDescent="0.3">
      <c r="M29334" s="162"/>
      <c r="N29334" s="152"/>
      <c r="P29334" s="138"/>
    </row>
    <row r="29335" spans="13:16" x14ac:dyDescent="0.3">
      <c r="M29335" s="162"/>
      <c r="N29335" s="152"/>
      <c r="P29335" s="138"/>
    </row>
    <row r="29336" spans="13:16" x14ac:dyDescent="0.3">
      <c r="M29336" s="162"/>
      <c r="N29336" s="152"/>
      <c r="P29336" s="138"/>
    </row>
    <row r="29337" spans="13:16" x14ac:dyDescent="0.3">
      <c r="M29337" s="162"/>
      <c r="N29337" s="152"/>
      <c r="P29337" s="138"/>
    </row>
    <row r="29338" spans="13:16" x14ac:dyDescent="0.3">
      <c r="M29338" s="162"/>
      <c r="N29338" s="152"/>
      <c r="P29338" s="138"/>
    </row>
    <row r="29339" spans="13:16" x14ac:dyDescent="0.3">
      <c r="M29339" s="162"/>
      <c r="N29339" s="152"/>
      <c r="P29339" s="138"/>
    </row>
    <row r="29340" spans="13:16" x14ac:dyDescent="0.3">
      <c r="M29340" s="162"/>
      <c r="N29340" s="152"/>
      <c r="P29340" s="138"/>
    </row>
    <row r="29341" spans="13:16" x14ac:dyDescent="0.3">
      <c r="M29341" s="162"/>
      <c r="N29341" s="152"/>
      <c r="P29341" s="138"/>
    </row>
    <row r="29342" spans="13:16" x14ac:dyDescent="0.3">
      <c r="M29342" s="162"/>
      <c r="N29342" s="152"/>
      <c r="P29342" s="138"/>
    </row>
    <row r="29343" spans="13:16" x14ac:dyDescent="0.3">
      <c r="M29343" s="162"/>
      <c r="N29343" s="152"/>
      <c r="P29343" s="138"/>
    </row>
    <row r="29344" spans="13:16" x14ac:dyDescent="0.3">
      <c r="M29344" s="162"/>
      <c r="N29344" s="152"/>
      <c r="P29344" s="138"/>
    </row>
    <row r="29345" spans="13:16" x14ac:dyDescent="0.3">
      <c r="M29345" s="162"/>
      <c r="N29345" s="152"/>
      <c r="P29345" s="138"/>
    </row>
    <row r="29346" spans="13:16" x14ac:dyDescent="0.3">
      <c r="M29346" s="162"/>
      <c r="N29346" s="152"/>
      <c r="P29346" s="138"/>
    </row>
    <row r="29347" spans="13:16" x14ac:dyDescent="0.3">
      <c r="M29347" s="162"/>
      <c r="N29347" s="152"/>
      <c r="P29347" s="138"/>
    </row>
    <row r="29348" spans="13:16" x14ac:dyDescent="0.3">
      <c r="M29348" s="162"/>
      <c r="N29348" s="152"/>
      <c r="P29348" s="138"/>
    </row>
    <row r="29349" spans="13:16" x14ac:dyDescent="0.3">
      <c r="M29349" s="162"/>
      <c r="N29349" s="152"/>
      <c r="P29349" s="138"/>
    </row>
    <row r="29350" spans="13:16" x14ac:dyDescent="0.3">
      <c r="M29350" s="162"/>
      <c r="N29350" s="152"/>
      <c r="P29350" s="138"/>
    </row>
    <row r="29351" spans="13:16" x14ac:dyDescent="0.3">
      <c r="M29351" s="162"/>
      <c r="N29351" s="152"/>
      <c r="P29351" s="138"/>
    </row>
    <row r="29352" spans="13:16" x14ac:dyDescent="0.3">
      <c r="M29352" s="162"/>
      <c r="N29352" s="152"/>
      <c r="P29352" s="138"/>
    </row>
    <row r="29353" spans="13:16" x14ac:dyDescent="0.3">
      <c r="M29353" s="162"/>
      <c r="N29353" s="152"/>
      <c r="P29353" s="138"/>
    </row>
    <row r="29354" spans="13:16" x14ac:dyDescent="0.3">
      <c r="M29354" s="162"/>
      <c r="N29354" s="152"/>
      <c r="P29354" s="138"/>
    </row>
    <row r="29355" spans="13:16" x14ac:dyDescent="0.3">
      <c r="M29355" s="162"/>
      <c r="N29355" s="152"/>
      <c r="P29355" s="138"/>
    </row>
    <row r="29356" spans="13:16" x14ac:dyDescent="0.3">
      <c r="M29356" s="162"/>
      <c r="N29356" s="152"/>
      <c r="P29356" s="138"/>
    </row>
    <row r="29357" spans="13:16" x14ac:dyDescent="0.3">
      <c r="M29357" s="162"/>
      <c r="N29357" s="152"/>
      <c r="P29357" s="138"/>
    </row>
    <row r="29358" spans="13:16" x14ac:dyDescent="0.3">
      <c r="M29358" s="162"/>
      <c r="N29358" s="152"/>
      <c r="P29358" s="138"/>
    </row>
    <row r="29359" spans="13:16" x14ac:dyDescent="0.3">
      <c r="M29359" s="162"/>
      <c r="N29359" s="152"/>
      <c r="P29359" s="138"/>
    </row>
    <row r="29360" spans="13:16" x14ac:dyDescent="0.3">
      <c r="M29360" s="162"/>
      <c r="N29360" s="152"/>
      <c r="P29360" s="138"/>
    </row>
    <row r="29361" spans="13:16" x14ac:dyDescent="0.3">
      <c r="M29361" s="162"/>
      <c r="N29361" s="152"/>
      <c r="P29361" s="138"/>
    </row>
    <row r="29362" spans="13:16" x14ac:dyDescent="0.3">
      <c r="M29362" s="162"/>
      <c r="N29362" s="152"/>
      <c r="P29362" s="138"/>
    </row>
    <row r="29363" spans="13:16" x14ac:dyDescent="0.3">
      <c r="M29363" s="162"/>
      <c r="N29363" s="152"/>
      <c r="P29363" s="138"/>
    </row>
    <row r="29364" spans="13:16" x14ac:dyDescent="0.3">
      <c r="M29364" s="162"/>
      <c r="N29364" s="152"/>
      <c r="P29364" s="138"/>
    </row>
    <row r="29365" spans="13:16" x14ac:dyDescent="0.3">
      <c r="M29365" s="162"/>
      <c r="N29365" s="152"/>
      <c r="P29365" s="138"/>
    </row>
    <row r="29366" spans="13:16" x14ac:dyDescent="0.3">
      <c r="M29366" s="162"/>
      <c r="N29366" s="152"/>
      <c r="P29366" s="138"/>
    </row>
    <row r="29367" spans="13:16" x14ac:dyDescent="0.3">
      <c r="M29367" s="162"/>
      <c r="N29367" s="152"/>
      <c r="P29367" s="138"/>
    </row>
    <row r="29368" spans="13:16" x14ac:dyDescent="0.3">
      <c r="M29368" s="162"/>
      <c r="N29368" s="152"/>
      <c r="P29368" s="138"/>
    </row>
    <row r="29369" spans="13:16" x14ac:dyDescent="0.3">
      <c r="M29369" s="162"/>
      <c r="N29369" s="152"/>
      <c r="P29369" s="138"/>
    </row>
    <row r="29370" spans="13:16" x14ac:dyDescent="0.3">
      <c r="M29370" s="162"/>
      <c r="N29370" s="152"/>
      <c r="P29370" s="138"/>
    </row>
    <row r="29371" spans="13:16" x14ac:dyDescent="0.3">
      <c r="M29371" s="162"/>
      <c r="N29371" s="152"/>
      <c r="P29371" s="138"/>
    </row>
    <row r="29372" spans="13:16" x14ac:dyDescent="0.3">
      <c r="M29372" s="162"/>
      <c r="N29372" s="152"/>
      <c r="P29372" s="138"/>
    </row>
    <row r="29373" spans="13:16" x14ac:dyDescent="0.3">
      <c r="M29373" s="162"/>
      <c r="N29373" s="152"/>
      <c r="P29373" s="138"/>
    </row>
    <row r="29374" spans="13:16" x14ac:dyDescent="0.3">
      <c r="M29374" s="162"/>
      <c r="N29374" s="152"/>
      <c r="P29374" s="138"/>
    </row>
    <row r="29375" spans="13:16" x14ac:dyDescent="0.3">
      <c r="M29375" s="162"/>
      <c r="N29375" s="152"/>
      <c r="P29375" s="138"/>
    </row>
    <row r="29376" spans="13:16" x14ac:dyDescent="0.3">
      <c r="M29376" s="162"/>
      <c r="N29376" s="152"/>
      <c r="P29376" s="138"/>
    </row>
    <row r="29377" spans="13:16" x14ac:dyDescent="0.3">
      <c r="M29377" s="162"/>
      <c r="N29377" s="152"/>
      <c r="P29377" s="138"/>
    </row>
    <row r="29378" spans="13:16" x14ac:dyDescent="0.3">
      <c r="M29378" s="162"/>
      <c r="N29378" s="152"/>
      <c r="P29378" s="138"/>
    </row>
    <row r="29379" spans="13:16" x14ac:dyDescent="0.3">
      <c r="M29379" s="162"/>
      <c r="N29379" s="152"/>
      <c r="P29379" s="138"/>
    </row>
    <row r="29380" spans="13:16" x14ac:dyDescent="0.3">
      <c r="M29380" s="162"/>
      <c r="N29380" s="152"/>
      <c r="P29380" s="138"/>
    </row>
    <row r="29381" spans="13:16" x14ac:dyDescent="0.3">
      <c r="M29381" s="162"/>
      <c r="N29381" s="152"/>
      <c r="P29381" s="138"/>
    </row>
    <row r="29382" spans="13:16" x14ac:dyDescent="0.3">
      <c r="M29382" s="162"/>
      <c r="N29382" s="152"/>
      <c r="P29382" s="138"/>
    </row>
    <row r="29383" spans="13:16" x14ac:dyDescent="0.3">
      <c r="M29383" s="162"/>
      <c r="N29383" s="152"/>
      <c r="P29383" s="138"/>
    </row>
    <row r="29384" spans="13:16" x14ac:dyDescent="0.3">
      <c r="M29384" s="162"/>
      <c r="N29384" s="152"/>
      <c r="P29384" s="138"/>
    </row>
    <row r="29385" spans="13:16" x14ac:dyDescent="0.3">
      <c r="M29385" s="162"/>
      <c r="N29385" s="152"/>
      <c r="P29385" s="138"/>
    </row>
    <row r="29386" spans="13:16" x14ac:dyDescent="0.3">
      <c r="M29386" s="162"/>
      <c r="N29386" s="152"/>
      <c r="P29386" s="138"/>
    </row>
    <row r="29387" spans="13:16" x14ac:dyDescent="0.3">
      <c r="M29387" s="162"/>
      <c r="N29387" s="152"/>
      <c r="P29387" s="138"/>
    </row>
    <row r="29388" spans="13:16" x14ac:dyDescent="0.3">
      <c r="M29388" s="162"/>
      <c r="N29388" s="152"/>
      <c r="P29388" s="138"/>
    </row>
    <row r="29389" spans="13:16" x14ac:dyDescent="0.3">
      <c r="M29389" s="162"/>
      <c r="N29389" s="152"/>
      <c r="P29389" s="138"/>
    </row>
    <row r="29390" spans="13:16" x14ac:dyDescent="0.3">
      <c r="M29390" s="162"/>
      <c r="N29390" s="152"/>
      <c r="P29390" s="138"/>
    </row>
    <row r="29391" spans="13:16" x14ac:dyDescent="0.3">
      <c r="M29391" s="162"/>
      <c r="N29391" s="152"/>
      <c r="P29391" s="138"/>
    </row>
    <row r="29392" spans="13:16" x14ac:dyDescent="0.3">
      <c r="M29392" s="162"/>
      <c r="N29392" s="152"/>
      <c r="P29392" s="138"/>
    </row>
    <row r="29393" spans="13:16" x14ac:dyDescent="0.3">
      <c r="M29393" s="162"/>
      <c r="N29393" s="152"/>
      <c r="P29393" s="138"/>
    </row>
    <row r="29394" spans="13:16" x14ac:dyDescent="0.3">
      <c r="M29394" s="162"/>
      <c r="N29394" s="152"/>
      <c r="P29394" s="138"/>
    </row>
    <row r="29395" spans="13:16" x14ac:dyDescent="0.3">
      <c r="M29395" s="162"/>
      <c r="N29395" s="152"/>
      <c r="P29395" s="138"/>
    </row>
    <row r="29396" spans="13:16" x14ac:dyDescent="0.3">
      <c r="M29396" s="162"/>
      <c r="N29396" s="152"/>
      <c r="P29396" s="138"/>
    </row>
    <row r="29397" spans="13:16" x14ac:dyDescent="0.3">
      <c r="M29397" s="162"/>
      <c r="N29397" s="152"/>
      <c r="P29397" s="138"/>
    </row>
    <row r="29398" spans="13:16" x14ac:dyDescent="0.3">
      <c r="M29398" s="162"/>
      <c r="N29398" s="152"/>
      <c r="P29398" s="138"/>
    </row>
    <row r="29399" spans="13:16" x14ac:dyDescent="0.3">
      <c r="M29399" s="162"/>
      <c r="N29399" s="152"/>
      <c r="P29399" s="138"/>
    </row>
    <row r="29400" spans="13:16" x14ac:dyDescent="0.3">
      <c r="M29400" s="162"/>
      <c r="N29400" s="152"/>
      <c r="P29400" s="138"/>
    </row>
    <row r="29401" spans="13:16" x14ac:dyDescent="0.3">
      <c r="M29401" s="162"/>
      <c r="N29401" s="152"/>
      <c r="P29401" s="138"/>
    </row>
    <row r="29402" spans="13:16" x14ac:dyDescent="0.3">
      <c r="M29402" s="162"/>
      <c r="N29402" s="152"/>
      <c r="P29402" s="138"/>
    </row>
    <row r="29403" spans="13:16" x14ac:dyDescent="0.3">
      <c r="M29403" s="162"/>
      <c r="N29403" s="152"/>
      <c r="P29403" s="138"/>
    </row>
    <row r="29404" spans="13:16" x14ac:dyDescent="0.3">
      <c r="M29404" s="162"/>
      <c r="N29404" s="152"/>
      <c r="P29404" s="138"/>
    </row>
    <row r="29405" spans="13:16" x14ac:dyDescent="0.3">
      <c r="M29405" s="162"/>
      <c r="N29405" s="152"/>
      <c r="P29405" s="138"/>
    </row>
    <row r="29406" spans="13:16" x14ac:dyDescent="0.3">
      <c r="M29406" s="162"/>
      <c r="N29406" s="152"/>
      <c r="P29406" s="138"/>
    </row>
    <row r="29407" spans="13:16" x14ac:dyDescent="0.3">
      <c r="M29407" s="162"/>
      <c r="N29407" s="152"/>
      <c r="P29407" s="138"/>
    </row>
    <row r="29408" spans="13:16" x14ac:dyDescent="0.3">
      <c r="M29408" s="162"/>
      <c r="N29408" s="152"/>
      <c r="P29408" s="138"/>
    </row>
    <row r="29409" spans="13:16" x14ac:dyDescent="0.3">
      <c r="M29409" s="162"/>
      <c r="N29409" s="152"/>
      <c r="P29409" s="138"/>
    </row>
    <row r="29410" spans="13:16" x14ac:dyDescent="0.3">
      <c r="M29410" s="162"/>
      <c r="N29410" s="152"/>
      <c r="P29410" s="138"/>
    </row>
    <row r="29411" spans="13:16" x14ac:dyDescent="0.3">
      <c r="M29411" s="162"/>
      <c r="N29411" s="152"/>
      <c r="P29411" s="138"/>
    </row>
    <row r="29412" spans="13:16" x14ac:dyDescent="0.3">
      <c r="M29412" s="162"/>
      <c r="N29412" s="152"/>
      <c r="P29412" s="138"/>
    </row>
    <row r="29413" spans="13:16" x14ac:dyDescent="0.3">
      <c r="M29413" s="162"/>
      <c r="N29413" s="152"/>
      <c r="P29413" s="138"/>
    </row>
    <row r="29414" spans="13:16" x14ac:dyDescent="0.3">
      <c r="M29414" s="162"/>
      <c r="N29414" s="152"/>
      <c r="P29414" s="138"/>
    </row>
    <row r="29415" spans="13:16" x14ac:dyDescent="0.3">
      <c r="M29415" s="162"/>
      <c r="N29415" s="152"/>
      <c r="P29415" s="138"/>
    </row>
    <row r="29416" spans="13:16" x14ac:dyDescent="0.3">
      <c r="M29416" s="162"/>
      <c r="N29416" s="152"/>
      <c r="P29416" s="138"/>
    </row>
    <row r="29417" spans="13:16" x14ac:dyDescent="0.3">
      <c r="M29417" s="162"/>
      <c r="N29417" s="152"/>
      <c r="P29417" s="138"/>
    </row>
    <row r="29418" spans="13:16" x14ac:dyDescent="0.3">
      <c r="M29418" s="162"/>
      <c r="N29418" s="152"/>
      <c r="P29418" s="138"/>
    </row>
    <row r="29419" spans="13:16" x14ac:dyDescent="0.3">
      <c r="M29419" s="162"/>
      <c r="N29419" s="152"/>
      <c r="P29419" s="138"/>
    </row>
    <row r="29420" spans="13:16" x14ac:dyDescent="0.3">
      <c r="M29420" s="162"/>
      <c r="N29420" s="152"/>
      <c r="P29420" s="138"/>
    </row>
    <row r="29421" spans="13:16" x14ac:dyDescent="0.3">
      <c r="M29421" s="162"/>
      <c r="N29421" s="152"/>
      <c r="P29421" s="138"/>
    </row>
    <row r="29422" spans="13:16" x14ac:dyDescent="0.3">
      <c r="M29422" s="162"/>
      <c r="N29422" s="152"/>
      <c r="P29422" s="138"/>
    </row>
    <row r="29423" spans="13:16" x14ac:dyDescent="0.3">
      <c r="M29423" s="162"/>
      <c r="N29423" s="152"/>
      <c r="P29423" s="138"/>
    </row>
    <row r="29424" spans="13:16" x14ac:dyDescent="0.3">
      <c r="M29424" s="162"/>
      <c r="N29424" s="152"/>
      <c r="P29424" s="138"/>
    </row>
    <row r="29425" spans="13:16" x14ac:dyDescent="0.3">
      <c r="M29425" s="162"/>
      <c r="N29425" s="152"/>
      <c r="P29425" s="138"/>
    </row>
    <row r="29426" spans="13:16" x14ac:dyDescent="0.3">
      <c r="M29426" s="162"/>
      <c r="N29426" s="152"/>
      <c r="P29426" s="138"/>
    </row>
    <row r="29427" spans="13:16" x14ac:dyDescent="0.3">
      <c r="M29427" s="162"/>
      <c r="N29427" s="152"/>
      <c r="P29427" s="138"/>
    </row>
    <row r="29428" spans="13:16" x14ac:dyDescent="0.3">
      <c r="M29428" s="162"/>
      <c r="N29428" s="152"/>
      <c r="P29428" s="138"/>
    </row>
    <row r="29429" spans="13:16" x14ac:dyDescent="0.3">
      <c r="M29429" s="162"/>
      <c r="N29429" s="152"/>
      <c r="P29429" s="138"/>
    </row>
    <row r="29430" spans="13:16" x14ac:dyDescent="0.3">
      <c r="M29430" s="162"/>
      <c r="N29430" s="152"/>
      <c r="P29430" s="138"/>
    </row>
    <row r="29431" spans="13:16" x14ac:dyDescent="0.3">
      <c r="M29431" s="162"/>
      <c r="N29431" s="152"/>
      <c r="P29431" s="138"/>
    </row>
    <row r="29432" spans="13:16" x14ac:dyDescent="0.3">
      <c r="M29432" s="162"/>
      <c r="N29432" s="152"/>
      <c r="P29432" s="138"/>
    </row>
    <row r="29433" spans="13:16" x14ac:dyDescent="0.3">
      <c r="M29433" s="162"/>
      <c r="N29433" s="152"/>
      <c r="P29433" s="138"/>
    </row>
    <row r="29434" spans="13:16" x14ac:dyDescent="0.3">
      <c r="M29434" s="162"/>
      <c r="N29434" s="152"/>
      <c r="P29434" s="138"/>
    </row>
    <row r="29435" spans="13:16" x14ac:dyDescent="0.3">
      <c r="M29435" s="162"/>
      <c r="N29435" s="152"/>
      <c r="P29435" s="138"/>
    </row>
    <row r="29436" spans="13:16" x14ac:dyDescent="0.3">
      <c r="M29436" s="162"/>
      <c r="N29436" s="152"/>
      <c r="P29436" s="138"/>
    </row>
    <row r="29437" spans="13:16" x14ac:dyDescent="0.3">
      <c r="M29437" s="162"/>
      <c r="N29437" s="152"/>
      <c r="P29437" s="138"/>
    </row>
    <row r="29438" spans="13:16" x14ac:dyDescent="0.3">
      <c r="M29438" s="162"/>
      <c r="N29438" s="152"/>
      <c r="P29438" s="138"/>
    </row>
    <row r="29439" spans="13:16" x14ac:dyDescent="0.3">
      <c r="M29439" s="162"/>
      <c r="N29439" s="152"/>
      <c r="P29439" s="138"/>
    </row>
    <row r="29440" spans="13:16" x14ac:dyDescent="0.3">
      <c r="M29440" s="162"/>
      <c r="N29440" s="152"/>
      <c r="P29440" s="138"/>
    </row>
    <row r="29441" spans="13:16" x14ac:dyDescent="0.3">
      <c r="M29441" s="162"/>
      <c r="N29441" s="152"/>
      <c r="P29441" s="138"/>
    </row>
    <row r="29442" spans="13:16" x14ac:dyDescent="0.3">
      <c r="M29442" s="162"/>
      <c r="N29442" s="152"/>
      <c r="P29442" s="138"/>
    </row>
    <row r="29443" spans="13:16" x14ac:dyDescent="0.3">
      <c r="M29443" s="162"/>
      <c r="N29443" s="152"/>
      <c r="P29443" s="138"/>
    </row>
    <row r="29444" spans="13:16" x14ac:dyDescent="0.3">
      <c r="M29444" s="162"/>
      <c r="N29444" s="152"/>
      <c r="P29444" s="138"/>
    </row>
    <row r="29445" spans="13:16" x14ac:dyDescent="0.3">
      <c r="M29445" s="162"/>
      <c r="N29445" s="152"/>
      <c r="P29445" s="138"/>
    </row>
    <row r="29446" spans="13:16" x14ac:dyDescent="0.3">
      <c r="M29446" s="162"/>
      <c r="N29446" s="152"/>
      <c r="P29446" s="138"/>
    </row>
    <row r="29447" spans="13:16" x14ac:dyDescent="0.3">
      <c r="M29447" s="162"/>
      <c r="N29447" s="152"/>
      <c r="P29447" s="138"/>
    </row>
    <row r="29448" spans="13:16" x14ac:dyDescent="0.3">
      <c r="M29448" s="162"/>
      <c r="N29448" s="152"/>
      <c r="P29448" s="138"/>
    </row>
    <row r="29449" spans="13:16" x14ac:dyDescent="0.3">
      <c r="M29449" s="162"/>
      <c r="N29449" s="152"/>
      <c r="P29449" s="138"/>
    </row>
    <row r="29450" spans="13:16" x14ac:dyDescent="0.3">
      <c r="M29450" s="162"/>
      <c r="N29450" s="152"/>
      <c r="P29450" s="138"/>
    </row>
    <row r="29451" spans="13:16" x14ac:dyDescent="0.3">
      <c r="M29451" s="162"/>
      <c r="N29451" s="152"/>
      <c r="P29451" s="138"/>
    </row>
    <row r="29452" spans="13:16" x14ac:dyDescent="0.3">
      <c r="M29452" s="162"/>
      <c r="N29452" s="152"/>
      <c r="P29452" s="138"/>
    </row>
    <row r="29453" spans="13:16" x14ac:dyDescent="0.3">
      <c r="M29453" s="162"/>
      <c r="N29453" s="152"/>
      <c r="P29453" s="138"/>
    </row>
    <row r="29454" spans="13:16" x14ac:dyDescent="0.3">
      <c r="M29454" s="162"/>
      <c r="N29454" s="152"/>
      <c r="P29454" s="138"/>
    </row>
    <row r="29455" spans="13:16" x14ac:dyDescent="0.3">
      <c r="M29455" s="162"/>
      <c r="N29455" s="152"/>
      <c r="P29455" s="138"/>
    </row>
    <row r="29456" spans="13:16" x14ac:dyDescent="0.3">
      <c r="M29456" s="162"/>
      <c r="N29456" s="152"/>
      <c r="P29456" s="138"/>
    </row>
    <row r="29457" spans="13:16" x14ac:dyDescent="0.3">
      <c r="M29457" s="162"/>
      <c r="N29457" s="152"/>
      <c r="P29457" s="138"/>
    </row>
    <row r="29458" spans="13:16" x14ac:dyDescent="0.3">
      <c r="M29458" s="162"/>
      <c r="N29458" s="152"/>
      <c r="P29458" s="138"/>
    </row>
    <row r="29459" spans="13:16" x14ac:dyDescent="0.3">
      <c r="M29459" s="162"/>
      <c r="N29459" s="152"/>
      <c r="P29459" s="138"/>
    </row>
    <row r="29460" spans="13:16" x14ac:dyDescent="0.3">
      <c r="M29460" s="162"/>
      <c r="N29460" s="152"/>
      <c r="P29460" s="138"/>
    </row>
    <row r="29461" spans="13:16" x14ac:dyDescent="0.3">
      <c r="M29461" s="162"/>
      <c r="N29461" s="152"/>
      <c r="P29461" s="138"/>
    </row>
    <row r="29462" spans="13:16" x14ac:dyDescent="0.3">
      <c r="M29462" s="162"/>
      <c r="N29462" s="152"/>
      <c r="P29462" s="138"/>
    </row>
    <row r="29463" spans="13:16" x14ac:dyDescent="0.3">
      <c r="M29463" s="162"/>
      <c r="N29463" s="152"/>
      <c r="P29463" s="138"/>
    </row>
    <row r="29464" spans="13:16" x14ac:dyDescent="0.3">
      <c r="M29464" s="162"/>
      <c r="N29464" s="152"/>
      <c r="P29464" s="138"/>
    </row>
    <row r="29465" spans="13:16" x14ac:dyDescent="0.3">
      <c r="M29465" s="162"/>
      <c r="N29465" s="152"/>
      <c r="P29465" s="138"/>
    </row>
    <row r="29466" spans="13:16" x14ac:dyDescent="0.3">
      <c r="M29466" s="162"/>
      <c r="N29466" s="152"/>
      <c r="P29466" s="138"/>
    </row>
    <row r="29467" spans="13:16" x14ac:dyDescent="0.3">
      <c r="M29467" s="162"/>
      <c r="N29467" s="152"/>
      <c r="P29467" s="138"/>
    </row>
    <row r="29468" spans="13:16" x14ac:dyDescent="0.3">
      <c r="M29468" s="162"/>
      <c r="N29468" s="152"/>
      <c r="P29468" s="138"/>
    </row>
    <row r="29469" spans="13:16" x14ac:dyDescent="0.3">
      <c r="M29469" s="162"/>
      <c r="N29469" s="152"/>
      <c r="P29469" s="138"/>
    </row>
    <row r="29470" spans="13:16" x14ac:dyDescent="0.3">
      <c r="M29470" s="162"/>
      <c r="N29470" s="152"/>
      <c r="P29470" s="138"/>
    </row>
    <row r="29471" spans="13:16" x14ac:dyDescent="0.3">
      <c r="M29471" s="162"/>
      <c r="N29471" s="152"/>
      <c r="P29471" s="138"/>
    </row>
    <row r="29472" spans="13:16" x14ac:dyDescent="0.3">
      <c r="M29472" s="162"/>
      <c r="N29472" s="152"/>
      <c r="P29472" s="138"/>
    </row>
    <row r="29473" spans="13:16" x14ac:dyDescent="0.3">
      <c r="M29473" s="162"/>
      <c r="N29473" s="152"/>
      <c r="P29473" s="138"/>
    </row>
    <row r="29474" spans="13:16" x14ac:dyDescent="0.3">
      <c r="M29474" s="162"/>
      <c r="N29474" s="152"/>
      <c r="P29474" s="138"/>
    </row>
    <row r="29475" spans="13:16" x14ac:dyDescent="0.3">
      <c r="M29475" s="162"/>
      <c r="N29475" s="152"/>
      <c r="P29475" s="138"/>
    </row>
    <row r="29476" spans="13:16" x14ac:dyDescent="0.3">
      <c r="M29476" s="162"/>
      <c r="N29476" s="152"/>
      <c r="P29476" s="138"/>
    </row>
    <row r="29477" spans="13:16" x14ac:dyDescent="0.3">
      <c r="M29477" s="162"/>
      <c r="N29477" s="152"/>
      <c r="P29477" s="138"/>
    </row>
    <row r="29478" spans="13:16" x14ac:dyDescent="0.3">
      <c r="M29478" s="162"/>
      <c r="N29478" s="152"/>
      <c r="P29478" s="138"/>
    </row>
    <row r="29479" spans="13:16" x14ac:dyDescent="0.3">
      <c r="M29479" s="162"/>
      <c r="N29479" s="152"/>
      <c r="P29479" s="138"/>
    </row>
    <row r="29480" spans="13:16" x14ac:dyDescent="0.3">
      <c r="M29480" s="162"/>
      <c r="N29480" s="152"/>
      <c r="P29480" s="138"/>
    </row>
    <row r="29481" spans="13:16" x14ac:dyDescent="0.3">
      <c r="M29481" s="162"/>
      <c r="N29481" s="152"/>
      <c r="P29481" s="138"/>
    </row>
    <row r="29482" spans="13:16" x14ac:dyDescent="0.3">
      <c r="M29482" s="162"/>
      <c r="N29482" s="152"/>
      <c r="P29482" s="138"/>
    </row>
    <row r="29483" spans="13:16" x14ac:dyDescent="0.3">
      <c r="M29483" s="162"/>
      <c r="N29483" s="152"/>
      <c r="P29483" s="138"/>
    </row>
    <row r="29484" spans="13:16" x14ac:dyDescent="0.3">
      <c r="M29484" s="162"/>
      <c r="N29484" s="152"/>
      <c r="P29484" s="138"/>
    </row>
    <row r="29485" spans="13:16" x14ac:dyDescent="0.3">
      <c r="M29485" s="162"/>
      <c r="N29485" s="152"/>
      <c r="P29485" s="138"/>
    </row>
    <row r="29486" spans="13:16" x14ac:dyDescent="0.3">
      <c r="M29486" s="162"/>
      <c r="N29486" s="152"/>
      <c r="P29486" s="138"/>
    </row>
    <row r="29487" spans="13:16" x14ac:dyDescent="0.3">
      <c r="M29487" s="162"/>
      <c r="N29487" s="152"/>
      <c r="P29487" s="138"/>
    </row>
    <row r="29488" spans="13:16" x14ac:dyDescent="0.3">
      <c r="M29488" s="162"/>
      <c r="N29488" s="152"/>
      <c r="P29488" s="138"/>
    </row>
    <row r="29489" spans="13:16" x14ac:dyDescent="0.3">
      <c r="M29489" s="162"/>
      <c r="N29489" s="152"/>
      <c r="P29489" s="138"/>
    </row>
    <row r="29490" spans="13:16" x14ac:dyDescent="0.3">
      <c r="M29490" s="162"/>
      <c r="N29490" s="152"/>
      <c r="P29490" s="138"/>
    </row>
    <row r="29491" spans="13:16" x14ac:dyDescent="0.3">
      <c r="M29491" s="162"/>
      <c r="N29491" s="152"/>
      <c r="P29491" s="138"/>
    </row>
    <row r="29492" spans="13:16" x14ac:dyDescent="0.3">
      <c r="M29492" s="162"/>
      <c r="N29492" s="152"/>
      <c r="P29492" s="138"/>
    </row>
    <row r="29493" spans="13:16" x14ac:dyDescent="0.3">
      <c r="M29493" s="162"/>
      <c r="N29493" s="152"/>
      <c r="P29493" s="138"/>
    </row>
    <row r="29494" spans="13:16" x14ac:dyDescent="0.3">
      <c r="M29494" s="162"/>
      <c r="N29494" s="152"/>
      <c r="P29494" s="138"/>
    </row>
    <row r="29495" spans="13:16" x14ac:dyDescent="0.3">
      <c r="M29495" s="162"/>
      <c r="N29495" s="152"/>
      <c r="P29495" s="138"/>
    </row>
    <row r="29496" spans="13:16" x14ac:dyDescent="0.3">
      <c r="M29496" s="162"/>
      <c r="N29496" s="152"/>
      <c r="P29496" s="138"/>
    </row>
    <row r="29497" spans="13:16" x14ac:dyDescent="0.3">
      <c r="M29497" s="162"/>
      <c r="N29497" s="152"/>
      <c r="P29497" s="138"/>
    </row>
    <row r="29498" spans="13:16" x14ac:dyDescent="0.3">
      <c r="M29498" s="162"/>
      <c r="N29498" s="152"/>
      <c r="P29498" s="138"/>
    </row>
    <row r="29499" spans="13:16" x14ac:dyDescent="0.3">
      <c r="M29499" s="162"/>
      <c r="N29499" s="152"/>
      <c r="P29499" s="138"/>
    </row>
    <row r="29500" spans="13:16" x14ac:dyDescent="0.3">
      <c r="M29500" s="162"/>
      <c r="N29500" s="152"/>
      <c r="P29500" s="138"/>
    </row>
    <row r="29501" spans="13:16" x14ac:dyDescent="0.3">
      <c r="M29501" s="162"/>
      <c r="N29501" s="152"/>
      <c r="P29501" s="138"/>
    </row>
    <row r="29502" spans="13:16" x14ac:dyDescent="0.3">
      <c r="M29502" s="162"/>
      <c r="N29502" s="152"/>
      <c r="P29502" s="138"/>
    </row>
    <row r="29503" spans="13:16" x14ac:dyDescent="0.3">
      <c r="M29503" s="162"/>
      <c r="N29503" s="152"/>
      <c r="P29503" s="138"/>
    </row>
    <row r="29504" spans="13:16" x14ac:dyDescent="0.3">
      <c r="M29504" s="162"/>
      <c r="N29504" s="152"/>
      <c r="P29504" s="138"/>
    </row>
    <row r="29505" spans="13:16" x14ac:dyDescent="0.3">
      <c r="M29505" s="162"/>
      <c r="N29505" s="152"/>
      <c r="P29505" s="138"/>
    </row>
    <row r="29506" spans="13:16" x14ac:dyDescent="0.3">
      <c r="M29506" s="162"/>
      <c r="N29506" s="152"/>
      <c r="P29506" s="138"/>
    </row>
    <row r="29507" spans="13:16" x14ac:dyDescent="0.3">
      <c r="M29507" s="162"/>
      <c r="N29507" s="152"/>
      <c r="P29507" s="138"/>
    </row>
    <row r="29508" spans="13:16" x14ac:dyDescent="0.3">
      <c r="M29508" s="162"/>
      <c r="N29508" s="152"/>
      <c r="P29508" s="138"/>
    </row>
    <row r="29509" spans="13:16" x14ac:dyDescent="0.3">
      <c r="M29509" s="162"/>
      <c r="N29509" s="152"/>
      <c r="P29509" s="138"/>
    </row>
    <row r="29510" spans="13:16" x14ac:dyDescent="0.3">
      <c r="M29510" s="162"/>
      <c r="N29510" s="152"/>
      <c r="P29510" s="138"/>
    </row>
    <row r="29511" spans="13:16" x14ac:dyDescent="0.3">
      <c r="M29511" s="162"/>
      <c r="N29511" s="152"/>
      <c r="P29511" s="138"/>
    </row>
    <row r="29512" spans="13:16" x14ac:dyDescent="0.3">
      <c r="M29512" s="162"/>
      <c r="N29512" s="152"/>
      <c r="P29512" s="138"/>
    </row>
    <row r="29513" spans="13:16" x14ac:dyDescent="0.3">
      <c r="M29513" s="162"/>
      <c r="N29513" s="152"/>
      <c r="P29513" s="138"/>
    </row>
    <row r="29514" spans="13:16" x14ac:dyDescent="0.3">
      <c r="M29514" s="162"/>
      <c r="N29514" s="152"/>
      <c r="P29514" s="138"/>
    </row>
    <row r="29515" spans="13:16" x14ac:dyDescent="0.3">
      <c r="M29515" s="162"/>
      <c r="N29515" s="152"/>
      <c r="P29515" s="138"/>
    </row>
    <row r="29516" spans="13:16" x14ac:dyDescent="0.3">
      <c r="M29516" s="162"/>
      <c r="N29516" s="152"/>
      <c r="P29516" s="138"/>
    </row>
    <row r="29517" spans="13:16" x14ac:dyDescent="0.3">
      <c r="M29517" s="162"/>
      <c r="N29517" s="152"/>
      <c r="P29517" s="138"/>
    </row>
    <row r="29518" spans="13:16" x14ac:dyDescent="0.3">
      <c r="M29518" s="162"/>
      <c r="N29518" s="152"/>
      <c r="P29518" s="138"/>
    </row>
    <row r="29519" spans="13:16" x14ac:dyDescent="0.3">
      <c r="M29519" s="162"/>
      <c r="N29519" s="152"/>
      <c r="P29519" s="138"/>
    </row>
    <row r="29520" spans="13:16" x14ac:dyDescent="0.3">
      <c r="M29520" s="162"/>
      <c r="N29520" s="152"/>
      <c r="P29520" s="138"/>
    </row>
    <row r="29521" spans="13:16" x14ac:dyDescent="0.3">
      <c r="M29521" s="162"/>
      <c r="N29521" s="152"/>
      <c r="P29521" s="138"/>
    </row>
    <row r="29522" spans="13:16" x14ac:dyDescent="0.3">
      <c r="M29522" s="162"/>
      <c r="N29522" s="152"/>
      <c r="P29522" s="138"/>
    </row>
    <row r="29523" spans="13:16" x14ac:dyDescent="0.3">
      <c r="M29523" s="162"/>
      <c r="N29523" s="152"/>
      <c r="P29523" s="138"/>
    </row>
    <row r="29524" spans="13:16" x14ac:dyDescent="0.3">
      <c r="M29524" s="162"/>
      <c r="N29524" s="152"/>
      <c r="P29524" s="138"/>
    </row>
    <row r="29525" spans="13:16" x14ac:dyDescent="0.3">
      <c r="M29525" s="162"/>
      <c r="N29525" s="152"/>
      <c r="P29525" s="138"/>
    </row>
    <row r="29526" spans="13:16" x14ac:dyDescent="0.3">
      <c r="M29526" s="162"/>
      <c r="N29526" s="152"/>
      <c r="P29526" s="138"/>
    </row>
    <row r="29527" spans="13:16" x14ac:dyDescent="0.3">
      <c r="M29527" s="162"/>
      <c r="N29527" s="152"/>
      <c r="P29527" s="138"/>
    </row>
    <row r="29528" spans="13:16" x14ac:dyDescent="0.3">
      <c r="M29528" s="162"/>
      <c r="N29528" s="152"/>
      <c r="P29528" s="138"/>
    </row>
    <row r="29529" spans="13:16" x14ac:dyDescent="0.3">
      <c r="M29529" s="162"/>
      <c r="N29529" s="152"/>
      <c r="P29529" s="138"/>
    </row>
    <row r="29530" spans="13:16" x14ac:dyDescent="0.3">
      <c r="M29530" s="162"/>
      <c r="N29530" s="152"/>
      <c r="P29530" s="138"/>
    </row>
    <row r="29531" spans="13:16" x14ac:dyDescent="0.3">
      <c r="M29531" s="162"/>
      <c r="N29531" s="152"/>
      <c r="P29531" s="138"/>
    </row>
    <row r="29532" spans="13:16" x14ac:dyDescent="0.3">
      <c r="M29532" s="162"/>
      <c r="N29532" s="152"/>
      <c r="P29532" s="138"/>
    </row>
    <row r="29533" spans="13:16" x14ac:dyDescent="0.3">
      <c r="M29533" s="162"/>
      <c r="N29533" s="152"/>
      <c r="P29533" s="138"/>
    </row>
    <row r="29534" spans="13:16" x14ac:dyDescent="0.3">
      <c r="M29534" s="162"/>
      <c r="N29534" s="152"/>
      <c r="P29534" s="138"/>
    </row>
    <row r="29535" spans="13:16" x14ac:dyDescent="0.3">
      <c r="M29535" s="162"/>
      <c r="N29535" s="152"/>
      <c r="P29535" s="138"/>
    </row>
    <row r="29536" spans="13:16" x14ac:dyDescent="0.3">
      <c r="M29536" s="162"/>
      <c r="N29536" s="152"/>
      <c r="P29536" s="138"/>
    </row>
    <row r="29537" spans="13:16" x14ac:dyDescent="0.3">
      <c r="M29537" s="162"/>
      <c r="N29537" s="152"/>
      <c r="P29537" s="138"/>
    </row>
    <row r="29538" spans="13:16" x14ac:dyDescent="0.3">
      <c r="M29538" s="162"/>
      <c r="N29538" s="152"/>
      <c r="P29538" s="138"/>
    </row>
    <row r="29539" spans="13:16" x14ac:dyDescent="0.3">
      <c r="M29539" s="162"/>
      <c r="N29539" s="152"/>
      <c r="P29539" s="138"/>
    </row>
    <row r="29540" spans="13:16" x14ac:dyDescent="0.3">
      <c r="M29540" s="162"/>
      <c r="N29540" s="152"/>
      <c r="P29540" s="138"/>
    </row>
    <row r="29541" spans="13:16" x14ac:dyDescent="0.3">
      <c r="M29541" s="162"/>
      <c r="N29541" s="152"/>
      <c r="P29541" s="138"/>
    </row>
    <row r="29542" spans="13:16" x14ac:dyDescent="0.3">
      <c r="M29542" s="162"/>
      <c r="N29542" s="152"/>
      <c r="P29542" s="138"/>
    </row>
    <row r="29543" spans="13:16" x14ac:dyDescent="0.3">
      <c r="M29543" s="162"/>
      <c r="N29543" s="152"/>
      <c r="P29543" s="138"/>
    </row>
    <row r="29544" spans="13:16" x14ac:dyDescent="0.3">
      <c r="M29544" s="162"/>
      <c r="N29544" s="152"/>
      <c r="P29544" s="138"/>
    </row>
    <row r="29545" spans="13:16" x14ac:dyDescent="0.3">
      <c r="M29545" s="162"/>
      <c r="N29545" s="152"/>
      <c r="P29545" s="138"/>
    </row>
    <row r="29546" spans="13:16" x14ac:dyDescent="0.3">
      <c r="M29546" s="162"/>
      <c r="N29546" s="152"/>
      <c r="P29546" s="138"/>
    </row>
    <row r="29547" spans="13:16" x14ac:dyDescent="0.3">
      <c r="M29547" s="162"/>
      <c r="N29547" s="152"/>
      <c r="P29547" s="138"/>
    </row>
    <row r="29548" spans="13:16" x14ac:dyDescent="0.3">
      <c r="M29548" s="162"/>
      <c r="N29548" s="152"/>
      <c r="P29548" s="138"/>
    </row>
    <row r="29549" spans="13:16" x14ac:dyDescent="0.3">
      <c r="M29549" s="162"/>
      <c r="N29549" s="152"/>
      <c r="P29549" s="138"/>
    </row>
    <row r="29550" spans="13:16" x14ac:dyDescent="0.3">
      <c r="M29550" s="162"/>
      <c r="N29550" s="152"/>
      <c r="P29550" s="138"/>
    </row>
    <row r="29551" spans="13:16" x14ac:dyDescent="0.3">
      <c r="M29551" s="162"/>
      <c r="N29551" s="152"/>
      <c r="P29551" s="138"/>
    </row>
    <row r="29552" spans="13:16" x14ac:dyDescent="0.3">
      <c r="M29552" s="162"/>
      <c r="N29552" s="152"/>
      <c r="P29552" s="138"/>
    </row>
    <row r="29553" spans="13:16" x14ac:dyDescent="0.3">
      <c r="M29553" s="162"/>
      <c r="N29553" s="152"/>
      <c r="P29553" s="138"/>
    </row>
    <row r="29554" spans="13:16" x14ac:dyDescent="0.3">
      <c r="M29554" s="162"/>
      <c r="N29554" s="152"/>
      <c r="P29554" s="138"/>
    </row>
    <row r="29555" spans="13:16" x14ac:dyDescent="0.3">
      <c r="M29555" s="162"/>
      <c r="N29555" s="152"/>
      <c r="P29555" s="138"/>
    </row>
    <row r="29556" spans="13:16" x14ac:dyDescent="0.3">
      <c r="M29556" s="162"/>
      <c r="N29556" s="152"/>
      <c r="P29556" s="138"/>
    </row>
    <row r="29557" spans="13:16" x14ac:dyDescent="0.3">
      <c r="M29557" s="162"/>
      <c r="N29557" s="152"/>
      <c r="P29557" s="138"/>
    </row>
    <row r="29558" spans="13:16" x14ac:dyDescent="0.3">
      <c r="M29558" s="162"/>
      <c r="N29558" s="152"/>
      <c r="P29558" s="138"/>
    </row>
    <row r="29559" spans="13:16" x14ac:dyDescent="0.3">
      <c r="M29559" s="162"/>
      <c r="N29559" s="152"/>
      <c r="P29559" s="138"/>
    </row>
    <row r="29560" spans="13:16" x14ac:dyDescent="0.3">
      <c r="M29560" s="162"/>
      <c r="N29560" s="152"/>
      <c r="P29560" s="138"/>
    </row>
    <row r="29561" spans="13:16" x14ac:dyDescent="0.3">
      <c r="M29561" s="162"/>
      <c r="N29561" s="152"/>
      <c r="P29561" s="138"/>
    </row>
    <row r="29562" spans="13:16" x14ac:dyDescent="0.3">
      <c r="M29562" s="162"/>
      <c r="N29562" s="152"/>
      <c r="P29562" s="138"/>
    </row>
    <row r="29563" spans="13:16" x14ac:dyDescent="0.3">
      <c r="M29563" s="162"/>
      <c r="N29563" s="152"/>
      <c r="P29563" s="138"/>
    </row>
    <row r="29564" spans="13:16" x14ac:dyDescent="0.3">
      <c r="M29564" s="162"/>
      <c r="N29564" s="152"/>
      <c r="P29564" s="138"/>
    </row>
    <row r="29565" spans="13:16" x14ac:dyDescent="0.3">
      <c r="M29565" s="162"/>
      <c r="N29565" s="152"/>
      <c r="P29565" s="138"/>
    </row>
    <row r="29566" spans="13:16" x14ac:dyDescent="0.3">
      <c r="M29566" s="162"/>
      <c r="N29566" s="152"/>
      <c r="P29566" s="138"/>
    </row>
    <row r="29567" spans="13:16" x14ac:dyDescent="0.3">
      <c r="M29567" s="162"/>
      <c r="N29567" s="152"/>
      <c r="P29567" s="138"/>
    </row>
    <row r="29568" spans="13:16" x14ac:dyDescent="0.3">
      <c r="M29568" s="162"/>
      <c r="N29568" s="152"/>
      <c r="P29568" s="138"/>
    </row>
    <row r="29569" spans="13:16" x14ac:dyDescent="0.3">
      <c r="M29569" s="162"/>
      <c r="N29569" s="152"/>
      <c r="P29569" s="138"/>
    </row>
    <row r="29570" spans="13:16" x14ac:dyDescent="0.3">
      <c r="M29570" s="162"/>
      <c r="N29570" s="152"/>
      <c r="P29570" s="138"/>
    </row>
    <row r="29571" spans="13:16" x14ac:dyDescent="0.3">
      <c r="M29571" s="162"/>
      <c r="N29571" s="152"/>
      <c r="P29571" s="138"/>
    </row>
    <row r="29572" spans="13:16" x14ac:dyDescent="0.3">
      <c r="M29572" s="162"/>
      <c r="N29572" s="152"/>
      <c r="P29572" s="138"/>
    </row>
    <row r="29573" spans="13:16" x14ac:dyDescent="0.3">
      <c r="M29573" s="162"/>
      <c r="N29573" s="152"/>
      <c r="P29573" s="138"/>
    </row>
    <row r="29574" spans="13:16" x14ac:dyDescent="0.3">
      <c r="M29574" s="162"/>
      <c r="N29574" s="152"/>
      <c r="P29574" s="138"/>
    </row>
    <row r="29575" spans="13:16" x14ac:dyDescent="0.3">
      <c r="M29575" s="162"/>
      <c r="N29575" s="152"/>
      <c r="P29575" s="138"/>
    </row>
    <row r="29576" spans="13:16" x14ac:dyDescent="0.3">
      <c r="M29576" s="162"/>
      <c r="N29576" s="152"/>
      <c r="P29576" s="138"/>
    </row>
    <row r="29577" spans="13:16" x14ac:dyDescent="0.3">
      <c r="M29577" s="162"/>
      <c r="N29577" s="152"/>
      <c r="P29577" s="138"/>
    </row>
    <row r="29578" spans="13:16" x14ac:dyDescent="0.3">
      <c r="M29578" s="162"/>
      <c r="N29578" s="152"/>
      <c r="P29578" s="138"/>
    </row>
    <row r="29579" spans="13:16" x14ac:dyDescent="0.3">
      <c r="M29579" s="162"/>
      <c r="N29579" s="152"/>
      <c r="P29579" s="138"/>
    </row>
    <row r="29580" spans="13:16" x14ac:dyDescent="0.3">
      <c r="M29580" s="162"/>
      <c r="N29580" s="152"/>
      <c r="P29580" s="138"/>
    </row>
    <row r="29581" spans="13:16" x14ac:dyDescent="0.3">
      <c r="M29581" s="162"/>
      <c r="N29581" s="152"/>
      <c r="P29581" s="138"/>
    </row>
    <row r="29582" spans="13:16" x14ac:dyDescent="0.3">
      <c r="M29582" s="162"/>
      <c r="N29582" s="152"/>
      <c r="P29582" s="138"/>
    </row>
    <row r="29583" spans="13:16" x14ac:dyDescent="0.3">
      <c r="M29583" s="162"/>
      <c r="N29583" s="152"/>
      <c r="P29583" s="138"/>
    </row>
    <row r="29584" spans="13:16" x14ac:dyDescent="0.3">
      <c r="M29584" s="162"/>
      <c r="N29584" s="152"/>
      <c r="P29584" s="138"/>
    </row>
    <row r="29585" spans="13:16" x14ac:dyDescent="0.3">
      <c r="M29585" s="162"/>
      <c r="N29585" s="152"/>
      <c r="P29585" s="138"/>
    </row>
    <row r="29586" spans="13:16" x14ac:dyDescent="0.3">
      <c r="M29586" s="162"/>
      <c r="N29586" s="152"/>
      <c r="P29586" s="138"/>
    </row>
    <row r="29587" spans="13:16" x14ac:dyDescent="0.3">
      <c r="M29587" s="162"/>
      <c r="N29587" s="152"/>
      <c r="P29587" s="138"/>
    </row>
    <row r="29588" spans="13:16" x14ac:dyDescent="0.3">
      <c r="M29588" s="162"/>
      <c r="N29588" s="152"/>
      <c r="P29588" s="138"/>
    </row>
    <row r="29589" spans="13:16" x14ac:dyDescent="0.3">
      <c r="M29589" s="162"/>
      <c r="N29589" s="152"/>
      <c r="P29589" s="138"/>
    </row>
    <row r="29590" spans="13:16" x14ac:dyDescent="0.3">
      <c r="M29590" s="162"/>
      <c r="N29590" s="152"/>
      <c r="P29590" s="138"/>
    </row>
    <row r="29591" spans="13:16" x14ac:dyDescent="0.3">
      <c r="M29591" s="162"/>
      <c r="N29591" s="152"/>
      <c r="P29591" s="138"/>
    </row>
    <row r="29592" spans="13:16" x14ac:dyDescent="0.3">
      <c r="M29592" s="162"/>
      <c r="N29592" s="152"/>
      <c r="P29592" s="138"/>
    </row>
    <row r="29593" spans="13:16" x14ac:dyDescent="0.3">
      <c r="M29593" s="162"/>
      <c r="N29593" s="152"/>
      <c r="P29593" s="138"/>
    </row>
    <row r="29594" spans="13:16" x14ac:dyDescent="0.3">
      <c r="M29594" s="162"/>
      <c r="N29594" s="152"/>
      <c r="P29594" s="138"/>
    </row>
    <row r="29595" spans="13:16" x14ac:dyDescent="0.3">
      <c r="M29595" s="162"/>
      <c r="N29595" s="152"/>
      <c r="P29595" s="138"/>
    </row>
    <row r="29596" spans="13:16" x14ac:dyDescent="0.3">
      <c r="M29596" s="162"/>
      <c r="N29596" s="152"/>
      <c r="P29596" s="138"/>
    </row>
    <row r="29597" spans="13:16" x14ac:dyDescent="0.3">
      <c r="M29597" s="162"/>
      <c r="N29597" s="152"/>
      <c r="P29597" s="138"/>
    </row>
    <row r="29598" spans="13:16" x14ac:dyDescent="0.3">
      <c r="M29598" s="162"/>
      <c r="N29598" s="152"/>
      <c r="P29598" s="138"/>
    </row>
    <row r="29599" spans="13:16" x14ac:dyDescent="0.3">
      <c r="M29599" s="162"/>
      <c r="N29599" s="152"/>
      <c r="P29599" s="138"/>
    </row>
    <row r="29600" spans="13:16" x14ac:dyDescent="0.3">
      <c r="M29600" s="162"/>
      <c r="N29600" s="152"/>
      <c r="P29600" s="138"/>
    </row>
    <row r="29601" spans="13:16" x14ac:dyDescent="0.3">
      <c r="M29601" s="162"/>
      <c r="N29601" s="152"/>
      <c r="P29601" s="138"/>
    </row>
    <row r="29602" spans="13:16" x14ac:dyDescent="0.3">
      <c r="M29602" s="162"/>
      <c r="N29602" s="152"/>
      <c r="P29602" s="138"/>
    </row>
    <row r="29603" spans="13:16" x14ac:dyDescent="0.3">
      <c r="M29603" s="162"/>
      <c r="N29603" s="152"/>
      <c r="P29603" s="138"/>
    </row>
    <row r="29604" spans="13:16" x14ac:dyDescent="0.3">
      <c r="M29604" s="162"/>
      <c r="N29604" s="152"/>
      <c r="P29604" s="138"/>
    </row>
    <row r="29605" spans="13:16" x14ac:dyDescent="0.3">
      <c r="M29605" s="162"/>
      <c r="N29605" s="152"/>
      <c r="P29605" s="138"/>
    </row>
    <row r="29606" spans="13:16" x14ac:dyDescent="0.3">
      <c r="M29606" s="162"/>
      <c r="N29606" s="152"/>
      <c r="P29606" s="138"/>
    </row>
    <row r="29607" spans="13:16" x14ac:dyDescent="0.3">
      <c r="M29607" s="162"/>
      <c r="N29607" s="152"/>
      <c r="P29607" s="138"/>
    </row>
    <row r="29608" spans="13:16" x14ac:dyDescent="0.3">
      <c r="M29608" s="162"/>
      <c r="N29608" s="152"/>
      <c r="P29608" s="138"/>
    </row>
    <row r="29609" spans="13:16" x14ac:dyDescent="0.3">
      <c r="M29609" s="162"/>
      <c r="N29609" s="152"/>
      <c r="P29609" s="138"/>
    </row>
    <row r="29610" spans="13:16" x14ac:dyDescent="0.3">
      <c r="M29610" s="162"/>
      <c r="N29610" s="152"/>
      <c r="P29610" s="138"/>
    </row>
    <row r="29611" spans="13:16" x14ac:dyDescent="0.3">
      <c r="M29611" s="162"/>
      <c r="N29611" s="152"/>
      <c r="P29611" s="138"/>
    </row>
    <row r="29612" spans="13:16" x14ac:dyDescent="0.3">
      <c r="M29612" s="162"/>
      <c r="N29612" s="152"/>
      <c r="P29612" s="138"/>
    </row>
    <row r="29613" spans="13:16" x14ac:dyDescent="0.3">
      <c r="M29613" s="162"/>
      <c r="N29613" s="152"/>
      <c r="P29613" s="138"/>
    </row>
    <row r="29614" spans="13:16" x14ac:dyDescent="0.3">
      <c r="M29614" s="162"/>
      <c r="N29614" s="152"/>
      <c r="P29614" s="138"/>
    </row>
    <row r="29615" spans="13:16" x14ac:dyDescent="0.3">
      <c r="M29615" s="162"/>
      <c r="N29615" s="152"/>
      <c r="P29615" s="138"/>
    </row>
    <row r="29616" spans="13:16" x14ac:dyDescent="0.3">
      <c r="M29616" s="162"/>
      <c r="N29616" s="152"/>
      <c r="P29616" s="138"/>
    </row>
    <row r="29617" spans="13:16" x14ac:dyDescent="0.3">
      <c r="M29617" s="162"/>
      <c r="N29617" s="152"/>
      <c r="P29617" s="138"/>
    </row>
    <row r="29618" spans="13:16" x14ac:dyDescent="0.3">
      <c r="M29618" s="162"/>
      <c r="N29618" s="152"/>
      <c r="P29618" s="138"/>
    </row>
    <row r="29619" spans="13:16" x14ac:dyDescent="0.3">
      <c r="M29619" s="162"/>
      <c r="N29619" s="152"/>
      <c r="P29619" s="138"/>
    </row>
    <row r="29620" spans="13:16" x14ac:dyDescent="0.3">
      <c r="M29620" s="162"/>
      <c r="N29620" s="152"/>
      <c r="P29620" s="138"/>
    </row>
    <row r="29621" spans="13:16" x14ac:dyDescent="0.3">
      <c r="M29621" s="162"/>
      <c r="N29621" s="152"/>
      <c r="P29621" s="138"/>
    </row>
    <row r="29622" spans="13:16" x14ac:dyDescent="0.3">
      <c r="M29622" s="162"/>
      <c r="N29622" s="152"/>
      <c r="P29622" s="138"/>
    </row>
    <row r="29623" spans="13:16" x14ac:dyDescent="0.3">
      <c r="M29623" s="162"/>
      <c r="N29623" s="152"/>
      <c r="P29623" s="138"/>
    </row>
    <row r="29624" spans="13:16" x14ac:dyDescent="0.3">
      <c r="M29624" s="162"/>
      <c r="N29624" s="152"/>
      <c r="P29624" s="138"/>
    </row>
    <row r="29625" spans="13:16" x14ac:dyDescent="0.3">
      <c r="M29625" s="162"/>
      <c r="N29625" s="152"/>
      <c r="P29625" s="138"/>
    </row>
    <row r="29626" spans="13:16" x14ac:dyDescent="0.3">
      <c r="M29626" s="162"/>
      <c r="N29626" s="152"/>
      <c r="P29626" s="138"/>
    </row>
    <row r="29627" spans="13:16" x14ac:dyDescent="0.3">
      <c r="M29627" s="162"/>
      <c r="N29627" s="152"/>
      <c r="P29627" s="138"/>
    </row>
    <row r="29628" spans="13:16" x14ac:dyDescent="0.3">
      <c r="M29628" s="162"/>
      <c r="N29628" s="152"/>
      <c r="P29628" s="138"/>
    </row>
    <row r="29629" spans="13:16" x14ac:dyDescent="0.3">
      <c r="M29629" s="162"/>
      <c r="N29629" s="152"/>
      <c r="P29629" s="138"/>
    </row>
    <row r="29630" spans="13:16" x14ac:dyDescent="0.3">
      <c r="M29630" s="162"/>
      <c r="N29630" s="152"/>
      <c r="P29630" s="138"/>
    </row>
    <row r="29631" spans="13:16" x14ac:dyDescent="0.3">
      <c r="M29631" s="162"/>
      <c r="N29631" s="152"/>
      <c r="P29631" s="138"/>
    </row>
    <row r="29632" spans="13:16" x14ac:dyDescent="0.3">
      <c r="M29632" s="162"/>
      <c r="N29632" s="152"/>
      <c r="P29632" s="138"/>
    </row>
    <row r="29633" spans="13:16" x14ac:dyDescent="0.3">
      <c r="M29633" s="162"/>
      <c r="N29633" s="152"/>
      <c r="P29633" s="138"/>
    </row>
    <row r="29634" spans="13:16" x14ac:dyDescent="0.3">
      <c r="M29634" s="162"/>
      <c r="N29634" s="152"/>
      <c r="P29634" s="138"/>
    </row>
    <row r="29635" spans="13:16" x14ac:dyDescent="0.3">
      <c r="M29635" s="162"/>
      <c r="N29635" s="152"/>
      <c r="P29635" s="138"/>
    </row>
    <row r="29636" spans="13:16" x14ac:dyDescent="0.3">
      <c r="M29636" s="162"/>
      <c r="N29636" s="152"/>
      <c r="P29636" s="138"/>
    </row>
    <row r="29637" spans="13:16" x14ac:dyDescent="0.3">
      <c r="M29637" s="162"/>
      <c r="N29637" s="152"/>
      <c r="P29637" s="138"/>
    </row>
    <row r="29638" spans="13:16" x14ac:dyDescent="0.3">
      <c r="M29638" s="162"/>
      <c r="N29638" s="152"/>
      <c r="P29638" s="138"/>
    </row>
    <row r="29639" spans="13:16" x14ac:dyDescent="0.3">
      <c r="M29639" s="162"/>
      <c r="N29639" s="152"/>
      <c r="P29639" s="138"/>
    </row>
    <row r="29640" spans="13:16" x14ac:dyDescent="0.3">
      <c r="M29640" s="162"/>
      <c r="N29640" s="152"/>
      <c r="P29640" s="138"/>
    </row>
    <row r="29641" spans="13:16" x14ac:dyDescent="0.3">
      <c r="M29641" s="162"/>
      <c r="N29641" s="152"/>
      <c r="P29641" s="138"/>
    </row>
    <row r="29642" spans="13:16" x14ac:dyDescent="0.3">
      <c r="M29642" s="162"/>
      <c r="N29642" s="152"/>
      <c r="P29642" s="138"/>
    </row>
    <row r="29643" spans="13:16" x14ac:dyDescent="0.3">
      <c r="M29643" s="162"/>
      <c r="N29643" s="152"/>
      <c r="P29643" s="138"/>
    </row>
    <row r="29644" spans="13:16" x14ac:dyDescent="0.3">
      <c r="M29644" s="162"/>
      <c r="N29644" s="152"/>
      <c r="P29644" s="138"/>
    </row>
    <row r="29645" spans="13:16" x14ac:dyDescent="0.3">
      <c r="M29645" s="162"/>
      <c r="N29645" s="152"/>
      <c r="P29645" s="138"/>
    </row>
    <row r="29646" spans="13:16" x14ac:dyDescent="0.3">
      <c r="M29646" s="162"/>
      <c r="N29646" s="152"/>
      <c r="P29646" s="138"/>
    </row>
    <row r="29647" spans="13:16" x14ac:dyDescent="0.3">
      <c r="M29647" s="162"/>
      <c r="N29647" s="152"/>
      <c r="P29647" s="138"/>
    </row>
    <row r="29648" spans="13:16" x14ac:dyDescent="0.3">
      <c r="M29648" s="162"/>
      <c r="N29648" s="152"/>
      <c r="P29648" s="138"/>
    </row>
    <row r="29649" spans="13:16" x14ac:dyDescent="0.3">
      <c r="M29649" s="162"/>
      <c r="N29649" s="152"/>
      <c r="P29649" s="138"/>
    </row>
    <row r="29650" spans="13:16" x14ac:dyDescent="0.3">
      <c r="M29650" s="162"/>
      <c r="N29650" s="152"/>
      <c r="P29650" s="138"/>
    </row>
    <row r="29651" spans="13:16" x14ac:dyDescent="0.3">
      <c r="M29651" s="162"/>
      <c r="N29651" s="152"/>
      <c r="P29651" s="138"/>
    </row>
    <row r="29652" spans="13:16" x14ac:dyDescent="0.3">
      <c r="M29652" s="162"/>
      <c r="N29652" s="152"/>
      <c r="P29652" s="138"/>
    </row>
    <row r="29653" spans="13:16" x14ac:dyDescent="0.3">
      <c r="M29653" s="162"/>
      <c r="N29653" s="152"/>
      <c r="P29653" s="138"/>
    </row>
    <row r="29654" spans="13:16" x14ac:dyDescent="0.3">
      <c r="M29654" s="162"/>
      <c r="N29654" s="152"/>
      <c r="P29654" s="138"/>
    </row>
    <row r="29655" spans="13:16" x14ac:dyDescent="0.3">
      <c r="M29655" s="162"/>
      <c r="N29655" s="152"/>
      <c r="P29655" s="138"/>
    </row>
    <row r="29656" spans="13:16" x14ac:dyDescent="0.3">
      <c r="M29656" s="162"/>
      <c r="N29656" s="152"/>
      <c r="P29656" s="138"/>
    </row>
    <row r="29657" spans="13:16" x14ac:dyDescent="0.3">
      <c r="M29657" s="162"/>
      <c r="N29657" s="152"/>
      <c r="P29657" s="138"/>
    </row>
    <row r="29658" spans="13:16" x14ac:dyDescent="0.3">
      <c r="M29658" s="162"/>
      <c r="N29658" s="152"/>
      <c r="P29658" s="138"/>
    </row>
    <row r="29659" spans="13:16" x14ac:dyDescent="0.3">
      <c r="M29659" s="162"/>
      <c r="N29659" s="152"/>
      <c r="P29659" s="138"/>
    </row>
    <row r="29660" spans="13:16" x14ac:dyDescent="0.3">
      <c r="M29660" s="162"/>
      <c r="N29660" s="152"/>
      <c r="P29660" s="138"/>
    </row>
    <row r="29661" spans="13:16" x14ac:dyDescent="0.3">
      <c r="M29661" s="162"/>
      <c r="N29661" s="152"/>
      <c r="P29661" s="138"/>
    </row>
    <row r="29662" spans="13:16" x14ac:dyDescent="0.3">
      <c r="M29662" s="162"/>
      <c r="N29662" s="152"/>
      <c r="P29662" s="138"/>
    </row>
    <row r="29663" spans="13:16" x14ac:dyDescent="0.3">
      <c r="M29663" s="162"/>
      <c r="N29663" s="152"/>
      <c r="P29663" s="138"/>
    </row>
    <row r="29664" spans="13:16" x14ac:dyDescent="0.3">
      <c r="M29664" s="162"/>
      <c r="N29664" s="152"/>
      <c r="P29664" s="138"/>
    </row>
    <row r="29665" spans="13:16" x14ac:dyDescent="0.3">
      <c r="M29665" s="162"/>
      <c r="N29665" s="152"/>
      <c r="P29665" s="138"/>
    </row>
    <row r="29666" spans="13:16" x14ac:dyDescent="0.3">
      <c r="M29666" s="162"/>
      <c r="N29666" s="152"/>
      <c r="P29666" s="138"/>
    </row>
    <row r="29667" spans="13:16" x14ac:dyDescent="0.3">
      <c r="M29667" s="162"/>
      <c r="N29667" s="152"/>
      <c r="P29667" s="138"/>
    </row>
    <row r="29668" spans="13:16" x14ac:dyDescent="0.3">
      <c r="M29668" s="162"/>
      <c r="N29668" s="152"/>
      <c r="P29668" s="138"/>
    </row>
    <row r="29669" spans="13:16" x14ac:dyDescent="0.3">
      <c r="M29669" s="162"/>
      <c r="N29669" s="152"/>
      <c r="P29669" s="138"/>
    </row>
    <row r="29670" spans="13:16" x14ac:dyDescent="0.3">
      <c r="M29670" s="162"/>
      <c r="N29670" s="152"/>
      <c r="P29670" s="138"/>
    </row>
    <row r="29671" spans="13:16" x14ac:dyDescent="0.3">
      <c r="M29671" s="162"/>
      <c r="N29671" s="152"/>
      <c r="P29671" s="138"/>
    </row>
    <row r="29672" spans="13:16" x14ac:dyDescent="0.3">
      <c r="M29672" s="162"/>
      <c r="N29672" s="152"/>
      <c r="P29672" s="138"/>
    </row>
    <row r="29673" spans="13:16" x14ac:dyDescent="0.3">
      <c r="M29673" s="162"/>
      <c r="N29673" s="152"/>
      <c r="P29673" s="138"/>
    </row>
    <row r="29674" spans="13:16" x14ac:dyDescent="0.3">
      <c r="M29674" s="162"/>
      <c r="N29674" s="152"/>
      <c r="P29674" s="138"/>
    </row>
    <row r="29675" spans="13:16" x14ac:dyDescent="0.3">
      <c r="M29675" s="162"/>
      <c r="N29675" s="152"/>
      <c r="P29675" s="138"/>
    </row>
    <row r="29676" spans="13:16" x14ac:dyDescent="0.3">
      <c r="M29676" s="162"/>
      <c r="N29676" s="152"/>
      <c r="P29676" s="138"/>
    </row>
    <row r="29677" spans="13:16" x14ac:dyDescent="0.3">
      <c r="M29677" s="162"/>
      <c r="N29677" s="152"/>
      <c r="P29677" s="138"/>
    </row>
    <row r="29678" spans="13:16" x14ac:dyDescent="0.3">
      <c r="M29678" s="162"/>
      <c r="N29678" s="152"/>
      <c r="P29678" s="138"/>
    </row>
    <row r="29679" spans="13:16" x14ac:dyDescent="0.3">
      <c r="M29679" s="162"/>
      <c r="N29679" s="152"/>
      <c r="P29679" s="138"/>
    </row>
    <row r="29680" spans="13:16" x14ac:dyDescent="0.3">
      <c r="M29680" s="162"/>
      <c r="N29680" s="152"/>
      <c r="P29680" s="138"/>
    </row>
    <row r="29681" spans="13:16" x14ac:dyDescent="0.3">
      <c r="M29681" s="162"/>
      <c r="N29681" s="152"/>
      <c r="P29681" s="138"/>
    </row>
    <row r="29682" spans="13:16" x14ac:dyDescent="0.3">
      <c r="M29682" s="162"/>
      <c r="N29682" s="152"/>
      <c r="P29682" s="138"/>
    </row>
    <row r="29683" spans="13:16" x14ac:dyDescent="0.3">
      <c r="M29683" s="162"/>
      <c r="N29683" s="152"/>
      <c r="P29683" s="138"/>
    </row>
    <row r="29684" spans="13:16" x14ac:dyDescent="0.3">
      <c r="M29684" s="162"/>
      <c r="N29684" s="152"/>
      <c r="P29684" s="138"/>
    </row>
    <row r="29685" spans="13:16" x14ac:dyDescent="0.3">
      <c r="M29685" s="162"/>
      <c r="N29685" s="152"/>
      <c r="P29685" s="138"/>
    </row>
    <row r="29686" spans="13:16" x14ac:dyDescent="0.3">
      <c r="M29686" s="162"/>
      <c r="N29686" s="152"/>
      <c r="P29686" s="138"/>
    </row>
    <row r="29687" spans="13:16" x14ac:dyDescent="0.3">
      <c r="M29687" s="162"/>
      <c r="N29687" s="152"/>
      <c r="P29687" s="138"/>
    </row>
    <row r="29688" spans="13:16" x14ac:dyDescent="0.3">
      <c r="M29688" s="162"/>
      <c r="N29688" s="152"/>
      <c r="P29688" s="138"/>
    </row>
    <row r="29689" spans="13:16" x14ac:dyDescent="0.3">
      <c r="M29689" s="162"/>
      <c r="N29689" s="152"/>
      <c r="P29689" s="138"/>
    </row>
    <row r="29690" spans="13:16" x14ac:dyDescent="0.3">
      <c r="M29690" s="162"/>
      <c r="N29690" s="152"/>
      <c r="P29690" s="138"/>
    </row>
    <row r="29691" spans="13:16" x14ac:dyDescent="0.3">
      <c r="M29691" s="162"/>
      <c r="N29691" s="152"/>
      <c r="P29691" s="138"/>
    </row>
    <row r="29692" spans="13:16" x14ac:dyDescent="0.3">
      <c r="M29692" s="162"/>
      <c r="N29692" s="152"/>
      <c r="P29692" s="138"/>
    </row>
    <row r="29693" spans="13:16" x14ac:dyDescent="0.3">
      <c r="M29693" s="162"/>
      <c r="N29693" s="152"/>
      <c r="P29693" s="138"/>
    </row>
    <row r="29694" spans="13:16" x14ac:dyDescent="0.3">
      <c r="M29694" s="162"/>
      <c r="N29694" s="152"/>
      <c r="P29694" s="138"/>
    </row>
    <row r="29695" spans="13:16" x14ac:dyDescent="0.3">
      <c r="M29695" s="162"/>
      <c r="N29695" s="152"/>
      <c r="P29695" s="138"/>
    </row>
    <row r="29696" spans="13:16" x14ac:dyDescent="0.3">
      <c r="M29696" s="162"/>
      <c r="N29696" s="152"/>
      <c r="P29696" s="138"/>
    </row>
    <row r="29697" spans="13:16" x14ac:dyDescent="0.3">
      <c r="M29697" s="162"/>
      <c r="N29697" s="152"/>
      <c r="P29697" s="138"/>
    </row>
    <row r="29698" spans="13:16" x14ac:dyDescent="0.3">
      <c r="M29698" s="162"/>
      <c r="N29698" s="152"/>
      <c r="P29698" s="138"/>
    </row>
    <row r="29699" spans="13:16" x14ac:dyDescent="0.3">
      <c r="M29699" s="162"/>
      <c r="N29699" s="152"/>
      <c r="P29699" s="138"/>
    </row>
    <row r="29700" spans="13:16" x14ac:dyDescent="0.3">
      <c r="M29700" s="162"/>
      <c r="N29700" s="152"/>
      <c r="P29700" s="138"/>
    </row>
    <row r="29701" spans="13:16" x14ac:dyDescent="0.3">
      <c r="M29701" s="162"/>
      <c r="N29701" s="152"/>
      <c r="P29701" s="138"/>
    </row>
    <row r="29702" spans="13:16" x14ac:dyDescent="0.3">
      <c r="M29702" s="162"/>
      <c r="N29702" s="152"/>
      <c r="P29702" s="138"/>
    </row>
    <row r="29703" spans="13:16" x14ac:dyDescent="0.3">
      <c r="M29703" s="162"/>
      <c r="N29703" s="152"/>
      <c r="P29703" s="138"/>
    </row>
    <row r="29704" spans="13:16" x14ac:dyDescent="0.3">
      <c r="M29704" s="162"/>
      <c r="N29704" s="152"/>
      <c r="P29704" s="138"/>
    </row>
    <row r="29705" spans="13:16" x14ac:dyDescent="0.3">
      <c r="M29705" s="162"/>
      <c r="N29705" s="152"/>
      <c r="P29705" s="138"/>
    </row>
    <row r="29706" spans="13:16" x14ac:dyDescent="0.3">
      <c r="M29706" s="162"/>
      <c r="N29706" s="152"/>
      <c r="P29706" s="138"/>
    </row>
    <row r="29707" spans="13:16" x14ac:dyDescent="0.3">
      <c r="M29707" s="162"/>
      <c r="N29707" s="152"/>
      <c r="P29707" s="138"/>
    </row>
    <row r="29708" spans="13:16" x14ac:dyDescent="0.3">
      <c r="M29708" s="162"/>
      <c r="N29708" s="152"/>
      <c r="P29708" s="138"/>
    </row>
    <row r="29709" spans="13:16" x14ac:dyDescent="0.3">
      <c r="M29709" s="162"/>
      <c r="N29709" s="152"/>
      <c r="P29709" s="138"/>
    </row>
    <row r="29710" spans="13:16" x14ac:dyDescent="0.3">
      <c r="M29710" s="162"/>
      <c r="N29710" s="152"/>
      <c r="P29710" s="138"/>
    </row>
    <row r="29711" spans="13:16" x14ac:dyDescent="0.3">
      <c r="M29711" s="162"/>
      <c r="N29711" s="152"/>
      <c r="P29711" s="138"/>
    </row>
    <row r="29712" spans="13:16" x14ac:dyDescent="0.3">
      <c r="M29712" s="162"/>
      <c r="N29712" s="152"/>
      <c r="P29712" s="138"/>
    </row>
    <row r="29713" spans="13:16" x14ac:dyDescent="0.3">
      <c r="M29713" s="162"/>
      <c r="N29713" s="152"/>
      <c r="P29713" s="138"/>
    </row>
    <row r="29714" spans="13:16" x14ac:dyDescent="0.3">
      <c r="M29714" s="162"/>
      <c r="N29714" s="152"/>
      <c r="P29714" s="138"/>
    </row>
    <row r="29715" spans="13:16" x14ac:dyDescent="0.3">
      <c r="M29715" s="162"/>
      <c r="N29715" s="152"/>
      <c r="P29715" s="138"/>
    </row>
    <row r="29716" spans="13:16" x14ac:dyDescent="0.3">
      <c r="M29716" s="162"/>
      <c r="N29716" s="152"/>
      <c r="P29716" s="138"/>
    </row>
    <row r="29717" spans="13:16" x14ac:dyDescent="0.3">
      <c r="M29717" s="162"/>
      <c r="N29717" s="152"/>
      <c r="P29717" s="138"/>
    </row>
    <row r="29718" spans="13:16" x14ac:dyDescent="0.3">
      <c r="M29718" s="162"/>
      <c r="N29718" s="152"/>
      <c r="P29718" s="138"/>
    </row>
    <row r="29719" spans="13:16" x14ac:dyDescent="0.3">
      <c r="M29719" s="162"/>
      <c r="N29719" s="152"/>
      <c r="P29719" s="138"/>
    </row>
    <row r="29720" spans="13:16" x14ac:dyDescent="0.3">
      <c r="M29720" s="162"/>
      <c r="N29720" s="152"/>
      <c r="P29720" s="138"/>
    </row>
    <row r="29721" spans="13:16" x14ac:dyDescent="0.3">
      <c r="M29721" s="162"/>
      <c r="N29721" s="152"/>
      <c r="P29721" s="138"/>
    </row>
    <row r="29722" spans="13:16" x14ac:dyDescent="0.3">
      <c r="M29722" s="162"/>
      <c r="N29722" s="152"/>
      <c r="P29722" s="138"/>
    </row>
    <row r="29723" spans="13:16" x14ac:dyDescent="0.3">
      <c r="M29723" s="162"/>
      <c r="N29723" s="152"/>
      <c r="P29723" s="138"/>
    </row>
    <row r="29724" spans="13:16" x14ac:dyDescent="0.3">
      <c r="M29724" s="162"/>
      <c r="N29724" s="152"/>
      <c r="P29724" s="138"/>
    </row>
    <row r="29725" spans="13:16" x14ac:dyDescent="0.3">
      <c r="M29725" s="162"/>
      <c r="N29725" s="152"/>
      <c r="P29725" s="138"/>
    </row>
    <row r="29726" spans="13:16" x14ac:dyDescent="0.3">
      <c r="M29726" s="162"/>
      <c r="N29726" s="152"/>
      <c r="P29726" s="138"/>
    </row>
    <row r="29727" spans="13:16" x14ac:dyDescent="0.3">
      <c r="M29727" s="162"/>
      <c r="N29727" s="152"/>
      <c r="P29727" s="138"/>
    </row>
    <row r="29728" spans="13:16" x14ac:dyDescent="0.3">
      <c r="M29728" s="162"/>
      <c r="N29728" s="152"/>
      <c r="P29728" s="138"/>
    </row>
    <row r="29729" spans="13:16" x14ac:dyDescent="0.3">
      <c r="M29729" s="162"/>
      <c r="N29729" s="152"/>
      <c r="P29729" s="138"/>
    </row>
    <row r="29730" spans="13:16" x14ac:dyDescent="0.3">
      <c r="M29730" s="162"/>
      <c r="N29730" s="152"/>
      <c r="P29730" s="138"/>
    </row>
    <row r="29731" spans="13:16" x14ac:dyDescent="0.3">
      <c r="M29731" s="162"/>
      <c r="N29731" s="152"/>
      <c r="P29731" s="138"/>
    </row>
    <row r="29732" spans="13:16" x14ac:dyDescent="0.3">
      <c r="M29732" s="162"/>
      <c r="N29732" s="152"/>
      <c r="P29732" s="138"/>
    </row>
    <row r="29733" spans="13:16" x14ac:dyDescent="0.3">
      <c r="M29733" s="162"/>
      <c r="N29733" s="152"/>
      <c r="P29733" s="138"/>
    </row>
    <row r="29734" spans="13:16" x14ac:dyDescent="0.3">
      <c r="M29734" s="162"/>
      <c r="N29734" s="152"/>
      <c r="P29734" s="138"/>
    </row>
    <row r="29735" spans="13:16" x14ac:dyDescent="0.3">
      <c r="M29735" s="162"/>
      <c r="N29735" s="152"/>
      <c r="P29735" s="138"/>
    </row>
    <row r="29736" spans="13:16" x14ac:dyDescent="0.3">
      <c r="M29736" s="162"/>
      <c r="N29736" s="152"/>
      <c r="P29736" s="138"/>
    </row>
    <row r="29737" spans="13:16" x14ac:dyDescent="0.3">
      <c r="M29737" s="162"/>
      <c r="N29737" s="152"/>
      <c r="P29737" s="138"/>
    </row>
    <row r="29738" spans="13:16" x14ac:dyDescent="0.3">
      <c r="M29738" s="162"/>
      <c r="N29738" s="152"/>
      <c r="P29738" s="138"/>
    </row>
    <row r="29739" spans="13:16" x14ac:dyDescent="0.3">
      <c r="M29739" s="162"/>
      <c r="N29739" s="152"/>
      <c r="P29739" s="138"/>
    </row>
    <row r="29740" spans="13:16" x14ac:dyDescent="0.3">
      <c r="M29740" s="162"/>
      <c r="N29740" s="152"/>
      <c r="P29740" s="138"/>
    </row>
    <row r="29741" spans="13:16" x14ac:dyDescent="0.3">
      <c r="M29741" s="162"/>
      <c r="N29741" s="152"/>
      <c r="P29741" s="138"/>
    </row>
    <row r="29742" spans="13:16" x14ac:dyDescent="0.3">
      <c r="M29742" s="162"/>
      <c r="N29742" s="152"/>
      <c r="P29742" s="138"/>
    </row>
    <row r="29743" spans="13:16" x14ac:dyDescent="0.3">
      <c r="M29743" s="162"/>
      <c r="N29743" s="152"/>
      <c r="P29743" s="138"/>
    </row>
    <row r="29744" spans="13:16" x14ac:dyDescent="0.3">
      <c r="M29744" s="162"/>
      <c r="N29744" s="152"/>
      <c r="P29744" s="138"/>
    </row>
    <row r="29745" spans="13:16" x14ac:dyDescent="0.3">
      <c r="M29745" s="162"/>
      <c r="N29745" s="152"/>
      <c r="P29745" s="138"/>
    </row>
    <row r="29746" spans="13:16" x14ac:dyDescent="0.3">
      <c r="M29746" s="162"/>
      <c r="N29746" s="152"/>
      <c r="P29746" s="138"/>
    </row>
    <row r="29747" spans="13:16" x14ac:dyDescent="0.3">
      <c r="M29747" s="162"/>
      <c r="N29747" s="152"/>
      <c r="P29747" s="138"/>
    </row>
    <row r="29748" spans="13:16" x14ac:dyDescent="0.3">
      <c r="M29748" s="162"/>
      <c r="N29748" s="152"/>
      <c r="P29748" s="138"/>
    </row>
    <row r="29749" spans="13:16" x14ac:dyDescent="0.3">
      <c r="M29749" s="162"/>
      <c r="N29749" s="152"/>
      <c r="P29749" s="138"/>
    </row>
    <row r="29750" spans="13:16" x14ac:dyDescent="0.3">
      <c r="M29750" s="162"/>
      <c r="N29750" s="152"/>
      <c r="P29750" s="138"/>
    </row>
    <row r="29751" spans="13:16" x14ac:dyDescent="0.3">
      <c r="M29751" s="162"/>
      <c r="N29751" s="152"/>
      <c r="P29751" s="138"/>
    </row>
    <row r="29752" spans="13:16" x14ac:dyDescent="0.3">
      <c r="M29752" s="162"/>
      <c r="N29752" s="152"/>
      <c r="P29752" s="138"/>
    </row>
    <row r="29753" spans="13:16" x14ac:dyDescent="0.3">
      <c r="M29753" s="162"/>
      <c r="N29753" s="152"/>
      <c r="P29753" s="138"/>
    </row>
    <row r="29754" spans="13:16" x14ac:dyDescent="0.3">
      <c r="M29754" s="162"/>
      <c r="N29754" s="152"/>
      <c r="P29754" s="138"/>
    </row>
    <row r="29755" spans="13:16" x14ac:dyDescent="0.3">
      <c r="M29755" s="162"/>
      <c r="N29755" s="152"/>
      <c r="P29755" s="138"/>
    </row>
    <row r="29756" spans="13:16" x14ac:dyDescent="0.3">
      <c r="M29756" s="162"/>
      <c r="N29756" s="152"/>
      <c r="P29756" s="138"/>
    </row>
    <row r="29757" spans="13:16" x14ac:dyDescent="0.3">
      <c r="M29757" s="162"/>
      <c r="N29757" s="152"/>
      <c r="P29757" s="138"/>
    </row>
    <row r="29758" spans="13:16" x14ac:dyDescent="0.3">
      <c r="M29758" s="162"/>
      <c r="N29758" s="152"/>
      <c r="P29758" s="138"/>
    </row>
    <row r="29759" spans="13:16" x14ac:dyDescent="0.3">
      <c r="M29759" s="162"/>
      <c r="N29759" s="152"/>
      <c r="P29759" s="138"/>
    </row>
    <row r="29760" spans="13:16" x14ac:dyDescent="0.3">
      <c r="M29760" s="162"/>
      <c r="N29760" s="152"/>
      <c r="P29760" s="138"/>
    </row>
    <row r="29761" spans="13:16" x14ac:dyDescent="0.3">
      <c r="M29761" s="162"/>
      <c r="N29761" s="152"/>
      <c r="P29761" s="138"/>
    </row>
    <row r="29762" spans="13:16" x14ac:dyDescent="0.3">
      <c r="M29762" s="162"/>
      <c r="N29762" s="152"/>
      <c r="P29762" s="138"/>
    </row>
    <row r="29763" spans="13:16" x14ac:dyDescent="0.3">
      <c r="M29763" s="162"/>
      <c r="N29763" s="152"/>
      <c r="P29763" s="138"/>
    </row>
    <row r="29764" spans="13:16" x14ac:dyDescent="0.3">
      <c r="M29764" s="162"/>
      <c r="N29764" s="152"/>
      <c r="P29764" s="138"/>
    </row>
    <row r="29765" spans="13:16" x14ac:dyDescent="0.3">
      <c r="M29765" s="162"/>
      <c r="N29765" s="152"/>
      <c r="P29765" s="138"/>
    </row>
    <row r="29766" spans="13:16" x14ac:dyDescent="0.3">
      <c r="M29766" s="162"/>
      <c r="N29766" s="152"/>
      <c r="P29766" s="138"/>
    </row>
    <row r="29767" spans="13:16" x14ac:dyDescent="0.3">
      <c r="M29767" s="162"/>
      <c r="N29767" s="152"/>
      <c r="P29767" s="138"/>
    </row>
    <row r="29768" spans="13:16" x14ac:dyDescent="0.3">
      <c r="M29768" s="162"/>
      <c r="N29768" s="152"/>
      <c r="P29768" s="138"/>
    </row>
    <row r="29769" spans="13:16" x14ac:dyDescent="0.3">
      <c r="M29769" s="162"/>
      <c r="N29769" s="152"/>
      <c r="P29769" s="138"/>
    </row>
    <row r="29770" spans="13:16" x14ac:dyDescent="0.3">
      <c r="M29770" s="162"/>
      <c r="N29770" s="152"/>
      <c r="P29770" s="138"/>
    </row>
    <row r="29771" spans="13:16" x14ac:dyDescent="0.3">
      <c r="M29771" s="162"/>
      <c r="N29771" s="152"/>
      <c r="P29771" s="138"/>
    </row>
    <row r="29772" spans="13:16" x14ac:dyDescent="0.3">
      <c r="M29772" s="162"/>
      <c r="N29772" s="152"/>
      <c r="P29772" s="138"/>
    </row>
    <row r="29773" spans="13:16" x14ac:dyDescent="0.3">
      <c r="M29773" s="162"/>
      <c r="N29773" s="152"/>
      <c r="P29773" s="138"/>
    </row>
    <row r="29774" spans="13:16" x14ac:dyDescent="0.3">
      <c r="M29774" s="162"/>
      <c r="N29774" s="152"/>
      <c r="P29774" s="138"/>
    </row>
    <row r="29775" spans="13:16" x14ac:dyDescent="0.3">
      <c r="M29775" s="162"/>
      <c r="N29775" s="152"/>
      <c r="P29775" s="138"/>
    </row>
    <row r="29776" spans="13:16" x14ac:dyDescent="0.3">
      <c r="M29776" s="162"/>
      <c r="N29776" s="152"/>
      <c r="P29776" s="138"/>
    </row>
    <row r="29777" spans="13:16" x14ac:dyDescent="0.3">
      <c r="M29777" s="162"/>
      <c r="N29777" s="152"/>
      <c r="P29777" s="138"/>
    </row>
    <row r="29778" spans="13:16" x14ac:dyDescent="0.3">
      <c r="M29778" s="162"/>
      <c r="N29778" s="152"/>
      <c r="P29778" s="138"/>
    </row>
    <row r="29779" spans="13:16" x14ac:dyDescent="0.3">
      <c r="M29779" s="162"/>
      <c r="N29779" s="152"/>
      <c r="P29779" s="138"/>
    </row>
    <row r="29780" spans="13:16" x14ac:dyDescent="0.3">
      <c r="M29780" s="162"/>
      <c r="N29780" s="152"/>
      <c r="P29780" s="138"/>
    </row>
    <row r="29781" spans="13:16" x14ac:dyDescent="0.3">
      <c r="M29781" s="162"/>
      <c r="N29781" s="152"/>
      <c r="P29781" s="138"/>
    </row>
    <row r="29782" spans="13:16" x14ac:dyDescent="0.3">
      <c r="M29782" s="162"/>
      <c r="N29782" s="152"/>
      <c r="P29782" s="138"/>
    </row>
    <row r="29783" spans="13:16" x14ac:dyDescent="0.3">
      <c r="M29783" s="162"/>
      <c r="N29783" s="152"/>
      <c r="P29783" s="138"/>
    </row>
    <row r="29784" spans="13:16" x14ac:dyDescent="0.3">
      <c r="M29784" s="162"/>
      <c r="N29784" s="152"/>
      <c r="P29784" s="138"/>
    </row>
    <row r="29785" spans="13:16" x14ac:dyDescent="0.3">
      <c r="M29785" s="162"/>
      <c r="N29785" s="152"/>
      <c r="P29785" s="138"/>
    </row>
    <row r="29786" spans="13:16" x14ac:dyDescent="0.3">
      <c r="M29786" s="162"/>
      <c r="N29786" s="152"/>
      <c r="P29786" s="138"/>
    </row>
    <row r="29787" spans="13:16" x14ac:dyDescent="0.3">
      <c r="M29787" s="162"/>
      <c r="N29787" s="152"/>
      <c r="P29787" s="138"/>
    </row>
    <row r="29788" spans="13:16" x14ac:dyDescent="0.3">
      <c r="M29788" s="162"/>
      <c r="N29788" s="152"/>
      <c r="P29788" s="138"/>
    </row>
    <row r="29789" spans="13:16" x14ac:dyDescent="0.3">
      <c r="M29789" s="162"/>
      <c r="N29789" s="152"/>
      <c r="P29789" s="138"/>
    </row>
    <row r="29790" spans="13:16" x14ac:dyDescent="0.3">
      <c r="M29790" s="162"/>
      <c r="N29790" s="152"/>
      <c r="P29790" s="138"/>
    </row>
    <row r="29791" spans="13:16" x14ac:dyDescent="0.3">
      <c r="M29791" s="162"/>
      <c r="N29791" s="152"/>
      <c r="P29791" s="138"/>
    </row>
    <row r="29792" spans="13:16" x14ac:dyDescent="0.3">
      <c r="M29792" s="162"/>
      <c r="N29792" s="152"/>
      <c r="P29792" s="138"/>
    </row>
    <row r="29793" spans="13:16" x14ac:dyDescent="0.3">
      <c r="M29793" s="162"/>
      <c r="N29793" s="152"/>
      <c r="P29793" s="138"/>
    </row>
    <row r="29794" spans="13:16" x14ac:dyDescent="0.3">
      <c r="M29794" s="162"/>
      <c r="N29794" s="152"/>
      <c r="P29794" s="138"/>
    </row>
    <row r="29795" spans="13:16" x14ac:dyDescent="0.3">
      <c r="M29795" s="162"/>
      <c r="N29795" s="152"/>
      <c r="P29795" s="138"/>
    </row>
    <row r="29796" spans="13:16" x14ac:dyDescent="0.3">
      <c r="M29796" s="162"/>
      <c r="N29796" s="152"/>
      <c r="P29796" s="138"/>
    </row>
    <row r="29797" spans="13:16" x14ac:dyDescent="0.3">
      <c r="M29797" s="162"/>
      <c r="N29797" s="152"/>
      <c r="P29797" s="138"/>
    </row>
    <row r="29798" spans="13:16" x14ac:dyDescent="0.3">
      <c r="M29798" s="162"/>
      <c r="N29798" s="152"/>
      <c r="P29798" s="138"/>
    </row>
    <row r="29799" spans="13:16" x14ac:dyDescent="0.3">
      <c r="M29799" s="162"/>
      <c r="N29799" s="152"/>
      <c r="P29799" s="138"/>
    </row>
    <row r="29800" spans="13:16" x14ac:dyDescent="0.3">
      <c r="M29800" s="162"/>
      <c r="N29800" s="152"/>
      <c r="P29800" s="138"/>
    </row>
    <row r="29801" spans="13:16" x14ac:dyDescent="0.3">
      <c r="M29801" s="162"/>
      <c r="N29801" s="152"/>
      <c r="P29801" s="138"/>
    </row>
    <row r="29802" spans="13:16" x14ac:dyDescent="0.3">
      <c r="M29802" s="162"/>
      <c r="N29802" s="152"/>
      <c r="P29802" s="138"/>
    </row>
    <row r="29803" spans="13:16" x14ac:dyDescent="0.3">
      <c r="M29803" s="162"/>
      <c r="N29803" s="152"/>
      <c r="P29803" s="138"/>
    </row>
    <row r="29804" spans="13:16" x14ac:dyDescent="0.3">
      <c r="M29804" s="162"/>
      <c r="N29804" s="152"/>
      <c r="P29804" s="138"/>
    </row>
    <row r="29805" spans="13:16" x14ac:dyDescent="0.3">
      <c r="M29805" s="162"/>
      <c r="N29805" s="152"/>
      <c r="P29805" s="138"/>
    </row>
    <row r="29806" spans="13:16" x14ac:dyDescent="0.3">
      <c r="M29806" s="162"/>
      <c r="N29806" s="152"/>
      <c r="P29806" s="138"/>
    </row>
    <row r="29807" spans="13:16" x14ac:dyDescent="0.3">
      <c r="M29807" s="162"/>
      <c r="N29807" s="152"/>
      <c r="P29807" s="138"/>
    </row>
    <row r="29808" spans="13:16" x14ac:dyDescent="0.3">
      <c r="M29808" s="162"/>
      <c r="N29808" s="152"/>
      <c r="P29808" s="138"/>
    </row>
    <row r="29809" spans="13:16" x14ac:dyDescent="0.3">
      <c r="M29809" s="162"/>
      <c r="N29809" s="152"/>
      <c r="P29809" s="138"/>
    </row>
    <row r="29810" spans="13:16" x14ac:dyDescent="0.3">
      <c r="M29810" s="162"/>
      <c r="N29810" s="152"/>
      <c r="P29810" s="138"/>
    </row>
    <row r="29811" spans="13:16" x14ac:dyDescent="0.3">
      <c r="M29811" s="162"/>
      <c r="N29811" s="152"/>
      <c r="P29811" s="138"/>
    </row>
    <row r="29812" spans="13:16" x14ac:dyDescent="0.3">
      <c r="M29812" s="162"/>
      <c r="N29812" s="152"/>
      <c r="P29812" s="138"/>
    </row>
    <row r="29813" spans="13:16" x14ac:dyDescent="0.3">
      <c r="M29813" s="162"/>
      <c r="N29813" s="152"/>
      <c r="P29813" s="138"/>
    </row>
    <row r="29814" spans="13:16" x14ac:dyDescent="0.3">
      <c r="M29814" s="162"/>
      <c r="N29814" s="152"/>
      <c r="P29814" s="138"/>
    </row>
    <row r="29815" spans="13:16" x14ac:dyDescent="0.3">
      <c r="M29815" s="162"/>
      <c r="N29815" s="152"/>
      <c r="P29815" s="138"/>
    </row>
    <row r="29816" spans="13:16" x14ac:dyDescent="0.3">
      <c r="M29816" s="162"/>
      <c r="N29816" s="152"/>
      <c r="P29816" s="138"/>
    </row>
    <row r="29817" spans="13:16" x14ac:dyDescent="0.3">
      <c r="M29817" s="162"/>
      <c r="N29817" s="152"/>
      <c r="P29817" s="138"/>
    </row>
    <row r="29818" spans="13:16" x14ac:dyDescent="0.3">
      <c r="M29818" s="162"/>
      <c r="N29818" s="152"/>
      <c r="P29818" s="138"/>
    </row>
    <row r="29819" spans="13:16" x14ac:dyDescent="0.3">
      <c r="M29819" s="162"/>
      <c r="N29819" s="152"/>
      <c r="P29819" s="138"/>
    </row>
    <row r="29820" spans="13:16" x14ac:dyDescent="0.3">
      <c r="M29820" s="162"/>
      <c r="N29820" s="152"/>
      <c r="P29820" s="138"/>
    </row>
    <row r="29821" spans="13:16" x14ac:dyDescent="0.3">
      <c r="M29821" s="162"/>
      <c r="N29821" s="152"/>
      <c r="P29821" s="138"/>
    </row>
    <row r="29822" spans="13:16" x14ac:dyDescent="0.3">
      <c r="M29822" s="162"/>
      <c r="N29822" s="152"/>
      <c r="P29822" s="138"/>
    </row>
    <row r="29823" spans="13:16" x14ac:dyDescent="0.3">
      <c r="M29823" s="162"/>
      <c r="N29823" s="152"/>
      <c r="P29823" s="138"/>
    </row>
    <row r="29824" spans="13:16" x14ac:dyDescent="0.3">
      <c r="M29824" s="162"/>
      <c r="N29824" s="152"/>
      <c r="P29824" s="138"/>
    </row>
    <row r="29825" spans="13:16" x14ac:dyDescent="0.3">
      <c r="M29825" s="162"/>
      <c r="N29825" s="152"/>
      <c r="P29825" s="138"/>
    </row>
    <row r="29826" spans="13:16" x14ac:dyDescent="0.3">
      <c r="M29826" s="162"/>
      <c r="N29826" s="152"/>
      <c r="P29826" s="138"/>
    </row>
    <row r="29827" spans="13:16" x14ac:dyDescent="0.3">
      <c r="M29827" s="162"/>
      <c r="N29827" s="152"/>
      <c r="P29827" s="138"/>
    </row>
    <row r="29828" spans="13:16" x14ac:dyDescent="0.3">
      <c r="M29828" s="162"/>
      <c r="N29828" s="152"/>
      <c r="P29828" s="138"/>
    </row>
    <row r="29829" spans="13:16" x14ac:dyDescent="0.3">
      <c r="M29829" s="162"/>
      <c r="N29829" s="152"/>
      <c r="P29829" s="138"/>
    </row>
    <row r="29830" spans="13:16" x14ac:dyDescent="0.3">
      <c r="M29830" s="162"/>
      <c r="N29830" s="152"/>
      <c r="P29830" s="138"/>
    </row>
    <row r="29831" spans="13:16" x14ac:dyDescent="0.3">
      <c r="M29831" s="162"/>
      <c r="N29831" s="152"/>
      <c r="P29831" s="138"/>
    </row>
    <row r="29832" spans="13:16" x14ac:dyDescent="0.3">
      <c r="M29832" s="162"/>
      <c r="N29832" s="152"/>
      <c r="P29832" s="138"/>
    </row>
    <row r="29833" spans="13:16" x14ac:dyDescent="0.3">
      <c r="M29833" s="162"/>
      <c r="N29833" s="152"/>
      <c r="P29833" s="138"/>
    </row>
    <row r="29834" spans="13:16" x14ac:dyDescent="0.3">
      <c r="M29834" s="162"/>
      <c r="N29834" s="152"/>
      <c r="P29834" s="138"/>
    </row>
    <row r="29835" spans="13:16" x14ac:dyDescent="0.3">
      <c r="M29835" s="162"/>
      <c r="N29835" s="152"/>
      <c r="P29835" s="138"/>
    </row>
    <row r="29836" spans="13:16" x14ac:dyDescent="0.3">
      <c r="M29836" s="162"/>
      <c r="N29836" s="152"/>
      <c r="P29836" s="138"/>
    </row>
    <row r="29837" spans="13:16" x14ac:dyDescent="0.3">
      <c r="M29837" s="162"/>
      <c r="N29837" s="152"/>
      <c r="P29837" s="138"/>
    </row>
    <row r="29838" spans="13:16" x14ac:dyDescent="0.3">
      <c r="M29838" s="162"/>
      <c r="N29838" s="152"/>
      <c r="P29838" s="138"/>
    </row>
    <row r="29839" spans="13:16" x14ac:dyDescent="0.3">
      <c r="M29839" s="162"/>
      <c r="N29839" s="152"/>
      <c r="P29839" s="138"/>
    </row>
    <row r="29840" spans="13:16" x14ac:dyDescent="0.3">
      <c r="M29840" s="162"/>
      <c r="N29840" s="152"/>
      <c r="P29840" s="138"/>
    </row>
    <row r="29841" spans="13:16" x14ac:dyDescent="0.3">
      <c r="M29841" s="162"/>
      <c r="N29841" s="152"/>
      <c r="P29841" s="138"/>
    </row>
    <row r="29842" spans="13:16" x14ac:dyDescent="0.3">
      <c r="M29842" s="162"/>
      <c r="N29842" s="152"/>
      <c r="P29842" s="138"/>
    </row>
    <row r="29843" spans="13:16" x14ac:dyDescent="0.3">
      <c r="M29843" s="162"/>
      <c r="N29843" s="152"/>
      <c r="P29843" s="138"/>
    </row>
    <row r="29844" spans="13:16" x14ac:dyDescent="0.3">
      <c r="M29844" s="162"/>
      <c r="N29844" s="152"/>
      <c r="P29844" s="138"/>
    </row>
    <row r="29845" spans="13:16" x14ac:dyDescent="0.3">
      <c r="M29845" s="162"/>
      <c r="N29845" s="152"/>
      <c r="P29845" s="138"/>
    </row>
    <row r="29846" spans="13:16" x14ac:dyDescent="0.3">
      <c r="M29846" s="162"/>
      <c r="N29846" s="152"/>
      <c r="P29846" s="138"/>
    </row>
    <row r="29847" spans="13:16" x14ac:dyDescent="0.3">
      <c r="M29847" s="162"/>
      <c r="N29847" s="152"/>
      <c r="P29847" s="138"/>
    </row>
    <row r="29848" spans="13:16" x14ac:dyDescent="0.3">
      <c r="M29848" s="162"/>
      <c r="N29848" s="152"/>
      <c r="P29848" s="138"/>
    </row>
    <row r="29849" spans="13:16" x14ac:dyDescent="0.3">
      <c r="M29849" s="162"/>
      <c r="N29849" s="152"/>
      <c r="P29849" s="138"/>
    </row>
    <row r="29850" spans="13:16" x14ac:dyDescent="0.3">
      <c r="M29850" s="162"/>
      <c r="N29850" s="152"/>
      <c r="P29850" s="138"/>
    </row>
    <row r="29851" spans="13:16" x14ac:dyDescent="0.3">
      <c r="M29851" s="162"/>
      <c r="N29851" s="152"/>
      <c r="P29851" s="138"/>
    </row>
    <row r="29852" spans="13:16" x14ac:dyDescent="0.3">
      <c r="M29852" s="162"/>
      <c r="N29852" s="152"/>
      <c r="P29852" s="138"/>
    </row>
    <row r="29853" spans="13:16" x14ac:dyDescent="0.3">
      <c r="M29853" s="162"/>
      <c r="N29853" s="152"/>
      <c r="P29853" s="138"/>
    </row>
    <row r="29854" spans="13:16" x14ac:dyDescent="0.3">
      <c r="M29854" s="162"/>
      <c r="N29854" s="152"/>
      <c r="P29854" s="138"/>
    </row>
    <row r="29855" spans="13:16" x14ac:dyDescent="0.3">
      <c r="M29855" s="162"/>
      <c r="N29855" s="152"/>
      <c r="P29855" s="138"/>
    </row>
    <row r="29856" spans="13:16" x14ac:dyDescent="0.3">
      <c r="M29856" s="162"/>
      <c r="N29856" s="152"/>
      <c r="P29856" s="138"/>
    </row>
    <row r="29857" spans="13:16" x14ac:dyDescent="0.3">
      <c r="M29857" s="162"/>
      <c r="N29857" s="152"/>
      <c r="P29857" s="138"/>
    </row>
    <row r="29858" spans="13:16" x14ac:dyDescent="0.3">
      <c r="M29858" s="162"/>
      <c r="N29858" s="152"/>
      <c r="P29858" s="138"/>
    </row>
    <row r="29859" spans="13:16" x14ac:dyDescent="0.3">
      <c r="M29859" s="162"/>
      <c r="N29859" s="152"/>
      <c r="P29859" s="138"/>
    </row>
    <row r="29860" spans="13:16" x14ac:dyDescent="0.3">
      <c r="M29860" s="162"/>
      <c r="N29860" s="152"/>
      <c r="P29860" s="138"/>
    </row>
    <row r="29861" spans="13:16" x14ac:dyDescent="0.3">
      <c r="M29861" s="162"/>
      <c r="N29861" s="152"/>
      <c r="P29861" s="138"/>
    </row>
    <row r="29862" spans="13:16" x14ac:dyDescent="0.3">
      <c r="M29862" s="162"/>
      <c r="N29862" s="152"/>
      <c r="P29862" s="138"/>
    </row>
    <row r="29863" spans="13:16" x14ac:dyDescent="0.3">
      <c r="M29863" s="162"/>
      <c r="N29863" s="152"/>
      <c r="P29863" s="138"/>
    </row>
    <row r="29864" spans="13:16" x14ac:dyDescent="0.3">
      <c r="M29864" s="162"/>
      <c r="N29864" s="152"/>
      <c r="P29864" s="138"/>
    </row>
    <row r="29865" spans="13:16" x14ac:dyDescent="0.3">
      <c r="M29865" s="162"/>
      <c r="N29865" s="152"/>
      <c r="P29865" s="138"/>
    </row>
    <row r="29866" spans="13:16" x14ac:dyDescent="0.3">
      <c r="M29866" s="162"/>
      <c r="N29866" s="152"/>
      <c r="P29866" s="138"/>
    </row>
    <row r="29867" spans="13:16" x14ac:dyDescent="0.3">
      <c r="M29867" s="162"/>
      <c r="N29867" s="152"/>
      <c r="P29867" s="138"/>
    </row>
    <row r="29868" spans="13:16" x14ac:dyDescent="0.3">
      <c r="M29868" s="162"/>
      <c r="N29868" s="152"/>
      <c r="P29868" s="138"/>
    </row>
    <row r="29869" spans="13:16" x14ac:dyDescent="0.3">
      <c r="M29869" s="162"/>
      <c r="N29869" s="152"/>
      <c r="P29869" s="138"/>
    </row>
    <row r="29870" spans="13:16" x14ac:dyDescent="0.3">
      <c r="M29870" s="162"/>
      <c r="N29870" s="152"/>
      <c r="P29870" s="138"/>
    </row>
    <row r="29871" spans="13:16" x14ac:dyDescent="0.3">
      <c r="M29871" s="162"/>
      <c r="N29871" s="152"/>
      <c r="P29871" s="138"/>
    </row>
    <row r="29872" spans="13:16" x14ac:dyDescent="0.3">
      <c r="M29872" s="162"/>
      <c r="N29872" s="152"/>
      <c r="P29872" s="138"/>
    </row>
    <row r="29873" spans="13:16" x14ac:dyDescent="0.3">
      <c r="M29873" s="162"/>
      <c r="N29873" s="152"/>
      <c r="P29873" s="138"/>
    </row>
    <row r="29874" spans="13:16" x14ac:dyDescent="0.3">
      <c r="M29874" s="162"/>
      <c r="N29874" s="152"/>
      <c r="P29874" s="138"/>
    </row>
    <row r="29875" spans="13:16" x14ac:dyDescent="0.3">
      <c r="M29875" s="162"/>
      <c r="N29875" s="152"/>
      <c r="P29875" s="138"/>
    </row>
    <row r="29876" spans="13:16" x14ac:dyDescent="0.3">
      <c r="M29876" s="162"/>
      <c r="N29876" s="152"/>
      <c r="P29876" s="138"/>
    </row>
    <row r="29877" spans="13:16" x14ac:dyDescent="0.3">
      <c r="M29877" s="162"/>
      <c r="N29877" s="152"/>
      <c r="P29877" s="138"/>
    </row>
    <row r="29878" spans="13:16" x14ac:dyDescent="0.3">
      <c r="M29878" s="162"/>
      <c r="N29878" s="152"/>
      <c r="P29878" s="138"/>
    </row>
    <row r="29879" spans="13:16" x14ac:dyDescent="0.3">
      <c r="M29879" s="162"/>
      <c r="N29879" s="152"/>
      <c r="P29879" s="138"/>
    </row>
    <row r="29880" spans="13:16" x14ac:dyDescent="0.3">
      <c r="M29880" s="162"/>
      <c r="N29880" s="152"/>
      <c r="P29880" s="138"/>
    </row>
    <row r="29881" spans="13:16" x14ac:dyDescent="0.3">
      <c r="M29881" s="162"/>
      <c r="N29881" s="152"/>
      <c r="P29881" s="138"/>
    </row>
    <row r="29882" spans="13:16" x14ac:dyDescent="0.3">
      <c r="M29882" s="162"/>
      <c r="N29882" s="152"/>
      <c r="P29882" s="138"/>
    </row>
    <row r="29883" spans="13:16" x14ac:dyDescent="0.3">
      <c r="M29883" s="162"/>
      <c r="N29883" s="152"/>
      <c r="P29883" s="138"/>
    </row>
    <row r="29884" spans="13:16" x14ac:dyDescent="0.3">
      <c r="M29884" s="162"/>
      <c r="N29884" s="152"/>
      <c r="P29884" s="138"/>
    </row>
    <row r="29885" spans="13:16" x14ac:dyDescent="0.3">
      <c r="M29885" s="162"/>
      <c r="N29885" s="152"/>
      <c r="P29885" s="138"/>
    </row>
    <row r="29886" spans="13:16" x14ac:dyDescent="0.3">
      <c r="M29886" s="162"/>
      <c r="N29886" s="152"/>
      <c r="P29886" s="138"/>
    </row>
    <row r="29887" spans="13:16" x14ac:dyDescent="0.3">
      <c r="M29887" s="162"/>
      <c r="N29887" s="152"/>
      <c r="P29887" s="138"/>
    </row>
    <row r="29888" spans="13:16" x14ac:dyDescent="0.3">
      <c r="M29888" s="162"/>
      <c r="N29888" s="152"/>
      <c r="P29888" s="138"/>
    </row>
    <row r="29889" spans="13:16" x14ac:dyDescent="0.3">
      <c r="M29889" s="162"/>
      <c r="N29889" s="152"/>
      <c r="P29889" s="138"/>
    </row>
    <row r="29890" spans="13:16" x14ac:dyDescent="0.3">
      <c r="M29890" s="162"/>
      <c r="N29890" s="152"/>
      <c r="P29890" s="138"/>
    </row>
    <row r="29891" spans="13:16" x14ac:dyDescent="0.3">
      <c r="M29891" s="162"/>
      <c r="N29891" s="152"/>
      <c r="P29891" s="138"/>
    </row>
    <row r="29892" spans="13:16" x14ac:dyDescent="0.3">
      <c r="M29892" s="162"/>
      <c r="N29892" s="152"/>
      <c r="P29892" s="138"/>
    </row>
    <row r="29893" spans="13:16" x14ac:dyDescent="0.3">
      <c r="M29893" s="162"/>
      <c r="N29893" s="152"/>
      <c r="P29893" s="138"/>
    </row>
    <row r="29894" spans="13:16" x14ac:dyDescent="0.3">
      <c r="M29894" s="162"/>
      <c r="N29894" s="152"/>
      <c r="P29894" s="138"/>
    </row>
    <row r="29895" spans="13:16" x14ac:dyDescent="0.3">
      <c r="M29895" s="162"/>
      <c r="N29895" s="152"/>
      <c r="P29895" s="138"/>
    </row>
    <row r="29896" spans="13:16" x14ac:dyDescent="0.3">
      <c r="M29896" s="162"/>
      <c r="N29896" s="152"/>
      <c r="P29896" s="138"/>
    </row>
    <row r="29897" spans="13:16" x14ac:dyDescent="0.3">
      <c r="M29897" s="162"/>
      <c r="N29897" s="152"/>
      <c r="P29897" s="138"/>
    </row>
    <row r="29898" spans="13:16" x14ac:dyDescent="0.3">
      <c r="M29898" s="162"/>
      <c r="N29898" s="152"/>
      <c r="P29898" s="138"/>
    </row>
    <row r="29899" spans="13:16" x14ac:dyDescent="0.3">
      <c r="M29899" s="162"/>
      <c r="N29899" s="152"/>
      <c r="P29899" s="138"/>
    </row>
    <row r="29900" spans="13:16" x14ac:dyDescent="0.3">
      <c r="M29900" s="162"/>
      <c r="N29900" s="152"/>
      <c r="P29900" s="138"/>
    </row>
    <row r="29901" spans="13:16" x14ac:dyDescent="0.3">
      <c r="M29901" s="162"/>
      <c r="N29901" s="152"/>
      <c r="P29901" s="138"/>
    </row>
    <row r="29902" spans="13:16" x14ac:dyDescent="0.3">
      <c r="M29902" s="162"/>
      <c r="N29902" s="152"/>
      <c r="P29902" s="138"/>
    </row>
    <row r="29903" spans="13:16" x14ac:dyDescent="0.3">
      <c r="M29903" s="162"/>
      <c r="N29903" s="152"/>
      <c r="P29903" s="138"/>
    </row>
    <row r="29904" spans="13:16" x14ac:dyDescent="0.3">
      <c r="M29904" s="162"/>
      <c r="N29904" s="152"/>
      <c r="P29904" s="138"/>
    </row>
    <row r="29905" spans="13:16" x14ac:dyDescent="0.3">
      <c r="M29905" s="162"/>
      <c r="N29905" s="152"/>
      <c r="P29905" s="138"/>
    </row>
    <row r="29906" spans="13:16" x14ac:dyDescent="0.3">
      <c r="M29906" s="162"/>
      <c r="N29906" s="152"/>
      <c r="P29906" s="138"/>
    </row>
    <row r="29907" spans="13:16" x14ac:dyDescent="0.3">
      <c r="M29907" s="162"/>
      <c r="N29907" s="152"/>
      <c r="P29907" s="138"/>
    </row>
    <row r="29908" spans="13:16" x14ac:dyDescent="0.3">
      <c r="M29908" s="162"/>
      <c r="N29908" s="152"/>
      <c r="P29908" s="138"/>
    </row>
    <row r="29909" spans="13:16" x14ac:dyDescent="0.3">
      <c r="M29909" s="162"/>
      <c r="N29909" s="152"/>
      <c r="P29909" s="138"/>
    </row>
    <row r="29910" spans="13:16" x14ac:dyDescent="0.3">
      <c r="M29910" s="162"/>
      <c r="N29910" s="152"/>
      <c r="P29910" s="138"/>
    </row>
    <row r="29911" spans="13:16" x14ac:dyDescent="0.3">
      <c r="M29911" s="162"/>
      <c r="N29911" s="152"/>
      <c r="P29911" s="138"/>
    </row>
    <row r="29912" spans="13:16" x14ac:dyDescent="0.3">
      <c r="M29912" s="162"/>
      <c r="N29912" s="152"/>
      <c r="P29912" s="138"/>
    </row>
    <row r="29913" spans="13:16" x14ac:dyDescent="0.3">
      <c r="M29913" s="162"/>
      <c r="N29913" s="152"/>
      <c r="P29913" s="138"/>
    </row>
    <row r="29914" spans="13:16" x14ac:dyDescent="0.3">
      <c r="M29914" s="162"/>
      <c r="N29914" s="152"/>
      <c r="P29914" s="138"/>
    </row>
    <row r="29915" spans="13:16" x14ac:dyDescent="0.3">
      <c r="M29915" s="162"/>
      <c r="N29915" s="152"/>
      <c r="P29915" s="138"/>
    </row>
    <row r="29916" spans="13:16" x14ac:dyDescent="0.3">
      <c r="M29916" s="162"/>
      <c r="N29916" s="152"/>
      <c r="P29916" s="138"/>
    </row>
    <row r="29917" spans="13:16" x14ac:dyDescent="0.3">
      <c r="M29917" s="162"/>
      <c r="N29917" s="152"/>
      <c r="P29917" s="138"/>
    </row>
    <row r="29918" spans="13:16" x14ac:dyDescent="0.3">
      <c r="M29918" s="162"/>
      <c r="N29918" s="152"/>
      <c r="P29918" s="138"/>
    </row>
    <row r="29919" spans="13:16" x14ac:dyDescent="0.3">
      <c r="M29919" s="162"/>
      <c r="N29919" s="152"/>
      <c r="P29919" s="138"/>
    </row>
    <row r="29920" spans="13:16" x14ac:dyDescent="0.3">
      <c r="M29920" s="162"/>
      <c r="N29920" s="152"/>
      <c r="P29920" s="138"/>
    </row>
    <row r="29921" spans="13:16" x14ac:dyDescent="0.3">
      <c r="M29921" s="162"/>
      <c r="N29921" s="152"/>
      <c r="P29921" s="138"/>
    </row>
    <row r="29922" spans="13:16" x14ac:dyDescent="0.3">
      <c r="M29922" s="162"/>
      <c r="N29922" s="152"/>
      <c r="P29922" s="138"/>
    </row>
    <row r="29923" spans="13:16" x14ac:dyDescent="0.3">
      <c r="M29923" s="162"/>
      <c r="N29923" s="152"/>
      <c r="P29923" s="138"/>
    </row>
    <row r="29924" spans="13:16" x14ac:dyDescent="0.3">
      <c r="M29924" s="162"/>
      <c r="N29924" s="152"/>
      <c r="P29924" s="138"/>
    </row>
    <row r="29925" spans="13:16" x14ac:dyDescent="0.3">
      <c r="M29925" s="162"/>
      <c r="N29925" s="152"/>
      <c r="P29925" s="138"/>
    </row>
    <row r="29926" spans="13:16" x14ac:dyDescent="0.3">
      <c r="M29926" s="162"/>
      <c r="N29926" s="152"/>
      <c r="P29926" s="138"/>
    </row>
    <row r="29927" spans="13:16" x14ac:dyDescent="0.3">
      <c r="M29927" s="162"/>
      <c r="N29927" s="152"/>
      <c r="P29927" s="138"/>
    </row>
    <row r="29928" spans="13:16" x14ac:dyDescent="0.3">
      <c r="M29928" s="162"/>
      <c r="N29928" s="152"/>
      <c r="P29928" s="138"/>
    </row>
    <row r="29929" spans="13:16" x14ac:dyDescent="0.3">
      <c r="M29929" s="162"/>
      <c r="N29929" s="152"/>
      <c r="P29929" s="138"/>
    </row>
    <row r="29930" spans="13:16" x14ac:dyDescent="0.3">
      <c r="M29930" s="162"/>
      <c r="N29930" s="152"/>
      <c r="P29930" s="138"/>
    </row>
    <row r="29931" spans="13:16" x14ac:dyDescent="0.3">
      <c r="M29931" s="162"/>
      <c r="N29931" s="152"/>
      <c r="P29931" s="138"/>
    </row>
    <row r="29932" spans="13:16" x14ac:dyDescent="0.3">
      <c r="M29932" s="162"/>
      <c r="N29932" s="152"/>
      <c r="P29932" s="138"/>
    </row>
    <row r="29933" spans="13:16" x14ac:dyDescent="0.3">
      <c r="M29933" s="162"/>
      <c r="N29933" s="152"/>
      <c r="P29933" s="138"/>
    </row>
    <row r="29934" spans="13:16" x14ac:dyDescent="0.3">
      <c r="M29934" s="162"/>
      <c r="N29934" s="152"/>
      <c r="P29934" s="138"/>
    </row>
    <row r="29935" spans="13:16" x14ac:dyDescent="0.3">
      <c r="M29935" s="162"/>
      <c r="N29935" s="152"/>
      <c r="P29935" s="138"/>
    </row>
    <row r="29936" spans="13:16" x14ac:dyDescent="0.3">
      <c r="M29936" s="162"/>
      <c r="N29936" s="152"/>
      <c r="P29936" s="138"/>
    </row>
    <row r="29937" spans="13:16" x14ac:dyDescent="0.3">
      <c r="M29937" s="162"/>
      <c r="N29937" s="152"/>
      <c r="P29937" s="138"/>
    </row>
    <row r="29938" spans="13:16" x14ac:dyDescent="0.3">
      <c r="M29938" s="162"/>
      <c r="N29938" s="152"/>
      <c r="P29938" s="138"/>
    </row>
    <row r="29939" spans="13:16" x14ac:dyDescent="0.3">
      <c r="M29939" s="162"/>
      <c r="N29939" s="152"/>
      <c r="P29939" s="138"/>
    </row>
    <row r="29940" spans="13:16" x14ac:dyDescent="0.3">
      <c r="M29940" s="162"/>
      <c r="N29940" s="152"/>
      <c r="P29940" s="138"/>
    </row>
    <row r="29941" spans="13:16" x14ac:dyDescent="0.3">
      <c r="M29941" s="162"/>
      <c r="N29941" s="152"/>
      <c r="P29941" s="138"/>
    </row>
    <row r="29942" spans="13:16" x14ac:dyDescent="0.3">
      <c r="M29942" s="162"/>
      <c r="N29942" s="152"/>
      <c r="P29942" s="138"/>
    </row>
    <row r="29943" spans="13:16" x14ac:dyDescent="0.3">
      <c r="M29943" s="162"/>
      <c r="N29943" s="152"/>
      <c r="P29943" s="138"/>
    </row>
    <row r="29944" spans="13:16" x14ac:dyDescent="0.3">
      <c r="M29944" s="162"/>
      <c r="N29944" s="152"/>
      <c r="P29944" s="138"/>
    </row>
    <row r="29945" spans="13:16" x14ac:dyDescent="0.3">
      <c r="M29945" s="162"/>
      <c r="N29945" s="152"/>
      <c r="P29945" s="138"/>
    </row>
    <row r="29946" spans="13:16" x14ac:dyDescent="0.3">
      <c r="M29946" s="162"/>
      <c r="N29946" s="152"/>
      <c r="P29946" s="138"/>
    </row>
    <row r="29947" spans="13:16" x14ac:dyDescent="0.3">
      <c r="M29947" s="162"/>
      <c r="N29947" s="152"/>
      <c r="P29947" s="138"/>
    </row>
    <row r="29948" spans="13:16" x14ac:dyDescent="0.3">
      <c r="M29948" s="162"/>
      <c r="N29948" s="152"/>
      <c r="P29948" s="138"/>
    </row>
    <row r="29949" spans="13:16" x14ac:dyDescent="0.3">
      <c r="M29949" s="162"/>
      <c r="N29949" s="152"/>
      <c r="P29949" s="138"/>
    </row>
    <row r="29950" spans="13:16" x14ac:dyDescent="0.3">
      <c r="M29950" s="162"/>
      <c r="N29950" s="152"/>
      <c r="P29950" s="138"/>
    </row>
    <row r="29951" spans="13:16" x14ac:dyDescent="0.3">
      <c r="M29951" s="162"/>
      <c r="N29951" s="152"/>
      <c r="P29951" s="138"/>
    </row>
    <row r="29952" spans="13:16" x14ac:dyDescent="0.3">
      <c r="M29952" s="162"/>
      <c r="N29952" s="152"/>
      <c r="P29952" s="138"/>
    </row>
    <row r="29953" spans="13:16" x14ac:dyDescent="0.3">
      <c r="M29953" s="162"/>
      <c r="N29953" s="152"/>
      <c r="P29953" s="138"/>
    </row>
    <row r="29954" spans="13:16" x14ac:dyDescent="0.3">
      <c r="M29954" s="162"/>
      <c r="N29954" s="152"/>
      <c r="P29954" s="138"/>
    </row>
    <row r="29955" spans="13:16" x14ac:dyDescent="0.3">
      <c r="M29955" s="162"/>
      <c r="N29955" s="152"/>
      <c r="P29955" s="138"/>
    </row>
    <row r="29956" spans="13:16" x14ac:dyDescent="0.3">
      <c r="M29956" s="162"/>
      <c r="N29956" s="152"/>
      <c r="P29956" s="138"/>
    </row>
    <row r="29957" spans="13:16" x14ac:dyDescent="0.3">
      <c r="M29957" s="162"/>
      <c r="N29957" s="152"/>
      <c r="P29957" s="138"/>
    </row>
    <row r="29958" spans="13:16" x14ac:dyDescent="0.3">
      <c r="M29958" s="162"/>
      <c r="N29958" s="152"/>
      <c r="P29958" s="138"/>
    </row>
    <row r="29959" spans="13:16" x14ac:dyDescent="0.3">
      <c r="M29959" s="162"/>
      <c r="N29959" s="152"/>
      <c r="P29959" s="138"/>
    </row>
    <row r="29960" spans="13:16" x14ac:dyDescent="0.3">
      <c r="M29960" s="162"/>
      <c r="N29960" s="152"/>
      <c r="P29960" s="138"/>
    </row>
    <row r="29961" spans="13:16" x14ac:dyDescent="0.3">
      <c r="M29961" s="162"/>
      <c r="N29961" s="152"/>
      <c r="P29961" s="138"/>
    </row>
    <row r="29962" spans="13:16" x14ac:dyDescent="0.3">
      <c r="M29962" s="162"/>
      <c r="N29962" s="152"/>
      <c r="P29962" s="138"/>
    </row>
    <row r="29963" spans="13:16" x14ac:dyDescent="0.3">
      <c r="M29963" s="162"/>
      <c r="N29963" s="152"/>
      <c r="P29963" s="138"/>
    </row>
    <row r="29964" spans="13:16" x14ac:dyDescent="0.3">
      <c r="M29964" s="162"/>
      <c r="N29964" s="152"/>
      <c r="P29964" s="138"/>
    </row>
    <row r="29965" spans="13:16" x14ac:dyDescent="0.3">
      <c r="M29965" s="162"/>
      <c r="N29965" s="152"/>
      <c r="P29965" s="138"/>
    </row>
    <row r="29966" spans="13:16" x14ac:dyDescent="0.3">
      <c r="M29966" s="162"/>
      <c r="N29966" s="152"/>
      <c r="P29966" s="138"/>
    </row>
    <row r="29967" spans="13:16" x14ac:dyDescent="0.3">
      <c r="M29967" s="162"/>
      <c r="N29967" s="152"/>
      <c r="P29967" s="138"/>
    </row>
    <row r="29968" spans="13:16" x14ac:dyDescent="0.3">
      <c r="M29968" s="162"/>
      <c r="N29968" s="152"/>
      <c r="P29968" s="138"/>
    </row>
    <row r="29969" spans="13:16" x14ac:dyDescent="0.3">
      <c r="M29969" s="162"/>
      <c r="N29969" s="152"/>
      <c r="P29969" s="138"/>
    </row>
    <row r="29970" spans="13:16" x14ac:dyDescent="0.3">
      <c r="M29970" s="162"/>
      <c r="N29970" s="152"/>
      <c r="P29970" s="138"/>
    </row>
    <row r="29971" spans="13:16" x14ac:dyDescent="0.3">
      <c r="M29971" s="162"/>
      <c r="N29971" s="152"/>
      <c r="P29971" s="138"/>
    </row>
    <row r="29972" spans="13:16" x14ac:dyDescent="0.3">
      <c r="M29972" s="162"/>
      <c r="N29972" s="152"/>
      <c r="P29972" s="138"/>
    </row>
    <row r="29973" spans="13:16" x14ac:dyDescent="0.3">
      <c r="M29973" s="162"/>
      <c r="N29973" s="152"/>
      <c r="P29973" s="138"/>
    </row>
    <row r="29974" spans="13:16" x14ac:dyDescent="0.3">
      <c r="M29974" s="162"/>
      <c r="N29974" s="152"/>
      <c r="P29974" s="138"/>
    </row>
    <row r="29975" spans="13:16" x14ac:dyDescent="0.3">
      <c r="M29975" s="162"/>
      <c r="N29975" s="152"/>
      <c r="P29975" s="138"/>
    </row>
    <row r="29976" spans="13:16" x14ac:dyDescent="0.3">
      <c r="M29976" s="162"/>
      <c r="N29976" s="152"/>
      <c r="P29976" s="138"/>
    </row>
    <row r="29977" spans="13:16" x14ac:dyDescent="0.3">
      <c r="M29977" s="162"/>
      <c r="N29977" s="152"/>
      <c r="P29977" s="138"/>
    </row>
    <row r="29978" spans="13:16" x14ac:dyDescent="0.3">
      <c r="M29978" s="162"/>
      <c r="N29978" s="152"/>
      <c r="P29978" s="138"/>
    </row>
    <row r="29979" spans="13:16" x14ac:dyDescent="0.3">
      <c r="M29979" s="162"/>
      <c r="N29979" s="152"/>
      <c r="P29979" s="138"/>
    </row>
    <row r="29980" spans="13:16" x14ac:dyDescent="0.3">
      <c r="M29980" s="162"/>
      <c r="N29980" s="152"/>
      <c r="P29980" s="138"/>
    </row>
    <row r="29981" spans="13:16" x14ac:dyDescent="0.3">
      <c r="M29981" s="162"/>
      <c r="N29981" s="152"/>
      <c r="P29981" s="138"/>
    </row>
    <row r="29982" spans="13:16" x14ac:dyDescent="0.3">
      <c r="M29982" s="162"/>
      <c r="N29982" s="152"/>
      <c r="P29982" s="138"/>
    </row>
    <row r="29983" spans="13:16" x14ac:dyDescent="0.3">
      <c r="M29983" s="162"/>
      <c r="N29983" s="152"/>
      <c r="P29983" s="138"/>
    </row>
    <row r="29984" spans="13:16" x14ac:dyDescent="0.3">
      <c r="M29984" s="162"/>
      <c r="N29984" s="152"/>
      <c r="P29984" s="138"/>
    </row>
    <row r="29985" spans="13:16" x14ac:dyDescent="0.3">
      <c r="M29985" s="162"/>
      <c r="N29985" s="152"/>
      <c r="P29985" s="138"/>
    </row>
    <row r="29986" spans="13:16" x14ac:dyDescent="0.3">
      <c r="M29986" s="162"/>
      <c r="N29986" s="152"/>
      <c r="P29986" s="138"/>
    </row>
    <row r="29987" spans="13:16" x14ac:dyDescent="0.3">
      <c r="M29987" s="162"/>
      <c r="N29987" s="152"/>
      <c r="P29987" s="138"/>
    </row>
    <row r="29988" spans="13:16" x14ac:dyDescent="0.3">
      <c r="M29988" s="162"/>
      <c r="N29988" s="152"/>
      <c r="P29988" s="138"/>
    </row>
    <row r="29989" spans="13:16" x14ac:dyDescent="0.3">
      <c r="M29989" s="162"/>
      <c r="N29989" s="152"/>
      <c r="P29989" s="138"/>
    </row>
    <row r="29990" spans="13:16" x14ac:dyDescent="0.3">
      <c r="M29990" s="162"/>
      <c r="N29990" s="152"/>
      <c r="P29990" s="138"/>
    </row>
    <row r="29991" spans="13:16" x14ac:dyDescent="0.3">
      <c r="M29991" s="162"/>
      <c r="N29991" s="152"/>
      <c r="P29991" s="138"/>
    </row>
    <row r="29992" spans="13:16" x14ac:dyDescent="0.3">
      <c r="M29992" s="162"/>
      <c r="N29992" s="152"/>
      <c r="P29992" s="138"/>
    </row>
    <row r="29993" spans="13:16" x14ac:dyDescent="0.3">
      <c r="M29993" s="162"/>
      <c r="N29993" s="152"/>
      <c r="P29993" s="138"/>
    </row>
    <row r="29994" spans="13:16" x14ac:dyDescent="0.3">
      <c r="M29994" s="162"/>
      <c r="N29994" s="152"/>
      <c r="P29994" s="138"/>
    </row>
    <row r="29995" spans="13:16" x14ac:dyDescent="0.3">
      <c r="M29995" s="162"/>
      <c r="N29995" s="152"/>
      <c r="P29995" s="138"/>
    </row>
    <row r="29996" spans="13:16" x14ac:dyDescent="0.3">
      <c r="M29996" s="162"/>
      <c r="N29996" s="152"/>
      <c r="P29996" s="138"/>
    </row>
    <row r="29997" spans="13:16" x14ac:dyDescent="0.3">
      <c r="M29997" s="162"/>
      <c r="N29997" s="152"/>
      <c r="P29997" s="138"/>
    </row>
    <row r="29998" spans="13:16" x14ac:dyDescent="0.3">
      <c r="M29998" s="162"/>
      <c r="N29998" s="152"/>
      <c r="P29998" s="138"/>
    </row>
    <row r="29999" spans="13:16" x14ac:dyDescent="0.3">
      <c r="M29999" s="162"/>
      <c r="N29999" s="152"/>
      <c r="P29999" s="138"/>
    </row>
    <row r="30000" spans="13:16" x14ac:dyDescent="0.3">
      <c r="M30000" s="162"/>
      <c r="N30000" s="152"/>
      <c r="P30000" s="138"/>
    </row>
    <row r="30001" spans="13:16" x14ac:dyDescent="0.3">
      <c r="M30001" s="162"/>
      <c r="N30001" s="152"/>
      <c r="P30001" s="138"/>
    </row>
    <row r="30002" spans="13:16" x14ac:dyDescent="0.3">
      <c r="M30002" s="162"/>
      <c r="N30002" s="152"/>
      <c r="P30002" s="138"/>
    </row>
    <row r="30003" spans="13:16" x14ac:dyDescent="0.3">
      <c r="M30003" s="162"/>
      <c r="N30003" s="152"/>
      <c r="P30003" s="138"/>
    </row>
    <row r="30004" spans="13:16" x14ac:dyDescent="0.3">
      <c r="M30004" s="162"/>
      <c r="N30004" s="152"/>
      <c r="P30004" s="138"/>
    </row>
    <row r="30005" spans="13:16" x14ac:dyDescent="0.3">
      <c r="M30005" s="162"/>
      <c r="N30005" s="152"/>
      <c r="P30005" s="138"/>
    </row>
    <row r="30006" spans="13:16" x14ac:dyDescent="0.3">
      <c r="M30006" s="162"/>
      <c r="N30006" s="152"/>
      <c r="P30006" s="138"/>
    </row>
    <row r="30007" spans="13:16" x14ac:dyDescent="0.3">
      <c r="M30007" s="162"/>
      <c r="N30007" s="152"/>
      <c r="P30007" s="138"/>
    </row>
    <row r="30008" spans="13:16" x14ac:dyDescent="0.3">
      <c r="M30008" s="162"/>
      <c r="N30008" s="152"/>
      <c r="P30008" s="138"/>
    </row>
    <row r="30009" spans="13:16" x14ac:dyDescent="0.3">
      <c r="M30009" s="162"/>
      <c r="N30009" s="152"/>
      <c r="P30009" s="138"/>
    </row>
    <row r="30010" spans="13:16" x14ac:dyDescent="0.3">
      <c r="M30010" s="162"/>
      <c r="N30010" s="152"/>
      <c r="P30010" s="138"/>
    </row>
    <row r="30011" spans="13:16" x14ac:dyDescent="0.3">
      <c r="M30011" s="162"/>
      <c r="N30011" s="152"/>
      <c r="P30011" s="138"/>
    </row>
    <row r="30012" spans="13:16" x14ac:dyDescent="0.3">
      <c r="M30012" s="162"/>
      <c r="N30012" s="152"/>
      <c r="P30012" s="138"/>
    </row>
    <row r="30013" spans="13:16" x14ac:dyDescent="0.3">
      <c r="M30013" s="162"/>
      <c r="N30013" s="152"/>
      <c r="P30013" s="138"/>
    </row>
    <row r="30014" spans="13:16" x14ac:dyDescent="0.3">
      <c r="M30014" s="162"/>
      <c r="N30014" s="152"/>
      <c r="P30014" s="138"/>
    </row>
    <row r="30015" spans="13:16" x14ac:dyDescent="0.3">
      <c r="M30015" s="162"/>
      <c r="N30015" s="152"/>
      <c r="P30015" s="138"/>
    </row>
    <row r="30016" spans="13:16" x14ac:dyDescent="0.3">
      <c r="M30016" s="162"/>
      <c r="N30016" s="152"/>
      <c r="P30016" s="138"/>
    </row>
    <row r="30017" spans="13:16" x14ac:dyDescent="0.3">
      <c r="M30017" s="162"/>
      <c r="N30017" s="152"/>
      <c r="P30017" s="138"/>
    </row>
    <row r="30018" spans="13:16" x14ac:dyDescent="0.3">
      <c r="M30018" s="162"/>
      <c r="N30018" s="152"/>
      <c r="P30018" s="138"/>
    </row>
    <row r="30019" spans="13:16" x14ac:dyDescent="0.3">
      <c r="M30019" s="162"/>
      <c r="N30019" s="152"/>
      <c r="P30019" s="138"/>
    </row>
    <row r="30020" spans="13:16" x14ac:dyDescent="0.3">
      <c r="M30020" s="162"/>
      <c r="N30020" s="152"/>
      <c r="P30020" s="138"/>
    </row>
    <row r="30021" spans="13:16" x14ac:dyDescent="0.3">
      <c r="M30021" s="162"/>
      <c r="N30021" s="152"/>
      <c r="P30021" s="138"/>
    </row>
    <row r="30022" spans="13:16" x14ac:dyDescent="0.3">
      <c r="M30022" s="162"/>
      <c r="N30022" s="152"/>
      <c r="P30022" s="138"/>
    </row>
    <row r="30023" spans="13:16" x14ac:dyDescent="0.3">
      <c r="M30023" s="162"/>
      <c r="N30023" s="152"/>
      <c r="P30023" s="138"/>
    </row>
    <row r="30024" spans="13:16" x14ac:dyDescent="0.3">
      <c r="M30024" s="162"/>
      <c r="N30024" s="152"/>
      <c r="P30024" s="138"/>
    </row>
    <row r="30025" spans="13:16" x14ac:dyDescent="0.3">
      <c r="M30025" s="162"/>
      <c r="N30025" s="152"/>
      <c r="P30025" s="138"/>
    </row>
    <row r="30026" spans="13:16" x14ac:dyDescent="0.3">
      <c r="M30026" s="162"/>
      <c r="N30026" s="152"/>
      <c r="P30026" s="138"/>
    </row>
    <row r="30027" spans="13:16" x14ac:dyDescent="0.3">
      <c r="M30027" s="162"/>
      <c r="N30027" s="152"/>
      <c r="P30027" s="138"/>
    </row>
    <row r="30028" spans="13:16" x14ac:dyDescent="0.3">
      <c r="M30028" s="162"/>
      <c r="N30028" s="152"/>
      <c r="P30028" s="138"/>
    </row>
    <row r="30029" spans="13:16" x14ac:dyDescent="0.3">
      <c r="M30029" s="162"/>
      <c r="N30029" s="152"/>
      <c r="P30029" s="138"/>
    </row>
    <row r="30030" spans="13:16" x14ac:dyDescent="0.3">
      <c r="M30030" s="162"/>
      <c r="N30030" s="152"/>
      <c r="P30030" s="138"/>
    </row>
    <row r="30031" spans="13:16" x14ac:dyDescent="0.3">
      <c r="M30031" s="162"/>
      <c r="N30031" s="152"/>
      <c r="P30031" s="138"/>
    </row>
    <row r="30032" spans="13:16" x14ac:dyDescent="0.3">
      <c r="M30032" s="162"/>
      <c r="N30032" s="152"/>
      <c r="P30032" s="138"/>
    </row>
    <row r="30033" spans="13:16" x14ac:dyDescent="0.3">
      <c r="M30033" s="162"/>
      <c r="N30033" s="152"/>
      <c r="P30033" s="138"/>
    </row>
    <row r="30034" spans="13:16" x14ac:dyDescent="0.3">
      <c r="M30034" s="162"/>
      <c r="N30034" s="152"/>
      <c r="P30034" s="138"/>
    </row>
    <row r="30035" spans="13:16" x14ac:dyDescent="0.3">
      <c r="M30035" s="162"/>
      <c r="N30035" s="152"/>
      <c r="P30035" s="138"/>
    </row>
    <row r="30036" spans="13:16" x14ac:dyDescent="0.3">
      <c r="M30036" s="162"/>
      <c r="N30036" s="152"/>
      <c r="P30036" s="138"/>
    </row>
    <row r="30037" spans="13:16" x14ac:dyDescent="0.3">
      <c r="M30037" s="162"/>
      <c r="N30037" s="152"/>
      <c r="P30037" s="138"/>
    </row>
    <row r="30038" spans="13:16" x14ac:dyDescent="0.3">
      <c r="M30038" s="162"/>
      <c r="N30038" s="152"/>
      <c r="P30038" s="138"/>
    </row>
    <row r="30039" spans="13:16" x14ac:dyDescent="0.3">
      <c r="M30039" s="162"/>
      <c r="N30039" s="152"/>
      <c r="P30039" s="138"/>
    </row>
    <row r="30040" spans="13:16" x14ac:dyDescent="0.3">
      <c r="M30040" s="162"/>
      <c r="N30040" s="152"/>
      <c r="P30040" s="138"/>
    </row>
    <row r="30041" spans="13:16" x14ac:dyDescent="0.3">
      <c r="M30041" s="162"/>
      <c r="N30041" s="152"/>
      <c r="P30041" s="138"/>
    </row>
    <row r="30042" spans="13:16" x14ac:dyDescent="0.3">
      <c r="M30042" s="162"/>
      <c r="N30042" s="152"/>
      <c r="P30042" s="138"/>
    </row>
    <row r="30043" spans="13:16" x14ac:dyDescent="0.3">
      <c r="M30043" s="162"/>
      <c r="N30043" s="152"/>
      <c r="P30043" s="138"/>
    </row>
    <row r="30044" spans="13:16" x14ac:dyDescent="0.3">
      <c r="M30044" s="162"/>
      <c r="N30044" s="152"/>
      <c r="P30044" s="138"/>
    </row>
    <row r="30045" spans="13:16" x14ac:dyDescent="0.3">
      <c r="M30045" s="162"/>
      <c r="N30045" s="152"/>
      <c r="P30045" s="138"/>
    </row>
    <row r="30046" spans="13:16" x14ac:dyDescent="0.3">
      <c r="M30046" s="162"/>
      <c r="N30046" s="152"/>
      <c r="P30046" s="138"/>
    </row>
    <row r="30047" spans="13:16" x14ac:dyDescent="0.3">
      <c r="M30047" s="162"/>
      <c r="N30047" s="152"/>
      <c r="P30047" s="138"/>
    </row>
    <row r="30048" spans="13:16" x14ac:dyDescent="0.3">
      <c r="M30048" s="162"/>
      <c r="N30048" s="152"/>
      <c r="P30048" s="138"/>
    </row>
    <row r="30049" spans="13:16" x14ac:dyDescent="0.3">
      <c r="M30049" s="162"/>
      <c r="N30049" s="152"/>
      <c r="P30049" s="138"/>
    </row>
    <row r="30050" spans="13:16" x14ac:dyDescent="0.3">
      <c r="M30050" s="162"/>
      <c r="N30050" s="152"/>
      <c r="P30050" s="138"/>
    </row>
    <row r="30051" spans="13:16" x14ac:dyDescent="0.3">
      <c r="M30051" s="162"/>
      <c r="N30051" s="152"/>
      <c r="P30051" s="138"/>
    </row>
    <row r="30052" spans="13:16" x14ac:dyDescent="0.3">
      <c r="M30052" s="162"/>
      <c r="N30052" s="152"/>
      <c r="P30052" s="138"/>
    </row>
    <row r="30053" spans="13:16" x14ac:dyDescent="0.3">
      <c r="M30053" s="162"/>
      <c r="N30053" s="152"/>
      <c r="P30053" s="138"/>
    </row>
    <row r="30054" spans="13:16" x14ac:dyDescent="0.3">
      <c r="M30054" s="162"/>
      <c r="N30054" s="152"/>
      <c r="P30054" s="138"/>
    </row>
    <row r="30055" spans="13:16" x14ac:dyDescent="0.3">
      <c r="M30055" s="162"/>
      <c r="N30055" s="152"/>
      <c r="P30055" s="138"/>
    </row>
    <row r="30056" spans="13:16" x14ac:dyDescent="0.3">
      <c r="M30056" s="162"/>
      <c r="N30056" s="152"/>
      <c r="P30056" s="138"/>
    </row>
    <row r="30057" spans="13:16" x14ac:dyDescent="0.3">
      <c r="M30057" s="162"/>
      <c r="N30057" s="152"/>
      <c r="P30057" s="138"/>
    </row>
    <row r="30058" spans="13:16" x14ac:dyDescent="0.3">
      <c r="M30058" s="162"/>
      <c r="N30058" s="152"/>
      <c r="P30058" s="138"/>
    </row>
    <row r="30059" spans="13:16" x14ac:dyDescent="0.3">
      <c r="M30059" s="162"/>
      <c r="N30059" s="152"/>
      <c r="P30059" s="138"/>
    </row>
    <row r="30060" spans="13:16" x14ac:dyDescent="0.3">
      <c r="M30060" s="162"/>
      <c r="N30060" s="152"/>
      <c r="P30060" s="138"/>
    </row>
    <row r="30061" spans="13:16" x14ac:dyDescent="0.3">
      <c r="M30061" s="162"/>
      <c r="N30061" s="152"/>
      <c r="P30061" s="138"/>
    </row>
    <row r="30062" spans="13:16" x14ac:dyDescent="0.3">
      <c r="M30062" s="162"/>
      <c r="N30062" s="152"/>
      <c r="P30062" s="138"/>
    </row>
    <row r="30063" spans="13:16" x14ac:dyDescent="0.3">
      <c r="M30063" s="162"/>
      <c r="N30063" s="152"/>
      <c r="P30063" s="138"/>
    </row>
    <row r="30064" spans="13:16" x14ac:dyDescent="0.3">
      <c r="M30064" s="162"/>
      <c r="N30064" s="152"/>
      <c r="P30064" s="138"/>
    </row>
    <row r="30065" spans="13:16" x14ac:dyDescent="0.3">
      <c r="M30065" s="162"/>
      <c r="N30065" s="152"/>
      <c r="P30065" s="138"/>
    </row>
    <row r="30066" spans="13:16" x14ac:dyDescent="0.3">
      <c r="M30066" s="162"/>
      <c r="N30066" s="152"/>
      <c r="P30066" s="138"/>
    </row>
    <row r="30067" spans="13:16" x14ac:dyDescent="0.3">
      <c r="M30067" s="162"/>
      <c r="N30067" s="152"/>
      <c r="P30067" s="138"/>
    </row>
    <row r="30068" spans="13:16" x14ac:dyDescent="0.3">
      <c r="M30068" s="162"/>
      <c r="N30068" s="152"/>
      <c r="P30068" s="138"/>
    </row>
    <row r="30069" spans="13:16" x14ac:dyDescent="0.3">
      <c r="M30069" s="162"/>
      <c r="N30069" s="152"/>
      <c r="P30069" s="138"/>
    </row>
    <row r="30070" spans="13:16" x14ac:dyDescent="0.3">
      <c r="M30070" s="162"/>
      <c r="N30070" s="152"/>
      <c r="P30070" s="138"/>
    </row>
    <row r="30071" spans="13:16" x14ac:dyDescent="0.3">
      <c r="M30071" s="162"/>
      <c r="N30071" s="152"/>
      <c r="P30071" s="138"/>
    </row>
    <row r="30072" spans="13:16" x14ac:dyDescent="0.3">
      <c r="M30072" s="162"/>
      <c r="N30072" s="152"/>
      <c r="P30072" s="138"/>
    </row>
    <row r="30073" spans="13:16" x14ac:dyDescent="0.3">
      <c r="M30073" s="162"/>
      <c r="N30073" s="152"/>
      <c r="P30073" s="138"/>
    </row>
    <row r="30074" spans="13:16" x14ac:dyDescent="0.3">
      <c r="M30074" s="162"/>
      <c r="N30074" s="152"/>
      <c r="P30074" s="138"/>
    </row>
    <row r="30075" spans="13:16" x14ac:dyDescent="0.3">
      <c r="M30075" s="162"/>
      <c r="N30075" s="152"/>
      <c r="P30075" s="138"/>
    </row>
    <row r="30076" spans="13:16" x14ac:dyDescent="0.3">
      <c r="M30076" s="162"/>
      <c r="N30076" s="152"/>
      <c r="P30076" s="138"/>
    </row>
    <row r="30077" spans="13:16" x14ac:dyDescent="0.3">
      <c r="M30077" s="162"/>
      <c r="N30077" s="152"/>
      <c r="P30077" s="138"/>
    </row>
    <row r="30078" spans="13:16" x14ac:dyDescent="0.3">
      <c r="M30078" s="162"/>
      <c r="N30078" s="152"/>
      <c r="P30078" s="138"/>
    </row>
    <row r="30079" spans="13:16" x14ac:dyDescent="0.3">
      <c r="M30079" s="162"/>
      <c r="N30079" s="152"/>
      <c r="P30079" s="138"/>
    </row>
    <row r="30080" spans="13:16" x14ac:dyDescent="0.3">
      <c r="M30080" s="162"/>
      <c r="N30080" s="152"/>
      <c r="P30080" s="138"/>
    </row>
    <row r="30081" spans="13:16" x14ac:dyDescent="0.3">
      <c r="M30081" s="162"/>
      <c r="N30081" s="152"/>
      <c r="P30081" s="138"/>
    </row>
    <row r="30082" spans="13:16" x14ac:dyDescent="0.3">
      <c r="M30082" s="162"/>
      <c r="N30082" s="152"/>
      <c r="P30082" s="138"/>
    </row>
    <row r="30083" spans="13:16" x14ac:dyDescent="0.3">
      <c r="M30083" s="162"/>
      <c r="N30083" s="152"/>
      <c r="P30083" s="138"/>
    </row>
    <row r="30084" spans="13:16" x14ac:dyDescent="0.3">
      <c r="M30084" s="162"/>
      <c r="N30084" s="152"/>
      <c r="P30084" s="138"/>
    </row>
    <row r="30085" spans="13:16" x14ac:dyDescent="0.3">
      <c r="M30085" s="162"/>
      <c r="N30085" s="152"/>
      <c r="P30085" s="138"/>
    </row>
    <row r="30086" spans="13:16" x14ac:dyDescent="0.3">
      <c r="M30086" s="162"/>
      <c r="N30086" s="152"/>
      <c r="P30086" s="138"/>
    </row>
    <row r="30087" spans="13:16" x14ac:dyDescent="0.3">
      <c r="M30087" s="162"/>
      <c r="N30087" s="152"/>
      <c r="P30087" s="138"/>
    </row>
    <row r="30088" spans="13:16" x14ac:dyDescent="0.3">
      <c r="M30088" s="162"/>
      <c r="N30088" s="152"/>
      <c r="P30088" s="138"/>
    </row>
    <row r="30089" spans="13:16" x14ac:dyDescent="0.3">
      <c r="M30089" s="162"/>
      <c r="N30089" s="152"/>
      <c r="P30089" s="138"/>
    </row>
    <row r="30090" spans="13:16" x14ac:dyDescent="0.3">
      <c r="M30090" s="162"/>
      <c r="N30090" s="152"/>
      <c r="P30090" s="138"/>
    </row>
    <row r="30091" spans="13:16" x14ac:dyDescent="0.3">
      <c r="M30091" s="162"/>
      <c r="N30091" s="152"/>
      <c r="P30091" s="138"/>
    </row>
    <row r="30092" spans="13:16" x14ac:dyDescent="0.3">
      <c r="M30092" s="162"/>
      <c r="N30092" s="152"/>
      <c r="P30092" s="138"/>
    </row>
    <row r="30093" spans="13:16" x14ac:dyDescent="0.3">
      <c r="M30093" s="162"/>
      <c r="N30093" s="152"/>
      <c r="P30093" s="138"/>
    </row>
    <row r="30094" spans="13:16" x14ac:dyDescent="0.3">
      <c r="M30094" s="162"/>
      <c r="N30094" s="152"/>
      <c r="P30094" s="138"/>
    </row>
    <row r="30095" spans="13:16" x14ac:dyDescent="0.3">
      <c r="M30095" s="162"/>
      <c r="N30095" s="152"/>
      <c r="P30095" s="138"/>
    </row>
    <row r="30096" spans="13:16" x14ac:dyDescent="0.3">
      <c r="M30096" s="162"/>
      <c r="N30096" s="152"/>
      <c r="P30096" s="138"/>
    </row>
    <row r="30097" spans="13:16" x14ac:dyDescent="0.3">
      <c r="M30097" s="162"/>
      <c r="N30097" s="152"/>
      <c r="P30097" s="138"/>
    </row>
    <row r="30098" spans="13:16" x14ac:dyDescent="0.3">
      <c r="M30098" s="162"/>
      <c r="N30098" s="152"/>
      <c r="P30098" s="138"/>
    </row>
    <row r="30099" spans="13:16" x14ac:dyDescent="0.3">
      <c r="M30099" s="162"/>
      <c r="N30099" s="152"/>
      <c r="P30099" s="138"/>
    </row>
    <row r="30100" spans="13:16" x14ac:dyDescent="0.3">
      <c r="M30100" s="162"/>
      <c r="N30100" s="152"/>
      <c r="P30100" s="138"/>
    </row>
    <row r="30101" spans="13:16" x14ac:dyDescent="0.3">
      <c r="M30101" s="162"/>
      <c r="N30101" s="152"/>
      <c r="P30101" s="138"/>
    </row>
    <row r="30102" spans="13:16" x14ac:dyDescent="0.3">
      <c r="M30102" s="162"/>
      <c r="N30102" s="152"/>
      <c r="P30102" s="138"/>
    </row>
    <row r="30103" spans="13:16" x14ac:dyDescent="0.3">
      <c r="M30103" s="162"/>
      <c r="N30103" s="152"/>
      <c r="P30103" s="138"/>
    </row>
    <row r="30104" spans="13:16" x14ac:dyDescent="0.3">
      <c r="M30104" s="162"/>
      <c r="N30104" s="152"/>
      <c r="P30104" s="138"/>
    </row>
    <row r="30105" spans="13:16" x14ac:dyDescent="0.3">
      <c r="M30105" s="162"/>
      <c r="N30105" s="152"/>
      <c r="P30105" s="138"/>
    </row>
    <row r="30106" spans="13:16" x14ac:dyDescent="0.3">
      <c r="M30106" s="162"/>
      <c r="N30106" s="152"/>
      <c r="P30106" s="138"/>
    </row>
    <row r="30107" spans="13:16" x14ac:dyDescent="0.3">
      <c r="M30107" s="162"/>
      <c r="N30107" s="152"/>
      <c r="P30107" s="138"/>
    </row>
    <row r="30108" spans="13:16" x14ac:dyDescent="0.3">
      <c r="M30108" s="162"/>
      <c r="N30108" s="152"/>
      <c r="P30108" s="138"/>
    </row>
    <row r="30109" spans="13:16" x14ac:dyDescent="0.3">
      <c r="M30109" s="162"/>
      <c r="N30109" s="152"/>
      <c r="P30109" s="138"/>
    </row>
    <row r="30110" spans="13:16" x14ac:dyDescent="0.3">
      <c r="M30110" s="162"/>
      <c r="N30110" s="152"/>
      <c r="P30110" s="138"/>
    </row>
    <row r="30111" spans="13:16" x14ac:dyDescent="0.3">
      <c r="M30111" s="162"/>
      <c r="N30111" s="152"/>
      <c r="P30111" s="138"/>
    </row>
    <row r="30112" spans="13:16" x14ac:dyDescent="0.3">
      <c r="M30112" s="162"/>
      <c r="N30112" s="152"/>
      <c r="P30112" s="138"/>
    </row>
    <row r="30113" spans="13:16" x14ac:dyDescent="0.3">
      <c r="M30113" s="162"/>
      <c r="N30113" s="152"/>
      <c r="P30113" s="138"/>
    </row>
    <row r="30114" spans="13:16" x14ac:dyDescent="0.3">
      <c r="M30114" s="162"/>
      <c r="N30114" s="152"/>
      <c r="P30114" s="138"/>
    </row>
    <row r="30115" spans="13:16" x14ac:dyDescent="0.3">
      <c r="M30115" s="162"/>
      <c r="N30115" s="152"/>
      <c r="P30115" s="138"/>
    </row>
    <row r="30116" spans="13:16" x14ac:dyDescent="0.3">
      <c r="M30116" s="162"/>
      <c r="N30116" s="152"/>
      <c r="P30116" s="138"/>
    </row>
    <row r="30117" spans="13:16" x14ac:dyDescent="0.3">
      <c r="M30117" s="162"/>
      <c r="N30117" s="152"/>
      <c r="P30117" s="138"/>
    </row>
    <row r="30118" spans="13:16" x14ac:dyDescent="0.3">
      <c r="M30118" s="162"/>
      <c r="N30118" s="152"/>
      <c r="P30118" s="138"/>
    </row>
    <row r="30119" spans="13:16" x14ac:dyDescent="0.3">
      <c r="M30119" s="162"/>
      <c r="N30119" s="152"/>
      <c r="P30119" s="138"/>
    </row>
    <row r="30120" spans="13:16" x14ac:dyDescent="0.3">
      <c r="M30120" s="162"/>
      <c r="N30120" s="152"/>
      <c r="P30120" s="138"/>
    </row>
    <row r="30121" spans="13:16" x14ac:dyDescent="0.3">
      <c r="M30121" s="162"/>
      <c r="N30121" s="152"/>
      <c r="P30121" s="138"/>
    </row>
    <row r="30122" spans="13:16" x14ac:dyDescent="0.3">
      <c r="M30122" s="162"/>
      <c r="N30122" s="152"/>
      <c r="P30122" s="138"/>
    </row>
    <row r="30123" spans="13:16" x14ac:dyDescent="0.3">
      <c r="M30123" s="162"/>
      <c r="N30123" s="152"/>
      <c r="P30123" s="138"/>
    </row>
    <row r="30124" spans="13:16" x14ac:dyDescent="0.3">
      <c r="M30124" s="162"/>
      <c r="N30124" s="152"/>
      <c r="P30124" s="138"/>
    </row>
    <row r="30125" spans="13:16" x14ac:dyDescent="0.3">
      <c r="M30125" s="162"/>
      <c r="N30125" s="152"/>
      <c r="P30125" s="138"/>
    </row>
    <row r="30126" spans="13:16" x14ac:dyDescent="0.3">
      <c r="M30126" s="162"/>
      <c r="N30126" s="152"/>
      <c r="P30126" s="138"/>
    </row>
    <row r="30127" spans="13:16" x14ac:dyDescent="0.3">
      <c r="M30127" s="162"/>
      <c r="N30127" s="152"/>
      <c r="P30127" s="138"/>
    </row>
    <row r="30128" spans="13:16" x14ac:dyDescent="0.3">
      <c r="M30128" s="162"/>
      <c r="N30128" s="152"/>
      <c r="P30128" s="138"/>
    </row>
    <row r="30129" spans="13:16" x14ac:dyDescent="0.3">
      <c r="M30129" s="162"/>
      <c r="N30129" s="152"/>
      <c r="P30129" s="138"/>
    </row>
    <row r="30130" spans="13:16" x14ac:dyDescent="0.3">
      <c r="M30130" s="162"/>
      <c r="N30130" s="152"/>
      <c r="P30130" s="138"/>
    </row>
    <row r="30131" spans="13:16" x14ac:dyDescent="0.3">
      <c r="M30131" s="162"/>
      <c r="N30131" s="152"/>
      <c r="P30131" s="138"/>
    </row>
    <row r="30132" spans="13:16" x14ac:dyDescent="0.3">
      <c r="M30132" s="162"/>
      <c r="N30132" s="152"/>
      <c r="P30132" s="138"/>
    </row>
    <row r="30133" spans="13:16" x14ac:dyDescent="0.3">
      <c r="M30133" s="162"/>
      <c r="N30133" s="152"/>
      <c r="P30133" s="138"/>
    </row>
    <row r="30134" spans="13:16" x14ac:dyDescent="0.3">
      <c r="M30134" s="162"/>
      <c r="N30134" s="152"/>
      <c r="P30134" s="138"/>
    </row>
    <row r="30135" spans="13:16" x14ac:dyDescent="0.3">
      <c r="M30135" s="162"/>
      <c r="N30135" s="152"/>
      <c r="P30135" s="138"/>
    </row>
    <row r="30136" spans="13:16" x14ac:dyDescent="0.3">
      <c r="M30136" s="162"/>
      <c r="N30136" s="152"/>
      <c r="P30136" s="138"/>
    </row>
    <row r="30137" spans="13:16" x14ac:dyDescent="0.3">
      <c r="M30137" s="162"/>
      <c r="N30137" s="152"/>
      <c r="P30137" s="138"/>
    </row>
    <row r="30138" spans="13:16" x14ac:dyDescent="0.3">
      <c r="M30138" s="162"/>
      <c r="N30138" s="152"/>
      <c r="P30138" s="138"/>
    </row>
    <row r="30139" spans="13:16" x14ac:dyDescent="0.3">
      <c r="M30139" s="162"/>
      <c r="N30139" s="152"/>
      <c r="P30139" s="138"/>
    </row>
    <row r="30140" spans="13:16" x14ac:dyDescent="0.3">
      <c r="M30140" s="162"/>
      <c r="N30140" s="152"/>
      <c r="P30140" s="138"/>
    </row>
    <row r="30141" spans="13:16" x14ac:dyDescent="0.3">
      <c r="M30141" s="162"/>
      <c r="N30141" s="152"/>
      <c r="P30141" s="138"/>
    </row>
    <row r="30142" spans="13:16" x14ac:dyDescent="0.3">
      <c r="M30142" s="162"/>
      <c r="N30142" s="152"/>
      <c r="P30142" s="138"/>
    </row>
    <row r="30143" spans="13:16" x14ac:dyDescent="0.3">
      <c r="M30143" s="162"/>
      <c r="N30143" s="152"/>
      <c r="P30143" s="138"/>
    </row>
    <row r="30144" spans="13:16" x14ac:dyDescent="0.3">
      <c r="M30144" s="162"/>
      <c r="N30144" s="152"/>
      <c r="P30144" s="138"/>
    </row>
    <row r="30145" spans="13:16" x14ac:dyDescent="0.3">
      <c r="M30145" s="162"/>
      <c r="N30145" s="152"/>
      <c r="P30145" s="138"/>
    </row>
    <row r="30146" spans="13:16" x14ac:dyDescent="0.3">
      <c r="M30146" s="162"/>
      <c r="N30146" s="152"/>
      <c r="P30146" s="138"/>
    </row>
    <row r="30147" spans="13:16" x14ac:dyDescent="0.3">
      <c r="M30147" s="162"/>
      <c r="N30147" s="152"/>
      <c r="P30147" s="138"/>
    </row>
    <row r="30148" spans="13:16" x14ac:dyDescent="0.3">
      <c r="M30148" s="162"/>
      <c r="N30148" s="152"/>
      <c r="P30148" s="138"/>
    </row>
    <row r="30149" spans="13:16" x14ac:dyDescent="0.3">
      <c r="M30149" s="162"/>
      <c r="N30149" s="152"/>
      <c r="P30149" s="138"/>
    </row>
    <row r="30150" spans="13:16" x14ac:dyDescent="0.3">
      <c r="M30150" s="162"/>
      <c r="N30150" s="152"/>
      <c r="P30150" s="138"/>
    </row>
    <row r="30151" spans="13:16" x14ac:dyDescent="0.3">
      <c r="M30151" s="162"/>
      <c r="N30151" s="152"/>
      <c r="P30151" s="138"/>
    </row>
    <row r="30152" spans="13:16" x14ac:dyDescent="0.3">
      <c r="M30152" s="162"/>
      <c r="N30152" s="152"/>
      <c r="P30152" s="138"/>
    </row>
    <row r="30153" spans="13:16" x14ac:dyDescent="0.3">
      <c r="M30153" s="162"/>
      <c r="N30153" s="152"/>
      <c r="P30153" s="138"/>
    </row>
    <row r="30154" spans="13:16" x14ac:dyDescent="0.3">
      <c r="M30154" s="162"/>
      <c r="N30154" s="152"/>
      <c r="P30154" s="138"/>
    </row>
    <row r="30155" spans="13:16" x14ac:dyDescent="0.3">
      <c r="M30155" s="162"/>
      <c r="N30155" s="152"/>
      <c r="P30155" s="138"/>
    </row>
    <row r="30156" spans="13:16" x14ac:dyDescent="0.3">
      <c r="M30156" s="162"/>
      <c r="N30156" s="152"/>
      <c r="P30156" s="138"/>
    </row>
    <row r="30157" spans="13:16" x14ac:dyDescent="0.3">
      <c r="M30157" s="162"/>
      <c r="N30157" s="152"/>
      <c r="P30157" s="138"/>
    </row>
    <row r="30158" spans="13:16" x14ac:dyDescent="0.3">
      <c r="M30158" s="162"/>
      <c r="N30158" s="152"/>
      <c r="P30158" s="138"/>
    </row>
    <row r="30159" spans="13:16" x14ac:dyDescent="0.3">
      <c r="M30159" s="162"/>
      <c r="N30159" s="152"/>
      <c r="P30159" s="138"/>
    </row>
    <row r="30160" spans="13:16" x14ac:dyDescent="0.3">
      <c r="M30160" s="162"/>
      <c r="N30160" s="152"/>
      <c r="P30160" s="138"/>
    </row>
    <row r="30161" spans="13:16" x14ac:dyDescent="0.3">
      <c r="M30161" s="162"/>
      <c r="N30161" s="152"/>
      <c r="P30161" s="138"/>
    </row>
    <row r="30162" spans="13:16" x14ac:dyDescent="0.3">
      <c r="M30162" s="162"/>
      <c r="N30162" s="152"/>
      <c r="P30162" s="138"/>
    </row>
    <row r="30163" spans="13:16" x14ac:dyDescent="0.3">
      <c r="M30163" s="162"/>
      <c r="N30163" s="152"/>
      <c r="P30163" s="138"/>
    </row>
    <row r="30164" spans="13:16" x14ac:dyDescent="0.3">
      <c r="M30164" s="162"/>
      <c r="N30164" s="152"/>
      <c r="P30164" s="138"/>
    </row>
    <row r="30165" spans="13:16" x14ac:dyDescent="0.3">
      <c r="M30165" s="162"/>
      <c r="N30165" s="152"/>
      <c r="P30165" s="138"/>
    </row>
    <row r="30166" spans="13:16" x14ac:dyDescent="0.3">
      <c r="M30166" s="162"/>
      <c r="N30166" s="152"/>
      <c r="P30166" s="138"/>
    </row>
    <row r="30167" spans="13:16" x14ac:dyDescent="0.3">
      <c r="M30167" s="162"/>
      <c r="N30167" s="152"/>
      <c r="P30167" s="138"/>
    </row>
    <row r="30168" spans="13:16" x14ac:dyDescent="0.3">
      <c r="M30168" s="162"/>
      <c r="N30168" s="152"/>
      <c r="P30168" s="138"/>
    </row>
    <row r="30169" spans="13:16" x14ac:dyDescent="0.3">
      <c r="M30169" s="162"/>
      <c r="N30169" s="152"/>
      <c r="P30169" s="138"/>
    </row>
    <row r="30170" spans="13:16" x14ac:dyDescent="0.3">
      <c r="M30170" s="162"/>
      <c r="N30170" s="152"/>
      <c r="P30170" s="138"/>
    </row>
    <row r="30171" spans="13:16" x14ac:dyDescent="0.3">
      <c r="M30171" s="162"/>
      <c r="N30171" s="152"/>
      <c r="P30171" s="138"/>
    </row>
    <row r="30172" spans="13:16" x14ac:dyDescent="0.3">
      <c r="M30172" s="162"/>
      <c r="N30172" s="152"/>
      <c r="P30172" s="138"/>
    </row>
    <row r="30173" spans="13:16" x14ac:dyDescent="0.3">
      <c r="M30173" s="162"/>
      <c r="N30173" s="152"/>
      <c r="P30173" s="138"/>
    </row>
    <row r="30174" spans="13:16" x14ac:dyDescent="0.3">
      <c r="M30174" s="162"/>
      <c r="N30174" s="152"/>
      <c r="P30174" s="138"/>
    </row>
    <row r="30175" spans="13:16" x14ac:dyDescent="0.3">
      <c r="M30175" s="162"/>
      <c r="N30175" s="152"/>
      <c r="P30175" s="138"/>
    </row>
    <row r="30176" spans="13:16" x14ac:dyDescent="0.3">
      <c r="M30176" s="162"/>
      <c r="N30176" s="152"/>
      <c r="P30176" s="138"/>
    </row>
    <row r="30177" spans="13:16" x14ac:dyDescent="0.3">
      <c r="M30177" s="162"/>
      <c r="N30177" s="152"/>
      <c r="P30177" s="138"/>
    </row>
    <row r="30178" spans="13:16" x14ac:dyDescent="0.3">
      <c r="M30178" s="162"/>
      <c r="N30178" s="152"/>
      <c r="P30178" s="138"/>
    </row>
    <row r="30179" spans="13:16" x14ac:dyDescent="0.3">
      <c r="M30179" s="162"/>
      <c r="N30179" s="152"/>
      <c r="P30179" s="138"/>
    </row>
    <row r="30180" spans="13:16" x14ac:dyDescent="0.3">
      <c r="M30180" s="162"/>
      <c r="N30180" s="152"/>
      <c r="P30180" s="138"/>
    </row>
    <row r="30181" spans="13:16" x14ac:dyDescent="0.3">
      <c r="M30181" s="162"/>
      <c r="N30181" s="152"/>
      <c r="P30181" s="138"/>
    </row>
    <row r="30182" spans="13:16" x14ac:dyDescent="0.3">
      <c r="M30182" s="162"/>
      <c r="N30182" s="152"/>
      <c r="P30182" s="138"/>
    </row>
    <row r="30183" spans="13:16" x14ac:dyDescent="0.3">
      <c r="M30183" s="162"/>
      <c r="N30183" s="152"/>
      <c r="P30183" s="138"/>
    </row>
    <row r="30184" spans="13:16" x14ac:dyDescent="0.3">
      <c r="M30184" s="162"/>
      <c r="N30184" s="152"/>
      <c r="P30184" s="138"/>
    </row>
    <row r="30185" spans="13:16" x14ac:dyDescent="0.3">
      <c r="M30185" s="162"/>
      <c r="N30185" s="152"/>
      <c r="P30185" s="138"/>
    </row>
    <row r="30186" spans="13:16" x14ac:dyDescent="0.3">
      <c r="M30186" s="162"/>
      <c r="N30186" s="152"/>
      <c r="P30186" s="138"/>
    </row>
    <row r="30187" spans="13:16" x14ac:dyDescent="0.3">
      <c r="M30187" s="162"/>
      <c r="N30187" s="152"/>
      <c r="P30187" s="138"/>
    </row>
    <row r="30188" spans="13:16" x14ac:dyDescent="0.3">
      <c r="M30188" s="162"/>
      <c r="N30188" s="152"/>
      <c r="P30188" s="138"/>
    </row>
    <row r="30189" spans="13:16" x14ac:dyDescent="0.3">
      <c r="M30189" s="162"/>
      <c r="N30189" s="152"/>
      <c r="P30189" s="138"/>
    </row>
    <row r="30190" spans="13:16" x14ac:dyDescent="0.3">
      <c r="M30190" s="162"/>
      <c r="N30190" s="152"/>
      <c r="P30190" s="138"/>
    </row>
    <row r="30191" spans="13:16" x14ac:dyDescent="0.3">
      <c r="M30191" s="162"/>
      <c r="N30191" s="152"/>
      <c r="P30191" s="138"/>
    </row>
    <row r="30192" spans="13:16" x14ac:dyDescent="0.3">
      <c r="M30192" s="162"/>
      <c r="N30192" s="152"/>
      <c r="P30192" s="138"/>
    </row>
    <row r="30193" spans="13:16" x14ac:dyDescent="0.3">
      <c r="M30193" s="162"/>
      <c r="N30193" s="152"/>
      <c r="P30193" s="138"/>
    </row>
    <row r="30194" spans="13:16" x14ac:dyDescent="0.3">
      <c r="M30194" s="162"/>
      <c r="N30194" s="152"/>
      <c r="P30194" s="138"/>
    </row>
    <row r="30195" spans="13:16" x14ac:dyDescent="0.3">
      <c r="M30195" s="162"/>
      <c r="N30195" s="152"/>
      <c r="P30195" s="138"/>
    </row>
    <row r="30196" spans="13:16" x14ac:dyDescent="0.3">
      <c r="M30196" s="162"/>
      <c r="N30196" s="152"/>
      <c r="P30196" s="138"/>
    </row>
    <row r="30197" spans="13:16" x14ac:dyDescent="0.3">
      <c r="M30197" s="162"/>
      <c r="N30197" s="152"/>
      <c r="P30197" s="138"/>
    </row>
    <row r="30198" spans="13:16" x14ac:dyDescent="0.3">
      <c r="M30198" s="162"/>
      <c r="N30198" s="152"/>
      <c r="P30198" s="138"/>
    </row>
    <row r="30199" spans="13:16" x14ac:dyDescent="0.3">
      <c r="M30199" s="162"/>
      <c r="N30199" s="152"/>
      <c r="P30199" s="138"/>
    </row>
    <row r="30200" spans="13:16" x14ac:dyDescent="0.3">
      <c r="M30200" s="162"/>
      <c r="N30200" s="152"/>
      <c r="P30200" s="138"/>
    </row>
    <row r="30201" spans="13:16" x14ac:dyDescent="0.3">
      <c r="M30201" s="162"/>
      <c r="N30201" s="152"/>
      <c r="P30201" s="138"/>
    </row>
    <row r="30202" spans="13:16" x14ac:dyDescent="0.3">
      <c r="M30202" s="162"/>
      <c r="N30202" s="152"/>
      <c r="P30202" s="138"/>
    </row>
    <row r="30203" spans="13:16" x14ac:dyDescent="0.3">
      <c r="M30203" s="162"/>
      <c r="N30203" s="152"/>
      <c r="P30203" s="138"/>
    </row>
    <row r="30204" spans="13:16" x14ac:dyDescent="0.3">
      <c r="M30204" s="162"/>
      <c r="N30204" s="152"/>
      <c r="P30204" s="138"/>
    </row>
    <row r="30205" spans="13:16" x14ac:dyDescent="0.3">
      <c r="M30205" s="162"/>
      <c r="N30205" s="152"/>
      <c r="P30205" s="138"/>
    </row>
    <row r="30206" spans="13:16" x14ac:dyDescent="0.3">
      <c r="M30206" s="162"/>
      <c r="N30206" s="152"/>
      <c r="P30206" s="138"/>
    </row>
    <row r="30207" spans="13:16" x14ac:dyDescent="0.3">
      <c r="M30207" s="162"/>
      <c r="N30207" s="152"/>
      <c r="P30207" s="138"/>
    </row>
    <row r="30208" spans="13:16" x14ac:dyDescent="0.3">
      <c r="M30208" s="162"/>
      <c r="N30208" s="152"/>
      <c r="P30208" s="138"/>
    </row>
    <row r="30209" spans="13:16" x14ac:dyDescent="0.3">
      <c r="M30209" s="162"/>
      <c r="N30209" s="152"/>
      <c r="P30209" s="138"/>
    </row>
    <row r="30210" spans="13:16" x14ac:dyDescent="0.3">
      <c r="M30210" s="162"/>
      <c r="N30210" s="152"/>
      <c r="P30210" s="138"/>
    </row>
    <row r="30211" spans="13:16" x14ac:dyDescent="0.3">
      <c r="M30211" s="162"/>
      <c r="N30211" s="152"/>
      <c r="P30211" s="138"/>
    </row>
    <row r="30212" spans="13:16" x14ac:dyDescent="0.3">
      <c r="M30212" s="162"/>
      <c r="N30212" s="152"/>
      <c r="P30212" s="138"/>
    </row>
    <row r="30213" spans="13:16" x14ac:dyDescent="0.3">
      <c r="M30213" s="162"/>
      <c r="N30213" s="152"/>
      <c r="P30213" s="138"/>
    </row>
    <row r="30214" spans="13:16" x14ac:dyDescent="0.3">
      <c r="M30214" s="162"/>
      <c r="N30214" s="152"/>
      <c r="P30214" s="138"/>
    </row>
    <row r="30215" spans="13:16" x14ac:dyDescent="0.3">
      <c r="M30215" s="162"/>
      <c r="N30215" s="152"/>
      <c r="P30215" s="138"/>
    </row>
    <row r="30216" spans="13:16" x14ac:dyDescent="0.3">
      <c r="M30216" s="162"/>
      <c r="N30216" s="152"/>
      <c r="P30216" s="138"/>
    </row>
    <row r="30217" spans="13:16" x14ac:dyDescent="0.3">
      <c r="M30217" s="162"/>
      <c r="N30217" s="152"/>
      <c r="P30217" s="138"/>
    </row>
    <row r="30218" spans="13:16" x14ac:dyDescent="0.3">
      <c r="M30218" s="162"/>
      <c r="N30218" s="152"/>
      <c r="P30218" s="138"/>
    </row>
    <row r="30219" spans="13:16" x14ac:dyDescent="0.3">
      <c r="M30219" s="162"/>
      <c r="N30219" s="152"/>
      <c r="P30219" s="138"/>
    </row>
    <row r="30220" spans="13:16" x14ac:dyDescent="0.3">
      <c r="M30220" s="162"/>
      <c r="N30220" s="152"/>
      <c r="P30220" s="138"/>
    </row>
    <row r="30221" spans="13:16" x14ac:dyDescent="0.3">
      <c r="M30221" s="162"/>
      <c r="N30221" s="152"/>
      <c r="P30221" s="138"/>
    </row>
    <row r="30222" spans="13:16" x14ac:dyDescent="0.3">
      <c r="M30222" s="162"/>
      <c r="N30222" s="152"/>
      <c r="P30222" s="138"/>
    </row>
    <row r="30223" spans="13:16" x14ac:dyDescent="0.3">
      <c r="M30223" s="162"/>
      <c r="N30223" s="152"/>
      <c r="P30223" s="138"/>
    </row>
    <row r="30224" spans="13:16" x14ac:dyDescent="0.3">
      <c r="M30224" s="162"/>
      <c r="N30224" s="152"/>
      <c r="P30224" s="138"/>
    </row>
    <row r="30225" spans="13:16" x14ac:dyDescent="0.3">
      <c r="M30225" s="162"/>
      <c r="N30225" s="152"/>
      <c r="P30225" s="138"/>
    </row>
    <row r="30226" spans="13:16" x14ac:dyDescent="0.3">
      <c r="M30226" s="162"/>
      <c r="N30226" s="152"/>
      <c r="P30226" s="138"/>
    </row>
    <row r="30227" spans="13:16" x14ac:dyDescent="0.3">
      <c r="M30227" s="162"/>
      <c r="N30227" s="152"/>
      <c r="P30227" s="138"/>
    </row>
    <row r="30228" spans="13:16" x14ac:dyDescent="0.3">
      <c r="M30228" s="162"/>
      <c r="N30228" s="152"/>
      <c r="P30228" s="138"/>
    </row>
    <row r="30229" spans="13:16" x14ac:dyDescent="0.3">
      <c r="M30229" s="162"/>
      <c r="N30229" s="152"/>
      <c r="P30229" s="138"/>
    </row>
    <row r="30230" spans="13:16" x14ac:dyDescent="0.3">
      <c r="M30230" s="162"/>
      <c r="N30230" s="152"/>
      <c r="P30230" s="138"/>
    </row>
    <row r="30231" spans="13:16" x14ac:dyDescent="0.3">
      <c r="M30231" s="162"/>
      <c r="N30231" s="152"/>
      <c r="P30231" s="138"/>
    </row>
    <row r="30232" spans="13:16" x14ac:dyDescent="0.3">
      <c r="M30232" s="162"/>
      <c r="N30232" s="152"/>
      <c r="P30232" s="138"/>
    </row>
    <row r="30233" spans="13:16" x14ac:dyDescent="0.3">
      <c r="M30233" s="162"/>
      <c r="N30233" s="152"/>
      <c r="P30233" s="138"/>
    </row>
    <row r="30234" spans="13:16" x14ac:dyDescent="0.3">
      <c r="M30234" s="162"/>
      <c r="N30234" s="152"/>
      <c r="P30234" s="138"/>
    </row>
    <row r="30235" spans="13:16" x14ac:dyDescent="0.3">
      <c r="M30235" s="162"/>
      <c r="N30235" s="152"/>
      <c r="P30235" s="138"/>
    </row>
    <row r="30236" spans="13:16" x14ac:dyDescent="0.3">
      <c r="M30236" s="162"/>
      <c r="N30236" s="152"/>
      <c r="P30236" s="138"/>
    </row>
    <row r="30237" spans="13:16" x14ac:dyDescent="0.3">
      <c r="M30237" s="162"/>
      <c r="N30237" s="152"/>
      <c r="P30237" s="138"/>
    </row>
    <row r="30238" spans="13:16" x14ac:dyDescent="0.3">
      <c r="M30238" s="162"/>
      <c r="N30238" s="152"/>
      <c r="P30238" s="138"/>
    </row>
    <row r="30239" spans="13:16" x14ac:dyDescent="0.3">
      <c r="M30239" s="162"/>
      <c r="N30239" s="152"/>
      <c r="P30239" s="138"/>
    </row>
    <row r="30240" spans="13:16" x14ac:dyDescent="0.3">
      <c r="M30240" s="162"/>
      <c r="N30240" s="152"/>
      <c r="P30240" s="138"/>
    </row>
    <row r="30241" spans="13:16" x14ac:dyDescent="0.3">
      <c r="M30241" s="162"/>
      <c r="N30241" s="152"/>
      <c r="P30241" s="138"/>
    </row>
    <row r="30242" spans="13:16" x14ac:dyDescent="0.3">
      <c r="M30242" s="162"/>
      <c r="N30242" s="152"/>
      <c r="P30242" s="138"/>
    </row>
    <row r="30243" spans="13:16" x14ac:dyDescent="0.3">
      <c r="M30243" s="162"/>
      <c r="N30243" s="152"/>
      <c r="P30243" s="138"/>
    </row>
    <row r="30244" spans="13:16" x14ac:dyDescent="0.3">
      <c r="M30244" s="162"/>
      <c r="N30244" s="152"/>
      <c r="P30244" s="138"/>
    </row>
    <row r="30245" spans="13:16" x14ac:dyDescent="0.3">
      <c r="M30245" s="162"/>
      <c r="N30245" s="152"/>
      <c r="P30245" s="138"/>
    </row>
    <row r="30246" spans="13:16" x14ac:dyDescent="0.3">
      <c r="M30246" s="162"/>
      <c r="N30246" s="152"/>
      <c r="P30246" s="138"/>
    </row>
    <row r="30247" spans="13:16" x14ac:dyDescent="0.3">
      <c r="M30247" s="162"/>
      <c r="N30247" s="152"/>
      <c r="P30247" s="138"/>
    </row>
    <row r="30248" spans="13:16" x14ac:dyDescent="0.3">
      <c r="M30248" s="162"/>
      <c r="N30248" s="152"/>
      <c r="P30248" s="138"/>
    </row>
    <row r="30249" spans="13:16" x14ac:dyDescent="0.3">
      <c r="M30249" s="162"/>
      <c r="N30249" s="152"/>
      <c r="P30249" s="138"/>
    </row>
    <row r="30250" spans="13:16" x14ac:dyDescent="0.3">
      <c r="M30250" s="162"/>
      <c r="N30250" s="152"/>
      <c r="P30250" s="138"/>
    </row>
    <row r="30251" spans="13:16" x14ac:dyDescent="0.3">
      <c r="M30251" s="162"/>
      <c r="N30251" s="152"/>
      <c r="P30251" s="138"/>
    </row>
    <row r="30252" spans="13:16" x14ac:dyDescent="0.3">
      <c r="M30252" s="162"/>
      <c r="N30252" s="152"/>
      <c r="P30252" s="138"/>
    </row>
    <row r="30253" spans="13:16" x14ac:dyDescent="0.3">
      <c r="M30253" s="162"/>
      <c r="N30253" s="152"/>
      <c r="P30253" s="138"/>
    </row>
    <row r="30254" spans="13:16" x14ac:dyDescent="0.3">
      <c r="M30254" s="162"/>
      <c r="N30254" s="152"/>
      <c r="P30254" s="138"/>
    </row>
    <row r="30255" spans="13:16" x14ac:dyDescent="0.3">
      <c r="M30255" s="162"/>
      <c r="N30255" s="152"/>
      <c r="P30255" s="138"/>
    </row>
    <row r="30256" spans="13:16" x14ac:dyDescent="0.3">
      <c r="M30256" s="162"/>
      <c r="N30256" s="152"/>
      <c r="P30256" s="138"/>
    </row>
    <row r="30257" spans="13:16" x14ac:dyDescent="0.3">
      <c r="M30257" s="162"/>
      <c r="N30257" s="152"/>
      <c r="P30257" s="138"/>
    </row>
    <row r="30258" spans="13:16" x14ac:dyDescent="0.3">
      <c r="M30258" s="162"/>
      <c r="N30258" s="152"/>
      <c r="P30258" s="138"/>
    </row>
    <row r="30259" spans="13:16" x14ac:dyDescent="0.3">
      <c r="M30259" s="162"/>
      <c r="N30259" s="152"/>
      <c r="P30259" s="138"/>
    </row>
    <row r="30260" spans="13:16" x14ac:dyDescent="0.3">
      <c r="M30260" s="162"/>
      <c r="N30260" s="152"/>
      <c r="P30260" s="138"/>
    </row>
    <row r="30261" spans="13:16" x14ac:dyDescent="0.3">
      <c r="M30261" s="162"/>
      <c r="N30261" s="152"/>
      <c r="P30261" s="138"/>
    </row>
    <row r="30262" spans="13:16" x14ac:dyDescent="0.3">
      <c r="M30262" s="162"/>
      <c r="N30262" s="152"/>
      <c r="P30262" s="138"/>
    </row>
    <row r="30263" spans="13:16" x14ac:dyDescent="0.3">
      <c r="M30263" s="162"/>
      <c r="N30263" s="152"/>
      <c r="P30263" s="138"/>
    </row>
    <row r="30264" spans="13:16" x14ac:dyDescent="0.3">
      <c r="M30264" s="162"/>
      <c r="N30264" s="152"/>
      <c r="P30264" s="138"/>
    </row>
    <row r="30265" spans="13:16" x14ac:dyDescent="0.3">
      <c r="M30265" s="162"/>
      <c r="N30265" s="152"/>
      <c r="P30265" s="138"/>
    </row>
    <row r="30266" spans="13:16" x14ac:dyDescent="0.3">
      <c r="M30266" s="162"/>
      <c r="N30266" s="152"/>
      <c r="P30266" s="138"/>
    </row>
    <row r="30267" spans="13:16" x14ac:dyDescent="0.3">
      <c r="M30267" s="162"/>
      <c r="N30267" s="152"/>
      <c r="P30267" s="138"/>
    </row>
    <row r="30268" spans="13:16" x14ac:dyDescent="0.3">
      <c r="M30268" s="162"/>
      <c r="N30268" s="152"/>
      <c r="P30268" s="138"/>
    </row>
    <row r="30269" spans="13:16" x14ac:dyDescent="0.3">
      <c r="M30269" s="162"/>
      <c r="N30269" s="152"/>
      <c r="P30269" s="138"/>
    </row>
    <row r="30270" spans="13:16" x14ac:dyDescent="0.3">
      <c r="M30270" s="162"/>
      <c r="N30270" s="152"/>
      <c r="P30270" s="138"/>
    </row>
    <row r="30271" spans="13:16" x14ac:dyDescent="0.3">
      <c r="M30271" s="162"/>
      <c r="N30271" s="152"/>
      <c r="P30271" s="138"/>
    </row>
    <row r="30272" spans="13:16" x14ac:dyDescent="0.3">
      <c r="M30272" s="162"/>
      <c r="N30272" s="152"/>
      <c r="P30272" s="138"/>
    </row>
    <row r="30273" spans="13:16" x14ac:dyDescent="0.3">
      <c r="M30273" s="162"/>
      <c r="N30273" s="152"/>
      <c r="P30273" s="138"/>
    </row>
    <row r="30274" spans="13:16" x14ac:dyDescent="0.3">
      <c r="M30274" s="162"/>
      <c r="N30274" s="152"/>
      <c r="P30274" s="138"/>
    </row>
    <row r="30275" spans="13:16" x14ac:dyDescent="0.3">
      <c r="M30275" s="162"/>
      <c r="N30275" s="152"/>
      <c r="P30275" s="138"/>
    </row>
    <row r="30276" spans="13:16" x14ac:dyDescent="0.3">
      <c r="M30276" s="162"/>
      <c r="N30276" s="152"/>
      <c r="P30276" s="138"/>
    </row>
    <row r="30277" spans="13:16" x14ac:dyDescent="0.3">
      <c r="M30277" s="162"/>
      <c r="N30277" s="152"/>
      <c r="P30277" s="138"/>
    </row>
    <row r="30278" spans="13:16" x14ac:dyDescent="0.3">
      <c r="M30278" s="162"/>
      <c r="N30278" s="152"/>
      <c r="P30278" s="138"/>
    </row>
    <row r="30279" spans="13:16" x14ac:dyDescent="0.3">
      <c r="M30279" s="162"/>
      <c r="N30279" s="152"/>
      <c r="P30279" s="138"/>
    </row>
    <row r="30280" spans="13:16" x14ac:dyDescent="0.3">
      <c r="M30280" s="162"/>
      <c r="N30280" s="152"/>
      <c r="P30280" s="138"/>
    </row>
    <row r="30281" spans="13:16" x14ac:dyDescent="0.3">
      <c r="M30281" s="162"/>
      <c r="N30281" s="152"/>
      <c r="P30281" s="138"/>
    </row>
    <row r="30282" spans="13:16" x14ac:dyDescent="0.3">
      <c r="M30282" s="162"/>
      <c r="N30282" s="152"/>
      <c r="P30282" s="138"/>
    </row>
    <row r="30283" spans="13:16" x14ac:dyDescent="0.3">
      <c r="M30283" s="162"/>
      <c r="N30283" s="152"/>
      <c r="P30283" s="138"/>
    </row>
    <row r="30284" spans="13:16" x14ac:dyDescent="0.3">
      <c r="M30284" s="162"/>
      <c r="N30284" s="152"/>
      <c r="P30284" s="138"/>
    </row>
    <row r="30285" spans="13:16" x14ac:dyDescent="0.3">
      <c r="M30285" s="162"/>
      <c r="N30285" s="152"/>
      <c r="P30285" s="138"/>
    </row>
    <row r="30286" spans="13:16" x14ac:dyDescent="0.3">
      <c r="M30286" s="162"/>
      <c r="N30286" s="152"/>
      <c r="P30286" s="138"/>
    </row>
    <row r="30287" spans="13:16" x14ac:dyDescent="0.3">
      <c r="M30287" s="162"/>
      <c r="N30287" s="152"/>
      <c r="P30287" s="138"/>
    </row>
    <row r="30288" spans="13:16" x14ac:dyDescent="0.3">
      <c r="M30288" s="162"/>
      <c r="N30288" s="152"/>
      <c r="P30288" s="138"/>
    </row>
    <row r="30289" spans="13:16" x14ac:dyDescent="0.3">
      <c r="M30289" s="162"/>
      <c r="N30289" s="152"/>
      <c r="P30289" s="138"/>
    </row>
    <row r="30290" spans="13:16" x14ac:dyDescent="0.3">
      <c r="M30290" s="162"/>
      <c r="N30290" s="152"/>
      <c r="P30290" s="138"/>
    </row>
    <row r="30291" spans="13:16" x14ac:dyDescent="0.3">
      <c r="M30291" s="162"/>
      <c r="N30291" s="152"/>
      <c r="P30291" s="138"/>
    </row>
    <row r="30292" spans="13:16" x14ac:dyDescent="0.3">
      <c r="M30292" s="162"/>
      <c r="N30292" s="152"/>
      <c r="P30292" s="138"/>
    </row>
    <row r="30293" spans="13:16" x14ac:dyDescent="0.3">
      <c r="M30293" s="162"/>
      <c r="N30293" s="152"/>
      <c r="P30293" s="138"/>
    </row>
    <row r="30294" spans="13:16" x14ac:dyDescent="0.3">
      <c r="M30294" s="162"/>
      <c r="N30294" s="152"/>
      <c r="P30294" s="138"/>
    </row>
    <row r="30295" spans="13:16" x14ac:dyDescent="0.3">
      <c r="M30295" s="162"/>
      <c r="N30295" s="152"/>
      <c r="P30295" s="138"/>
    </row>
    <row r="30296" spans="13:16" x14ac:dyDescent="0.3">
      <c r="M30296" s="162"/>
      <c r="N30296" s="152"/>
      <c r="P30296" s="138"/>
    </row>
    <row r="30297" spans="13:16" x14ac:dyDescent="0.3">
      <c r="M30297" s="162"/>
      <c r="N30297" s="152"/>
      <c r="P30297" s="138"/>
    </row>
    <row r="30298" spans="13:16" x14ac:dyDescent="0.3">
      <c r="M30298" s="162"/>
      <c r="N30298" s="152"/>
      <c r="P30298" s="138"/>
    </row>
    <row r="30299" spans="13:16" x14ac:dyDescent="0.3">
      <c r="M30299" s="162"/>
      <c r="N30299" s="152"/>
      <c r="P30299" s="138"/>
    </row>
    <row r="30300" spans="13:16" x14ac:dyDescent="0.3">
      <c r="M30300" s="162"/>
      <c r="N30300" s="152"/>
      <c r="P30300" s="138"/>
    </row>
    <row r="30301" spans="13:16" x14ac:dyDescent="0.3">
      <c r="M30301" s="162"/>
      <c r="N30301" s="152"/>
      <c r="P30301" s="138"/>
    </row>
    <row r="30302" spans="13:16" x14ac:dyDescent="0.3">
      <c r="M30302" s="162"/>
      <c r="N30302" s="152"/>
      <c r="P30302" s="138"/>
    </row>
    <row r="30303" spans="13:16" x14ac:dyDescent="0.3">
      <c r="M30303" s="162"/>
      <c r="N30303" s="152"/>
      <c r="P30303" s="138"/>
    </row>
    <row r="30304" spans="13:16" x14ac:dyDescent="0.3">
      <c r="M30304" s="162"/>
      <c r="N30304" s="152"/>
      <c r="P30304" s="138"/>
    </row>
    <row r="30305" spans="13:16" x14ac:dyDescent="0.3">
      <c r="M30305" s="162"/>
      <c r="N30305" s="152"/>
      <c r="P30305" s="138"/>
    </row>
    <row r="30306" spans="13:16" x14ac:dyDescent="0.3">
      <c r="M30306" s="162"/>
      <c r="N30306" s="152"/>
      <c r="P30306" s="138"/>
    </row>
    <row r="30307" spans="13:16" x14ac:dyDescent="0.3">
      <c r="M30307" s="162"/>
      <c r="N30307" s="152"/>
      <c r="P30307" s="138"/>
    </row>
    <row r="30308" spans="13:16" x14ac:dyDescent="0.3">
      <c r="M30308" s="162"/>
      <c r="N30308" s="152"/>
      <c r="P30308" s="138"/>
    </row>
    <row r="30309" spans="13:16" x14ac:dyDescent="0.3">
      <c r="M30309" s="162"/>
      <c r="N30309" s="152"/>
      <c r="P30309" s="138"/>
    </row>
    <row r="30310" spans="13:16" x14ac:dyDescent="0.3">
      <c r="M30310" s="162"/>
      <c r="N30310" s="152"/>
      <c r="P30310" s="138"/>
    </row>
    <row r="30311" spans="13:16" x14ac:dyDescent="0.3">
      <c r="M30311" s="162"/>
      <c r="N30311" s="152"/>
      <c r="P30311" s="138"/>
    </row>
    <row r="30312" spans="13:16" x14ac:dyDescent="0.3">
      <c r="M30312" s="162"/>
      <c r="N30312" s="152"/>
      <c r="P30312" s="138"/>
    </row>
    <row r="30313" spans="13:16" x14ac:dyDescent="0.3">
      <c r="M30313" s="162"/>
      <c r="N30313" s="152"/>
      <c r="P30313" s="138"/>
    </row>
    <row r="30314" spans="13:16" x14ac:dyDescent="0.3">
      <c r="M30314" s="162"/>
      <c r="N30314" s="152"/>
      <c r="P30314" s="138"/>
    </row>
    <row r="30315" spans="13:16" x14ac:dyDescent="0.3">
      <c r="M30315" s="162"/>
      <c r="N30315" s="152"/>
      <c r="P30315" s="138"/>
    </row>
    <row r="30316" spans="13:16" x14ac:dyDescent="0.3">
      <c r="M30316" s="162"/>
      <c r="N30316" s="152"/>
      <c r="P30316" s="138"/>
    </row>
    <row r="30317" spans="13:16" x14ac:dyDescent="0.3">
      <c r="M30317" s="162"/>
      <c r="N30317" s="152"/>
      <c r="P30317" s="138"/>
    </row>
    <row r="30318" spans="13:16" x14ac:dyDescent="0.3">
      <c r="M30318" s="162"/>
      <c r="N30318" s="152"/>
      <c r="P30318" s="138"/>
    </row>
    <row r="30319" spans="13:16" x14ac:dyDescent="0.3">
      <c r="M30319" s="162"/>
      <c r="N30319" s="152"/>
      <c r="P30319" s="138"/>
    </row>
    <row r="30320" spans="13:16" x14ac:dyDescent="0.3">
      <c r="M30320" s="162"/>
      <c r="N30320" s="152"/>
      <c r="P30320" s="138"/>
    </row>
    <row r="30321" spans="13:16" x14ac:dyDescent="0.3">
      <c r="M30321" s="162"/>
      <c r="N30321" s="152"/>
      <c r="P30321" s="138"/>
    </row>
    <row r="30322" spans="13:16" x14ac:dyDescent="0.3">
      <c r="M30322" s="162"/>
      <c r="N30322" s="152"/>
      <c r="P30322" s="138"/>
    </row>
    <row r="30323" spans="13:16" x14ac:dyDescent="0.3">
      <c r="M30323" s="162"/>
      <c r="N30323" s="152"/>
      <c r="P30323" s="138"/>
    </row>
    <row r="30324" spans="13:16" x14ac:dyDescent="0.3">
      <c r="M30324" s="162"/>
      <c r="N30324" s="152"/>
      <c r="P30324" s="138"/>
    </row>
    <row r="30325" spans="13:16" x14ac:dyDescent="0.3">
      <c r="M30325" s="162"/>
      <c r="N30325" s="152"/>
      <c r="P30325" s="138"/>
    </row>
    <row r="30326" spans="13:16" x14ac:dyDescent="0.3">
      <c r="M30326" s="162"/>
      <c r="N30326" s="152"/>
      <c r="P30326" s="138"/>
    </row>
    <row r="30327" spans="13:16" x14ac:dyDescent="0.3">
      <c r="M30327" s="162"/>
      <c r="N30327" s="152"/>
      <c r="P30327" s="138"/>
    </row>
    <row r="30328" spans="13:16" x14ac:dyDescent="0.3">
      <c r="M30328" s="162"/>
      <c r="N30328" s="152"/>
      <c r="P30328" s="138"/>
    </row>
    <row r="30329" spans="13:16" x14ac:dyDescent="0.3">
      <c r="M30329" s="162"/>
      <c r="N30329" s="152"/>
      <c r="P30329" s="138"/>
    </row>
    <row r="30330" spans="13:16" x14ac:dyDescent="0.3">
      <c r="M30330" s="162"/>
      <c r="N30330" s="152"/>
      <c r="P30330" s="138"/>
    </row>
    <row r="30331" spans="13:16" x14ac:dyDescent="0.3">
      <c r="M30331" s="162"/>
      <c r="N30331" s="152"/>
      <c r="P30331" s="138"/>
    </row>
    <row r="30332" spans="13:16" x14ac:dyDescent="0.3">
      <c r="M30332" s="162"/>
      <c r="N30332" s="152"/>
      <c r="P30332" s="138"/>
    </row>
    <row r="30333" spans="13:16" x14ac:dyDescent="0.3">
      <c r="M30333" s="162"/>
      <c r="N30333" s="152"/>
      <c r="P30333" s="138"/>
    </row>
    <row r="30334" spans="13:16" x14ac:dyDescent="0.3">
      <c r="M30334" s="162"/>
      <c r="N30334" s="152"/>
      <c r="P30334" s="138"/>
    </row>
    <row r="30335" spans="13:16" x14ac:dyDescent="0.3">
      <c r="M30335" s="162"/>
      <c r="N30335" s="152"/>
      <c r="P30335" s="138"/>
    </row>
    <row r="30336" spans="13:16" x14ac:dyDescent="0.3">
      <c r="M30336" s="162"/>
      <c r="N30336" s="152"/>
      <c r="P30336" s="138"/>
    </row>
    <row r="30337" spans="13:16" x14ac:dyDescent="0.3">
      <c r="M30337" s="162"/>
      <c r="N30337" s="152"/>
      <c r="P30337" s="138"/>
    </row>
    <row r="30338" spans="13:16" x14ac:dyDescent="0.3">
      <c r="M30338" s="162"/>
      <c r="N30338" s="152"/>
      <c r="P30338" s="138"/>
    </row>
    <row r="30339" spans="13:16" x14ac:dyDescent="0.3">
      <c r="M30339" s="162"/>
      <c r="N30339" s="152"/>
      <c r="P30339" s="138"/>
    </row>
    <row r="30340" spans="13:16" x14ac:dyDescent="0.3">
      <c r="M30340" s="162"/>
      <c r="N30340" s="152"/>
      <c r="P30340" s="138"/>
    </row>
    <row r="30341" spans="13:16" x14ac:dyDescent="0.3">
      <c r="M30341" s="162"/>
      <c r="N30341" s="152"/>
      <c r="P30341" s="138"/>
    </row>
    <row r="30342" spans="13:16" x14ac:dyDescent="0.3">
      <c r="M30342" s="162"/>
      <c r="N30342" s="152"/>
      <c r="P30342" s="138"/>
    </row>
    <row r="30343" spans="13:16" x14ac:dyDescent="0.3">
      <c r="M30343" s="162"/>
      <c r="N30343" s="152"/>
      <c r="P30343" s="138"/>
    </row>
    <row r="30344" spans="13:16" x14ac:dyDescent="0.3">
      <c r="M30344" s="162"/>
      <c r="N30344" s="152"/>
      <c r="P30344" s="138"/>
    </row>
    <row r="30345" spans="13:16" x14ac:dyDescent="0.3">
      <c r="M30345" s="162"/>
      <c r="N30345" s="152"/>
      <c r="P30345" s="138"/>
    </row>
    <row r="30346" spans="13:16" x14ac:dyDescent="0.3">
      <c r="M30346" s="162"/>
      <c r="N30346" s="152"/>
      <c r="P30346" s="138"/>
    </row>
    <row r="30347" spans="13:16" x14ac:dyDescent="0.3">
      <c r="M30347" s="162"/>
      <c r="N30347" s="152"/>
      <c r="P30347" s="138"/>
    </row>
    <row r="30348" spans="13:16" x14ac:dyDescent="0.3">
      <c r="M30348" s="162"/>
      <c r="N30348" s="152"/>
      <c r="P30348" s="138"/>
    </row>
    <row r="30349" spans="13:16" x14ac:dyDescent="0.3">
      <c r="M30349" s="162"/>
      <c r="N30349" s="152"/>
      <c r="P30349" s="138"/>
    </row>
    <row r="30350" spans="13:16" x14ac:dyDescent="0.3">
      <c r="M30350" s="162"/>
      <c r="N30350" s="152"/>
      <c r="P30350" s="138"/>
    </row>
    <row r="30351" spans="13:16" x14ac:dyDescent="0.3">
      <c r="M30351" s="162"/>
      <c r="N30351" s="152"/>
      <c r="P30351" s="138"/>
    </row>
    <row r="30352" spans="13:16" x14ac:dyDescent="0.3">
      <c r="M30352" s="162"/>
      <c r="N30352" s="152"/>
      <c r="P30352" s="138"/>
    </row>
    <row r="30353" spans="13:16" x14ac:dyDescent="0.3">
      <c r="M30353" s="162"/>
      <c r="N30353" s="152"/>
      <c r="P30353" s="138"/>
    </row>
    <row r="30354" spans="13:16" x14ac:dyDescent="0.3">
      <c r="M30354" s="162"/>
      <c r="N30354" s="152"/>
      <c r="P30354" s="138"/>
    </row>
    <row r="30355" spans="13:16" x14ac:dyDescent="0.3">
      <c r="M30355" s="162"/>
      <c r="N30355" s="152"/>
      <c r="P30355" s="138"/>
    </row>
    <row r="30356" spans="13:16" x14ac:dyDescent="0.3">
      <c r="M30356" s="162"/>
      <c r="N30356" s="152"/>
      <c r="P30356" s="138"/>
    </row>
    <row r="30357" spans="13:16" x14ac:dyDescent="0.3">
      <c r="M30357" s="162"/>
      <c r="N30357" s="152"/>
      <c r="P30357" s="138"/>
    </row>
    <row r="30358" spans="13:16" x14ac:dyDescent="0.3">
      <c r="M30358" s="162"/>
      <c r="N30358" s="152"/>
      <c r="P30358" s="138"/>
    </row>
    <row r="30359" spans="13:16" x14ac:dyDescent="0.3">
      <c r="M30359" s="162"/>
      <c r="N30359" s="152"/>
      <c r="P30359" s="138"/>
    </row>
    <row r="30360" spans="13:16" x14ac:dyDescent="0.3">
      <c r="M30360" s="162"/>
      <c r="N30360" s="152"/>
      <c r="P30360" s="138"/>
    </row>
    <row r="30361" spans="13:16" x14ac:dyDescent="0.3">
      <c r="M30361" s="162"/>
      <c r="N30361" s="152"/>
      <c r="P30361" s="138"/>
    </row>
    <row r="30362" spans="13:16" x14ac:dyDescent="0.3">
      <c r="M30362" s="162"/>
      <c r="N30362" s="152"/>
      <c r="P30362" s="138"/>
    </row>
    <row r="30363" spans="13:16" x14ac:dyDescent="0.3">
      <c r="M30363" s="162"/>
      <c r="N30363" s="152"/>
      <c r="P30363" s="138"/>
    </row>
    <row r="30364" spans="13:16" x14ac:dyDescent="0.3">
      <c r="M30364" s="162"/>
      <c r="N30364" s="152"/>
      <c r="P30364" s="138"/>
    </row>
    <row r="30365" spans="13:16" x14ac:dyDescent="0.3">
      <c r="M30365" s="162"/>
      <c r="N30365" s="152"/>
      <c r="P30365" s="138"/>
    </row>
    <row r="30366" spans="13:16" x14ac:dyDescent="0.3">
      <c r="M30366" s="162"/>
      <c r="N30366" s="152"/>
      <c r="P30366" s="138"/>
    </row>
    <row r="30367" spans="13:16" x14ac:dyDescent="0.3">
      <c r="M30367" s="162"/>
      <c r="N30367" s="152"/>
      <c r="P30367" s="138"/>
    </row>
    <row r="30368" spans="13:16" x14ac:dyDescent="0.3">
      <c r="M30368" s="162"/>
      <c r="N30368" s="152"/>
      <c r="P30368" s="138"/>
    </row>
    <row r="30369" spans="13:16" x14ac:dyDescent="0.3">
      <c r="M30369" s="162"/>
      <c r="N30369" s="152"/>
      <c r="P30369" s="138"/>
    </row>
    <row r="30370" spans="13:16" x14ac:dyDescent="0.3">
      <c r="M30370" s="162"/>
      <c r="N30370" s="152"/>
      <c r="P30370" s="138"/>
    </row>
    <row r="30371" spans="13:16" x14ac:dyDescent="0.3">
      <c r="M30371" s="162"/>
      <c r="N30371" s="152"/>
      <c r="P30371" s="138"/>
    </row>
    <row r="30372" spans="13:16" x14ac:dyDescent="0.3">
      <c r="M30372" s="162"/>
      <c r="N30372" s="152"/>
      <c r="P30372" s="138"/>
    </row>
    <row r="30373" spans="13:16" x14ac:dyDescent="0.3">
      <c r="M30373" s="162"/>
      <c r="N30373" s="152"/>
      <c r="P30373" s="138"/>
    </row>
    <row r="30374" spans="13:16" x14ac:dyDescent="0.3">
      <c r="M30374" s="162"/>
      <c r="N30374" s="152"/>
      <c r="P30374" s="138"/>
    </row>
    <row r="30375" spans="13:16" x14ac:dyDescent="0.3">
      <c r="M30375" s="162"/>
      <c r="N30375" s="152"/>
      <c r="P30375" s="138"/>
    </row>
    <row r="30376" spans="13:16" x14ac:dyDescent="0.3">
      <c r="M30376" s="162"/>
      <c r="N30376" s="152"/>
      <c r="P30376" s="138"/>
    </row>
    <row r="30377" spans="13:16" x14ac:dyDescent="0.3">
      <c r="M30377" s="162"/>
      <c r="N30377" s="152"/>
      <c r="P30377" s="138"/>
    </row>
    <row r="30378" spans="13:16" x14ac:dyDescent="0.3">
      <c r="M30378" s="162"/>
      <c r="N30378" s="152"/>
      <c r="P30378" s="138"/>
    </row>
    <row r="30379" spans="13:16" x14ac:dyDescent="0.3">
      <c r="M30379" s="162"/>
      <c r="N30379" s="152"/>
      <c r="P30379" s="138"/>
    </row>
    <row r="30380" spans="13:16" x14ac:dyDescent="0.3">
      <c r="M30380" s="162"/>
      <c r="N30380" s="152"/>
      <c r="P30380" s="138"/>
    </row>
    <row r="30381" spans="13:16" x14ac:dyDescent="0.3">
      <c r="M30381" s="162"/>
      <c r="N30381" s="152"/>
      <c r="P30381" s="138"/>
    </row>
    <row r="30382" spans="13:16" x14ac:dyDescent="0.3">
      <c r="M30382" s="162"/>
      <c r="N30382" s="152"/>
      <c r="P30382" s="138"/>
    </row>
    <row r="30383" spans="13:16" x14ac:dyDescent="0.3">
      <c r="M30383" s="162"/>
      <c r="N30383" s="152"/>
      <c r="P30383" s="138"/>
    </row>
    <row r="30384" spans="13:16" x14ac:dyDescent="0.3">
      <c r="M30384" s="162"/>
      <c r="N30384" s="152"/>
      <c r="P30384" s="138"/>
    </row>
    <row r="30385" spans="13:16" x14ac:dyDescent="0.3">
      <c r="M30385" s="162"/>
      <c r="N30385" s="152"/>
      <c r="P30385" s="138"/>
    </row>
    <row r="30386" spans="13:16" x14ac:dyDescent="0.3">
      <c r="M30386" s="162"/>
      <c r="N30386" s="152"/>
      <c r="P30386" s="138"/>
    </row>
    <row r="30387" spans="13:16" x14ac:dyDescent="0.3">
      <c r="M30387" s="162"/>
      <c r="N30387" s="152"/>
      <c r="P30387" s="138"/>
    </row>
    <row r="30388" spans="13:16" x14ac:dyDescent="0.3">
      <c r="M30388" s="162"/>
      <c r="N30388" s="152"/>
      <c r="P30388" s="138"/>
    </row>
    <row r="30389" spans="13:16" x14ac:dyDescent="0.3">
      <c r="M30389" s="162"/>
      <c r="N30389" s="152"/>
      <c r="P30389" s="138"/>
    </row>
    <row r="30390" spans="13:16" x14ac:dyDescent="0.3">
      <c r="M30390" s="162"/>
      <c r="N30390" s="152"/>
      <c r="P30390" s="138"/>
    </row>
    <row r="30391" spans="13:16" x14ac:dyDescent="0.3">
      <c r="M30391" s="162"/>
      <c r="N30391" s="152"/>
      <c r="P30391" s="138"/>
    </row>
    <row r="30392" spans="13:16" x14ac:dyDescent="0.3">
      <c r="M30392" s="162"/>
      <c r="N30392" s="152"/>
      <c r="P30392" s="138"/>
    </row>
    <row r="30393" spans="13:16" x14ac:dyDescent="0.3">
      <c r="M30393" s="162"/>
      <c r="N30393" s="152"/>
      <c r="P30393" s="138"/>
    </row>
    <row r="30394" spans="13:16" x14ac:dyDescent="0.3">
      <c r="M30394" s="162"/>
      <c r="N30394" s="152"/>
      <c r="P30394" s="138"/>
    </row>
    <row r="30395" spans="13:16" x14ac:dyDescent="0.3">
      <c r="M30395" s="162"/>
      <c r="N30395" s="152"/>
      <c r="P30395" s="138"/>
    </row>
    <row r="30396" spans="13:16" x14ac:dyDescent="0.3">
      <c r="M30396" s="162"/>
      <c r="N30396" s="152"/>
      <c r="P30396" s="138"/>
    </row>
    <row r="30397" spans="13:16" x14ac:dyDescent="0.3">
      <c r="M30397" s="162"/>
      <c r="N30397" s="152"/>
      <c r="P30397" s="138"/>
    </row>
    <row r="30398" spans="13:16" x14ac:dyDescent="0.3">
      <c r="M30398" s="162"/>
      <c r="N30398" s="152"/>
      <c r="P30398" s="138"/>
    </row>
    <row r="30399" spans="13:16" x14ac:dyDescent="0.3">
      <c r="M30399" s="162"/>
      <c r="N30399" s="152"/>
      <c r="P30399" s="138"/>
    </row>
    <row r="30400" spans="13:16" x14ac:dyDescent="0.3">
      <c r="M30400" s="162"/>
      <c r="N30400" s="152"/>
      <c r="P30400" s="138"/>
    </row>
    <row r="30401" spans="13:16" x14ac:dyDescent="0.3">
      <c r="M30401" s="162"/>
      <c r="N30401" s="152"/>
      <c r="P30401" s="138"/>
    </row>
    <row r="30402" spans="13:16" x14ac:dyDescent="0.3">
      <c r="M30402" s="162"/>
      <c r="N30402" s="152"/>
      <c r="P30402" s="138"/>
    </row>
    <row r="30403" spans="13:16" x14ac:dyDescent="0.3">
      <c r="M30403" s="162"/>
      <c r="N30403" s="152"/>
      <c r="P30403" s="138"/>
    </row>
    <row r="30404" spans="13:16" x14ac:dyDescent="0.3">
      <c r="M30404" s="162"/>
      <c r="N30404" s="152"/>
      <c r="P30404" s="138"/>
    </row>
    <row r="30405" spans="13:16" x14ac:dyDescent="0.3">
      <c r="M30405" s="162"/>
      <c r="N30405" s="152"/>
      <c r="P30405" s="138"/>
    </row>
    <row r="30406" spans="13:16" x14ac:dyDescent="0.3">
      <c r="M30406" s="162"/>
      <c r="N30406" s="152"/>
      <c r="P30406" s="138"/>
    </row>
    <row r="30407" spans="13:16" x14ac:dyDescent="0.3">
      <c r="M30407" s="162"/>
      <c r="N30407" s="152"/>
      <c r="P30407" s="138"/>
    </row>
    <row r="30408" spans="13:16" x14ac:dyDescent="0.3">
      <c r="M30408" s="162"/>
      <c r="N30408" s="152"/>
      <c r="P30408" s="138"/>
    </row>
    <row r="30409" spans="13:16" x14ac:dyDescent="0.3">
      <c r="M30409" s="162"/>
      <c r="N30409" s="152"/>
      <c r="P30409" s="138"/>
    </row>
    <row r="30410" spans="13:16" x14ac:dyDescent="0.3">
      <c r="M30410" s="162"/>
      <c r="N30410" s="152"/>
      <c r="P30410" s="138"/>
    </row>
    <row r="30411" spans="13:16" x14ac:dyDescent="0.3">
      <c r="M30411" s="162"/>
      <c r="N30411" s="152"/>
      <c r="P30411" s="138"/>
    </row>
    <row r="30412" spans="13:16" x14ac:dyDescent="0.3">
      <c r="M30412" s="162"/>
      <c r="N30412" s="152"/>
      <c r="P30412" s="138"/>
    </row>
    <row r="30413" spans="13:16" x14ac:dyDescent="0.3">
      <c r="M30413" s="162"/>
      <c r="N30413" s="152"/>
      <c r="P30413" s="138"/>
    </row>
    <row r="30414" spans="13:16" x14ac:dyDescent="0.3">
      <c r="M30414" s="162"/>
      <c r="N30414" s="152"/>
      <c r="P30414" s="138"/>
    </row>
    <row r="30415" spans="13:16" x14ac:dyDescent="0.3">
      <c r="M30415" s="162"/>
      <c r="N30415" s="152"/>
      <c r="P30415" s="138"/>
    </row>
    <row r="30416" spans="13:16" x14ac:dyDescent="0.3">
      <c r="M30416" s="162"/>
      <c r="N30416" s="152"/>
      <c r="P30416" s="138"/>
    </row>
    <row r="30417" spans="13:16" x14ac:dyDescent="0.3">
      <c r="M30417" s="162"/>
      <c r="N30417" s="152"/>
      <c r="P30417" s="138"/>
    </row>
    <row r="30418" spans="13:16" x14ac:dyDescent="0.3">
      <c r="M30418" s="162"/>
      <c r="N30418" s="152"/>
      <c r="P30418" s="138"/>
    </row>
    <row r="30419" spans="13:16" x14ac:dyDescent="0.3">
      <c r="M30419" s="162"/>
      <c r="N30419" s="152"/>
      <c r="P30419" s="138"/>
    </row>
    <row r="30420" spans="13:16" x14ac:dyDescent="0.3">
      <c r="M30420" s="162"/>
      <c r="N30420" s="152"/>
      <c r="P30420" s="138"/>
    </row>
    <row r="30421" spans="13:16" x14ac:dyDescent="0.3">
      <c r="M30421" s="162"/>
      <c r="N30421" s="152"/>
      <c r="P30421" s="138"/>
    </row>
    <row r="30422" spans="13:16" x14ac:dyDescent="0.3">
      <c r="M30422" s="162"/>
      <c r="N30422" s="152"/>
      <c r="P30422" s="138"/>
    </row>
    <row r="30423" spans="13:16" x14ac:dyDescent="0.3">
      <c r="M30423" s="162"/>
      <c r="N30423" s="152"/>
      <c r="P30423" s="138"/>
    </row>
    <row r="30424" spans="13:16" x14ac:dyDescent="0.3">
      <c r="M30424" s="162"/>
      <c r="N30424" s="152"/>
      <c r="P30424" s="138"/>
    </row>
    <row r="30425" spans="13:16" x14ac:dyDescent="0.3">
      <c r="M30425" s="162"/>
      <c r="N30425" s="152"/>
      <c r="P30425" s="138"/>
    </row>
    <row r="30426" spans="13:16" x14ac:dyDescent="0.3">
      <c r="M30426" s="162"/>
      <c r="N30426" s="152"/>
      <c r="P30426" s="138"/>
    </row>
    <row r="30427" spans="13:16" x14ac:dyDescent="0.3">
      <c r="M30427" s="162"/>
      <c r="N30427" s="152"/>
      <c r="P30427" s="138"/>
    </row>
    <row r="30428" spans="13:16" x14ac:dyDescent="0.3">
      <c r="M30428" s="162"/>
      <c r="N30428" s="152"/>
      <c r="P30428" s="138"/>
    </row>
    <row r="30429" spans="13:16" x14ac:dyDescent="0.3">
      <c r="M30429" s="162"/>
      <c r="N30429" s="152"/>
      <c r="P30429" s="138"/>
    </row>
    <row r="30430" spans="13:16" x14ac:dyDescent="0.3">
      <c r="M30430" s="162"/>
      <c r="N30430" s="152"/>
      <c r="P30430" s="138"/>
    </row>
    <row r="30431" spans="13:16" x14ac:dyDescent="0.3">
      <c r="M30431" s="162"/>
      <c r="N30431" s="152"/>
      <c r="P30431" s="138"/>
    </row>
    <row r="30432" spans="13:16" x14ac:dyDescent="0.3">
      <c r="M30432" s="162"/>
      <c r="N30432" s="152"/>
      <c r="P30432" s="138"/>
    </row>
    <row r="30433" spans="13:16" x14ac:dyDescent="0.3">
      <c r="M30433" s="162"/>
      <c r="N30433" s="152"/>
      <c r="P30433" s="138"/>
    </row>
    <row r="30434" spans="13:16" x14ac:dyDescent="0.3">
      <c r="M30434" s="162"/>
      <c r="N30434" s="152"/>
      <c r="P30434" s="138"/>
    </row>
    <row r="30435" spans="13:16" x14ac:dyDescent="0.3">
      <c r="M30435" s="162"/>
      <c r="N30435" s="152"/>
      <c r="P30435" s="138"/>
    </row>
    <row r="30436" spans="13:16" x14ac:dyDescent="0.3">
      <c r="M30436" s="162"/>
      <c r="N30436" s="152"/>
      <c r="P30436" s="138"/>
    </row>
    <row r="30437" spans="13:16" x14ac:dyDescent="0.3">
      <c r="M30437" s="162"/>
      <c r="N30437" s="152"/>
      <c r="P30437" s="138"/>
    </row>
    <row r="30438" spans="13:16" x14ac:dyDescent="0.3">
      <c r="M30438" s="162"/>
      <c r="N30438" s="152"/>
      <c r="P30438" s="138"/>
    </row>
    <row r="30439" spans="13:16" x14ac:dyDescent="0.3">
      <c r="M30439" s="162"/>
      <c r="N30439" s="152"/>
      <c r="P30439" s="138"/>
    </row>
    <row r="30440" spans="13:16" x14ac:dyDescent="0.3">
      <c r="M30440" s="162"/>
      <c r="N30440" s="152"/>
      <c r="P30440" s="138"/>
    </row>
    <row r="30441" spans="13:16" x14ac:dyDescent="0.3">
      <c r="M30441" s="162"/>
      <c r="N30441" s="152"/>
      <c r="P30441" s="138"/>
    </row>
    <row r="30442" spans="13:16" x14ac:dyDescent="0.3">
      <c r="M30442" s="162"/>
      <c r="N30442" s="152"/>
      <c r="P30442" s="138"/>
    </row>
    <row r="30443" spans="13:16" x14ac:dyDescent="0.3">
      <c r="M30443" s="162"/>
      <c r="N30443" s="152"/>
      <c r="P30443" s="138"/>
    </row>
    <row r="30444" spans="13:16" x14ac:dyDescent="0.3">
      <c r="M30444" s="162"/>
      <c r="N30444" s="152"/>
      <c r="P30444" s="138"/>
    </row>
    <row r="30445" spans="13:16" x14ac:dyDescent="0.3">
      <c r="M30445" s="162"/>
      <c r="N30445" s="152"/>
      <c r="P30445" s="138"/>
    </row>
    <row r="30446" spans="13:16" x14ac:dyDescent="0.3">
      <c r="M30446" s="162"/>
      <c r="N30446" s="152"/>
      <c r="P30446" s="138"/>
    </row>
    <row r="30447" spans="13:16" x14ac:dyDescent="0.3">
      <c r="M30447" s="162"/>
      <c r="N30447" s="152"/>
      <c r="P30447" s="138"/>
    </row>
    <row r="30448" spans="13:16" x14ac:dyDescent="0.3">
      <c r="M30448" s="162"/>
      <c r="N30448" s="152"/>
      <c r="P30448" s="138"/>
    </row>
    <row r="30449" spans="13:16" x14ac:dyDescent="0.3">
      <c r="M30449" s="162"/>
      <c r="N30449" s="152"/>
      <c r="P30449" s="138"/>
    </row>
    <row r="30450" spans="13:16" x14ac:dyDescent="0.3">
      <c r="M30450" s="162"/>
      <c r="N30450" s="152"/>
      <c r="P30450" s="138"/>
    </row>
    <row r="30451" spans="13:16" x14ac:dyDescent="0.3">
      <c r="M30451" s="162"/>
      <c r="N30451" s="152"/>
      <c r="P30451" s="138"/>
    </row>
    <row r="30452" spans="13:16" x14ac:dyDescent="0.3">
      <c r="M30452" s="162"/>
      <c r="N30452" s="152"/>
      <c r="P30452" s="138"/>
    </row>
    <row r="30453" spans="13:16" x14ac:dyDescent="0.3">
      <c r="M30453" s="162"/>
      <c r="N30453" s="152"/>
      <c r="P30453" s="138"/>
    </row>
    <row r="30454" spans="13:16" x14ac:dyDescent="0.3">
      <c r="M30454" s="162"/>
      <c r="N30454" s="152"/>
      <c r="P30454" s="138"/>
    </row>
    <row r="30455" spans="13:16" x14ac:dyDescent="0.3">
      <c r="M30455" s="162"/>
      <c r="N30455" s="152"/>
      <c r="P30455" s="138"/>
    </row>
    <row r="30456" spans="13:16" x14ac:dyDescent="0.3">
      <c r="M30456" s="162"/>
      <c r="N30456" s="152"/>
      <c r="P30456" s="138"/>
    </row>
    <row r="30457" spans="13:16" x14ac:dyDescent="0.3">
      <c r="M30457" s="162"/>
      <c r="N30457" s="152"/>
      <c r="P30457" s="138"/>
    </row>
    <row r="30458" spans="13:16" x14ac:dyDescent="0.3">
      <c r="M30458" s="162"/>
      <c r="N30458" s="152"/>
      <c r="P30458" s="138"/>
    </row>
    <row r="30459" spans="13:16" x14ac:dyDescent="0.3">
      <c r="M30459" s="162"/>
      <c r="N30459" s="152"/>
      <c r="P30459" s="138"/>
    </row>
    <row r="30460" spans="13:16" x14ac:dyDescent="0.3">
      <c r="M30460" s="162"/>
      <c r="N30460" s="152"/>
      <c r="P30460" s="138"/>
    </row>
    <row r="30461" spans="13:16" x14ac:dyDescent="0.3">
      <c r="M30461" s="162"/>
      <c r="N30461" s="152"/>
      <c r="P30461" s="138"/>
    </row>
    <row r="30462" spans="13:16" x14ac:dyDescent="0.3">
      <c r="M30462" s="162"/>
      <c r="N30462" s="152"/>
      <c r="P30462" s="138"/>
    </row>
    <row r="30463" spans="13:16" x14ac:dyDescent="0.3">
      <c r="M30463" s="162"/>
      <c r="N30463" s="152"/>
      <c r="P30463" s="138"/>
    </row>
    <row r="30464" spans="13:16" x14ac:dyDescent="0.3">
      <c r="M30464" s="162"/>
      <c r="N30464" s="152"/>
      <c r="P30464" s="138"/>
    </row>
    <row r="30465" spans="13:16" x14ac:dyDescent="0.3">
      <c r="M30465" s="162"/>
      <c r="N30465" s="152"/>
      <c r="P30465" s="138"/>
    </row>
    <row r="30466" spans="13:16" x14ac:dyDescent="0.3">
      <c r="M30466" s="162"/>
      <c r="N30466" s="152"/>
      <c r="P30466" s="138"/>
    </row>
    <row r="30467" spans="13:16" x14ac:dyDescent="0.3">
      <c r="M30467" s="162"/>
      <c r="N30467" s="152"/>
      <c r="P30467" s="138"/>
    </row>
    <row r="30468" spans="13:16" x14ac:dyDescent="0.3">
      <c r="M30468" s="162"/>
      <c r="N30468" s="152"/>
      <c r="P30468" s="138"/>
    </row>
    <row r="30469" spans="13:16" x14ac:dyDescent="0.3">
      <c r="M30469" s="162"/>
      <c r="N30469" s="152"/>
      <c r="P30469" s="138"/>
    </row>
    <row r="30470" spans="13:16" x14ac:dyDescent="0.3">
      <c r="M30470" s="162"/>
      <c r="N30470" s="152"/>
      <c r="P30470" s="138"/>
    </row>
    <row r="30471" spans="13:16" x14ac:dyDescent="0.3">
      <c r="M30471" s="162"/>
      <c r="N30471" s="152"/>
      <c r="P30471" s="138"/>
    </row>
    <row r="30472" spans="13:16" x14ac:dyDescent="0.3">
      <c r="M30472" s="162"/>
      <c r="N30472" s="152"/>
      <c r="P30472" s="138"/>
    </row>
    <row r="30473" spans="13:16" x14ac:dyDescent="0.3">
      <c r="M30473" s="162"/>
      <c r="N30473" s="152"/>
      <c r="P30473" s="138"/>
    </row>
    <row r="30474" spans="13:16" x14ac:dyDescent="0.3">
      <c r="M30474" s="162"/>
      <c r="N30474" s="152"/>
      <c r="P30474" s="138"/>
    </row>
    <row r="30475" spans="13:16" x14ac:dyDescent="0.3">
      <c r="M30475" s="162"/>
      <c r="N30475" s="152"/>
      <c r="P30475" s="138"/>
    </row>
    <row r="30476" spans="13:16" x14ac:dyDescent="0.3">
      <c r="M30476" s="162"/>
      <c r="N30476" s="152"/>
      <c r="P30476" s="138"/>
    </row>
    <row r="30477" spans="13:16" x14ac:dyDescent="0.3">
      <c r="M30477" s="162"/>
      <c r="N30477" s="152"/>
      <c r="P30477" s="138"/>
    </row>
    <row r="30478" spans="13:16" x14ac:dyDescent="0.3">
      <c r="M30478" s="162"/>
      <c r="N30478" s="152"/>
      <c r="P30478" s="138"/>
    </row>
    <row r="30479" spans="13:16" x14ac:dyDescent="0.3">
      <c r="M30479" s="162"/>
      <c r="N30479" s="152"/>
      <c r="P30479" s="138"/>
    </row>
    <row r="30480" spans="13:16" x14ac:dyDescent="0.3">
      <c r="M30480" s="162"/>
      <c r="N30480" s="152"/>
      <c r="P30480" s="138"/>
    </row>
    <row r="30481" spans="13:16" x14ac:dyDescent="0.3">
      <c r="M30481" s="162"/>
      <c r="N30481" s="152"/>
      <c r="P30481" s="138"/>
    </row>
    <row r="30482" spans="13:16" x14ac:dyDescent="0.3">
      <c r="M30482" s="162"/>
      <c r="N30482" s="152"/>
      <c r="P30482" s="138"/>
    </row>
    <row r="30483" spans="13:16" x14ac:dyDescent="0.3">
      <c r="M30483" s="162"/>
      <c r="N30483" s="152"/>
      <c r="P30483" s="138"/>
    </row>
    <row r="30484" spans="13:16" x14ac:dyDescent="0.3">
      <c r="M30484" s="162"/>
      <c r="N30484" s="152"/>
      <c r="P30484" s="138"/>
    </row>
    <row r="30485" spans="13:16" x14ac:dyDescent="0.3">
      <c r="M30485" s="162"/>
      <c r="N30485" s="152"/>
      <c r="P30485" s="138"/>
    </row>
    <row r="30486" spans="13:16" x14ac:dyDescent="0.3">
      <c r="M30486" s="162"/>
      <c r="N30486" s="152"/>
      <c r="P30486" s="138"/>
    </row>
    <row r="30487" spans="13:16" x14ac:dyDescent="0.3">
      <c r="M30487" s="162"/>
      <c r="N30487" s="152"/>
      <c r="P30487" s="138"/>
    </row>
    <row r="30488" spans="13:16" x14ac:dyDescent="0.3">
      <c r="M30488" s="162"/>
      <c r="N30488" s="152"/>
      <c r="P30488" s="138"/>
    </row>
    <row r="30489" spans="13:16" x14ac:dyDescent="0.3">
      <c r="M30489" s="162"/>
      <c r="N30489" s="152"/>
      <c r="P30489" s="138"/>
    </row>
    <row r="30490" spans="13:16" x14ac:dyDescent="0.3">
      <c r="M30490" s="162"/>
      <c r="N30490" s="152"/>
      <c r="P30490" s="138"/>
    </row>
    <row r="30491" spans="13:16" x14ac:dyDescent="0.3">
      <c r="M30491" s="162"/>
      <c r="N30491" s="152"/>
      <c r="P30491" s="138"/>
    </row>
    <row r="30492" spans="13:16" x14ac:dyDescent="0.3">
      <c r="M30492" s="162"/>
      <c r="N30492" s="152"/>
      <c r="P30492" s="138"/>
    </row>
    <row r="30493" spans="13:16" x14ac:dyDescent="0.3">
      <c r="M30493" s="162"/>
      <c r="N30493" s="152"/>
      <c r="P30493" s="138"/>
    </row>
    <row r="30494" spans="13:16" x14ac:dyDescent="0.3">
      <c r="M30494" s="162"/>
      <c r="N30494" s="152"/>
      <c r="P30494" s="138"/>
    </row>
    <row r="30495" spans="13:16" x14ac:dyDescent="0.3">
      <c r="M30495" s="162"/>
      <c r="N30495" s="152"/>
      <c r="P30495" s="138"/>
    </row>
    <row r="30496" spans="13:16" x14ac:dyDescent="0.3">
      <c r="M30496" s="162"/>
      <c r="N30496" s="152"/>
      <c r="P30496" s="138"/>
    </row>
    <row r="30497" spans="13:16" x14ac:dyDescent="0.3">
      <c r="M30497" s="162"/>
      <c r="N30497" s="152"/>
      <c r="P30497" s="138"/>
    </row>
    <row r="30498" spans="13:16" x14ac:dyDescent="0.3">
      <c r="M30498" s="162"/>
      <c r="N30498" s="152"/>
      <c r="P30498" s="138"/>
    </row>
    <row r="30499" spans="13:16" x14ac:dyDescent="0.3">
      <c r="M30499" s="162"/>
      <c r="N30499" s="152"/>
      <c r="P30499" s="138"/>
    </row>
    <row r="30500" spans="13:16" x14ac:dyDescent="0.3">
      <c r="M30500" s="162"/>
      <c r="N30500" s="152"/>
      <c r="P30500" s="138"/>
    </row>
    <row r="30501" spans="13:16" x14ac:dyDescent="0.3">
      <c r="M30501" s="162"/>
      <c r="N30501" s="152"/>
      <c r="P30501" s="138"/>
    </row>
    <row r="30502" spans="13:16" x14ac:dyDescent="0.3">
      <c r="M30502" s="162"/>
      <c r="N30502" s="152"/>
      <c r="P30502" s="138"/>
    </row>
    <row r="30503" spans="13:16" x14ac:dyDescent="0.3">
      <c r="M30503" s="162"/>
      <c r="N30503" s="152"/>
      <c r="P30503" s="138"/>
    </row>
    <row r="30504" spans="13:16" x14ac:dyDescent="0.3">
      <c r="M30504" s="162"/>
      <c r="N30504" s="152"/>
      <c r="P30504" s="138"/>
    </row>
    <row r="30505" spans="13:16" x14ac:dyDescent="0.3">
      <c r="M30505" s="162"/>
      <c r="N30505" s="152"/>
      <c r="P30505" s="138"/>
    </row>
    <row r="30506" spans="13:16" x14ac:dyDescent="0.3">
      <c r="M30506" s="162"/>
      <c r="N30506" s="152"/>
      <c r="P30506" s="138"/>
    </row>
    <row r="30507" spans="13:16" x14ac:dyDescent="0.3">
      <c r="M30507" s="162"/>
      <c r="N30507" s="152"/>
      <c r="P30507" s="138"/>
    </row>
    <row r="30508" spans="13:16" x14ac:dyDescent="0.3">
      <c r="M30508" s="162"/>
      <c r="N30508" s="152"/>
      <c r="P30508" s="138"/>
    </row>
    <row r="30509" spans="13:16" x14ac:dyDescent="0.3">
      <c r="M30509" s="162"/>
      <c r="N30509" s="152"/>
      <c r="P30509" s="138"/>
    </row>
    <row r="30510" spans="13:16" x14ac:dyDescent="0.3">
      <c r="M30510" s="162"/>
      <c r="N30510" s="152"/>
      <c r="P30510" s="138"/>
    </row>
    <row r="30511" spans="13:16" x14ac:dyDescent="0.3">
      <c r="M30511" s="162"/>
      <c r="N30511" s="152"/>
      <c r="P30511" s="138"/>
    </row>
    <row r="30512" spans="13:16" x14ac:dyDescent="0.3">
      <c r="M30512" s="162"/>
      <c r="N30512" s="152"/>
      <c r="P30512" s="138"/>
    </row>
    <row r="30513" spans="13:16" x14ac:dyDescent="0.3">
      <c r="M30513" s="162"/>
      <c r="N30513" s="152"/>
      <c r="P30513" s="138"/>
    </row>
    <row r="30514" spans="13:16" x14ac:dyDescent="0.3">
      <c r="M30514" s="162"/>
      <c r="N30514" s="152"/>
      <c r="P30514" s="138"/>
    </row>
    <row r="30515" spans="13:16" x14ac:dyDescent="0.3">
      <c r="M30515" s="162"/>
      <c r="N30515" s="152"/>
      <c r="P30515" s="138"/>
    </row>
    <row r="30516" spans="13:16" x14ac:dyDescent="0.3">
      <c r="M30516" s="162"/>
      <c r="N30516" s="152"/>
      <c r="P30516" s="138"/>
    </row>
    <row r="30517" spans="13:16" x14ac:dyDescent="0.3">
      <c r="M30517" s="162"/>
      <c r="N30517" s="152"/>
      <c r="P30517" s="138"/>
    </row>
    <row r="30518" spans="13:16" x14ac:dyDescent="0.3">
      <c r="M30518" s="162"/>
      <c r="N30518" s="152"/>
      <c r="P30518" s="138"/>
    </row>
    <row r="30519" spans="13:16" x14ac:dyDescent="0.3">
      <c r="M30519" s="162"/>
      <c r="N30519" s="152"/>
      <c r="P30519" s="138"/>
    </row>
    <row r="30520" spans="13:16" x14ac:dyDescent="0.3">
      <c r="M30520" s="162"/>
      <c r="N30520" s="152"/>
      <c r="P30520" s="138"/>
    </row>
    <row r="30521" spans="13:16" x14ac:dyDescent="0.3">
      <c r="M30521" s="162"/>
      <c r="N30521" s="152"/>
      <c r="P30521" s="138"/>
    </row>
    <row r="30522" spans="13:16" x14ac:dyDescent="0.3">
      <c r="M30522" s="162"/>
      <c r="N30522" s="152"/>
      <c r="P30522" s="138"/>
    </row>
    <row r="30523" spans="13:16" x14ac:dyDescent="0.3">
      <c r="M30523" s="162"/>
      <c r="N30523" s="152"/>
      <c r="P30523" s="138"/>
    </row>
    <row r="30524" spans="13:16" x14ac:dyDescent="0.3">
      <c r="M30524" s="162"/>
      <c r="N30524" s="152"/>
      <c r="P30524" s="138"/>
    </row>
    <row r="30525" spans="13:16" x14ac:dyDescent="0.3">
      <c r="M30525" s="162"/>
      <c r="N30525" s="152"/>
      <c r="P30525" s="138"/>
    </row>
    <row r="30526" spans="13:16" x14ac:dyDescent="0.3">
      <c r="M30526" s="162"/>
      <c r="N30526" s="152"/>
      <c r="P30526" s="138"/>
    </row>
    <row r="30527" spans="13:16" x14ac:dyDescent="0.3">
      <c r="M30527" s="162"/>
      <c r="N30527" s="152"/>
      <c r="P30527" s="138"/>
    </row>
    <row r="30528" spans="13:16" x14ac:dyDescent="0.3">
      <c r="M30528" s="162"/>
      <c r="N30528" s="152"/>
      <c r="P30528" s="138"/>
    </row>
    <row r="30529" spans="13:16" x14ac:dyDescent="0.3">
      <c r="M30529" s="162"/>
      <c r="N30529" s="152"/>
      <c r="P30529" s="138"/>
    </row>
    <row r="30530" spans="13:16" x14ac:dyDescent="0.3">
      <c r="M30530" s="162"/>
      <c r="N30530" s="152"/>
      <c r="P30530" s="138"/>
    </row>
    <row r="30531" spans="13:16" x14ac:dyDescent="0.3">
      <c r="M30531" s="162"/>
      <c r="N30531" s="152"/>
      <c r="P30531" s="138"/>
    </row>
    <row r="30532" spans="13:16" x14ac:dyDescent="0.3">
      <c r="M30532" s="162"/>
      <c r="N30532" s="152"/>
      <c r="P30532" s="138"/>
    </row>
    <row r="30533" spans="13:16" x14ac:dyDescent="0.3">
      <c r="M30533" s="162"/>
      <c r="N30533" s="152"/>
      <c r="P30533" s="138"/>
    </row>
    <row r="30534" spans="13:16" x14ac:dyDescent="0.3">
      <c r="M30534" s="162"/>
      <c r="N30534" s="152"/>
      <c r="P30534" s="138"/>
    </row>
    <row r="30535" spans="13:16" x14ac:dyDescent="0.3">
      <c r="M30535" s="162"/>
      <c r="N30535" s="152"/>
      <c r="P30535" s="138"/>
    </row>
    <row r="30536" spans="13:16" x14ac:dyDescent="0.3">
      <c r="M30536" s="162"/>
      <c r="N30536" s="152"/>
      <c r="P30536" s="138"/>
    </row>
    <row r="30537" spans="13:16" x14ac:dyDescent="0.3">
      <c r="M30537" s="162"/>
      <c r="N30537" s="152"/>
      <c r="P30537" s="138"/>
    </row>
    <row r="30538" spans="13:16" x14ac:dyDescent="0.3">
      <c r="M30538" s="162"/>
      <c r="N30538" s="152"/>
      <c r="P30538" s="138"/>
    </row>
    <row r="30539" spans="13:16" x14ac:dyDescent="0.3">
      <c r="M30539" s="162"/>
      <c r="N30539" s="152"/>
      <c r="P30539" s="138"/>
    </row>
    <row r="30540" spans="13:16" x14ac:dyDescent="0.3">
      <c r="M30540" s="162"/>
      <c r="N30540" s="152"/>
      <c r="P30540" s="138"/>
    </row>
    <row r="30541" spans="13:16" x14ac:dyDescent="0.3">
      <c r="M30541" s="162"/>
      <c r="N30541" s="152"/>
      <c r="P30541" s="138"/>
    </row>
    <row r="30542" spans="13:16" x14ac:dyDescent="0.3">
      <c r="M30542" s="162"/>
      <c r="N30542" s="152"/>
      <c r="P30542" s="138"/>
    </row>
    <row r="30543" spans="13:16" x14ac:dyDescent="0.3">
      <c r="M30543" s="162"/>
      <c r="N30543" s="152"/>
      <c r="P30543" s="138"/>
    </row>
    <row r="30544" spans="13:16" x14ac:dyDescent="0.3">
      <c r="M30544" s="162"/>
      <c r="N30544" s="152"/>
      <c r="P30544" s="138"/>
    </row>
    <row r="30545" spans="13:16" x14ac:dyDescent="0.3">
      <c r="M30545" s="162"/>
      <c r="N30545" s="152"/>
      <c r="P30545" s="138"/>
    </row>
    <row r="30546" spans="13:16" x14ac:dyDescent="0.3">
      <c r="M30546" s="162"/>
      <c r="N30546" s="152"/>
      <c r="P30546" s="138"/>
    </row>
    <row r="30547" spans="13:16" x14ac:dyDescent="0.3">
      <c r="M30547" s="162"/>
      <c r="N30547" s="152"/>
      <c r="P30547" s="138"/>
    </row>
    <row r="30548" spans="13:16" x14ac:dyDescent="0.3">
      <c r="M30548" s="162"/>
      <c r="N30548" s="152"/>
      <c r="P30548" s="138"/>
    </row>
    <row r="30549" spans="13:16" x14ac:dyDescent="0.3">
      <c r="M30549" s="162"/>
      <c r="N30549" s="152"/>
      <c r="P30549" s="138"/>
    </row>
    <row r="30550" spans="13:16" x14ac:dyDescent="0.3">
      <c r="M30550" s="162"/>
      <c r="N30550" s="152"/>
      <c r="P30550" s="138"/>
    </row>
    <row r="30551" spans="13:16" x14ac:dyDescent="0.3">
      <c r="M30551" s="162"/>
      <c r="N30551" s="152"/>
      <c r="P30551" s="138"/>
    </row>
    <row r="30552" spans="13:16" x14ac:dyDescent="0.3">
      <c r="M30552" s="162"/>
      <c r="N30552" s="152"/>
      <c r="P30552" s="138"/>
    </row>
    <row r="30553" spans="13:16" x14ac:dyDescent="0.3">
      <c r="M30553" s="162"/>
      <c r="N30553" s="152"/>
      <c r="P30553" s="138"/>
    </row>
    <row r="30554" spans="13:16" x14ac:dyDescent="0.3">
      <c r="M30554" s="162"/>
      <c r="N30554" s="152"/>
      <c r="P30554" s="138"/>
    </row>
    <row r="30555" spans="13:16" x14ac:dyDescent="0.3">
      <c r="M30555" s="162"/>
      <c r="N30555" s="152"/>
      <c r="P30555" s="138"/>
    </row>
    <row r="30556" spans="13:16" x14ac:dyDescent="0.3">
      <c r="M30556" s="162"/>
      <c r="N30556" s="152"/>
      <c r="P30556" s="138"/>
    </row>
    <row r="30557" spans="13:16" x14ac:dyDescent="0.3">
      <c r="M30557" s="162"/>
      <c r="N30557" s="152"/>
      <c r="P30557" s="138"/>
    </row>
    <row r="30558" spans="13:16" x14ac:dyDescent="0.3">
      <c r="M30558" s="162"/>
      <c r="N30558" s="152"/>
      <c r="P30558" s="138"/>
    </row>
    <row r="30559" spans="13:16" x14ac:dyDescent="0.3">
      <c r="M30559" s="162"/>
      <c r="N30559" s="152"/>
      <c r="P30559" s="138"/>
    </row>
    <row r="30560" spans="13:16" x14ac:dyDescent="0.3">
      <c r="M30560" s="162"/>
      <c r="N30560" s="152"/>
      <c r="P30560" s="138"/>
    </row>
    <row r="30561" spans="13:16" x14ac:dyDescent="0.3">
      <c r="M30561" s="162"/>
      <c r="N30561" s="152"/>
      <c r="P30561" s="138"/>
    </row>
    <row r="30562" spans="13:16" x14ac:dyDescent="0.3">
      <c r="M30562" s="162"/>
      <c r="N30562" s="152"/>
      <c r="P30562" s="138"/>
    </row>
    <row r="30563" spans="13:16" x14ac:dyDescent="0.3">
      <c r="M30563" s="162"/>
      <c r="N30563" s="152"/>
      <c r="P30563" s="138"/>
    </row>
    <row r="30564" spans="13:16" x14ac:dyDescent="0.3">
      <c r="M30564" s="162"/>
      <c r="N30564" s="152"/>
      <c r="P30564" s="138"/>
    </row>
    <row r="30565" spans="13:16" x14ac:dyDescent="0.3">
      <c r="M30565" s="162"/>
      <c r="N30565" s="152"/>
      <c r="P30565" s="138"/>
    </row>
    <row r="30566" spans="13:16" x14ac:dyDescent="0.3">
      <c r="M30566" s="162"/>
      <c r="N30566" s="152"/>
      <c r="P30566" s="138"/>
    </row>
    <row r="30567" spans="13:16" x14ac:dyDescent="0.3">
      <c r="M30567" s="162"/>
      <c r="N30567" s="152"/>
      <c r="P30567" s="138"/>
    </row>
    <row r="30568" spans="13:16" x14ac:dyDescent="0.3">
      <c r="M30568" s="162"/>
      <c r="N30568" s="152"/>
      <c r="P30568" s="138"/>
    </row>
    <row r="30569" spans="13:16" x14ac:dyDescent="0.3">
      <c r="M30569" s="162"/>
      <c r="N30569" s="152"/>
      <c r="P30569" s="138"/>
    </row>
    <row r="30570" spans="13:16" x14ac:dyDescent="0.3">
      <c r="M30570" s="162"/>
      <c r="N30570" s="152"/>
      <c r="P30570" s="138"/>
    </row>
    <row r="30571" spans="13:16" x14ac:dyDescent="0.3">
      <c r="M30571" s="162"/>
      <c r="N30571" s="152"/>
      <c r="P30571" s="138"/>
    </row>
    <row r="30572" spans="13:16" x14ac:dyDescent="0.3">
      <c r="M30572" s="162"/>
      <c r="N30572" s="152"/>
      <c r="P30572" s="138"/>
    </row>
    <row r="30573" spans="13:16" x14ac:dyDescent="0.3">
      <c r="M30573" s="162"/>
      <c r="N30573" s="152"/>
      <c r="P30573" s="138"/>
    </row>
    <row r="30574" spans="13:16" x14ac:dyDescent="0.3">
      <c r="M30574" s="162"/>
      <c r="N30574" s="152"/>
      <c r="P30574" s="138"/>
    </row>
    <row r="30575" spans="13:16" x14ac:dyDescent="0.3">
      <c r="M30575" s="162"/>
      <c r="N30575" s="152"/>
      <c r="P30575" s="138"/>
    </row>
    <row r="30576" spans="13:16" x14ac:dyDescent="0.3">
      <c r="M30576" s="162"/>
      <c r="N30576" s="152"/>
      <c r="P30576" s="138"/>
    </row>
    <row r="30577" spans="13:16" x14ac:dyDescent="0.3">
      <c r="M30577" s="162"/>
      <c r="N30577" s="152"/>
      <c r="P30577" s="138"/>
    </row>
    <row r="30578" spans="13:16" x14ac:dyDescent="0.3">
      <c r="M30578" s="162"/>
      <c r="N30578" s="152"/>
      <c r="P30578" s="138"/>
    </row>
    <row r="30579" spans="13:16" x14ac:dyDescent="0.3">
      <c r="M30579" s="162"/>
      <c r="N30579" s="152"/>
      <c r="P30579" s="138"/>
    </row>
    <row r="30580" spans="13:16" x14ac:dyDescent="0.3">
      <c r="M30580" s="162"/>
      <c r="N30580" s="152"/>
      <c r="P30580" s="138"/>
    </row>
    <row r="30581" spans="13:16" x14ac:dyDescent="0.3">
      <c r="M30581" s="162"/>
      <c r="N30581" s="152"/>
      <c r="P30581" s="138"/>
    </row>
    <row r="30582" spans="13:16" x14ac:dyDescent="0.3">
      <c r="M30582" s="162"/>
      <c r="N30582" s="152"/>
      <c r="P30582" s="138"/>
    </row>
    <row r="30583" spans="13:16" x14ac:dyDescent="0.3">
      <c r="M30583" s="162"/>
      <c r="N30583" s="152"/>
      <c r="P30583" s="138"/>
    </row>
    <row r="30584" spans="13:16" x14ac:dyDescent="0.3">
      <c r="M30584" s="162"/>
      <c r="N30584" s="152"/>
      <c r="P30584" s="138"/>
    </row>
    <row r="30585" spans="13:16" x14ac:dyDescent="0.3">
      <c r="M30585" s="162"/>
      <c r="N30585" s="152"/>
      <c r="P30585" s="138"/>
    </row>
    <row r="30586" spans="13:16" x14ac:dyDescent="0.3">
      <c r="M30586" s="162"/>
      <c r="N30586" s="152"/>
      <c r="P30586" s="138"/>
    </row>
    <row r="30587" spans="13:16" x14ac:dyDescent="0.3">
      <c r="M30587" s="162"/>
      <c r="N30587" s="152"/>
      <c r="P30587" s="138"/>
    </row>
    <row r="30588" spans="13:16" x14ac:dyDescent="0.3">
      <c r="M30588" s="162"/>
      <c r="N30588" s="152"/>
      <c r="P30588" s="138"/>
    </row>
    <row r="30589" spans="13:16" x14ac:dyDescent="0.3">
      <c r="M30589" s="162"/>
      <c r="N30589" s="152"/>
      <c r="P30589" s="138"/>
    </row>
    <row r="30590" spans="13:16" x14ac:dyDescent="0.3">
      <c r="M30590" s="162"/>
      <c r="N30590" s="152"/>
      <c r="P30590" s="138"/>
    </row>
    <row r="30591" spans="13:16" x14ac:dyDescent="0.3">
      <c r="M30591" s="162"/>
      <c r="N30591" s="152"/>
      <c r="P30591" s="138"/>
    </row>
    <row r="30592" spans="13:16" x14ac:dyDescent="0.3">
      <c r="M30592" s="162"/>
      <c r="N30592" s="152"/>
      <c r="P30592" s="138"/>
    </row>
    <row r="30593" spans="13:16" x14ac:dyDescent="0.3">
      <c r="M30593" s="162"/>
      <c r="N30593" s="152"/>
      <c r="P30593" s="138"/>
    </row>
    <row r="30594" spans="13:16" x14ac:dyDescent="0.3">
      <c r="M30594" s="162"/>
      <c r="N30594" s="152"/>
      <c r="P30594" s="138"/>
    </row>
    <row r="30595" spans="13:16" x14ac:dyDescent="0.3">
      <c r="M30595" s="162"/>
      <c r="N30595" s="152"/>
      <c r="P30595" s="138"/>
    </row>
    <row r="30596" spans="13:16" x14ac:dyDescent="0.3">
      <c r="M30596" s="162"/>
      <c r="N30596" s="152"/>
      <c r="P30596" s="138"/>
    </row>
    <row r="30597" spans="13:16" x14ac:dyDescent="0.3">
      <c r="M30597" s="162"/>
      <c r="N30597" s="152"/>
      <c r="P30597" s="138"/>
    </row>
    <row r="30598" spans="13:16" x14ac:dyDescent="0.3">
      <c r="M30598" s="162"/>
      <c r="N30598" s="152"/>
      <c r="P30598" s="138"/>
    </row>
    <row r="30599" spans="13:16" x14ac:dyDescent="0.3">
      <c r="M30599" s="162"/>
      <c r="N30599" s="152"/>
      <c r="P30599" s="138"/>
    </row>
    <row r="30600" spans="13:16" x14ac:dyDescent="0.3">
      <c r="M30600" s="162"/>
      <c r="N30600" s="152"/>
      <c r="P30600" s="138"/>
    </row>
    <row r="30601" spans="13:16" x14ac:dyDescent="0.3">
      <c r="M30601" s="162"/>
      <c r="N30601" s="152"/>
      <c r="P30601" s="138"/>
    </row>
    <row r="30602" spans="13:16" x14ac:dyDescent="0.3">
      <c r="M30602" s="162"/>
      <c r="N30602" s="152"/>
      <c r="P30602" s="138"/>
    </row>
    <row r="30603" spans="13:16" x14ac:dyDescent="0.3">
      <c r="M30603" s="162"/>
      <c r="N30603" s="152"/>
      <c r="P30603" s="138"/>
    </row>
    <row r="30604" spans="13:16" x14ac:dyDescent="0.3">
      <c r="M30604" s="162"/>
      <c r="N30604" s="152"/>
      <c r="P30604" s="138"/>
    </row>
    <row r="30605" spans="13:16" x14ac:dyDescent="0.3">
      <c r="M30605" s="162"/>
      <c r="N30605" s="152"/>
      <c r="P30605" s="138"/>
    </row>
    <row r="30606" spans="13:16" x14ac:dyDescent="0.3">
      <c r="M30606" s="162"/>
      <c r="N30606" s="152"/>
      <c r="P30606" s="138"/>
    </row>
    <row r="30607" spans="13:16" x14ac:dyDescent="0.3">
      <c r="M30607" s="162"/>
      <c r="N30607" s="152"/>
      <c r="P30607" s="138"/>
    </row>
    <row r="30608" spans="13:16" x14ac:dyDescent="0.3">
      <c r="M30608" s="162"/>
      <c r="N30608" s="152"/>
      <c r="P30608" s="138"/>
    </row>
    <row r="30609" spans="13:16" x14ac:dyDescent="0.3">
      <c r="M30609" s="162"/>
      <c r="N30609" s="152"/>
      <c r="P30609" s="138"/>
    </row>
    <row r="30610" spans="13:16" x14ac:dyDescent="0.3">
      <c r="M30610" s="162"/>
      <c r="N30610" s="152"/>
      <c r="P30610" s="138"/>
    </row>
    <row r="30611" spans="13:16" x14ac:dyDescent="0.3">
      <c r="M30611" s="162"/>
      <c r="N30611" s="152"/>
      <c r="P30611" s="138"/>
    </row>
    <row r="30612" spans="13:16" x14ac:dyDescent="0.3">
      <c r="M30612" s="162"/>
      <c r="N30612" s="152"/>
      <c r="P30612" s="138"/>
    </row>
    <row r="30613" spans="13:16" x14ac:dyDescent="0.3">
      <c r="M30613" s="162"/>
      <c r="N30613" s="152"/>
      <c r="P30613" s="138"/>
    </row>
    <row r="30614" spans="13:16" x14ac:dyDescent="0.3">
      <c r="M30614" s="162"/>
      <c r="N30614" s="152"/>
      <c r="P30614" s="138"/>
    </row>
    <row r="30615" spans="13:16" x14ac:dyDescent="0.3">
      <c r="M30615" s="162"/>
      <c r="N30615" s="152"/>
      <c r="P30615" s="138"/>
    </row>
    <row r="30616" spans="13:16" x14ac:dyDescent="0.3">
      <c r="M30616" s="162"/>
      <c r="N30616" s="152"/>
      <c r="P30616" s="138"/>
    </row>
    <row r="30617" spans="13:16" x14ac:dyDescent="0.3">
      <c r="M30617" s="162"/>
      <c r="N30617" s="152"/>
      <c r="P30617" s="138"/>
    </row>
    <row r="30618" spans="13:16" x14ac:dyDescent="0.3">
      <c r="M30618" s="162"/>
      <c r="N30618" s="152"/>
      <c r="P30618" s="138"/>
    </row>
    <row r="30619" spans="13:16" x14ac:dyDescent="0.3">
      <c r="M30619" s="162"/>
      <c r="N30619" s="152"/>
      <c r="P30619" s="138"/>
    </row>
    <row r="30620" spans="13:16" x14ac:dyDescent="0.3">
      <c r="M30620" s="162"/>
      <c r="N30620" s="152"/>
      <c r="P30620" s="138"/>
    </row>
    <row r="30621" spans="13:16" x14ac:dyDescent="0.3">
      <c r="M30621" s="162"/>
      <c r="N30621" s="152"/>
      <c r="P30621" s="138"/>
    </row>
    <row r="30622" spans="13:16" x14ac:dyDescent="0.3">
      <c r="M30622" s="162"/>
      <c r="N30622" s="152"/>
      <c r="P30622" s="138"/>
    </row>
    <row r="30623" spans="13:16" x14ac:dyDescent="0.3">
      <c r="M30623" s="162"/>
      <c r="N30623" s="152"/>
      <c r="P30623" s="138"/>
    </row>
    <row r="30624" spans="13:16" x14ac:dyDescent="0.3">
      <c r="M30624" s="162"/>
      <c r="N30624" s="152"/>
      <c r="P30624" s="138"/>
    </row>
    <row r="30625" spans="13:16" x14ac:dyDescent="0.3">
      <c r="M30625" s="162"/>
      <c r="N30625" s="152"/>
      <c r="P30625" s="138"/>
    </row>
    <row r="30626" spans="13:16" x14ac:dyDescent="0.3">
      <c r="M30626" s="162"/>
      <c r="N30626" s="152"/>
      <c r="P30626" s="138"/>
    </row>
    <row r="30627" spans="13:16" x14ac:dyDescent="0.3">
      <c r="M30627" s="162"/>
      <c r="N30627" s="152"/>
      <c r="P30627" s="138"/>
    </row>
    <row r="30628" spans="13:16" x14ac:dyDescent="0.3">
      <c r="M30628" s="162"/>
      <c r="N30628" s="152"/>
      <c r="P30628" s="138"/>
    </row>
    <row r="30629" spans="13:16" x14ac:dyDescent="0.3">
      <c r="M30629" s="162"/>
      <c r="N30629" s="152"/>
      <c r="P30629" s="138"/>
    </row>
    <row r="30630" spans="13:16" x14ac:dyDescent="0.3">
      <c r="M30630" s="162"/>
      <c r="N30630" s="152"/>
      <c r="P30630" s="138"/>
    </row>
    <row r="30631" spans="13:16" x14ac:dyDescent="0.3">
      <c r="M30631" s="162"/>
      <c r="N30631" s="152"/>
      <c r="P30631" s="138"/>
    </row>
    <row r="30632" spans="13:16" x14ac:dyDescent="0.3">
      <c r="M30632" s="162"/>
      <c r="N30632" s="152"/>
      <c r="P30632" s="138"/>
    </row>
    <row r="30633" spans="13:16" x14ac:dyDescent="0.3">
      <c r="M30633" s="162"/>
      <c r="N30633" s="152"/>
      <c r="P30633" s="138"/>
    </row>
    <row r="30634" spans="13:16" x14ac:dyDescent="0.3">
      <c r="M30634" s="162"/>
      <c r="N30634" s="152"/>
      <c r="P30634" s="138"/>
    </row>
    <row r="30635" spans="13:16" x14ac:dyDescent="0.3">
      <c r="M30635" s="162"/>
      <c r="N30635" s="152"/>
      <c r="P30635" s="138"/>
    </row>
    <row r="30636" spans="13:16" x14ac:dyDescent="0.3">
      <c r="M30636" s="162"/>
      <c r="N30636" s="152"/>
      <c r="P30636" s="138"/>
    </row>
    <row r="30637" spans="13:16" x14ac:dyDescent="0.3">
      <c r="M30637" s="162"/>
      <c r="N30637" s="152"/>
      <c r="P30637" s="138"/>
    </row>
    <row r="30638" spans="13:16" x14ac:dyDescent="0.3">
      <c r="M30638" s="162"/>
      <c r="N30638" s="152"/>
      <c r="P30638" s="138"/>
    </row>
    <row r="30639" spans="13:16" x14ac:dyDescent="0.3">
      <c r="M30639" s="162"/>
      <c r="N30639" s="152"/>
      <c r="P30639" s="138"/>
    </row>
    <row r="30640" spans="13:16" x14ac:dyDescent="0.3">
      <c r="M30640" s="162"/>
      <c r="N30640" s="152"/>
      <c r="P30640" s="138"/>
    </row>
    <row r="30641" spans="13:16" x14ac:dyDescent="0.3">
      <c r="M30641" s="162"/>
      <c r="N30641" s="152"/>
      <c r="P30641" s="138"/>
    </row>
    <row r="30642" spans="13:16" x14ac:dyDescent="0.3">
      <c r="M30642" s="162"/>
      <c r="N30642" s="152"/>
      <c r="P30642" s="138"/>
    </row>
    <row r="30643" spans="13:16" x14ac:dyDescent="0.3">
      <c r="M30643" s="162"/>
      <c r="N30643" s="152"/>
      <c r="P30643" s="138"/>
    </row>
    <row r="30644" spans="13:16" x14ac:dyDescent="0.3">
      <c r="M30644" s="162"/>
      <c r="N30644" s="152"/>
      <c r="P30644" s="138"/>
    </row>
    <row r="30645" spans="13:16" x14ac:dyDescent="0.3">
      <c r="M30645" s="162"/>
      <c r="N30645" s="152"/>
      <c r="P30645" s="138"/>
    </row>
    <row r="30646" spans="13:16" x14ac:dyDescent="0.3">
      <c r="M30646" s="162"/>
      <c r="N30646" s="152"/>
      <c r="P30646" s="138"/>
    </row>
    <row r="30647" spans="13:16" x14ac:dyDescent="0.3">
      <c r="M30647" s="162"/>
      <c r="N30647" s="152"/>
      <c r="P30647" s="138"/>
    </row>
    <row r="30648" spans="13:16" x14ac:dyDescent="0.3">
      <c r="M30648" s="162"/>
      <c r="N30648" s="152"/>
      <c r="P30648" s="138"/>
    </row>
    <row r="30649" spans="13:16" x14ac:dyDescent="0.3">
      <c r="M30649" s="162"/>
      <c r="N30649" s="152"/>
      <c r="P30649" s="138"/>
    </row>
    <row r="30650" spans="13:16" x14ac:dyDescent="0.3">
      <c r="M30650" s="162"/>
      <c r="N30650" s="152"/>
      <c r="P30650" s="138"/>
    </row>
    <row r="30651" spans="13:16" x14ac:dyDescent="0.3">
      <c r="M30651" s="162"/>
      <c r="N30651" s="152"/>
      <c r="P30651" s="138"/>
    </row>
    <row r="30652" spans="13:16" x14ac:dyDescent="0.3">
      <c r="M30652" s="162"/>
      <c r="N30652" s="152"/>
      <c r="P30652" s="138"/>
    </row>
    <row r="30653" spans="13:16" x14ac:dyDescent="0.3">
      <c r="M30653" s="162"/>
      <c r="N30653" s="152"/>
      <c r="P30653" s="138"/>
    </row>
    <row r="30654" spans="13:16" x14ac:dyDescent="0.3">
      <c r="M30654" s="162"/>
      <c r="N30654" s="152"/>
      <c r="P30654" s="138"/>
    </row>
    <row r="30655" spans="13:16" x14ac:dyDescent="0.3">
      <c r="M30655" s="162"/>
      <c r="N30655" s="152"/>
      <c r="P30655" s="138"/>
    </row>
    <row r="30656" spans="13:16" x14ac:dyDescent="0.3">
      <c r="M30656" s="162"/>
      <c r="N30656" s="152"/>
      <c r="P30656" s="138"/>
    </row>
    <row r="30657" spans="13:16" x14ac:dyDescent="0.3">
      <c r="M30657" s="162"/>
      <c r="N30657" s="152"/>
      <c r="P30657" s="138"/>
    </row>
    <row r="30658" spans="13:16" x14ac:dyDescent="0.3">
      <c r="M30658" s="162"/>
      <c r="N30658" s="152"/>
      <c r="P30658" s="138"/>
    </row>
    <row r="30659" spans="13:16" x14ac:dyDescent="0.3">
      <c r="M30659" s="162"/>
      <c r="N30659" s="152"/>
      <c r="P30659" s="138"/>
    </row>
    <row r="30660" spans="13:16" x14ac:dyDescent="0.3">
      <c r="M30660" s="162"/>
      <c r="N30660" s="152"/>
      <c r="P30660" s="138"/>
    </row>
    <row r="30661" spans="13:16" x14ac:dyDescent="0.3">
      <c r="M30661" s="162"/>
      <c r="N30661" s="152"/>
      <c r="P30661" s="138"/>
    </row>
    <row r="30662" spans="13:16" x14ac:dyDescent="0.3">
      <c r="M30662" s="162"/>
      <c r="N30662" s="152"/>
      <c r="P30662" s="138"/>
    </row>
    <row r="30663" spans="13:16" x14ac:dyDescent="0.3">
      <c r="M30663" s="162"/>
      <c r="N30663" s="152"/>
      <c r="P30663" s="138"/>
    </row>
    <row r="30664" spans="13:16" x14ac:dyDescent="0.3">
      <c r="M30664" s="162"/>
      <c r="N30664" s="152"/>
      <c r="P30664" s="138"/>
    </row>
    <row r="30665" spans="13:16" x14ac:dyDescent="0.3">
      <c r="M30665" s="162"/>
      <c r="N30665" s="152"/>
      <c r="P30665" s="138"/>
    </row>
    <row r="30666" spans="13:16" x14ac:dyDescent="0.3">
      <c r="M30666" s="162"/>
      <c r="N30666" s="152"/>
      <c r="P30666" s="138"/>
    </row>
    <row r="30667" spans="13:16" x14ac:dyDescent="0.3">
      <c r="M30667" s="162"/>
      <c r="N30667" s="152"/>
      <c r="P30667" s="138"/>
    </row>
    <row r="30668" spans="13:16" x14ac:dyDescent="0.3">
      <c r="M30668" s="162"/>
      <c r="N30668" s="152"/>
      <c r="P30668" s="138"/>
    </row>
    <row r="30669" spans="13:16" x14ac:dyDescent="0.3">
      <c r="M30669" s="162"/>
      <c r="N30669" s="152"/>
      <c r="P30669" s="138"/>
    </row>
    <row r="30670" spans="13:16" x14ac:dyDescent="0.3">
      <c r="M30670" s="162"/>
      <c r="N30670" s="152"/>
      <c r="P30670" s="138"/>
    </row>
    <row r="30671" spans="13:16" x14ac:dyDescent="0.3">
      <c r="M30671" s="162"/>
      <c r="N30671" s="152"/>
      <c r="P30671" s="138"/>
    </row>
    <row r="30672" spans="13:16" x14ac:dyDescent="0.3">
      <c r="M30672" s="162"/>
      <c r="N30672" s="152"/>
      <c r="P30672" s="138"/>
    </row>
    <row r="30673" spans="13:16" x14ac:dyDescent="0.3">
      <c r="M30673" s="162"/>
      <c r="N30673" s="152"/>
      <c r="P30673" s="138"/>
    </row>
    <row r="30674" spans="13:16" x14ac:dyDescent="0.3">
      <c r="M30674" s="162"/>
      <c r="N30674" s="152"/>
      <c r="P30674" s="138"/>
    </row>
    <row r="30675" spans="13:16" x14ac:dyDescent="0.3">
      <c r="M30675" s="162"/>
      <c r="N30675" s="152"/>
      <c r="P30675" s="138"/>
    </row>
    <row r="30676" spans="13:16" x14ac:dyDescent="0.3">
      <c r="M30676" s="162"/>
      <c r="N30676" s="152"/>
      <c r="P30676" s="138"/>
    </row>
    <row r="30677" spans="13:16" x14ac:dyDescent="0.3">
      <c r="M30677" s="162"/>
      <c r="N30677" s="152"/>
      <c r="P30677" s="138"/>
    </row>
    <row r="30678" spans="13:16" x14ac:dyDescent="0.3">
      <c r="M30678" s="162"/>
      <c r="N30678" s="152"/>
      <c r="P30678" s="138"/>
    </row>
    <row r="30679" spans="13:16" x14ac:dyDescent="0.3">
      <c r="M30679" s="162"/>
      <c r="N30679" s="152"/>
      <c r="P30679" s="138"/>
    </row>
    <row r="30680" spans="13:16" x14ac:dyDescent="0.3">
      <c r="M30680" s="162"/>
      <c r="N30680" s="152"/>
      <c r="P30680" s="138"/>
    </row>
    <row r="30681" spans="13:16" x14ac:dyDescent="0.3">
      <c r="M30681" s="162"/>
      <c r="N30681" s="152"/>
      <c r="P30681" s="138"/>
    </row>
    <row r="30682" spans="13:16" x14ac:dyDescent="0.3">
      <c r="M30682" s="162"/>
      <c r="N30682" s="152"/>
      <c r="P30682" s="138"/>
    </row>
    <row r="30683" spans="13:16" x14ac:dyDescent="0.3">
      <c r="M30683" s="162"/>
      <c r="N30683" s="152"/>
      <c r="P30683" s="138"/>
    </row>
    <row r="30684" spans="13:16" x14ac:dyDescent="0.3">
      <c r="M30684" s="162"/>
      <c r="N30684" s="152"/>
      <c r="P30684" s="138"/>
    </row>
    <row r="30685" spans="13:16" x14ac:dyDescent="0.3">
      <c r="M30685" s="162"/>
      <c r="N30685" s="152"/>
      <c r="P30685" s="138"/>
    </row>
    <row r="30686" spans="13:16" x14ac:dyDescent="0.3">
      <c r="M30686" s="162"/>
      <c r="N30686" s="152"/>
      <c r="P30686" s="138"/>
    </row>
    <row r="30687" spans="13:16" x14ac:dyDescent="0.3">
      <c r="M30687" s="162"/>
      <c r="N30687" s="152"/>
      <c r="P30687" s="138"/>
    </row>
    <row r="30688" spans="13:16" x14ac:dyDescent="0.3">
      <c r="M30688" s="162"/>
      <c r="N30688" s="152"/>
      <c r="P30688" s="138"/>
    </row>
    <row r="30689" spans="13:16" x14ac:dyDescent="0.3">
      <c r="M30689" s="162"/>
      <c r="N30689" s="152"/>
      <c r="P30689" s="138"/>
    </row>
    <row r="30690" spans="13:16" x14ac:dyDescent="0.3">
      <c r="M30690" s="162"/>
      <c r="N30690" s="152"/>
      <c r="P30690" s="138"/>
    </row>
    <row r="30691" spans="13:16" x14ac:dyDescent="0.3">
      <c r="M30691" s="162"/>
      <c r="N30691" s="152"/>
      <c r="P30691" s="138"/>
    </row>
    <row r="30692" spans="13:16" x14ac:dyDescent="0.3">
      <c r="M30692" s="162"/>
      <c r="N30692" s="152"/>
      <c r="P30692" s="138"/>
    </row>
    <row r="30693" spans="13:16" x14ac:dyDescent="0.3">
      <c r="M30693" s="162"/>
      <c r="N30693" s="152"/>
      <c r="P30693" s="138"/>
    </row>
    <row r="30694" spans="13:16" x14ac:dyDescent="0.3">
      <c r="M30694" s="162"/>
      <c r="N30694" s="152"/>
      <c r="P30694" s="138"/>
    </row>
    <row r="30695" spans="13:16" x14ac:dyDescent="0.3">
      <c r="M30695" s="162"/>
      <c r="N30695" s="152"/>
      <c r="P30695" s="138"/>
    </row>
    <row r="30696" spans="13:16" x14ac:dyDescent="0.3">
      <c r="M30696" s="162"/>
      <c r="N30696" s="152"/>
      <c r="P30696" s="138"/>
    </row>
    <row r="30697" spans="13:16" x14ac:dyDescent="0.3">
      <c r="M30697" s="162"/>
      <c r="N30697" s="152"/>
      <c r="P30697" s="138"/>
    </row>
    <row r="30698" spans="13:16" x14ac:dyDescent="0.3">
      <c r="M30698" s="162"/>
      <c r="N30698" s="152"/>
      <c r="P30698" s="138"/>
    </row>
    <row r="30699" spans="13:16" x14ac:dyDescent="0.3">
      <c r="M30699" s="162"/>
      <c r="N30699" s="152"/>
      <c r="P30699" s="138"/>
    </row>
    <row r="30700" spans="13:16" x14ac:dyDescent="0.3">
      <c r="M30700" s="162"/>
      <c r="N30700" s="152"/>
      <c r="P30700" s="138"/>
    </row>
    <row r="30701" spans="13:16" x14ac:dyDescent="0.3">
      <c r="M30701" s="162"/>
      <c r="N30701" s="152"/>
      <c r="P30701" s="138"/>
    </row>
    <row r="30702" spans="13:16" x14ac:dyDescent="0.3">
      <c r="M30702" s="162"/>
      <c r="N30702" s="152"/>
      <c r="P30702" s="138"/>
    </row>
    <row r="30703" spans="13:16" x14ac:dyDescent="0.3">
      <c r="M30703" s="162"/>
      <c r="N30703" s="152"/>
      <c r="P30703" s="138"/>
    </row>
    <row r="30704" spans="13:16" x14ac:dyDescent="0.3">
      <c r="M30704" s="162"/>
      <c r="N30704" s="152"/>
      <c r="P30704" s="138"/>
    </row>
    <row r="30705" spans="13:16" x14ac:dyDescent="0.3">
      <c r="M30705" s="162"/>
      <c r="N30705" s="152"/>
      <c r="P30705" s="138"/>
    </row>
    <row r="30706" spans="13:16" x14ac:dyDescent="0.3">
      <c r="M30706" s="162"/>
      <c r="N30706" s="152"/>
      <c r="P30706" s="138"/>
    </row>
    <row r="30707" spans="13:16" x14ac:dyDescent="0.3">
      <c r="M30707" s="162"/>
      <c r="N30707" s="152"/>
      <c r="P30707" s="138"/>
    </row>
    <row r="30708" spans="13:16" x14ac:dyDescent="0.3">
      <c r="M30708" s="162"/>
      <c r="N30708" s="152"/>
      <c r="P30708" s="138"/>
    </row>
    <row r="30709" spans="13:16" x14ac:dyDescent="0.3">
      <c r="M30709" s="162"/>
      <c r="N30709" s="152"/>
      <c r="P30709" s="138"/>
    </row>
    <row r="30710" spans="13:16" x14ac:dyDescent="0.3">
      <c r="M30710" s="162"/>
      <c r="N30710" s="152"/>
      <c r="P30710" s="138"/>
    </row>
    <row r="30711" spans="13:16" x14ac:dyDescent="0.3">
      <c r="M30711" s="162"/>
      <c r="N30711" s="152"/>
      <c r="P30711" s="138"/>
    </row>
    <row r="30712" spans="13:16" x14ac:dyDescent="0.3">
      <c r="M30712" s="162"/>
      <c r="N30712" s="152"/>
      <c r="P30712" s="138"/>
    </row>
    <row r="30713" spans="13:16" x14ac:dyDescent="0.3">
      <c r="M30713" s="162"/>
      <c r="N30713" s="152"/>
      <c r="P30713" s="138"/>
    </row>
    <row r="30714" spans="13:16" x14ac:dyDescent="0.3">
      <c r="M30714" s="162"/>
      <c r="N30714" s="152"/>
      <c r="P30714" s="138"/>
    </row>
    <row r="30715" spans="13:16" x14ac:dyDescent="0.3">
      <c r="M30715" s="162"/>
      <c r="N30715" s="152"/>
      <c r="P30715" s="138"/>
    </row>
    <row r="30716" spans="13:16" x14ac:dyDescent="0.3">
      <c r="M30716" s="162"/>
      <c r="N30716" s="152"/>
      <c r="P30716" s="138"/>
    </row>
    <row r="30717" spans="13:16" x14ac:dyDescent="0.3">
      <c r="M30717" s="162"/>
      <c r="N30717" s="152"/>
      <c r="P30717" s="138"/>
    </row>
    <row r="30718" spans="13:16" x14ac:dyDescent="0.3">
      <c r="M30718" s="162"/>
      <c r="N30718" s="152"/>
      <c r="P30718" s="138"/>
    </row>
    <row r="30719" spans="13:16" x14ac:dyDescent="0.3">
      <c r="M30719" s="162"/>
      <c r="N30719" s="152"/>
      <c r="P30719" s="138"/>
    </row>
    <row r="30720" spans="13:16" x14ac:dyDescent="0.3">
      <c r="M30720" s="162"/>
      <c r="N30720" s="152"/>
      <c r="P30720" s="138"/>
    </row>
    <row r="30721" spans="13:16" x14ac:dyDescent="0.3">
      <c r="M30721" s="162"/>
      <c r="N30721" s="152"/>
      <c r="P30721" s="138"/>
    </row>
    <row r="30722" spans="13:16" x14ac:dyDescent="0.3">
      <c r="M30722" s="162"/>
      <c r="N30722" s="152"/>
      <c r="P30722" s="138"/>
    </row>
    <row r="30723" spans="13:16" x14ac:dyDescent="0.3">
      <c r="M30723" s="162"/>
      <c r="N30723" s="152"/>
      <c r="P30723" s="138"/>
    </row>
    <row r="30724" spans="13:16" x14ac:dyDescent="0.3">
      <c r="M30724" s="162"/>
      <c r="N30724" s="152"/>
      <c r="P30724" s="138"/>
    </row>
    <row r="30725" spans="13:16" x14ac:dyDescent="0.3">
      <c r="M30725" s="162"/>
      <c r="N30725" s="152"/>
      <c r="P30725" s="138"/>
    </row>
    <row r="30726" spans="13:16" x14ac:dyDescent="0.3">
      <c r="M30726" s="162"/>
      <c r="N30726" s="152"/>
      <c r="P30726" s="138"/>
    </row>
    <row r="30727" spans="13:16" x14ac:dyDescent="0.3">
      <c r="M30727" s="162"/>
      <c r="N30727" s="152"/>
      <c r="P30727" s="138"/>
    </row>
    <row r="30728" spans="13:16" x14ac:dyDescent="0.3">
      <c r="M30728" s="162"/>
      <c r="N30728" s="152"/>
      <c r="P30728" s="138"/>
    </row>
    <row r="30729" spans="13:16" x14ac:dyDescent="0.3">
      <c r="M30729" s="162"/>
      <c r="N30729" s="152"/>
      <c r="P30729" s="138"/>
    </row>
    <row r="30730" spans="13:16" x14ac:dyDescent="0.3">
      <c r="M30730" s="162"/>
      <c r="N30730" s="152"/>
      <c r="P30730" s="138"/>
    </row>
    <row r="30731" spans="13:16" x14ac:dyDescent="0.3">
      <c r="M30731" s="162"/>
      <c r="N30731" s="152"/>
      <c r="P30731" s="138"/>
    </row>
    <row r="30732" spans="13:16" x14ac:dyDescent="0.3">
      <c r="M30732" s="162"/>
      <c r="N30732" s="152"/>
      <c r="P30732" s="138"/>
    </row>
    <row r="30733" spans="13:16" x14ac:dyDescent="0.3">
      <c r="M30733" s="162"/>
      <c r="N30733" s="152"/>
      <c r="P30733" s="138"/>
    </row>
    <row r="30734" spans="13:16" x14ac:dyDescent="0.3">
      <c r="M30734" s="162"/>
      <c r="N30734" s="152"/>
      <c r="P30734" s="138"/>
    </row>
    <row r="30735" spans="13:16" x14ac:dyDescent="0.3">
      <c r="M30735" s="162"/>
      <c r="N30735" s="152"/>
      <c r="P30735" s="138"/>
    </row>
    <row r="30736" spans="13:16" x14ac:dyDescent="0.3">
      <c r="M30736" s="162"/>
      <c r="N30736" s="152"/>
      <c r="P30736" s="138"/>
    </row>
    <row r="30737" spans="13:16" x14ac:dyDescent="0.3">
      <c r="M30737" s="162"/>
      <c r="N30737" s="152"/>
      <c r="P30737" s="138"/>
    </row>
    <row r="30738" spans="13:16" x14ac:dyDescent="0.3">
      <c r="M30738" s="162"/>
      <c r="N30738" s="152"/>
      <c r="P30738" s="138"/>
    </row>
    <row r="30739" spans="13:16" x14ac:dyDescent="0.3">
      <c r="M30739" s="162"/>
      <c r="N30739" s="152"/>
      <c r="P30739" s="138"/>
    </row>
    <row r="30740" spans="13:16" x14ac:dyDescent="0.3">
      <c r="M30740" s="162"/>
      <c r="N30740" s="152"/>
      <c r="P30740" s="138"/>
    </row>
    <row r="30741" spans="13:16" x14ac:dyDescent="0.3">
      <c r="M30741" s="162"/>
      <c r="N30741" s="152"/>
      <c r="P30741" s="138"/>
    </row>
    <row r="30742" spans="13:16" x14ac:dyDescent="0.3">
      <c r="M30742" s="162"/>
      <c r="N30742" s="152"/>
      <c r="P30742" s="138"/>
    </row>
    <row r="30743" spans="13:16" x14ac:dyDescent="0.3">
      <c r="M30743" s="162"/>
      <c r="N30743" s="152"/>
      <c r="P30743" s="138"/>
    </row>
    <row r="30744" spans="13:16" x14ac:dyDescent="0.3">
      <c r="M30744" s="162"/>
      <c r="N30744" s="152"/>
      <c r="P30744" s="138"/>
    </row>
    <row r="30745" spans="13:16" x14ac:dyDescent="0.3">
      <c r="M30745" s="162"/>
      <c r="N30745" s="152"/>
      <c r="P30745" s="138"/>
    </row>
    <row r="30746" spans="13:16" x14ac:dyDescent="0.3">
      <c r="M30746" s="162"/>
      <c r="N30746" s="152"/>
      <c r="P30746" s="138"/>
    </row>
    <row r="30747" spans="13:16" x14ac:dyDescent="0.3">
      <c r="M30747" s="162"/>
      <c r="N30747" s="152"/>
      <c r="P30747" s="138"/>
    </row>
    <row r="30748" spans="13:16" x14ac:dyDescent="0.3">
      <c r="M30748" s="162"/>
      <c r="N30748" s="152"/>
      <c r="P30748" s="138"/>
    </row>
    <row r="30749" spans="13:16" x14ac:dyDescent="0.3">
      <c r="M30749" s="162"/>
      <c r="N30749" s="152"/>
      <c r="P30749" s="138"/>
    </row>
    <row r="30750" spans="13:16" x14ac:dyDescent="0.3">
      <c r="M30750" s="162"/>
      <c r="N30750" s="152"/>
      <c r="P30750" s="138"/>
    </row>
    <row r="30751" spans="13:16" x14ac:dyDescent="0.3">
      <c r="M30751" s="162"/>
      <c r="N30751" s="152"/>
      <c r="P30751" s="138"/>
    </row>
    <row r="30752" spans="13:16" x14ac:dyDescent="0.3">
      <c r="M30752" s="162"/>
      <c r="N30752" s="152"/>
      <c r="P30752" s="138"/>
    </row>
    <row r="30753" spans="13:16" x14ac:dyDescent="0.3">
      <c r="M30753" s="162"/>
      <c r="N30753" s="152"/>
      <c r="P30753" s="138"/>
    </row>
    <row r="30754" spans="13:16" x14ac:dyDescent="0.3">
      <c r="M30754" s="162"/>
      <c r="N30754" s="152"/>
      <c r="P30754" s="138"/>
    </row>
    <row r="30755" spans="13:16" x14ac:dyDescent="0.3">
      <c r="M30755" s="162"/>
      <c r="N30755" s="152"/>
      <c r="P30755" s="138"/>
    </row>
    <row r="30756" spans="13:16" x14ac:dyDescent="0.3">
      <c r="M30756" s="162"/>
      <c r="N30756" s="152"/>
      <c r="P30756" s="138"/>
    </row>
    <row r="30757" spans="13:16" x14ac:dyDescent="0.3">
      <c r="M30757" s="162"/>
      <c r="N30757" s="152"/>
      <c r="P30757" s="138"/>
    </row>
    <row r="30758" spans="13:16" x14ac:dyDescent="0.3">
      <c r="M30758" s="162"/>
      <c r="N30758" s="152"/>
      <c r="P30758" s="138"/>
    </row>
    <row r="30759" spans="13:16" x14ac:dyDescent="0.3">
      <c r="M30759" s="162"/>
      <c r="N30759" s="152"/>
      <c r="P30759" s="138"/>
    </row>
    <row r="30760" spans="13:16" x14ac:dyDescent="0.3">
      <c r="M30760" s="162"/>
      <c r="N30760" s="152"/>
      <c r="P30760" s="138"/>
    </row>
    <row r="30761" spans="13:16" x14ac:dyDescent="0.3">
      <c r="M30761" s="162"/>
      <c r="N30761" s="152"/>
      <c r="P30761" s="138"/>
    </row>
    <row r="30762" spans="13:16" x14ac:dyDescent="0.3">
      <c r="M30762" s="162"/>
      <c r="N30762" s="152"/>
      <c r="P30762" s="138"/>
    </row>
    <row r="30763" spans="13:16" x14ac:dyDescent="0.3">
      <c r="M30763" s="162"/>
      <c r="N30763" s="152"/>
      <c r="P30763" s="138"/>
    </row>
    <row r="30764" spans="13:16" x14ac:dyDescent="0.3">
      <c r="M30764" s="162"/>
      <c r="N30764" s="152"/>
      <c r="P30764" s="138"/>
    </row>
    <row r="30765" spans="13:16" x14ac:dyDescent="0.3">
      <c r="M30765" s="162"/>
      <c r="N30765" s="152"/>
      <c r="P30765" s="138"/>
    </row>
    <row r="30766" spans="13:16" x14ac:dyDescent="0.3">
      <c r="M30766" s="162"/>
      <c r="N30766" s="152"/>
      <c r="P30766" s="138"/>
    </row>
    <row r="30767" spans="13:16" x14ac:dyDescent="0.3">
      <c r="M30767" s="162"/>
      <c r="N30767" s="152"/>
      <c r="P30767" s="138"/>
    </row>
    <row r="30768" spans="13:16" x14ac:dyDescent="0.3">
      <c r="M30768" s="162"/>
      <c r="N30768" s="152"/>
      <c r="P30768" s="138"/>
    </row>
    <row r="30769" spans="13:16" x14ac:dyDescent="0.3">
      <c r="M30769" s="162"/>
      <c r="N30769" s="152"/>
      <c r="P30769" s="138"/>
    </row>
    <row r="30770" spans="13:16" x14ac:dyDescent="0.3">
      <c r="M30770" s="162"/>
      <c r="N30770" s="152"/>
      <c r="P30770" s="138"/>
    </row>
    <row r="30771" spans="13:16" x14ac:dyDescent="0.3">
      <c r="M30771" s="162"/>
      <c r="N30771" s="152"/>
      <c r="P30771" s="138"/>
    </row>
    <row r="30772" spans="13:16" x14ac:dyDescent="0.3">
      <c r="M30772" s="162"/>
      <c r="N30772" s="152"/>
      <c r="P30772" s="138"/>
    </row>
    <row r="30773" spans="13:16" x14ac:dyDescent="0.3">
      <c r="M30773" s="162"/>
      <c r="N30773" s="152"/>
      <c r="P30773" s="138"/>
    </row>
    <row r="30774" spans="13:16" x14ac:dyDescent="0.3">
      <c r="M30774" s="162"/>
      <c r="N30774" s="152"/>
      <c r="P30774" s="138"/>
    </row>
    <row r="30775" spans="13:16" x14ac:dyDescent="0.3">
      <c r="M30775" s="162"/>
      <c r="N30775" s="152"/>
      <c r="P30775" s="138"/>
    </row>
    <row r="30776" spans="13:16" x14ac:dyDescent="0.3">
      <c r="M30776" s="162"/>
      <c r="N30776" s="152"/>
      <c r="P30776" s="138"/>
    </row>
    <row r="30777" spans="13:16" x14ac:dyDescent="0.3">
      <c r="M30777" s="162"/>
      <c r="N30777" s="152"/>
      <c r="P30777" s="138"/>
    </row>
    <row r="30778" spans="13:16" x14ac:dyDescent="0.3">
      <c r="M30778" s="162"/>
      <c r="N30778" s="152"/>
      <c r="P30778" s="138"/>
    </row>
    <row r="30779" spans="13:16" x14ac:dyDescent="0.3">
      <c r="M30779" s="162"/>
      <c r="N30779" s="152"/>
      <c r="P30779" s="138"/>
    </row>
    <row r="30780" spans="13:16" x14ac:dyDescent="0.3">
      <c r="M30780" s="162"/>
      <c r="N30780" s="152"/>
      <c r="P30780" s="138"/>
    </row>
    <row r="30781" spans="13:16" x14ac:dyDescent="0.3">
      <c r="M30781" s="162"/>
      <c r="N30781" s="152"/>
      <c r="P30781" s="138"/>
    </row>
    <row r="30782" spans="13:16" x14ac:dyDescent="0.3">
      <c r="M30782" s="162"/>
      <c r="N30782" s="152"/>
      <c r="P30782" s="138"/>
    </row>
    <row r="30783" spans="13:16" x14ac:dyDescent="0.3">
      <c r="M30783" s="162"/>
      <c r="N30783" s="152"/>
      <c r="P30783" s="138"/>
    </row>
    <row r="30784" spans="13:16" x14ac:dyDescent="0.3">
      <c r="M30784" s="162"/>
      <c r="N30784" s="152"/>
      <c r="P30784" s="138"/>
    </row>
    <row r="30785" spans="13:16" x14ac:dyDescent="0.3">
      <c r="M30785" s="162"/>
      <c r="N30785" s="152"/>
      <c r="P30785" s="138"/>
    </row>
    <row r="30786" spans="13:16" x14ac:dyDescent="0.3">
      <c r="M30786" s="162"/>
      <c r="N30786" s="152"/>
      <c r="P30786" s="138"/>
    </row>
    <row r="30787" spans="13:16" x14ac:dyDescent="0.3">
      <c r="M30787" s="162"/>
      <c r="N30787" s="152"/>
      <c r="P30787" s="138"/>
    </row>
    <row r="30788" spans="13:16" x14ac:dyDescent="0.3">
      <c r="M30788" s="162"/>
      <c r="N30788" s="152"/>
      <c r="P30788" s="138"/>
    </row>
    <row r="30789" spans="13:16" x14ac:dyDescent="0.3">
      <c r="M30789" s="162"/>
      <c r="N30789" s="152"/>
      <c r="P30789" s="138"/>
    </row>
    <row r="30790" spans="13:16" x14ac:dyDescent="0.3">
      <c r="M30790" s="162"/>
      <c r="N30790" s="152"/>
      <c r="P30790" s="138"/>
    </row>
    <row r="30791" spans="13:16" x14ac:dyDescent="0.3">
      <c r="M30791" s="162"/>
      <c r="N30791" s="152"/>
      <c r="P30791" s="138"/>
    </row>
    <row r="30792" spans="13:16" x14ac:dyDescent="0.3">
      <c r="M30792" s="162"/>
      <c r="N30792" s="152"/>
      <c r="P30792" s="138"/>
    </row>
    <row r="30793" spans="13:16" x14ac:dyDescent="0.3">
      <c r="M30793" s="162"/>
      <c r="N30793" s="152"/>
      <c r="P30793" s="138"/>
    </row>
    <row r="30794" spans="13:16" x14ac:dyDescent="0.3">
      <c r="M30794" s="162"/>
      <c r="N30794" s="152"/>
      <c r="P30794" s="138"/>
    </row>
    <row r="30795" spans="13:16" x14ac:dyDescent="0.3">
      <c r="M30795" s="162"/>
      <c r="N30795" s="152"/>
      <c r="P30795" s="138"/>
    </row>
    <row r="30796" spans="13:16" x14ac:dyDescent="0.3">
      <c r="M30796" s="162"/>
      <c r="N30796" s="152"/>
      <c r="P30796" s="138"/>
    </row>
    <row r="30797" spans="13:16" x14ac:dyDescent="0.3">
      <c r="M30797" s="162"/>
      <c r="N30797" s="152"/>
      <c r="P30797" s="138"/>
    </row>
    <row r="30798" spans="13:16" x14ac:dyDescent="0.3">
      <c r="M30798" s="162"/>
      <c r="N30798" s="152"/>
      <c r="P30798" s="138"/>
    </row>
    <row r="30799" spans="13:16" x14ac:dyDescent="0.3">
      <c r="M30799" s="162"/>
      <c r="N30799" s="152"/>
      <c r="P30799" s="138"/>
    </row>
    <row r="30800" spans="13:16" x14ac:dyDescent="0.3">
      <c r="M30800" s="162"/>
      <c r="N30800" s="152"/>
      <c r="P30800" s="138"/>
    </row>
    <row r="30801" spans="13:16" x14ac:dyDescent="0.3">
      <c r="M30801" s="162"/>
      <c r="N30801" s="152"/>
      <c r="P30801" s="138"/>
    </row>
    <row r="30802" spans="13:16" x14ac:dyDescent="0.3">
      <c r="M30802" s="162"/>
      <c r="N30802" s="152"/>
      <c r="P30802" s="138"/>
    </row>
    <row r="30803" spans="13:16" x14ac:dyDescent="0.3">
      <c r="M30803" s="162"/>
      <c r="N30803" s="152"/>
      <c r="P30803" s="138"/>
    </row>
    <row r="30804" spans="13:16" x14ac:dyDescent="0.3">
      <c r="M30804" s="162"/>
      <c r="N30804" s="152"/>
      <c r="P30804" s="138"/>
    </row>
    <row r="30805" spans="13:16" x14ac:dyDescent="0.3">
      <c r="M30805" s="162"/>
      <c r="N30805" s="152"/>
      <c r="P30805" s="138"/>
    </row>
    <row r="30806" spans="13:16" x14ac:dyDescent="0.3">
      <c r="M30806" s="162"/>
      <c r="N30806" s="152"/>
      <c r="P30806" s="138"/>
    </row>
    <row r="30807" spans="13:16" x14ac:dyDescent="0.3">
      <c r="M30807" s="162"/>
      <c r="N30807" s="152"/>
      <c r="P30807" s="138"/>
    </row>
    <row r="30808" spans="13:16" x14ac:dyDescent="0.3">
      <c r="M30808" s="162"/>
      <c r="N30808" s="152"/>
      <c r="P30808" s="138"/>
    </row>
    <row r="30809" spans="13:16" x14ac:dyDescent="0.3">
      <c r="M30809" s="162"/>
      <c r="N30809" s="152"/>
      <c r="P30809" s="138"/>
    </row>
    <row r="30810" spans="13:16" x14ac:dyDescent="0.3">
      <c r="M30810" s="162"/>
      <c r="N30810" s="152"/>
      <c r="P30810" s="138"/>
    </row>
    <row r="30811" spans="13:16" x14ac:dyDescent="0.3">
      <c r="M30811" s="162"/>
      <c r="N30811" s="152"/>
      <c r="P30811" s="138"/>
    </row>
    <row r="30812" spans="13:16" x14ac:dyDescent="0.3">
      <c r="M30812" s="162"/>
      <c r="N30812" s="152"/>
      <c r="P30812" s="138"/>
    </row>
    <row r="30813" spans="13:16" x14ac:dyDescent="0.3">
      <c r="M30813" s="162"/>
      <c r="N30813" s="152"/>
      <c r="P30813" s="138"/>
    </row>
    <row r="30814" spans="13:16" x14ac:dyDescent="0.3">
      <c r="M30814" s="162"/>
      <c r="N30814" s="152"/>
      <c r="P30814" s="138"/>
    </row>
    <row r="30815" spans="13:16" x14ac:dyDescent="0.3">
      <c r="M30815" s="162"/>
      <c r="N30815" s="152"/>
      <c r="P30815" s="138"/>
    </row>
    <row r="30816" spans="13:16" x14ac:dyDescent="0.3">
      <c r="M30816" s="162"/>
      <c r="N30816" s="152"/>
      <c r="P30816" s="138"/>
    </row>
    <row r="30817" spans="13:16" x14ac:dyDescent="0.3">
      <c r="M30817" s="162"/>
      <c r="N30817" s="152"/>
      <c r="P30817" s="138"/>
    </row>
    <row r="30818" spans="13:16" x14ac:dyDescent="0.3">
      <c r="M30818" s="162"/>
      <c r="N30818" s="152"/>
      <c r="P30818" s="138"/>
    </row>
    <row r="30819" spans="13:16" x14ac:dyDescent="0.3">
      <c r="M30819" s="162"/>
      <c r="N30819" s="152"/>
      <c r="P30819" s="138"/>
    </row>
    <row r="30820" spans="13:16" x14ac:dyDescent="0.3">
      <c r="M30820" s="162"/>
      <c r="N30820" s="152"/>
      <c r="P30820" s="138"/>
    </row>
    <row r="30821" spans="13:16" x14ac:dyDescent="0.3">
      <c r="M30821" s="162"/>
      <c r="N30821" s="152"/>
      <c r="P30821" s="138"/>
    </row>
    <row r="30822" spans="13:16" x14ac:dyDescent="0.3">
      <c r="M30822" s="162"/>
      <c r="N30822" s="152"/>
      <c r="P30822" s="138"/>
    </row>
    <row r="30823" spans="13:16" x14ac:dyDescent="0.3">
      <c r="M30823" s="162"/>
      <c r="N30823" s="152"/>
      <c r="P30823" s="138"/>
    </row>
    <row r="30824" spans="13:16" x14ac:dyDescent="0.3">
      <c r="M30824" s="162"/>
      <c r="N30824" s="152"/>
      <c r="P30824" s="138"/>
    </row>
    <row r="30825" spans="13:16" x14ac:dyDescent="0.3">
      <c r="M30825" s="162"/>
      <c r="N30825" s="152"/>
      <c r="P30825" s="138"/>
    </row>
    <row r="30826" spans="13:16" x14ac:dyDescent="0.3">
      <c r="M30826" s="162"/>
      <c r="N30826" s="152"/>
      <c r="P30826" s="138"/>
    </row>
    <row r="30827" spans="13:16" x14ac:dyDescent="0.3">
      <c r="M30827" s="162"/>
      <c r="N30827" s="152"/>
      <c r="P30827" s="138"/>
    </row>
    <row r="30828" spans="13:16" x14ac:dyDescent="0.3">
      <c r="M30828" s="162"/>
      <c r="N30828" s="152"/>
      <c r="P30828" s="138"/>
    </row>
    <row r="30829" spans="13:16" x14ac:dyDescent="0.3">
      <c r="M30829" s="162"/>
      <c r="N30829" s="152"/>
      <c r="P30829" s="138"/>
    </row>
    <row r="30830" spans="13:16" x14ac:dyDescent="0.3">
      <c r="M30830" s="162"/>
      <c r="N30830" s="152"/>
      <c r="P30830" s="138"/>
    </row>
    <row r="30831" spans="13:16" x14ac:dyDescent="0.3">
      <c r="M30831" s="162"/>
      <c r="N30831" s="152"/>
      <c r="P30831" s="138"/>
    </row>
    <row r="30832" spans="13:16" x14ac:dyDescent="0.3">
      <c r="M30832" s="162"/>
      <c r="N30832" s="152"/>
      <c r="P30832" s="138"/>
    </row>
    <row r="30833" spans="13:16" x14ac:dyDescent="0.3">
      <c r="M30833" s="162"/>
      <c r="N30833" s="152"/>
      <c r="P30833" s="138"/>
    </row>
    <row r="30834" spans="13:16" x14ac:dyDescent="0.3">
      <c r="M30834" s="162"/>
      <c r="N30834" s="152"/>
      <c r="P30834" s="138"/>
    </row>
    <row r="30835" spans="13:16" x14ac:dyDescent="0.3">
      <c r="M30835" s="162"/>
      <c r="N30835" s="152"/>
      <c r="P30835" s="138"/>
    </row>
    <row r="30836" spans="13:16" x14ac:dyDescent="0.3">
      <c r="M30836" s="162"/>
      <c r="N30836" s="152"/>
      <c r="P30836" s="138"/>
    </row>
    <row r="30837" spans="13:16" x14ac:dyDescent="0.3">
      <c r="M30837" s="162"/>
      <c r="N30837" s="152"/>
      <c r="P30837" s="138"/>
    </row>
    <row r="30838" spans="13:16" x14ac:dyDescent="0.3">
      <c r="M30838" s="162"/>
      <c r="N30838" s="152"/>
      <c r="P30838" s="138"/>
    </row>
    <row r="30839" spans="13:16" x14ac:dyDescent="0.3">
      <c r="M30839" s="162"/>
      <c r="N30839" s="152"/>
      <c r="P30839" s="138"/>
    </row>
    <row r="30840" spans="13:16" x14ac:dyDescent="0.3">
      <c r="M30840" s="162"/>
      <c r="N30840" s="152"/>
      <c r="P30840" s="138"/>
    </row>
    <row r="30841" spans="13:16" x14ac:dyDescent="0.3">
      <c r="M30841" s="162"/>
      <c r="N30841" s="152"/>
      <c r="P30841" s="138"/>
    </row>
    <row r="30842" spans="13:16" x14ac:dyDescent="0.3">
      <c r="M30842" s="162"/>
      <c r="N30842" s="152"/>
      <c r="P30842" s="138"/>
    </row>
    <row r="30843" spans="13:16" x14ac:dyDescent="0.3">
      <c r="M30843" s="162"/>
      <c r="N30843" s="152"/>
      <c r="P30843" s="138"/>
    </row>
    <row r="30844" spans="13:16" x14ac:dyDescent="0.3">
      <c r="M30844" s="162"/>
      <c r="N30844" s="152"/>
      <c r="P30844" s="138"/>
    </row>
    <row r="30845" spans="13:16" x14ac:dyDescent="0.3">
      <c r="M30845" s="162"/>
      <c r="N30845" s="152"/>
      <c r="P30845" s="138"/>
    </row>
    <row r="30846" spans="13:16" x14ac:dyDescent="0.3">
      <c r="M30846" s="162"/>
      <c r="N30846" s="152"/>
      <c r="P30846" s="138"/>
    </row>
    <row r="30847" spans="13:16" x14ac:dyDescent="0.3">
      <c r="M30847" s="162"/>
      <c r="N30847" s="152"/>
      <c r="P30847" s="138"/>
    </row>
    <row r="30848" spans="13:16" x14ac:dyDescent="0.3">
      <c r="M30848" s="162"/>
      <c r="N30848" s="152"/>
      <c r="P30848" s="138"/>
    </row>
    <row r="30849" spans="13:16" x14ac:dyDescent="0.3">
      <c r="M30849" s="162"/>
      <c r="N30849" s="152"/>
      <c r="P30849" s="138"/>
    </row>
    <row r="30850" spans="13:16" x14ac:dyDescent="0.3">
      <c r="M30850" s="162"/>
      <c r="N30850" s="152"/>
      <c r="P30850" s="138"/>
    </row>
    <row r="30851" spans="13:16" x14ac:dyDescent="0.3">
      <c r="M30851" s="162"/>
      <c r="N30851" s="152"/>
      <c r="P30851" s="138"/>
    </row>
    <row r="30852" spans="13:16" x14ac:dyDescent="0.3">
      <c r="M30852" s="162"/>
      <c r="N30852" s="152"/>
      <c r="P30852" s="138"/>
    </row>
    <row r="30853" spans="13:16" x14ac:dyDescent="0.3">
      <c r="M30853" s="162"/>
      <c r="N30853" s="152"/>
      <c r="P30853" s="138"/>
    </row>
    <row r="30854" spans="13:16" x14ac:dyDescent="0.3">
      <c r="M30854" s="162"/>
      <c r="N30854" s="152"/>
      <c r="P30854" s="138"/>
    </row>
    <row r="30855" spans="13:16" x14ac:dyDescent="0.3">
      <c r="M30855" s="162"/>
      <c r="N30855" s="152"/>
      <c r="P30855" s="138"/>
    </row>
    <row r="30856" spans="13:16" x14ac:dyDescent="0.3">
      <c r="M30856" s="162"/>
      <c r="N30856" s="152"/>
      <c r="P30856" s="138"/>
    </row>
    <row r="30857" spans="13:16" x14ac:dyDescent="0.3">
      <c r="M30857" s="162"/>
      <c r="N30857" s="152"/>
      <c r="P30857" s="138"/>
    </row>
    <row r="30858" spans="13:16" x14ac:dyDescent="0.3">
      <c r="M30858" s="162"/>
      <c r="N30858" s="152"/>
      <c r="P30858" s="138"/>
    </row>
    <row r="30859" spans="13:16" x14ac:dyDescent="0.3">
      <c r="M30859" s="162"/>
      <c r="N30859" s="152"/>
      <c r="P30859" s="138"/>
    </row>
    <row r="30860" spans="13:16" x14ac:dyDescent="0.3">
      <c r="M30860" s="162"/>
      <c r="N30860" s="152"/>
      <c r="P30860" s="138"/>
    </row>
    <row r="30861" spans="13:16" x14ac:dyDescent="0.3">
      <c r="M30861" s="162"/>
      <c r="N30861" s="152"/>
      <c r="P30861" s="138"/>
    </row>
    <row r="30862" spans="13:16" x14ac:dyDescent="0.3">
      <c r="M30862" s="162"/>
      <c r="N30862" s="152"/>
      <c r="P30862" s="138"/>
    </row>
    <row r="30863" spans="13:16" x14ac:dyDescent="0.3">
      <c r="M30863" s="162"/>
      <c r="N30863" s="152"/>
      <c r="P30863" s="138"/>
    </row>
    <row r="30864" spans="13:16" x14ac:dyDescent="0.3">
      <c r="M30864" s="162"/>
      <c r="N30864" s="152"/>
      <c r="P30864" s="138"/>
    </row>
    <row r="30865" spans="13:16" x14ac:dyDescent="0.3">
      <c r="M30865" s="162"/>
      <c r="N30865" s="152"/>
      <c r="P30865" s="138"/>
    </row>
    <row r="30866" spans="13:16" x14ac:dyDescent="0.3">
      <c r="M30866" s="162"/>
      <c r="N30866" s="152"/>
      <c r="P30866" s="138"/>
    </row>
    <row r="30867" spans="13:16" x14ac:dyDescent="0.3">
      <c r="M30867" s="162"/>
      <c r="N30867" s="152"/>
      <c r="P30867" s="138"/>
    </row>
    <row r="30868" spans="13:16" x14ac:dyDescent="0.3">
      <c r="M30868" s="162"/>
      <c r="N30868" s="152"/>
      <c r="P30868" s="138"/>
    </row>
    <row r="30869" spans="13:16" x14ac:dyDescent="0.3">
      <c r="M30869" s="162"/>
      <c r="N30869" s="152"/>
      <c r="P30869" s="138"/>
    </row>
    <row r="30870" spans="13:16" x14ac:dyDescent="0.3">
      <c r="M30870" s="162"/>
      <c r="N30870" s="152"/>
      <c r="P30870" s="138"/>
    </row>
    <row r="30871" spans="13:16" x14ac:dyDescent="0.3">
      <c r="M30871" s="162"/>
      <c r="N30871" s="152"/>
      <c r="P30871" s="138"/>
    </row>
    <row r="30872" spans="13:16" x14ac:dyDescent="0.3">
      <c r="M30872" s="162"/>
      <c r="N30872" s="152"/>
      <c r="P30872" s="138"/>
    </row>
    <row r="30873" spans="13:16" x14ac:dyDescent="0.3">
      <c r="M30873" s="162"/>
      <c r="N30873" s="152"/>
      <c r="P30873" s="138"/>
    </row>
    <row r="30874" spans="13:16" x14ac:dyDescent="0.3">
      <c r="M30874" s="162"/>
      <c r="N30874" s="152"/>
      <c r="P30874" s="138"/>
    </row>
    <row r="30875" spans="13:16" x14ac:dyDescent="0.3">
      <c r="M30875" s="162"/>
      <c r="N30875" s="152"/>
      <c r="P30875" s="138"/>
    </row>
    <row r="30876" spans="13:16" x14ac:dyDescent="0.3">
      <c r="M30876" s="162"/>
      <c r="N30876" s="152"/>
      <c r="P30876" s="138"/>
    </row>
    <row r="30877" spans="13:16" x14ac:dyDescent="0.3">
      <c r="M30877" s="162"/>
      <c r="N30877" s="152"/>
      <c r="P30877" s="138"/>
    </row>
    <row r="30878" spans="13:16" x14ac:dyDescent="0.3">
      <c r="M30878" s="162"/>
      <c r="N30878" s="152"/>
      <c r="P30878" s="138"/>
    </row>
    <row r="30879" spans="13:16" x14ac:dyDescent="0.3">
      <c r="M30879" s="162"/>
      <c r="N30879" s="152"/>
      <c r="P30879" s="138"/>
    </row>
    <row r="30880" spans="13:16" x14ac:dyDescent="0.3">
      <c r="M30880" s="162"/>
      <c r="N30880" s="152"/>
      <c r="P30880" s="138"/>
    </row>
    <row r="30881" spans="13:16" x14ac:dyDescent="0.3">
      <c r="M30881" s="162"/>
      <c r="N30881" s="152"/>
      <c r="P30881" s="138"/>
    </row>
    <row r="30882" spans="13:16" x14ac:dyDescent="0.3">
      <c r="M30882" s="162"/>
      <c r="N30882" s="152"/>
      <c r="P30882" s="138"/>
    </row>
    <row r="30883" spans="13:16" x14ac:dyDescent="0.3">
      <c r="M30883" s="162"/>
      <c r="N30883" s="152"/>
      <c r="P30883" s="138"/>
    </row>
    <row r="30884" spans="13:16" x14ac:dyDescent="0.3">
      <c r="M30884" s="162"/>
      <c r="N30884" s="152"/>
      <c r="P30884" s="138"/>
    </row>
    <row r="30885" spans="13:16" x14ac:dyDescent="0.3">
      <c r="M30885" s="162"/>
      <c r="N30885" s="152"/>
      <c r="P30885" s="138"/>
    </row>
    <row r="30886" spans="13:16" x14ac:dyDescent="0.3">
      <c r="M30886" s="162"/>
      <c r="N30886" s="152"/>
      <c r="P30886" s="138"/>
    </row>
    <row r="30887" spans="13:16" x14ac:dyDescent="0.3">
      <c r="M30887" s="162"/>
      <c r="N30887" s="152"/>
      <c r="P30887" s="138"/>
    </row>
    <row r="30888" spans="13:16" x14ac:dyDescent="0.3">
      <c r="M30888" s="162"/>
      <c r="N30888" s="152"/>
      <c r="P30888" s="138"/>
    </row>
    <row r="30889" spans="13:16" x14ac:dyDescent="0.3">
      <c r="M30889" s="162"/>
      <c r="N30889" s="152"/>
      <c r="P30889" s="138"/>
    </row>
    <row r="30890" spans="13:16" x14ac:dyDescent="0.3">
      <c r="M30890" s="162"/>
      <c r="N30890" s="152"/>
      <c r="P30890" s="138"/>
    </row>
    <row r="30891" spans="13:16" x14ac:dyDescent="0.3">
      <c r="M30891" s="162"/>
      <c r="N30891" s="152"/>
      <c r="P30891" s="138"/>
    </row>
    <row r="30892" spans="13:16" x14ac:dyDescent="0.3">
      <c r="M30892" s="162"/>
      <c r="N30892" s="152"/>
      <c r="P30892" s="138"/>
    </row>
    <row r="30893" spans="13:16" x14ac:dyDescent="0.3">
      <c r="M30893" s="162"/>
      <c r="N30893" s="152"/>
      <c r="P30893" s="138"/>
    </row>
    <row r="30894" spans="13:16" x14ac:dyDescent="0.3">
      <c r="M30894" s="162"/>
      <c r="N30894" s="152"/>
      <c r="P30894" s="138"/>
    </row>
    <row r="30895" spans="13:16" x14ac:dyDescent="0.3">
      <c r="M30895" s="162"/>
      <c r="N30895" s="152"/>
      <c r="P30895" s="138"/>
    </row>
    <row r="30896" spans="13:16" x14ac:dyDescent="0.3">
      <c r="M30896" s="162"/>
      <c r="N30896" s="152"/>
      <c r="P30896" s="138"/>
    </row>
    <row r="30897" spans="13:16" x14ac:dyDescent="0.3">
      <c r="M30897" s="162"/>
      <c r="N30897" s="152"/>
      <c r="P30897" s="138"/>
    </row>
    <row r="30898" spans="13:16" x14ac:dyDescent="0.3">
      <c r="M30898" s="162"/>
      <c r="N30898" s="152"/>
      <c r="P30898" s="138"/>
    </row>
    <row r="30899" spans="13:16" x14ac:dyDescent="0.3">
      <c r="M30899" s="162"/>
      <c r="N30899" s="152"/>
      <c r="P30899" s="138"/>
    </row>
    <row r="30900" spans="13:16" x14ac:dyDescent="0.3">
      <c r="M30900" s="162"/>
      <c r="N30900" s="152"/>
      <c r="P30900" s="138"/>
    </row>
    <row r="30901" spans="13:16" x14ac:dyDescent="0.3">
      <c r="M30901" s="162"/>
      <c r="N30901" s="152"/>
      <c r="P30901" s="138"/>
    </row>
    <row r="30902" spans="13:16" x14ac:dyDescent="0.3">
      <c r="M30902" s="162"/>
      <c r="N30902" s="152"/>
      <c r="P30902" s="138"/>
    </row>
    <row r="30903" spans="13:16" x14ac:dyDescent="0.3">
      <c r="M30903" s="162"/>
      <c r="N30903" s="152"/>
      <c r="P30903" s="138"/>
    </row>
    <row r="30904" spans="13:16" x14ac:dyDescent="0.3">
      <c r="M30904" s="162"/>
      <c r="N30904" s="152"/>
      <c r="P30904" s="138"/>
    </row>
    <row r="30905" spans="13:16" x14ac:dyDescent="0.3">
      <c r="M30905" s="162"/>
      <c r="N30905" s="152"/>
      <c r="P30905" s="138"/>
    </row>
    <row r="30906" spans="13:16" x14ac:dyDescent="0.3">
      <c r="M30906" s="162"/>
      <c r="N30906" s="152"/>
      <c r="P30906" s="138"/>
    </row>
    <row r="30907" spans="13:16" x14ac:dyDescent="0.3">
      <c r="M30907" s="162"/>
      <c r="N30907" s="152"/>
      <c r="P30907" s="138"/>
    </row>
    <row r="30908" spans="13:16" x14ac:dyDescent="0.3">
      <c r="M30908" s="162"/>
      <c r="N30908" s="152"/>
      <c r="P30908" s="138"/>
    </row>
    <row r="30909" spans="13:16" x14ac:dyDescent="0.3">
      <c r="M30909" s="162"/>
      <c r="N30909" s="152"/>
      <c r="P30909" s="138"/>
    </row>
    <row r="30910" spans="13:16" x14ac:dyDescent="0.3">
      <c r="M30910" s="162"/>
      <c r="N30910" s="152"/>
      <c r="P30910" s="138"/>
    </row>
    <row r="30911" spans="13:16" x14ac:dyDescent="0.3">
      <c r="M30911" s="162"/>
      <c r="N30911" s="152"/>
      <c r="P30911" s="138"/>
    </row>
    <row r="30912" spans="13:16" x14ac:dyDescent="0.3">
      <c r="M30912" s="162"/>
      <c r="N30912" s="152"/>
      <c r="P30912" s="138"/>
    </row>
    <row r="30913" spans="13:16" x14ac:dyDescent="0.3">
      <c r="M30913" s="162"/>
      <c r="N30913" s="152"/>
      <c r="P30913" s="138"/>
    </row>
    <row r="30914" spans="13:16" x14ac:dyDescent="0.3">
      <c r="M30914" s="162"/>
      <c r="N30914" s="152"/>
      <c r="P30914" s="138"/>
    </row>
    <row r="30915" spans="13:16" x14ac:dyDescent="0.3">
      <c r="M30915" s="162"/>
      <c r="N30915" s="152"/>
      <c r="P30915" s="138"/>
    </row>
    <row r="30916" spans="13:16" x14ac:dyDescent="0.3">
      <c r="M30916" s="162"/>
      <c r="N30916" s="152"/>
      <c r="P30916" s="138"/>
    </row>
    <row r="30917" spans="13:16" x14ac:dyDescent="0.3">
      <c r="M30917" s="162"/>
      <c r="N30917" s="152"/>
      <c r="P30917" s="138"/>
    </row>
    <row r="30918" spans="13:16" x14ac:dyDescent="0.3">
      <c r="M30918" s="162"/>
      <c r="N30918" s="152"/>
      <c r="P30918" s="138"/>
    </row>
    <row r="30919" spans="13:16" x14ac:dyDescent="0.3">
      <c r="M30919" s="162"/>
      <c r="N30919" s="152"/>
      <c r="P30919" s="138"/>
    </row>
    <row r="30920" spans="13:16" x14ac:dyDescent="0.3">
      <c r="M30920" s="162"/>
      <c r="N30920" s="152"/>
      <c r="P30920" s="138"/>
    </row>
    <row r="30921" spans="13:16" x14ac:dyDescent="0.3">
      <c r="M30921" s="162"/>
      <c r="N30921" s="152"/>
      <c r="P30921" s="138"/>
    </row>
    <row r="30922" spans="13:16" x14ac:dyDescent="0.3">
      <c r="M30922" s="162"/>
      <c r="N30922" s="152"/>
      <c r="P30922" s="138"/>
    </row>
    <row r="30923" spans="13:16" x14ac:dyDescent="0.3">
      <c r="M30923" s="162"/>
      <c r="N30923" s="152"/>
      <c r="P30923" s="138"/>
    </row>
    <row r="30924" spans="13:16" x14ac:dyDescent="0.3">
      <c r="M30924" s="162"/>
      <c r="N30924" s="152"/>
      <c r="P30924" s="138"/>
    </row>
    <row r="30925" spans="13:16" x14ac:dyDescent="0.3">
      <c r="M30925" s="162"/>
      <c r="N30925" s="152"/>
      <c r="P30925" s="138"/>
    </row>
    <row r="30926" spans="13:16" x14ac:dyDescent="0.3">
      <c r="M30926" s="162"/>
      <c r="N30926" s="152"/>
      <c r="P30926" s="138"/>
    </row>
    <row r="30927" spans="13:16" x14ac:dyDescent="0.3">
      <c r="M30927" s="162"/>
      <c r="N30927" s="152"/>
      <c r="P30927" s="138"/>
    </row>
    <row r="30928" spans="13:16" x14ac:dyDescent="0.3">
      <c r="M30928" s="162"/>
      <c r="N30928" s="152"/>
      <c r="P30928" s="138"/>
    </row>
    <row r="30929" spans="13:16" x14ac:dyDescent="0.3">
      <c r="M30929" s="162"/>
      <c r="N30929" s="152"/>
      <c r="P30929" s="138"/>
    </row>
    <row r="30930" spans="13:16" x14ac:dyDescent="0.3">
      <c r="M30930" s="162"/>
      <c r="N30930" s="152"/>
      <c r="P30930" s="138"/>
    </row>
    <row r="30931" spans="13:16" x14ac:dyDescent="0.3">
      <c r="M30931" s="162"/>
      <c r="N30931" s="152"/>
      <c r="P30931" s="138"/>
    </row>
    <row r="30932" spans="13:16" x14ac:dyDescent="0.3">
      <c r="M30932" s="162"/>
      <c r="N30932" s="152"/>
      <c r="P30932" s="138"/>
    </row>
    <row r="30933" spans="13:16" x14ac:dyDescent="0.3">
      <c r="M30933" s="162"/>
      <c r="N30933" s="152"/>
      <c r="P30933" s="138"/>
    </row>
    <row r="30934" spans="13:16" x14ac:dyDescent="0.3">
      <c r="M30934" s="162"/>
      <c r="N30934" s="152"/>
      <c r="P30934" s="138"/>
    </row>
    <row r="30935" spans="13:16" x14ac:dyDescent="0.3">
      <c r="M30935" s="162"/>
      <c r="N30935" s="152"/>
      <c r="P30935" s="138"/>
    </row>
    <row r="30936" spans="13:16" x14ac:dyDescent="0.3">
      <c r="M30936" s="162"/>
      <c r="N30936" s="152"/>
      <c r="P30936" s="138"/>
    </row>
    <row r="30937" spans="13:16" x14ac:dyDescent="0.3">
      <c r="M30937" s="162"/>
      <c r="N30937" s="152"/>
      <c r="P30937" s="138"/>
    </row>
    <row r="30938" spans="13:16" x14ac:dyDescent="0.3">
      <c r="M30938" s="162"/>
      <c r="N30938" s="152"/>
      <c r="P30938" s="138"/>
    </row>
    <row r="30939" spans="13:16" x14ac:dyDescent="0.3">
      <c r="M30939" s="162"/>
      <c r="N30939" s="152"/>
      <c r="P30939" s="138"/>
    </row>
    <row r="30940" spans="13:16" x14ac:dyDescent="0.3">
      <c r="M30940" s="162"/>
      <c r="N30940" s="152"/>
      <c r="P30940" s="138"/>
    </row>
    <row r="30941" spans="13:16" x14ac:dyDescent="0.3">
      <c r="M30941" s="162"/>
      <c r="N30941" s="152"/>
      <c r="P30941" s="138"/>
    </row>
    <row r="30942" spans="13:16" x14ac:dyDescent="0.3">
      <c r="M30942" s="162"/>
      <c r="N30942" s="152"/>
      <c r="P30942" s="138"/>
    </row>
    <row r="30943" spans="13:16" x14ac:dyDescent="0.3">
      <c r="M30943" s="162"/>
      <c r="N30943" s="152"/>
      <c r="P30943" s="138"/>
    </row>
    <row r="30944" spans="13:16" x14ac:dyDescent="0.3">
      <c r="M30944" s="162"/>
      <c r="N30944" s="152"/>
      <c r="P30944" s="138"/>
    </row>
    <row r="30945" spans="13:16" x14ac:dyDescent="0.3">
      <c r="M30945" s="162"/>
      <c r="N30945" s="152"/>
      <c r="P30945" s="138"/>
    </row>
    <row r="30946" spans="13:16" x14ac:dyDescent="0.3">
      <c r="M30946" s="162"/>
      <c r="N30946" s="152"/>
      <c r="P30946" s="138"/>
    </row>
    <row r="30947" spans="13:16" x14ac:dyDescent="0.3">
      <c r="M30947" s="162"/>
      <c r="N30947" s="152"/>
      <c r="P30947" s="138"/>
    </row>
    <row r="30948" spans="13:16" x14ac:dyDescent="0.3">
      <c r="M30948" s="162"/>
      <c r="N30948" s="152"/>
      <c r="P30948" s="138"/>
    </row>
    <row r="30949" spans="13:16" x14ac:dyDescent="0.3">
      <c r="M30949" s="162"/>
      <c r="N30949" s="152"/>
      <c r="P30949" s="138"/>
    </row>
    <row r="30950" spans="13:16" x14ac:dyDescent="0.3">
      <c r="M30950" s="162"/>
      <c r="N30950" s="152"/>
      <c r="P30950" s="138"/>
    </row>
    <row r="30951" spans="13:16" x14ac:dyDescent="0.3">
      <c r="M30951" s="162"/>
      <c r="N30951" s="152"/>
      <c r="P30951" s="138"/>
    </row>
    <row r="30952" spans="13:16" x14ac:dyDescent="0.3">
      <c r="M30952" s="162"/>
      <c r="N30952" s="152"/>
      <c r="P30952" s="138"/>
    </row>
    <row r="30953" spans="13:16" x14ac:dyDescent="0.3">
      <c r="M30953" s="162"/>
      <c r="N30953" s="152"/>
      <c r="P30953" s="138"/>
    </row>
    <row r="30954" spans="13:16" x14ac:dyDescent="0.3">
      <c r="M30954" s="162"/>
      <c r="N30954" s="152"/>
      <c r="P30954" s="138"/>
    </row>
    <row r="30955" spans="13:16" x14ac:dyDescent="0.3">
      <c r="M30955" s="162"/>
      <c r="N30955" s="152"/>
      <c r="P30955" s="138"/>
    </row>
    <row r="30956" spans="13:16" x14ac:dyDescent="0.3">
      <c r="M30956" s="162"/>
      <c r="N30956" s="152"/>
      <c r="P30956" s="138"/>
    </row>
    <row r="30957" spans="13:16" x14ac:dyDescent="0.3">
      <c r="M30957" s="162"/>
      <c r="N30957" s="152"/>
      <c r="P30957" s="138"/>
    </row>
    <row r="30958" spans="13:16" x14ac:dyDescent="0.3">
      <c r="M30958" s="162"/>
      <c r="N30958" s="152"/>
      <c r="P30958" s="138"/>
    </row>
    <row r="30959" spans="13:16" x14ac:dyDescent="0.3">
      <c r="M30959" s="162"/>
      <c r="N30959" s="152"/>
      <c r="P30959" s="138"/>
    </row>
    <row r="30960" spans="13:16" x14ac:dyDescent="0.3">
      <c r="M30960" s="162"/>
      <c r="N30960" s="152"/>
      <c r="P30960" s="138"/>
    </row>
    <row r="30961" spans="13:16" x14ac:dyDescent="0.3">
      <c r="M30961" s="162"/>
      <c r="N30961" s="152"/>
      <c r="P30961" s="138"/>
    </row>
    <row r="30962" spans="13:16" x14ac:dyDescent="0.3">
      <c r="M30962" s="162"/>
      <c r="N30962" s="152"/>
      <c r="P30962" s="138"/>
    </row>
    <row r="30963" spans="13:16" x14ac:dyDescent="0.3">
      <c r="M30963" s="162"/>
      <c r="N30963" s="152"/>
      <c r="P30963" s="138"/>
    </row>
    <row r="30964" spans="13:16" x14ac:dyDescent="0.3">
      <c r="M30964" s="162"/>
      <c r="N30964" s="152"/>
      <c r="P30964" s="138"/>
    </row>
    <row r="30965" spans="13:16" x14ac:dyDescent="0.3">
      <c r="M30965" s="162"/>
      <c r="N30965" s="152"/>
      <c r="P30965" s="138"/>
    </row>
    <row r="30966" spans="13:16" x14ac:dyDescent="0.3">
      <c r="M30966" s="162"/>
      <c r="N30966" s="152"/>
      <c r="P30966" s="138"/>
    </row>
    <row r="30967" spans="13:16" x14ac:dyDescent="0.3">
      <c r="M30967" s="162"/>
      <c r="N30967" s="152"/>
      <c r="P30967" s="138"/>
    </row>
    <row r="30968" spans="13:16" x14ac:dyDescent="0.3">
      <c r="M30968" s="162"/>
      <c r="N30968" s="152"/>
      <c r="P30968" s="138"/>
    </row>
    <row r="30969" spans="13:16" x14ac:dyDescent="0.3">
      <c r="M30969" s="162"/>
      <c r="N30969" s="152"/>
      <c r="P30969" s="138"/>
    </row>
    <row r="30970" spans="13:16" x14ac:dyDescent="0.3">
      <c r="M30970" s="162"/>
      <c r="N30970" s="152"/>
      <c r="P30970" s="138"/>
    </row>
    <row r="30971" spans="13:16" x14ac:dyDescent="0.3">
      <c r="M30971" s="162"/>
      <c r="N30971" s="152"/>
      <c r="P30971" s="138"/>
    </row>
    <row r="30972" spans="13:16" x14ac:dyDescent="0.3">
      <c r="M30972" s="162"/>
      <c r="N30972" s="152"/>
      <c r="P30972" s="138"/>
    </row>
    <row r="30973" spans="13:16" x14ac:dyDescent="0.3">
      <c r="M30973" s="162"/>
      <c r="N30973" s="152"/>
      <c r="P30973" s="138"/>
    </row>
    <row r="30974" spans="13:16" x14ac:dyDescent="0.3">
      <c r="M30974" s="162"/>
      <c r="N30974" s="152"/>
      <c r="P30974" s="138"/>
    </row>
    <row r="30975" spans="13:16" x14ac:dyDescent="0.3">
      <c r="M30975" s="162"/>
      <c r="N30975" s="152"/>
      <c r="P30975" s="138"/>
    </row>
    <row r="30976" spans="13:16" x14ac:dyDescent="0.3">
      <c r="M30976" s="162"/>
      <c r="N30976" s="152"/>
      <c r="P30976" s="138"/>
    </row>
    <row r="30977" spans="13:16" x14ac:dyDescent="0.3">
      <c r="M30977" s="162"/>
      <c r="N30977" s="152"/>
      <c r="P30977" s="138"/>
    </row>
    <row r="30978" spans="13:16" x14ac:dyDescent="0.3">
      <c r="M30978" s="162"/>
      <c r="N30978" s="152"/>
      <c r="P30978" s="138"/>
    </row>
    <row r="30979" spans="13:16" x14ac:dyDescent="0.3">
      <c r="M30979" s="162"/>
      <c r="N30979" s="152"/>
      <c r="P30979" s="138"/>
    </row>
    <row r="30980" spans="13:16" x14ac:dyDescent="0.3">
      <c r="M30980" s="162"/>
      <c r="N30980" s="152"/>
      <c r="P30980" s="138"/>
    </row>
    <row r="30981" spans="13:16" x14ac:dyDescent="0.3">
      <c r="M30981" s="162"/>
      <c r="N30981" s="152"/>
      <c r="P30981" s="138"/>
    </row>
    <row r="30982" spans="13:16" x14ac:dyDescent="0.3">
      <c r="M30982" s="162"/>
      <c r="N30982" s="152"/>
      <c r="P30982" s="138"/>
    </row>
    <row r="30983" spans="13:16" x14ac:dyDescent="0.3">
      <c r="M30983" s="162"/>
      <c r="N30983" s="152"/>
      <c r="P30983" s="138"/>
    </row>
    <row r="30984" spans="13:16" x14ac:dyDescent="0.3">
      <c r="M30984" s="162"/>
      <c r="N30984" s="152"/>
      <c r="P30984" s="138"/>
    </row>
    <row r="30985" spans="13:16" x14ac:dyDescent="0.3">
      <c r="M30985" s="162"/>
      <c r="N30985" s="152"/>
      <c r="P30985" s="138"/>
    </row>
    <row r="30986" spans="13:16" x14ac:dyDescent="0.3">
      <c r="M30986" s="162"/>
      <c r="N30986" s="152"/>
      <c r="P30986" s="138"/>
    </row>
    <row r="30987" spans="13:16" x14ac:dyDescent="0.3">
      <c r="M30987" s="162"/>
      <c r="N30987" s="152"/>
      <c r="P30987" s="138"/>
    </row>
    <row r="30988" spans="13:16" x14ac:dyDescent="0.3">
      <c r="M30988" s="162"/>
      <c r="N30988" s="152"/>
      <c r="P30988" s="138"/>
    </row>
    <row r="30989" spans="13:16" x14ac:dyDescent="0.3">
      <c r="M30989" s="162"/>
      <c r="N30989" s="152"/>
      <c r="P30989" s="138"/>
    </row>
    <row r="30990" spans="13:16" x14ac:dyDescent="0.3">
      <c r="M30990" s="162"/>
      <c r="N30990" s="152"/>
      <c r="P30990" s="138"/>
    </row>
    <row r="30991" spans="13:16" x14ac:dyDescent="0.3">
      <c r="M30991" s="162"/>
      <c r="N30991" s="152"/>
      <c r="P30991" s="138"/>
    </row>
    <row r="30992" spans="13:16" x14ac:dyDescent="0.3">
      <c r="M30992" s="162"/>
      <c r="N30992" s="152"/>
      <c r="P30992" s="138"/>
    </row>
    <row r="30993" spans="13:16" x14ac:dyDescent="0.3">
      <c r="M30993" s="162"/>
      <c r="N30993" s="152"/>
      <c r="P30993" s="138"/>
    </row>
    <row r="30994" spans="13:16" x14ac:dyDescent="0.3">
      <c r="M30994" s="162"/>
      <c r="N30994" s="152"/>
      <c r="P30994" s="138"/>
    </row>
    <row r="30995" spans="13:16" x14ac:dyDescent="0.3">
      <c r="M30995" s="162"/>
      <c r="N30995" s="152"/>
      <c r="P30995" s="138"/>
    </row>
    <row r="30996" spans="13:16" x14ac:dyDescent="0.3">
      <c r="M30996" s="162"/>
      <c r="N30996" s="152"/>
      <c r="P30996" s="138"/>
    </row>
    <row r="30997" spans="13:16" x14ac:dyDescent="0.3">
      <c r="M30997" s="162"/>
      <c r="N30997" s="152"/>
      <c r="P30997" s="138"/>
    </row>
    <row r="30998" spans="13:16" x14ac:dyDescent="0.3">
      <c r="M30998" s="162"/>
      <c r="N30998" s="152"/>
      <c r="P30998" s="138"/>
    </row>
    <row r="30999" spans="13:16" x14ac:dyDescent="0.3">
      <c r="M30999" s="162"/>
      <c r="N30999" s="152"/>
      <c r="P30999" s="138"/>
    </row>
    <row r="31000" spans="13:16" x14ac:dyDescent="0.3">
      <c r="M31000" s="162"/>
      <c r="N31000" s="152"/>
      <c r="P31000" s="138"/>
    </row>
    <row r="31001" spans="13:16" x14ac:dyDescent="0.3">
      <c r="M31001" s="162"/>
      <c r="N31001" s="152"/>
      <c r="P31001" s="138"/>
    </row>
    <row r="31002" spans="13:16" x14ac:dyDescent="0.3">
      <c r="M31002" s="162"/>
      <c r="N31002" s="152"/>
      <c r="P31002" s="138"/>
    </row>
    <row r="31003" spans="13:16" x14ac:dyDescent="0.3">
      <c r="M31003" s="162"/>
      <c r="N31003" s="152"/>
      <c r="P31003" s="138"/>
    </row>
    <row r="31004" spans="13:16" x14ac:dyDescent="0.3">
      <c r="M31004" s="162"/>
      <c r="N31004" s="152"/>
      <c r="P31004" s="138"/>
    </row>
    <row r="31005" spans="13:16" x14ac:dyDescent="0.3">
      <c r="M31005" s="162"/>
      <c r="N31005" s="152"/>
      <c r="P31005" s="138"/>
    </row>
    <row r="31006" spans="13:16" x14ac:dyDescent="0.3">
      <c r="M31006" s="162"/>
      <c r="N31006" s="152"/>
      <c r="P31006" s="138"/>
    </row>
    <row r="31007" spans="13:16" x14ac:dyDescent="0.3">
      <c r="M31007" s="162"/>
      <c r="N31007" s="152"/>
      <c r="P31007" s="138"/>
    </row>
    <row r="31008" spans="13:16" x14ac:dyDescent="0.3">
      <c r="M31008" s="162"/>
      <c r="N31008" s="152"/>
      <c r="P31008" s="138"/>
    </row>
    <row r="31009" spans="13:16" x14ac:dyDescent="0.3">
      <c r="M31009" s="162"/>
      <c r="N31009" s="152"/>
      <c r="P31009" s="138"/>
    </row>
    <row r="31010" spans="13:16" x14ac:dyDescent="0.3">
      <c r="M31010" s="162"/>
      <c r="N31010" s="152"/>
      <c r="P31010" s="138"/>
    </row>
    <row r="31011" spans="13:16" x14ac:dyDescent="0.3">
      <c r="M31011" s="162"/>
      <c r="N31011" s="152"/>
      <c r="P31011" s="138"/>
    </row>
    <row r="31012" spans="13:16" x14ac:dyDescent="0.3">
      <c r="M31012" s="162"/>
      <c r="N31012" s="152"/>
      <c r="P31012" s="138"/>
    </row>
    <row r="31013" spans="13:16" x14ac:dyDescent="0.3">
      <c r="M31013" s="162"/>
      <c r="N31013" s="152"/>
      <c r="P31013" s="138"/>
    </row>
    <row r="31014" spans="13:16" x14ac:dyDescent="0.3">
      <c r="M31014" s="162"/>
      <c r="N31014" s="152"/>
      <c r="P31014" s="138"/>
    </row>
    <row r="31015" spans="13:16" x14ac:dyDescent="0.3">
      <c r="M31015" s="162"/>
      <c r="N31015" s="152"/>
      <c r="P31015" s="138"/>
    </row>
    <row r="31016" spans="13:16" x14ac:dyDescent="0.3">
      <c r="M31016" s="162"/>
      <c r="N31016" s="152"/>
      <c r="P31016" s="138"/>
    </row>
    <row r="31017" spans="13:16" x14ac:dyDescent="0.3">
      <c r="M31017" s="162"/>
      <c r="N31017" s="152"/>
      <c r="P31017" s="138"/>
    </row>
    <row r="31018" spans="13:16" x14ac:dyDescent="0.3">
      <c r="M31018" s="162"/>
      <c r="N31018" s="152"/>
      <c r="P31018" s="138"/>
    </row>
    <row r="31019" spans="13:16" x14ac:dyDescent="0.3">
      <c r="M31019" s="162"/>
      <c r="N31019" s="152"/>
      <c r="P31019" s="138"/>
    </row>
    <row r="31020" spans="13:16" x14ac:dyDescent="0.3">
      <c r="M31020" s="162"/>
      <c r="N31020" s="152"/>
      <c r="P31020" s="138"/>
    </row>
    <row r="31021" spans="13:16" x14ac:dyDescent="0.3">
      <c r="M31021" s="162"/>
      <c r="N31021" s="152"/>
      <c r="P31021" s="138"/>
    </row>
    <row r="31022" spans="13:16" x14ac:dyDescent="0.3">
      <c r="M31022" s="162"/>
      <c r="N31022" s="152"/>
      <c r="P31022" s="138"/>
    </row>
    <row r="31023" spans="13:16" x14ac:dyDescent="0.3">
      <c r="M31023" s="162"/>
      <c r="N31023" s="152"/>
      <c r="P31023" s="138"/>
    </row>
    <row r="31024" spans="13:16" x14ac:dyDescent="0.3">
      <c r="M31024" s="162"/>
      <c r="N31024" s="152"/>
      <c r="P31024" s="138"/>
    </row>
    <row r="31025" spans="13:16" x14ac:dyDescent="0.3">
      <c r="M31025" s="162"/>
      <c r="N31025" s="152"/>
      <c r="P31025" s="138"/>
    </row>
    <row r="31026" spans="13:16" x14ac:dyDescent="0.3">
      <c r="M31026" s="162"/>
      <c r="N31026" s="152"/>
      <c r="P31026" s="138"/>
    </row>
    <row r="31027" spans="13:16" x14ac:dyDescent="0.3">
      <c r="M31027" s="162"/>
      <c r="N31027" s="152"/>
      <c r="P31027" s="138"/>
    </row>
    <row r="31028" spans="13:16" x14ac:dyDescent="0.3">
      <c r="M31028" s="162"/>
      <c r="N31028" s="152"/>
      <c r="P31028" s="138"/>
    </row>
    <row r="31029" spans="13:16" x14ac:dyDescent="0.3">
      <c r="M31029" s="162"/>
      <c r="N31029" s="152"/>
      <c r="P31029" s="138"/>
    </row>
    <row r="31030" spans="13:16" x14ac:dyDescent="0.3">
      <c r="M31030" s="162"/>
      <c r="N31030" s="152"/>
      <c r="P31030" s="138"/>
    </row>
    <row r="31031" spans="13:16" x14ac:dyDescent="0.3">
      <c r="M31031" s="162"/>
      <c r="N31031" s="152"/>
      <c r="P31031" s="138"/>
    </row>
    <row r="31032" spans="13:16" x14ac:dyDescent="0.3">
      <c r="M31032" s="162"/>
      <c r="N31032" s="152"/>
      <c r="P31032" s="138"/>
    </row>
    <row r="31033" spans="13:16" x14ac:dyDescent="0.3">
      <c r="M31033" s="162"/>
      <c r="N31033" s="152"/>
      <c r="P31033" s="138"/>
    </row>
    <row r="31034" spans="13:16" x14ac:dyDescent="0.3">
      <c r="M31034" s="162"/>
      <c r="N31034" s="152"/>
      <c r="P31034" s="138"/>
    </row>
    <row r="31035" spans="13:16" x14ac:dyDescent="0.3">
      <c r="M31035" s="162"/>
      <c r="N31035" s="152"/>
      <c r="P31035" s="138"/>
    </row>
    <row r="31036" spans="13:16" x14ac:dyDescent="0.3">
      <c r="M31036" s="162"/>
      <c r="N31036" s="152"/>
      <c r="P31036" s="138"/>
    </row>
    <row r="31037" spans="13:16" x14ac:dyDescent="0.3">
      <c r="M31037" s="162"/>
      <c r="N31037" s="152"/>
      <c r="P31037" s="138"/>
    </row>
    <row r="31038" spans="13:16" x14ac:dyDescent="0.3">
      <c r="M31038" s="162"/>
      <c r="N31038" s="152"/>
      <c r="P31038" s="138"/>
    </row>
    <row r="31039" spans="13:16" x14ac:dyDescent="0.3">
      <c r="M31039" s="162"/>
      <c r="N31039" s="152"/>
      <c r="P31039" s="138"/>
    </row>
    <row r="31040" spans="13:16" x14ac:dyDescent="0.3">
      <c r="M31040" s="162"/>
      <c r="N31040" s="152"/>
      <c r="P31040" s="138"/>
    </row>
    <row r="31041" spans="13:16" x14ac:dyDescent="0.3">
      <c r="M31041" s="162"/>
      <c r="N31041" s="152"/>
      <c r="P31041" s="138"/>
    </row>
    <row r="31042" spans="13:16" x14ac:dyDescent="0.3">
      <c r="M31042" s="162"/>
      <c r="N31042" s="152"/>
      <c r="P31042" s="138"/>
    </row>
    <row r="31043" spans="13:16" x14ac:dyDescent="0.3">
      <c r="M31043" s="162"/>
      <c r="N31043" s="152"/>
      <c r="P31043" s="138"/>
    </row>
    <row r="31044" spans="13:16" x14ac:dyDescent="0.3">
      <c r="M31044" s="162"/>
      <c r="N31044" s="152"/>
      <c r="P31044" s="138"/>
    </row>
    <row r="31045" spans="13:16" x14ac:dyDescent="0.3">
      <c r="M31045" s="162"/>
      <c r="N31045" s="152"/>
      <c r="P31045" s="138"/>
    </row>
    <row r="31046" spans="13:16" x14ac:dyDescent="0.3">
      <c r="M31046" s="162"/>
      <c r="N31046" s="152"/>
      <c r="P31046" s="138"/>
    </row>
    <row r="31047" spans="13:16" x14ac:dyDescent="0.3">
      <c r="M31047" s="162"/>
      <c r="N31047" s="152"/>
      <c r="P31047" s="138"/>
    </row>
    <row r="31048" spans="13:16" x14ac:dyDescent="0.3">
      <c r="M31048" s="162"/>
      <c r="N31048" s="152"/>
      <c r="P31048" s="138"/>
    </row>
    <row r="31049" spans="13:16" x14ac:dyDescent="0.3">
      <c r="M31049" s="162"/>
      <c r="N31049" s="152"/>
      <c r="P31049" s="138"/>
    </row>
    <row r="31050" spans="13:16" x14ac:dyDescent="0.3">
      <c r="M31050" s="162"/>
      <c r="N31050" s="152"/>
      <c r="P31050" s="138"/>
    </row>
    <row r="31051" spans="13:16" x14ac:dyDescent="0.3">
      <c r="M31051" s="162"/>
      <c r="N31051" s="152"/>
      <c r="P31051" s="138"/>
    </row>
    <row r="31052" spans="13:16" x14ac:dyDescent="0.3">
      <c r="M31052" s="162"/>
      <c r="N31052" s="152"/>
      <c r="P31052" s="138"/>
    </row>
    <row r="31053" spans="13:16" x14ac:dyDescent="0.3">
      <c r="M31053" s="162"/>
      <c r="N31053" s="152"/>
      <c r="P31053" s="138"/>
    </row>
    <row r="31054" spans="13:16" x14ac:dyDescent="0.3">
      <c r="M31054" s="162"/>
      <c r="N31054" s="152"/>
      <c r="P31054" s="138"/>
    </row>
    <row r="31055" spans="13:16" x14ac:dyDescent="0.3">
      <c r="M31055" s="162"/>
      <c r="N31055" s="152"/>
      <c r="P31055" s="138"/>
    </row>
    <row r="31056" spans="13:16" x14ac:dyDescent="0.3">
      <c r="M31056" s="162"/>
      <c r="N31056" s="152"/>
      <c r="P31056" s="138"/>
    </row>
    <row r="31057" spans="13:16" x14ac:dyDescent="0.3">
      <c r="M31057" s="162"/>
      <c r="N31057" s="152"/>
      <c r="P31057" s="138"/>
    </row>
    <row r="31058" spans="13:16" x14ac:dyDescent="0.3">
      <c r="M31058" s="162"/>
      <c r="N31058" s="152"/>
      <c r="P31058" s="138"/>
    </row>
    <row r="31059" spans="13:16" x14ac:dyDescent="0.3">
      <c r="M31059" s="162"/>
      <c r="N31059" s="152"/>
      <c r="P31059" s="138"/>
    </row>
    <row r="31060" spans="13:16" x14ac:dyDescent="0.3">
      <c r="M31060" s="162"/>
      <c r="N31060" s="152"/>
      <c r="P31060" s="138"/>
    </row>
    <row r="31061" spans="13:16" x14ac:dyDescent="0.3">
      <c r="M31061" s="162"/>
      <c r="N31061" s="152"/>
      <c r="P31061" s="138"/>
    </row>
    <row r="31062" spans="13:16" x14ac:dyDescent="0.3">
      <c r="M31062" s="162"/>
      <c r="N31062" s="152"/>
      <c r="P31062" s="138"/>
    </row>
    <row r="31063" spans="13:16" x14ac:dyDescent="0.3">
      <c r="M31063" s="162"/>
      <c r="N31063" s="152"/>
      <c r="P31063" s="138"/>
    </row>
    <row r="31064" spans="13:16" x14ac:dyDescent="0.3">
      <c r="M31064" s="162"/>
      <c r="N31064" s="152"/>
      <c r="P31064" s="138"/>
    </row>
    <row r="31065" spans="13:16" x14ac:dyDescent="0.3">
      <c r="M31065" s="162"/>
      <c r="N31065" s="152"/>
      <c r="P31065" s="138"/>
    </row>
    <row r="31066" spans="13:16" x14ac:dyDescent="0.3">
      <c r="M31066" s="162"/>
      <c r="N31066" s="152"/>
      <c r="P31066" s="138"/>
    </row>
    <row r="31067" spans="13:16" x14ac:dyDescent="0.3">
      <c r="M31067" s="162"/>
      <c r="N31067" s="152"/>
      <c r="P31067" s="138"/>
    </row>
    <row r="31068" spans="13:16" x14ac:dyDescent="0.3">
      <c r="M31068" s="162"/>
      <c r="N31068" s="152"/>
      <c r="P31068" s="138"/>
    </row>
    <row r="31069" spans="13:16" x14ac:dyDescent="0.3">
      <c r="M31069" s="162"/>
      <c r="N31069" s="152"/>
      <c r="P31069" s="138"/>
    </row>
    <row r="31070" spans="13:16" x14ac:dyDescent="0.3">
      <c r="M31070" s="162"/>
      <c r="N31070" s="152"/>
      <c r="P31070" s="138"/>
    </row>
    <row r="31071" spans="13:16" x14ac:dyDescent="0.3">
      <c r="M31071" s="162"/>
      <c r="N31071" s="152"/>
      <c r="P31071" s="138"/>
    </row>
    <row r="31072" spans="13:16" x14ac:dyDescent="0.3">
      <c r="M31072" s="162"/>
      <c r="N31072" s="152"/>
      <c r="P31072" s="138"/>
    </row>
    <row r="31073" spans="13:16" x14ac:dyDescent="0.3">
      <c r="M31073" s="162"/>
      <c r="N31073" s="152"/>
      <c r="P31073" s="138"/>
    </row>
    <row r="31074" spans="13:16" x14ac:dyDescent="0.3">
      <c r="M31074" s="162"/>
      <c r="N31074" s="152"/>
      <c r="P31074" s="138"/>
    </row>
    <row r="31075" spans="13:16" x14ac:dyDescent="0.3">
      <c r="M31075" s="162"/>
      <c r="N31075" s="152"/>
      <c r="P31075" s="138"/>
    </row>
    <row r="31076" spans="13:16" x14ac:dyDescent="0.3">
      <c r="M31076" s="162"/>
      <c r="N31076" s="152"/>
      <c r="P31076" s="138"/>
    </row>
    <row r="31077" spans="13:16" x14ac:dyDescent="0.3">
      <c r="M31077" s="162"/>
      <c r="N31077" s="152"/>
      <c r="P31077" s="138"/>
    </row>
    <row r="31078" spans="13:16" x14ac:dyDescent="0.3">
      <c r="M31078" s="162"/>
      <c r="N31078" s="152"/>
      <c r="P31078" s="138"/>
    </row>
    <row r="31079" spans="13:16" x14ac:dyDescent="0.3">
      <c r="M31079" s="162"/>
      <c r="N31079" s="152"/>
      <c r="P31079" s="138"/>
    </row>
    <row r="31080" spans="13:16" x14ac:dyDescent="0.3">
      <c r="M31080" s="162"/>
      <c r="N31080" s="152"/>
      <c r="P31080" s="138"/>
    </row>
    <row r="31081" spans="13:16" x14ac:dyDescent="0.3">
      <c r="M31081" s="162"/>
      <c r="N31081" s="152"/>
      <c r="P31081" s="138"/>
    </row>
    <row r="31082" spans="13:16" x14ac:dyDescent="0.3">
      <c r="M31082" s="162"/>
      <c r="N31082" s="152"/>
      <c r="P31082" s="138"/>
    </row>
    <row r="31083" spans="13:16" x14ac:dyDescent="0.3">
      <c r="M31083" s="162"/>
      <c r="N31083" s="152"/>
      <c r="P31083" s="138"/>
    </row>
    <row r="31084" spans="13:16" x14ac:dyDescent="0.3">
      <c r="M31084" s="162"/>
      <c r="N31084" s="152"/>
      <c r="P31084" s="138"/>
    </row>
    <row r="31085" spans="13:16" x14ac:dyDescent="0.3">
      <c r="M31085" s="162"/>
      <c r="N31085" s="152"/>
      <c r="P31085" s="138"/>
    </row>
    <row r="31086" spans="13:16" x14ac:dyDescent="0.3">
      <c r="M31086" s="162"/>
      <c r="N31086" s="152"/>
      <c r="P31086" s="138"/>
    </row>
    <row r="31087" spans="13:16" x14ac:dyDescent="0.3">
      <c r="M31087" s="162"/>
      <c r="N31087" s="152"/>
      <c r="P31087" s="138"/>
    </row>
    <row r="31088" spans="13:16" x14ac:dyDescent="0.3">
      <c r="M31088" s="162"/>
      <c r="N31088" s="152"/>
      <c r="P31088" s="138"/>
    </row>
    <row r="31089" spans="13:16" x14ac:dyDescent="0.3">
      <c r="M31089" s="162"/>
      <c r="N31089" s="152"/>
      <c r="P31089" s="138"/>
    </row>
    <row r="31090" spans="13:16" x14ac:dyDescent="0.3">
      <c r="M31090" s="162"/>
      <c r="N31090" s="152"/>
      <c r="P31090" s="138"/>
    </row>
    <row r="31091" spans="13:16" x14ac:dyDescent="0.3">
      <c r="M31091" s="162"/>
      <c r="N31091" s="152"/>
      <c r="P31091" s="138"/>
    </row>
    <row r="31092" spans="13:16" x14ac:dyDescent="0.3">
      <c r="M31092" s="162"/>
      <c r="N31092" s="152"/>
      <c r="P31092" s="138"/>
    </row>
    <row r="31093" spans="13:16" x14ac:dyDescent="0.3">
      <c r="M31093" s="162"/>
      <c r="N31093" s="152"/>
      <c r="P31093" s="138"/>
    </row>
    <row r="31094" spans="13:16" x14ac:dyDescent="0.3">
      <c r="M31094" s="162"/>
      <c r="N31094" s="152"/>
      <c r="P31094" s="138"/>
    </row>
    <row r="31095" spans="13:16" x14ac:dyDescent="0.3">
      <c r="M31095" s="162"/>
      <c r="N31095" s="152"/>
      <c r="P31095" s="138"/>
    </row>
    <row r="31096" spans="13:16" x14ac:dyDescent="0.3">
      <c r="M31096" s="162"/>
      <c r="N31096" s="152"/>
      <c r="P31096" s="138"/>
    </row>
    <row r="31097" spans="13:16" x14ac:dyDescent="0.3">
      <c r="M31097" s="162"/>
      <c r="N31097" s="152"/>
      <c r="P31097" s="138"/>
    </row>
    <row r="31098" spans="13:16" x14ac:dyDescent="0.3">
      <c r="M31098" s="162"/>
      <c r="N31098" s="152"/>
      <c r="P31098" s="138"/>
    </row>
    <row r="31099" spans="13:16" x14ac:dyDescent="0.3">
      <c r="M31099" s="162"/>
      <c r="N31099" s="152"/>
      <c r="P31099" s="138"/>
    </row>
    <row r="31100" spans="13:16" x14ac:dyDescent="0.3">
      <c r="M31100" s="162"/>
      <c r="N31100" s="152"/>
      <c r="P31100" s="138"/>
    </row>
    <row r="31101" spans="13:16" x14ac:dyDescent="0.3">
      <c r="M31101" s="162"/>
      <c r="N31101" s="152"/>
      <c r="P31101" s="138"/>
    </row>
    <row r="31102" spans="13:16" x14ac:dyDescent="0.3">
      <c r="M31102" s="162"/>
      <c r="N31102" s="152"/>
      <c r="P31102" s="138"/>
    </row>
    <row r="31103" spans="13:16" x14ac:dyDescent="0.3">
      <c r="M31103" s="162"/>
      <c r="N31103" s="152"/>
      <c r="P31103" s="138"/>
    </row>
    <row r="31104" spans="13:16" x14ac:dyDescent="0.3">
      <c r="M31104" s="162"/>
      <c r="N31104" s="152"/>
      <c r="P31104" s="138"/>
    </row>
    <row r="31105" spans="13:16" x14ac:dyDescent="0.3">
      <c r="M31105" s="162"/>
      <c r="N31105" s="152"/>
      <c r="P31105" s="138"/>
    </row>
    <row r="31106" spans="13:16" x14ac:dyDescent="0.3">
      <c r="M31106" s="162"/>
      <c r="N31106" s="152"/>
      <c r="P31106" s="138"/>
    </row>
    <row r="31107" spans="13:16" x14ac:dyDescent="0.3">
      <c r="M31107" s="162"/>
      <c r="N31107" s="152"/>
      <c r="P31107" s="138"/>
    </row>
    <row r="31108" spans="13:16" x14ac:dyDescent="0.3">
      <c r="M31108" s="162"/>
      <c r="N31108" s="152"/>
      <c r="P31108" s="138"/>
    </row>
    <row r="31109" spans="13:16" x14ac:dyDescent="0.3">
      <c r="M31109" s="162"/>
      <c r="N31109" s="152"/>
      <c r="P31109" s="138"/>
    </row>
    <row r="31110" spans="13:16" x14ac:dyDescent="0.3">
      <c r="M31110" s="162"/>
      <c r="N31110" s="152"/>
      <c r="P31110" s="138"/>
    </row>
    <row r="31111" spans="13:16" x14ac:dyDescent="0.3">
      <c r="M31111" s="162"/>
      <c r="N31111" s="152"/>
      <c r="P31111" s="138"/>
    </row>
    <row r="31112" spans="13:16" x14ac:dyDescent="0.3">
      <c r="M31112" s="162"/>
      <c r="N31112" s="152"/>
      <c r="P31112" s="138"/>
    </row>
    <row r="31113" spans="13:16" x14ac:dyDescent="0.3">
      <c r="M31113" s="162"/>
      <c r="N31113" s="152"/>
      <c r="P31113" s="138"/>
    </row>
    <row r="31114" spans="13:16" x14ac:dyDescent="0.3">
      <c r="M31114" s="162"/>
      <c r="N31114" s="152"/>
      <c r="P31114" s="138"/>
    </row>
    <row r="31115" spans="13:16" x14ac:dyDescent="0.3">
      <c r="M31115" s="162"/>
      <c r="N31115" s="152"/>
      <c r="P31115" s="138"/>
    </row>
    <row r="31116" spans="13:16" x14ac:dyDescent="0.3">
      <c r="M31116" s="162"/>
      <c r="N31116" s="152"/>
      <c r="P31116" s="138"/>
    </row>
    <row r="31117" spans="13:16" x14ac:dyDescent="0.3">
      <c r="M31117" s="162"/>
      <c r="N31117" s="152"/>
      <c r="P31117" s="138"/>
    </row>
    <row r="31118" spans="13:16" x14ac:dyDescent="0.3">
      <c r="M31118" s="162"/>
      <c r="N31118" s="152"/>
      <c r="P31118" s="138"/>
    </row>
    <row r="31119" spans="13:16" x14ac:dyDescent="0.3">
      <c r="M31119" s="162"/>
      <c r="N31119" s="152"/>
      <c r="P31119" s="138"/>
    </row>
    <row r="31120" spans="13:16" x14ac:dyDescent="0.3">
      <c r="M31120" s="162"/>
      <c r="N31120" s="152"/>
      <c r="P31120" s="138"/>
    </row>
    <row r="31121" spans="13:16" x14ac:dyDescent="0.3">
      <c r="M31121" s="162"/>
      <c r="N31121" s="152"/>
      <c r="P31121" s="138"/>
    </row>
    <row r="31122" spans="13:16" x14ac:dyDescent="0.3">
      <c r="M31122" s="162"/>
      <c r="N31122" s="152"/>
      <c r="P31122" s="138"/>
    </row>
    <row r="31123" spans="13:16" x14ac:dyDescent="0.3">
      <c r="M31123" s="162"/>
      <c r="N31123" s="152"/>
      <c r="P31123" s="138"/>
    </row>
    <row r="31124" spans="13:16" x14ac:dyDescent="0.3">
      <c r="M31124" s="162"/>
      <c r="N31124" s="152"/>
      <c r="P31124" s="138"/>
    </row>
    <row r="31125" spans="13:16" x14ac:dyDescent="0.3">
      <c r="M31125" s="162"/>
      <c r="N31125" s="152"/>
      <c r="P31125" s="138"/>
    </row>
    <row r="31126" spans="13:16" x14ac:dyDescent="0.3">
      <c r="M31126" s="162"/>
      <c r="N31126" s="152"/>
      <c r="P31126" s="138"/>
    </row>
    <row r="31127" spans="13:16" x14ac:dyDescent="0.3">
      <c r="M31127" s="162"/>
      <c r="N31127" s="152"/>
      <c r="P31127" s="138"/>
    </row>
    <row r="31128" spans="13:16" x14ac:dyDescent="0.3">
      <c r="M31128" s="162"/>
      <c r="N31128" s="152"/>
      <c r="P31128" s="138"/>
    </row>
    <row r="31129" spans="13:16" x14ac:dyDescent="0.3">
      <c r="M31129" s="162"/>
      <c r="N31129" s="152"/>
      <c r="P31129" s="138"/>
    </row>
    <row r="31130" spans="13:16" x14ac:dyDescent="0.3">
      <c r="M31130" s="162"/>
      <c r="N31130" s="152"/>
      <c r="P31130" s="138"/>
    </row>
    <row r="31131" spans="13:16" x14ac:dyDescent="0.3">
      <c r="M31131" s="162"/>
      <c r="N31131" s="152"/>
      <c r="P31131" s="138"/>
    </row>
    <row r="31132" spans="13:16" x14ac:dyDescent="0.3">
      <c r="M31132" s="162"/>
      <c r="N31132" s="152"/>
      <c r="P31132" s="138"/>
    </row>
    <row r="31133" spans="13:16" x14ac:dyDescent="0.3">
      <c r="M31133" s="162"/>
      <c r="N31133" s="152"/>
      <c r="P31133" s="138"/>
    </row>
    <row r="31134" spans="13:16" x14ac:dyDescent="0.3">
      <c r="M31134" s="162"/>
      <c r="N31134" s="152"/>
      <c r="P31134" s="138"/>
    </row>
    <row r="31135" spans="13:16" x14ac:dyDescent="0.3">
      <c r="M31135" s="162"/>
      <c r="N31135" s="152"/>
      <c r="P31135" s="138"/>
    </row>
    <row r="31136" spans="13:16" x14ac:dyDescent="0.3">
      <c r="M31136" s="162"/>
      <c r="N31136" s="152"/>
      <c r="P31136" s="138"/>
    </row>
    <row r="31137" spans="13:16" x14ac:dyDescent="0.3">
      <c r="M31137" s="162"/>
      <c r="N31137" s="152"/>
      <c r="P31137" s="138"/>
    </row>
    <row r="31138" spans="13:16" x14ac:dyDescent="0.3">
      <c r="M31138" s="162"/>
      <c r="N31138" s="152"/>
      <c r="P31138" s="138"/>
    </row>
    <row r="31139" spans="13:16" x14ac:dyDescent="0.3">
      <c r="M31139" s="162"/>
      <c r="N31139" s="152"/>
      <c r="P31139" s="138"/>
    </row>
    <row r="31140" spans="13:16" x14ac:dyDescent="0.3">
      <c r="M31140" s="162"/>
      <c r="N31140" s="152"/>
      <c r="P31140" s="138"/>
    </row>
    <row r="31141" spans="13:16" x14ac:dyDescent="0.3">
      <c r="M31141" s="162"/>
      <c r="N31141" s="152"/>
      <c r="P31141" s="138"/>
    </row>
    <row r="31142" spans="13:16" x14ac:dyDescent="0.3">
      <c r="M31142" s="162"/>
      <c r="N31142" s="152"/>
      <c r="P31142" s="138"/>
    </row>
    <row r="31143" spans="13:16" x14ac:dyDescent="0.3">
      <c r="M31143" s="162"/>
      <c r="N31143" s="152"/>
      <c r="P31143" s="138"/>
    </row>
    <row r="31144" spans="13:16" x14ac:dyDescent="0.3">
      <c r="M31144" s="162"/>
      <c r="N31144" s="152"/>
      <c r="P31144" s="138"/>
    </row>
    <row r="31145" spans="13:16" x14ac:dyDescent="0.3">
      <c r="M31145" s="162"/>
      <c r="N31145" s="152"/>
      <c r="P31145" s="138"/>
    </row>
    <row r="31146" spans="13:16" x14ac:dyDescent="0.3">
      <c r="M31146" s="162"/>
      <c r="N31146" s="152"/>
      <c r="P31146" s="138"/>
    </row>
    <row r="31147" spans="13:16" x14ac:dyDescent="0.3">
      <c r="M31147" s="162"/>
      <c r="N31147" s="152"/>
      <c r="P31147" s="138"/>
    </row>
    <row r="31148" spans="13:16" x14ac:dyDescent="0.3">
      <c r="M31148" s="162"/>
      <c r="N31148" s="152"/>
      <c r="P31148" s="138"/>
    </row>
    <row r="31149" spans="13:16" x14ac:dyDescent="0.3">
      <c r="M31149" s="162"/>
      <c r="N31149" s="152"/>
      <c r="P31149" s="138"/>
    </row>
    <row r="31150" spans="13:16" x14ac:dyDescent="0.3">
      <c r="M31150" s="162"/>
      <c r="N31150" s="152"/>
      <c r="P31150" s="138"/>
    </row>
    <row r="31151" spans="13:16" x14ac:dyDescent="0.3">
      <c r="M31151" s="162"/>
      <c r="N31151" s="152"/>
      <c r="P31151" s="138"/>
    </row>
    <row r="31152" spans="13:16" x14ac:dyDescent="0.3">
      <c r="M31152" s="162"/>
      <c r="N31152" s="152"/>
      <c r="P31152" s="138"/>
    </row>
    <row r="31153" spans="13:16" x14ac:dyDescent="0.3">
      <c r="M31153" s="162"/>
      <c r="N31153" s="152"/>
      <c r="P31153" s="138"/>
    </row>
    <row r="31154" spans="13:16" x14ac:dyDescent="0.3">
      <c r="M31154" s="162"/>
      <c r="N31154" s="152"/>
      <c r="P31154" s="138"/>
    </row>
    <row r="31155" spans="13:16" x14ac:dyDescent="0.3">
      <c r="M31155" s="162"/>
      <c r="N31155" s="152"/>
      <c r="P31155" s="138"/>
    </row>
    <row r="31156" spans="13:16" x14ac:dyDescent="0.3">
      <c r="M31156" s="162"/>
      <c r="N31156" s="152"/>
      <c r="P31156" s="138"/>
    </row>
    <row r="31157" spans="13:16" x14ac:dyDescent="0.3">
      <c r="M31157" s="162"/>
      <c r="N31157" s="152"/>
      <c r="P31157" s="138"/>
    </row>
    <row r="31158" spans="13:16" x14ac:dyDescent="0.3">
      <c r="M31158" s="162"/>
      <c r="N31158" s="152"/>
      <c r="P31158" s="138"/>
    </row>
    <row r="31159" spans="13:16" x14ac:dyDescent="0.3">
      <c r="M31159" s="162"/>
      <c r="N31159" s="152"/>
      <c r="P31159" s="138"/>
    </row>
    <row r="31160" spans="13:16" x14ac:dyDescent="0.3">
      <c r="M31160" s="162"/>
      <c r="N31160" s="152"/>
      <c r="P31160" s="138"/>
    </row>
    <row r="31161" spans="13:16" x14ac:dyDescent="0.3">
      <c r="M31161" s="162"/>
      <c r="N31161" s="152"/>
      <c r="P31161" s="138"/>
    </row>
    <row r="31162" spans="13:16" x14ac:dyDescent="0.3">
      <c r="M31162" s="162"/>
      <c r="N31162" s="152"/>
      <c r="P31162" s="138"/>
    </row>
    <row r="31163" spans="13:16" x14ac:dyDescent="0.3">
      <c r="M31163" s="162"/>
      <c r="N31163" s="152"/>
      <c r="P31163" s="138"/>
    </row>
    <row r="31164" spans="13:16" x14ac:dyDescent="0.3">
      <c r="M31164" s="162"/>
      <c r="N31164" s="152"/>
      <c r="P31164" s="138"/>
    </row>
    <row r="31165" spans="13:16" x14ac:dyDescent="0.3">
      <c r="M31165" s="162"/>
      <c r="N31165" s="152"/>
      <c r="P31165" s="138"/>
    </row>
    <row r="31166" spans="13:16" x14ac:dyDescent="0.3">
      <c r="M31166" s="162"/>
      <c r="N31166" s="152"/>
      <c r="P31166" s="138"/>
    </row>
    <row r="31167" spans="13:16" x14ac:dyDescent="0.3">
      <c r="M31167" s="162"/>
      <c r="N31167" s="152"/>
      <c r="P31167" s="138"/>
    </row>
    <row r="31168" spans="13:16" x14ac:dyDescent="0.3">
      <c r="M31168" s="162"/>
      <c r="N31168" s="152"/>
      <c r="P31168" s="138"/>
    </row>
    <row r="31169" spans="13:16" x14ac:dyDescent="0.3">
      <c r="M31169" s="162"/>
      <c r="N31169" s="152"/>
      <c r="P31169" s="138"/>
    </row>
    <row r="31170" spans="13:16" x14ac:dyDescent="0.3">
      <c r="M31170" s="162"/>
      <c r="N31170" s="152"/>
      <c r="P31170" s="138"/>
    </row>
    <row r="31171" spans="13:16" x14ac:dyDescent="0.3">
      <c r="M31171" s="162"/>
      <c r="N31171" s="152"/>
      <c r="P31171" s="138"/>
    </row>
    <row r="31172" spans="13:16" x14ac:dyDescent="0.3">
      <c r="M31172" s="162"/>
      <c r="N31172" s="152"/>
      <c r="P31172" s="138"/>
    </row>
    <row r="31173" spans="13:16" x14ac:dyDescent="0.3">
      <c r="M31173" s="162"/>
      <c r="N31173" s="152"/>
      <c r="P31173" s="138"/>
    </row>
    <row r="31174" spans="13:16" x14ac:dyDescent="0.3">
      <c r="M31174" s="162"/>
      <c r="N31174" s="152"/>
      <c r="P31174" s="138"/>
    </row>
    <row r="31175" spans="13:16" x14ac:dyDescent="0.3">
      <c r="M31175" s="162"/>
      <c r="N31175" s="152"/>
      <c r="P31175" s="138"/>
    </row>
    <row r="31176" spans="13:16" x14ac:dyDescent="0.3">
      <c r="M31176" s="162"/>
      <c r="N31176" s="152"/>
      <c r="P31176" s="138"/>
    </row>
    <row r="31177" spans="13:16" x14ac:dyDescent="0.3">
      <c r="M31177" s="162"/>
      <c r="N31177" s="152"/>
      <c r="P31177" s="138"/>
    </row>
    <row r="31178" spans="13:16" x14ac:dyDescent="0.3">
      <c r="M31178" s="162"/>
      <c r="N31178" s="152"/>
      <c r="P31178" s="138"/>
    </row>
    <row r="31179" spans="13:16" x14ac:dyDescent="0.3">
      <c r="M31179" s="162"/>
      <c r="N31179" s="152"/>
      <c r="P31179" s="138"/>
    </row>
    <row r="31180" spans="13:16" x14ac:dyDescent="0.3">
      <c r="M31180" s="162"/>
      <c r="N31180" s="152"/>
      <c r="P31180" s="138"/>
    </row>
    <row r="31181" spans="13:16" x14ac:dyDescent="0.3">
      <c r="M31181" s="162"/>
      <c r="N31181" s="152"/>
      <c r="P31181" s="138"/>
    </row>
    <row r="31182" spans="13:16" x14ac:dyDescent="0.3">
      <c r="M31182" s="162"/>
      <c r="N31182" s="152"/>
      <c r="P31182" s="138"/>
    </row>
    <row r="31183" spans="13:16" x14ac:dyDescent="0.3">
      <c r="M31183" s="162"/>
      <c r="N31183" s="152"/>
      <c r="P31183" s="138"/>
    </row>
    <row r="31184" spans="13:16" x14ac:dyDescent="0.3">
      <c r="M31184" s="162"/>
      <c r="N31184" s="152"/>
      <c r="P31184" s="138"/>
    </row>
    <row r="31185" spans="13:16" x14ac:dyDescent="0.3">
      <c r="M31185" s="162"/>
      <c r="N31185" s="152"/>
      <c r="P31185" s="138"/>
    </row>
    <row r="31186" spans="13:16" x14ac:dyDescent="0.3">
      <c r="M31186" s="162"/>
      <c r="N31186" s="152"/>
      <c r="P31186" s="138"/>
    </row>
    <row r="31187" spans="13:16" x14ac:dyDescent="0.3">
      <c r="M31187" s="162"/>
      <c r="N31187" s="152"/>
      <c r="P31187" s="138"/>
    </row>
    <row r="31188" spans="13:16" x14ac:dyDescent="0.3">
      <c r="M31188" s="162"/>
      <c r="N31188" s="152"/>
      <c r="P31188" s="138"/>
    </row>
    <row r="31189" spans="13:16" x14ac:dyDescent="0.3">
      <c r="M31189" s="162"/>
      <c r="N31189" s="152"/>
      <c r="P31189" s="138"/>
    </row>
    <row r="31190" spans="13:16" x14ac:dyDescent="0.3">
      <c r="M31190" s="162"/>
      <c r="N31190" s="152"/>
      <c r="P31190" s="138"/>
    </row>
    <row r="31191" spans="13:16" x14ac:dyDescent="0.3">
      <c r="M31191" s="162"/>
      <c r="N31191" s="152"/>
      <c r="P31191" s="138"/>
    </row>
    <row r="31192" spans="13:16" x14ac:dyDescent="0.3">
      <c r="M31192" s="162"/>
      <c r="N31192" s="152"/>
      <c r="P31192" s="138"/>
    </row>
    <row r="31193" spans="13:16" x14ac:dyDescent="0.3">
      <c r="M31193" s="162"/>
      <c r="N31193" s="152"/>
      <c r="P31193" s="138"/>
    </row>
    <row r="31194" spans="13:16" x14ac:dyDescent="0.3">
      <c r="M31194" s="162"/>
      <c r="N31194" s="152"/>
      <c r="P31194" s="138"/>
    </row>
    <row r="31195" spans="13:16" x14ac:dyDescent="0.3">
      <c r="M31195" s="162"/>
      <c r="N31195" s="152"/>
      <c r="P31195" s="138"/>
    </row>
    <row r="31196" spans="13:16" x14ac:dyDescent="0.3">
      <c r="M31196" s="162"/>
      <c r="N31196" s="152"/>
      <c r="P31196" s="138"/>
    </row>
    <row r="31197" spans="13:16" x14ac:dyDescent="0.3">
      <c r="M31197" s="162"/>
      <c r="N31197" s="152"/>
      <c r="P31197" s="138"/>
    </row>
    <row r="31198" spans="13:16" x14ac:dyDescent="0.3">
      <c r="M31198" s="162"/>
      <c r="N31198" s="152"/>
      <c r="P31198" s="138"/>
    </row>
    <row r="31199" spans="13:16" x14ac:dyDescent="0.3">
      <c r="M31199" s="162"/>
      <c r="N31199" s="152"/>
      <c r="P31199" s="138"/>
    </row>
    <row r="31200" spans="13:16" x14ac:dyDescent="0.3">
      <c r="M31200" s="162"/>
      <c r="N31200" s="152"/>
      <c r="P31200" s="138"/>
    </row>
    <row r="31201" spans="13:16" x14ac:dyDescent="0.3">
      <c r="M31201" s="162"/>
      <c r="N31201" s="152"/>
      <c r="P31201" s="138"/>
    </row>
    <row r="31202" spans="13:16" x14ac:dyDescent="0.3">
      <c r="M31202" s="162"/>
      <c r="N31202" s="152"/>
      <c r="P31202" s="138"/>
    </row>
    <row r="31203" spans="13:16" x14ac:dyDescent="0.3">
      <c r="M31203" s="162"/>
      <c r="N31203" s="152"/>
      <c r="P31203" s="138"/>
    </row>
    <row r="31204" spans="13:16" x14ac:dyDescent="0.3">
      <c r="M31204" s="162"/>
      <c r="N31204" s="152"/>
      <c r="P31204" s="138"/>
    </row>
    <row r="31205" spans="13:16" x14ac:dyDescent="0.3">
      <c r="M31205" s="162"/>
      <c r="N31205" s="152"/>
      <c r="P31205" s="138"/>
    </row>
    <row r="31206" spans="13:16" x14ac:dyDescent="0.3">
      <c r="M31206" s="162"/>
      <c r="N31206" s="152"/>
      <c r="P31206" s="138"/>
    </row>
    <row r="31207" spans="13:16" x14ac:dyDescent="0.3">
      <c r="M31207" s="162"/>
      <c r="N31207" s="152"/>
      <c r="P31207" s="138"/>
    </row>
    <row r="31208" spans="13:16" x14ac:dyDescent="0.3">
      <c r="M31208" s="162"/>
      <c r="N31208" s="152"/>
      <c r="P31208" s="138"/>
    </row>
    <row r="31209" spans="13:16" x14ac:dyDescent="0.3">
      <c r="M31209" s="162"/>
      <c r="N31209" s="152"/>
      <c r="P31209" s="138"/>
    </row>
    <row r="31210" spans="13:16" x14ac:dyDescent="0.3">
      <c r="M31210" s="162"/>
      <c r="N31210" s="152"/>
      <c r="P31210" s="138"/>
    </row>
    <row r="31211" spans="13:16" x14ac:dyDescent="0.3">
      <c r="M31211" s="162"/>
      <c r="N31211" s="152"/>
      <c r="P31211" s="138"/>
    </row>
    <row r="31212" spans="13:16" x14ac:dyDescent="0.3">
      <c r="M31212" s="162"/>
      <c r="N31212" s="152"/>
      <c r="P31212" s="138"/>
    </row>
    <row r="31213" spans="13:16" x14ac:dyDescent="0.3">
      <c r="M31213" s="162"/>
      <c r="N31213" s="152"/>
      <c r="P31213" s="138"/>
    </row>
    <row r="31214" spans="13:16" x14ac:dyDescent="0.3">
      <c r="M31214" s="162"/>
      <c r="N31214" s="152"/>
      <c r="P31214" s="138"/>
    </row>
    <row r="31215" spans="13:16" x14ac:dyDescent="0.3">
      <c r="M31215" s="162"/>
      <c r="N31215" s="152"/>
      <c r="P31215" s="138"/>
    </row>
    <row r="31216" spans="13:16" x14ac:dyDescent="0.3">
      <c r="M31216" s="162"/>
      <c r="N31216" s="152"/>
      <c r="P31216" s="138"/>
    </row>
    <row r="31217" spans="13:16" x14ac:dyDescent="0.3">
      <c r="M31217" s="162"/>
      <c r="N31217" s="152"/>
      <c r="P31217" s="138"/>
    </row>
    <row r="31218" spans="13:16" x14ac:dyDescent="0.3">
      <c r="M31218" s="162"/>
      <c r="N31218" s="152"/>
      <c r="P31218" s="138"/>
    </row>
    <row r="31219" spans="13:16" x14ac:dyDescent="0.3">
      <c r="M31219" s="162"/>
      <c r="N31219" s="152"/>
      <c r="P31219" s="138"/>
    </row>
    <row r="31220" spans="13:16" x14ac:dyDescent="0.3">
      <c r="M31220" s="162"/>
      <c r="N31220" s="152"/>
      <c r="P31220" s="138"/>
    </row>
    <row r="31221" spans="13:16" x14ac:dyDescent="0.3">
      <c r="M31221" s="162"/>
      <c r="N31221" s="152"/>
      <c r="P31221" s="138"/>
    </row>
    <row r="31222" spans="13:16" x14ac:dyDescent="0.3">
      <c r="M31222" s="162"/>
      <c r="N31222" s="152"/>
      <c r="P31222" s="138"/>
    </row>
    <row r="31223" spans="13:16" x14ac:dyDescent="0.3">
      <c r="M31223" s="162"/>
      <c r="N31223" s="152"/>
      <c r="P31223" s="138"/>
    </row>
    <row r="31224" spans="13:16" x14ac:dyDescent="0.3">
      <c r="M31224" s="162"/>
      <c r="N31224" s="152"/>
      <c r="P31224" s="138"/>
    </row>
    <row r="31225" spans="13:16" x14ac:dyDescent="0.3">
      <c r="M31225" s="162"/>
      <c r="N31225" s="152"/>
      <c r="P31225" s="138"/>
    </row>
    <row r="31226" spans="13:16" x14ac:dyDescent="0.3">
      <c r="M31226" s="162"/>
      <c r="N31226" s="152"/>
      <c r="P31226" s="138"/>
    </row>
    <row r="31227" spans="13:16" x14ac:dyDescent="0.3">
      <c r="M31227" s="162"/>
      <c r="N31227" s="152"/>
      <c r="P31227" s="138"/>
    </row>
    <row r="31228" spans="13:16" x14ac:dyDescent="0.3">
      <c r="M31228" s="162"/>
      <c r="N31228" s="152"/>
      <c r="P31228" s="138"/>
    </row>
    <row r="31229" spans="13:16" x14ac:dyDescent="0.3">
      <c r="M31229" s="162"/>
      <c r="N31229" s="152"/>
      <c r="P31229" s="138"/>
    </row>
    <row r="31230" spans="13:16" x14ac:dyDescent="0.3">
      <c r="M31230" s="162"/>
      <c r="N31230" s="152"/>
      <c r="P31230" s="138"/>
    </row>
    <row r="31231" spans="13:16" x14ac:dyDescent="0.3">
      <c r="M31231" s="162"/>
      <c r="N31231" s="152"/>
      <c r="P31231" s="138"/>
    </row>
    <row r="31232" spans="13:16" x14ac:dyDescent="0.3">
      <c r="M31232" s="162"/>
      <c r="N31232" s="152"/>
      <c r="P31232" s="138"/>
    </row>
    <row r="31233" spans="13:16" x14ac:dyDescent="0.3">
      <c r="M31233" s="162"/>
      <c r="N31233" s="152"/>
      <c r="P31233" s="138"/>
    </row>
    <row r="31234" spans="13:16" x14ac:dyDescent="0.3">
      <c r="M31234" s="162"/>
      <c r="N31234" s="152"/>
      <c r="P31234" s="138"/>
    </row>
    <row r="31235" spans="13:16" x14ac:dyDescent="0.3">
      <c r="M31235" s="162"/>
      <c r="N31235" s="152"/>
      <c r="P31235" s="138"/>
    </row>
    <row r="31236" spans="13:16" x14ac:dyDescent="0.3">
      <c r="M31236" s="162"/>
      <c r="N31236" s="152"/>
      <c r="P31236" s="138"/>
    </row>
    <row r="31237" spans="13:16" x14ac:dyDescent="0.3">
      <c r="M31237" s="162"/>
      <c r="N31237" s="152"/>
      <c r="P31237" s="138"/>
    </row>
    <row r="31238" spans="13:16" x14ac:dyDescent="0.3">
      <c r="M31238" s="162"/>
      <c r="N31238" s="152"/>
      <c r="P31238" s="138"/>
    </row>
    <row r="31239" spans="13:16" x14ac:dyDescent="0.3">
      <c r="M31239" s="162"/>
      <c r="N31239" s="152"/>
      <c r="P31239" s="138"/>
    </row>
    <row r="31240" spans="13:16" x14ac:dyDescent="0.3">
      <c r="M31240" s="162"/>
      <c r="N31240" s="152"/>
      <c r="P31240" s="138"/>
    </row>
    <row r="31241" spans="13:16" x14ac:dyDescent="0.3">
      <c r="M31241" s="162"/>
      <c r="N31241" s="152"/>
      <c r="P31241" s="138"/>
    </row>
    <row r="31242" spans="13:16" x14ac:dyDescent="0.3">
      <c r="M31242" s="162"/>
      <c r="N31242" s="152"/>
      <c r="P31242" s="138"/>
    </row>
    <row r="31243" spans="13:16" x14ac:dyDescent="0.3">
      <c r="M31243" s="162"/>
      <c r="N31243" s="152"/>
      <c r="P31243" s="138"/>
    </row>
    <row r="31244" spans="13:16" x14ac:dyDescent="0.3">
      <c r="M31244" s="162"/>
      <c r="N31244" s="152"/>
      <c r="P31244" s="138"/>
    </row>
    <row r="31245" spans="13:16" x14ac:dyDescent="0.3">
      <c r="M31245" s="162"/>
      <c r="N31245" s="152"/>
      <c r="P31245" s="138"/>
    </row>
    <row r="31246" spans="13:16" x14ac:dyDescent="0.3">
      <c r="M31246" s="162"/>
      <c r="N31246" s="152"/>
      <c r="P31246" s="138"/>
    </row>
    <row r="31247" spans="13:16" x14ac:dyDescent="0.3">
      <c r="M31247" s="162"/>
      <c r="N31247" s="152"/>
      <c r="P31247" s="138"/>
    </row>
    <row r="31248" spans="13:16" x14ac:dyDescent="0.3">
      <c r="M31248" s="162"/>
      <c r="N31248" s="152"/>
      <c r="P31248" s="138"/>
    </row>
    <row r="31249" spans="13:16" x14ac:dyDescent="0.3">
      <c r="M31249" s="162"/>
      <c r="N31249" s="152"/>
      <c r="P31249" s="138"/>
    </row>
    <row r="31250" spans="13:16" x14ac:dyDescent="0.3">
      <c r="M31250" s="162"/>
      <c r="N31250" s="152"/>
      <c r="P31250" s="138"/>
    </row>
    <row r="31251" spans="13:16" x14ac:dyDescent="0.3">
      <c r="M31251" s="162"/>
      <c r="N31251" s="152"/>
      <c r="P31251" s="138"/>
    </row>
    <row r="31252" spans="13:16" x14ac:dyDescent="0.3">
      <c r="M31252" s="162"/>
      <c r="N31252" s="152"/>
      <c r="P31252" s="138"/>
    </row>
    <row r="31253" spans="13:16" x14ac:dyDescent="0.3">
      <c r="M31253" s="162"/>
      <c r="N31253" s="152"/>
      <c r="P31253" s="138"/>
    </row>
    <row r="31254" spans="13:16" x14ac:dyDescent="0.3">
      <c r="M31254" s="162"/>
      <c r="N31254" s="152"/>
      <c r="P31254" s="138"/>
    </row>
    <row r="31255" spans="13:16" x14ac:dyDescent="0.3">
      <c r="M31255" s="162"/>
      <c r="N31255" s="152"/>
      <c r="P31255" s="138"/>
    </row>
    <row r="31256" spans="13:16" x14ac:dyDescent="0.3">
      <c r="M31256" s="162"/>
      <c r="N31256" s="152"/>
      <c r="P31256" s="138"/>
    </row>
    <row r="31257" spans="13:16" x14ac:dyDescent="0.3">
      <c r="M31257" s="162"/>
      <c r="N31257" s="152"/>
      <c r="P31257" s="138"/>
    </row>
    <row r="31258" spans="13:16" x14ac:dyDescent="0.3">
      <c r="M31258" s="162"/>
      <c r="N31258" s="152"/>
      <c r="P31258" s="138"/>
    </row>
    <row r="31259" spans="13:16" x14ac:dyDescent="0.3">
      <c r="M31259" s="162"/>
      <c r="N31259" s="152"/>
      <c r="P31259" s="138"/>
    </row>
    <row r="31260" spans="13:16" x14ac:dyDescent="0.3">
      <c r="M31260" s="162"/>
      <c r="N31260" s="152"/>
      <c r="P31260" s="138"/>
    </row>
    <row r="31261" spans="13:16" x14ac:dyDescent="0.3">
      <c r="M31261" s="162"/>
      <c r="N31261" s="152"/>
      <c r="P31261" s="138"/>
    </row>
    <row r="31262" spans="13:16" x14ac:dyDescent="0.3">
      <c r="M31262" s="162"/>
      <c r="N31262" s="152"/>
      <c r="P31262" s="138"/>
    </row>
    <row r="31263" spans="13:16" x14ac:dyDescent="0.3">
      <c r="M31263" s="162"/>
      <c r="N31263" s="152"/>
      <c r="P31263" s="138"/>
    </row>
    <row r="31264" spans="13:16" x14ac:dyDescent="0.3">
      <c r="M31264" s="162"/>
      <c r="N31264" s="152"/>
      <c r="P31264" s="138"/>
    </row>
    <row r="31265" spans="13:16" x14ac:dyDescent="0.3">
      <c r="M31265" s="162"/>
      <c r="N31265" s="152"/>
      <c r="P31265" s="138"/>
    </row>
    <row r="31266" spans="13:16" x14ac:dyDescent="0.3">
      <c r="M31266" s="162"/>
      <c r="N31266" s="152"/>
      <c r="P31266" s="138"/>
    </row>
    <row r="31267" spans="13:16" x14ac:dyDescent="0.3">
      <c r="M31267" s="162"/>
      <c r="N31267" s="152"/>
      <c r="P31267" s="138"/>
    </row>
    <row r="31268" spans="13:16" x14ac:dyDescent="0.3">
      <c r="M31268" s="162"/>
      <c r="N31268" s="152"/>
      <c r="P31268" s="138"/>
    </row>
    <row r="31269" spans="13:16" x14ac:dyDescent="0.3">
      <c r="M31269" s="162"/>
      <c r="N31269" s="152"/>
      <c r="P31269" s="138"/>
    </row>
    <row r="31270" spans="13:16" x14ac:dyDescent="0.3">
      <c r="M31270" s="162"/>
      <c r="N31270" s="152"/>
      <c r="P31270" s="138"/>
    </row>
    <row r="31271" spans="13:16" x14ac:dyDescent="0.3">
      <c r="M31271" s="162"/>
      <c r="N31271" s="152"/>
      <c r="P31271" s="138"/>
    </row>
    <row r="31272" spans="13:16" x14ac:dyDescent="0.3">
      <c r="M31272" s="162"/>
      <c r="N31272" s="152"/>
      <c r="P31272" s="138"/>
    </row>
    <row r="31273" spans="13:16" x14ac:dyDescent="0.3">
      <c r="M31273" s="162"/>
      <c r="N31273" s="152"/>
      <c r="P31273" s="138"/>
    </row>
    <row r="31274" spans="13:16" x14ac:dyDescent="0.3">
      <c r="M31274" s="162"/>
      <c r="N31274" s="152"/>
      <c r="P31274" s="138"/>
    </row>
    <row r="31275" spans="13:16" x14ac:dyDescent="0.3">
      <c r="M31275" s="162"/>
      <c r="N31275" s="152"/>
      <c r="P31275" s="138"/>
    </row>
    <row r="31276" spans="13:16" x14ac:dyDescent="0.3">
      <c r="M31276" s="162"/>
      <c r="N31276" s="152"/>
      <c r="P31276" s="138"/>
    </row>
    <row r="31277" spans="13:16" x14ac:dyDescent="0.3">
      <c r="M31277" s="162"/>
      <c r="N31277" s="152"/>
      <c r="P31277" s="138"/>
    </row>
    <row r="31278" spans="13:16" x14ac:dyDescent="0.3">
      <c r="M31278" s="162"/>
      <c r="N31278" s="152"/>
      <c r="P31278" s="138"/>
    </row>
    <row r="31279" spans="13:16" x14ac:dyDescent="0.3">
      <c r="M31279" s="162"/>
      <c r="N31279" s="152"/>
      <c r="P31279" s="138"/>
    </row>
    <row r="31280" spans="13:16" x14ac:dyDescent="0.3">
      <c r="M31280" s="162"/>
      <c r="N31280" s="152"/>
      <c r="P31280" s="138"/>
    </row>
    <row r="31281" spans="13:16" x14ac:dyDescent="0.3">
      <c r="M31281" s="162"/>
      <c r="N31281" s="152"/>
      <c r="P31281" s="138"/>
    </row>
    <row r="31282" spans="13:16" x14ac:dyDescent="0.3">
      <c r="M31282" s="162"/>
      <c r="N31282" s="152"/>
      <c r="P31282" s="138"/>
    </row>
    <row r="31283" spans="13:16" x14ac:dyDescent="0.3">
      <c r="M31283" s="162"/>
      <c r="N31283" s="152"/>
      <c r="P31283" s="138"/>
    </row>
    <row r="31284" spans="13:16" x14ac:dyDescent="0.3">
      <c r="M31284" s="162"/>
      <c r="N31284" s="152"/>
      <c r="P31284" s="138"/>
    </row>
    <row r="31285" spans="13:16" x14ac:dyDescent="0.3">
      <c r="M31285" s="162"/>
      <c r="N31285" s="152"/>
      <c r="P31285" s="138"/>
    </row>
    <row r="31286" spans="13:16" x14ac:dyDescent="0.3">
      <c r="M31286" s="162"/>
      <c r="N31286" s="152"/>
      <c r="P31286" s="138"/>
    </row>
    <row r="31287" spans="13:16" x14ac:dyDescent="0.3">
      <c r="M31287" s="162"/>
      <c r="N31287" s="152"/>
      <c r="P31287" s="138"/>
    </row>
    <row r="31288" spans="13:16" x14ac:dyDescent="0.3">
      <c r="M31288" s="162"/>
      <c r="N31288" s="152"/>
      <c r="P31288" s="138"/>
    </row>
    <row r="31289" spans="13:16" x14ac:dyDescent="0.3">
      <c r="M31289" s="162"/>
      <c r="N31289" s="152"/>
      <c r="P31289" s="138"/>
    </row>
    <row r="31290" spans="13:16" x14ac:dyDescent="0.3">
      <c r="M31290" s="162"/>
      <c r="N31290" s="152"/>
      <c r="P31290" s="138"/>
    </row>
    <row r="31291" spans="13:16" x14ac:dyDescent="0.3">
      <c r="M31291" s="162"/>
      <c r="N31291" s="152"/>
      <c r="P31291" s="138"/>
    </row>
    <row r="31292" spans="13:16" x14ac:dyDescent="0.3">
      <c r="M31292" s="162"/>
      <c r="N31292" s="152"/>
      <c r="P31292" s="138"/>
    </row>
    <row r="31293" spans="13:16" x14ac:dyDescent="0.3">
      <c r="M31293" s="162"/>
      <c r="N31293" s="152"/>
      <c r="P31293" s="138"/>
    </row>
    <row r="31294" spans="13:16" x14ac:dyDescent="0.3">
      <c r="M31294" s="162"/>
      <c r="N31294" s="152"/>
      <c r="P31294" s="138"/>
    </row>
    <row r="31295" spans="13:16" x14ac:dyDescent="0.3">
      <c r="M31295" s="162"/>
      <c r="N31295" s="152"/>
      <c r="P31295" s="138"/>
    </row>
    <row r="31296" spans="13:16" x14ac:dyDescent="0.3">
      <c r="M31296" s="162"/>
      <c r="N31296" s="152"/>
      <c r="P31296" s="138"/>
    </row>
    <row r="31297" spans="13:16" x14ac:dyDescent="0.3">
      <c r="M31297" s="162"/>
      <c r="N31297" s="152"/>
      <c r="P31297" s="138"/>
    </row>
    <row r="31298" spans="13:16" x14ac:dyDescent="0.3">
      <c r="M31298" s="162"/>
      <c r="N31298" s="152"/>
      <c r="P31298" s="138"/>
    </row>
    <row r="31299" spans="13:16" x14ac:dyDescent="0.3">
      <c r="M31299" s="162"/>
      <c r="N31299" s="152"/>
      <c r="P31299" s="138"/>
    </row>
    <row r="31300" spans="13:16" x14ac:dyDescent="0.3">
      <c r="M31300" s="162"/>
      <c r="N31300" s="152"/>
      <c r="P31300" s="138"/>
    </row>
    <row r="31301" spans="13:16" x14ac:dyDescent="0.3">
      <c r="M31301" s="162"/>
      <c r="N31301" s="152"/>
      <c r="P31301" s="138"/>
    </row>
    <row r="31302" spans="13:16" x14ac:dyDescent="0.3">
      <c r="M31302" s="162"/>
      <c r="N31302" s="152"/>
      <c r="P31302" s="138"/>
    </row>
    <row r="31303" spans="13:16" x14ac:dyDescent="0.3">
      <c r="M31303" s="162"/>
      <c r="N31303" s="152"/>
      <c r="P31303" s="138"/>
    </row>
    <row r="31304" spans="13:16" x14ac:dyDescent="0.3">
      <c r="M31304" s="162"/>
      <c r="N31304" s="152"/>
      <c r="P31304" s="138"/>
    </row>
    <row r="31305" spans="13:16" x14ac:dyDescent="0.3">
      <c r="M31305" s="162"/>
      <c r="N31305" s="152"/>
      <c r="P31305" s="138"/>
    </row>
    <row r="31306" spans="13:16" x14ac:dyDescent="0.3">
      <c r="M31306" s="162"/>
      <c r="N31306" s="152"/>
      <c r="P31306" s="138"/>
    </row>
    <row r="31307" spans="13:16" x14ac:dyDescent="0.3">
      <c r="M31307" s="162"/>
      <c r="N31307" s="152"/>
      <c r="P31307" s="138"/>
    </row>
    <row r="31308" spans="13:16" x14ac:dyDescent="0.3">
      <c r="M31308" s="162"/>
      <c r="N31308" s="152"/>
      <c r="P31308" s="138"/>
    </row>
    <row r="31309" spans="13:16" x14ac:dyDescent="0.3">
      <c r="M31309" s="162"/>
      <c r="N31309" s="152"/>
      <c r="P31309" s="138"/>
    </row>
    <row r="31310" spans="13:16" x14ac:dyDescent="0.3">
      <c r="M31310" s="162"/>
      <c r="N31310" s="152"/>
      <c r="P31310" s="138"/>
    </row>
    <row r="31311" spans="13:16" x14ac:dyDescent="0.3">
      <c r="M31311" s="162"/>
      <c r="N31311" s="152"/>
      <c r="P31311" s="138"/>
    </row>
    <row r="31312" spans="13:16" x14ac:dyDescent="0.3">
      <c r="M31312" s="162"/>
      <c r="N31312" s="152"/>
      <c r="P31312" s="138"/>
    </row>
    <row r="31313" spans="13:16" x14ac:dyDescent="0.3">
      <c r="M31313" s="162"/>
      <c r="N31313" s="152"/>
      <c r="P31313" s="138"/>
    </row>
    <row r="31314" spans="13:16" x14ac:dyDescent="0.3">
      <c r="M31314" s="162"/>
      <c r="N31314" s="152"/>
      <c r="P31314" s="138"/>
    </row>
    <row r="31315" spans="13:16" x14ac:dyDescent="0.3">
      <c r="M31315" s="162"/>
      <c r="N31315" s="152"/>
      <c r="P31315" s="138"/>
    </row>
    <row r="31316" spans="13:16" x14ac:dyDescent="0.3">
      <c r="M31316" s="162"/>
      <c r="N31316" s="152"/>
      <c r="P31316" s="138"/>
    </row>
    <row r="31317" spans="13:16" x14ac:dyDescent="0.3">
      <c r="M31317" s="162"/>
      <c r="N31317" s="152"/>
      <c r="P31317" s="138"/>
    </row>
    <row r="31318" spans="13:16" x14ac:dyDescent="0.3">
      <c r="M31318" s="162"/>
      <c r="N31318" s="152"/>
      <c r="P31318" s="138"/>
    </row>
    <row r="31319" spans="13:16" x14ac:dyDescent="0.3">
      <c r="M31319" s="162"/>
      <c r="N31319" s="152"/>
      <c r="P31319" s="138"/>
    </row>
    <row r="31320" spans="13:16" x14ac:dyDescent="0.3">
      <c r="M31320" s="162"/>
      <c r="N31320" s="152"/>
      <c r="P31320" s="138"/>
    </row>
    <row r="31321" spans="13:16" x14ac:dyDescent="0.3">
      <c r="M31321" s="162"/>
      <c r="N31321" s="152"/>
      <c r="P31321" s="138"/>
    </row>
    <row r="31322" spans="13:16" x14ac:dyDescent="0.3">
      <c r="M31322" s="162"/>
      <c r="N31322" s="152"/>
      <c r="P31322" s="138"/>
    </row>
    <row r="31323" spans="13:16" x14ac:dyDescent="0.3">
      <c r="M31323" s="162"/>
      <c r="N31323" s="152"/>
      <c r="P31323" s="138"/>
    </row>
    <row r="31324" spans="13:16" x14ac:dyDescent="0.3">
      <c r="M31324" s="162"/>
      <c r="N31324" s="152"/>
      <c r="P31324" s="138"/>
    </row>
    <row r="31325" spans="13:16" x14ac:dyDescent="0.3">
      <c r="M31325" s="162"/>
      <c r="N31325" s="152"/>
      <c r="P31325" s="138"/>
    </row>
    <row r="31326" spans="13:16" x14ac:dyDescent="0.3">
      <c r="M31326" s="162"/>
      <c r="N31326" s="152"/>
      <c r="P31326" s="138"/>
    </row>
    <row r="31327" spans="13:16" x14ac:dyDescent="0.3">
      <c r="M31327" s="162"/>
      <c r="N31327" s="152"/>
      <c r="P31327" s="138"/>
    </row>
    <row r="31328" spans="13:16" x14ac:dyDescent="0.3">
      <c r="M31328" s="162"/>
      <c r="N31328" s="152"/>
      <c r="P31328" s="138"/>
    </row>
    <row r="31329" spans="13:16" x14ac:dyDescent="0.3">
      <c r="M31329" s="162"/>
      <c r="N31329" s="152"/>
      <c r="P31329" s="138"/>
    </row>
    <row r="31330" spans="13:16" x14ac:dyDescent="0.3">
      <c r="M31330" s="162"/>
      <c r="N31330" s="152"/>
      <c r="P31330" s="138"/>
    </row>
    <row r="31331" spans="13:16" x14ac:dyDescent="0.3">
      <c r="M31331" s="162"/>
      <c r="N31331" s="152"/>
      <c r="P31331" s="138"/>
    </row>
    <row r="31332" spans="13:16" x14ac:dyDescent="0.3">
      <c r="M31332" s="162"/>
      <c r="N31332" s="152"/>
      <c r="P31332" s="138"/>
    </row>
    <row r="31333" spans="13:16" x14ac:dyDescent="0.3">
      <c r="M31333" s="162"/>
      <c r="N31333" s="152"/>
      <c r="P31333" s="138"/>
    </row>
    <row r="31334" spans="13:16" x14ac:dyDescent="0.3">
      <c r="M31334" s="162"/>
      <c r="N31334" s="152"/>
      <c r="P31334" s="138"/>
    </row>
    <row r="31335" spans="13:16" x14ac:dyDescent="0.3">
      <c r="M31335" s="162"/>
      <c r="N31335" s="152"/>
      <c r="P31335" s="138"/>
    </row>
    <row r="31336" spans="13:16" x14ac:dyDescent="0.3">
      <c r="M31336" s="162"/>
      <c r="N31336" s="152"/>
      <c r="P31336" s="138"/>
    </row>
    <row r="31337" spans="13:16" x14ac:dyDescent="0.3">
      <c r="M31337" s="162"/>
      <c r="N31337" s="152"/>
      <c r="P31337" s="138"/>
    </row>
    <row r="31338" spans="13:16" x14ac:dyDescent="0.3">
      <c r="M31338" s="162"/>
      <c r="N31338" s="152"/>
      <c r="P31338" s="138"/>
    </row>
    <row r="31339" spans="13:16" x14ac:dyDescent="0.3">
      <c r="M31339" s="162"/>
      <c r="N31339" s="152"/>
      <c r="P31339" s="138"/>
    </row>
    <row r="31340" spans="13:16" x14ac:dyDescent="0.3">
      <c r="M31340" s="162"/>
      <c r="N31340" s="152"/>
      <c r="P31340" s="138"/>
    </row>
    <row r="31341" spans="13:16" x14ac:dyDescent="0.3">
      <c r="M31341" s="162"/>
      <c r="N31341" s="152"/>
      <c r="P31341" s="138"/>
    </row>
    <row r="31342" spans="13:16" x14ac:dyDescent="0.3">
      <c r="M31342" s="162"/>
      <c r="N31342" s="152"/>
      <c r="P31342" s="138"/>
    </row>
    <row r="31343" spans="13:16" x14ac:dyDescent="0.3">
      <c r="M31343" s="162"/>
      <c r="N31343" s="152"/>
      <c r="P31343" s="138"/>
    </row>
    <row r="31344" spans="13:16" x14ac:dyDescent="0.3">
      <c r="M31344" s="162"/>
      <c r="N31344" s="152"/>
      <c r="P31344" s="138"/>
    </row>
    <row r="31345" spans="13:16" x14ac:dyDescent="0.3">
      <c r="M31345" s="162"/>
      <c r="N31345" s="152"/>
      <c r="P31345" s="138"/>
    </row>
    <row r="31346" spans="13:16" x14ac:dyDescent="0.3">
      <c r="M31346" s="162"/>
      <c r="N31346" s="152"/>
      <c r="P31346" s="138"/>
    </row>
    <row r="31347" spans="13:16" x14ac:dyDescent="0.3">
      <c r="M31347" s="162"/>
      <c r="N31347" s="152"/>
      <c r="P31347" s="138"/>
    </row>
    <row r="31348" spans="13:16" x14ac:dyDescent="0.3">
      <c r="M31348" s="162"/>
      <c r="N31348" s="152"/>
      <c r="P31348" s="138"/>
    </row>
    <row r="31349" spans="13:16" x14ac:dyDescent="0.3">
      <c r="M31349" s="162"/>
      <c r="N31349" s="152"/>
      <c r="P31349" s="138"/>
    </row>
    <row r="31350" spans="13:16" x14ac:dyDescent="0.3">
      <c r="M31350" s="162"/>
      <c r="N31350" s="152"/>
      <c r="P31350" s="138"/>
    </row>
    <row r="31351" spans="13:16" x14ac:dyDescent="0.3">
      <c r="M31351" s="162"/>
      <c r="N31351" s="152"/>
      <c r="P31351" s="138"/>
    </row>
    <row r="31352" spans="13:16" x14ac:dyDescent="0.3">
      <c r="M31352" s="162"/>
      <c r="N31352" s="152"/>
      <c r="P31352" s="138"/>
    </row>
    <row r="31353" spans="13:16" x14ac:dyDescent="0.3">
      <c r="M31353" s="162"/>
      <c r="N31353" s="152"/>
      <c r="P31353" s="138"/>
    </row>
    <row r="31354" spans="13:16" x14ac:dyDescent="0.3">
      <c r="M31354" s="162"/>
      <c r="N31354" s="152"/>
      <c r="P31354" s="138"/>
    </row>
    <row r="31355" spans="13:16" x14ac:dyDescent="0.3">
      <c r="M31355" s="162"/>
      <c r="N31355" s="152"/>
      <c r="P31355" s="138"/>
    </row>
    <row r="31356" spans="13:16" x14ac:dyDescent="0.3">
      <c r="M31356" s="162"/>
      <c r="N31356" s="152"/>
      <c r="P31356" s="138"/>
    </row>
    <row r="31357" spans="13:16" x14ac:dyDescent="0.3">
      <c r="M31357" s="162"/>
      <c r="N31357" s="152"/>
      <c r="P31357" s="138"/>
    </row>
    <row r="31358" spans="13:16" x14ac:dyDescent="0.3">
      <c r="M31358" s="162"/>
      <c r="N31358" s="152"/>
      <c r="P31358" s="138"/>
    </row>
    <row r="31359" spans="13:16" x14ac:dyDescent="0.3">
      <c r="M31359" s="162"/>
      <c r="N31359" s="152"/>
      <c r="P31359" s="138"/>
    </row>
    <row r="31360" spans="13:16" x14ac:dyDescent="0.3">
      <c r="M31360" s="162"/>
      <c r="N31360" s="152"/>
      <c r="P31360" s="138"/>
    </row>
    <row r="31361" spans="13:16" x14ac:dyDescent="0.3">
      <c r="M31361" s="162"/>
      <c r="N31361" s="152"/>
      <c r="P31361" s="138"/>
    </row>
    <row r="31362" spans="13:16" x14ac:dyDescent="0.3">
      <c r="M31362" s="162"/>
      <c r="N31362" s="152"/>
      <c r="P31362" s="138"/>
    </row>
    <row r="31363" spans="13:16" x14ac:dyDescent="0.3">
      <c r="M31363" s="162"/>
      <c r="N31363" s="152"/>
      <c r="P31363" s="138"/>
    </row>
    <row r="31364" spans="13:16" x14ac:dyDescent="0.3">
      <c r="M31364" s="162"/>
      <c r="N31364" s="152"/>
      <c r="P31364" s="138"/>
    </row>
    <row r="31365" spans="13:16" x14ac:dyDescent="0.3">
      <c r="M31365" s="162"/>
      <c r="N31365" s="152"/>
      <c r="P31365" s="138"/>
    </row>
    <row r="31366" spans="13:16" x14ac:dyDescent="0.3">
      <c r="M31366" s="162"/>
      <c r="N31366" s="152"/>
      <c r="P31366" s="138"/>
    </row>
    <row r="31367" spans="13:16" x14ac:dyDescent="0.3">
      <c r="M31367" s="162"/>
      <c r="N31367" s="152"/>
      <c r="P31367" s="138"/>
    </row>
    <row r="31368" spans="13:16" x14ac:dyDescent="0.3">
      <c r="M31368" s="162"/>
      <c r="N31368" s="152"/>
      <c r="P31368" s="138"/>
    </row>
    <row r="31369" spans="13:16" x14ac:dyDescent="0.3">
      <c r="M31369" s="162"/>
      <c r="N31369" s="152"/>
      <c r="P31369" s="138"/>
    </row>
    <row r="31370" spans="13:16" x14ac:dyDescent="0.3">
      <c r="M31370" s="162"/>
      <c r="N31370" s="152"/>
      <c r="P31370" s="138"/>
    </row>
    <row r="31371" spans="13:16" x14ac:dyDescent="0.3">
      <c r="M31371" s="162"/>
      <c r="N31371" s="152"/>
      <c r="P31371" s="138"/>
    </row>
    <row r="31372" spans="13:16" x14ac:dyDescent="0.3">
      <c r="M31372" s="162"/>
      <c r="N31372" s="152"/>
      <c r="P31372" s="138"/>
    </row>
    <row r="31373" spans="13:16" x14ac:dyDescent="0.3">
      <c r="M31373" s="162"/>
      <c r="N31373" s="152"/>
      <c r="P31373" s="138"/>
    </row>
    <row r="31374" spans="13:16" x14ac:dyDescent="0.3">
      <c r="M31374" s="162"/>
      <c r="N31374" s="152"/>
      <c r="P31374" s="138"/>
    </row>
    <row r="31375" spans="13:16" x14ac:dyDescent="0.3">
      <c r="M31375" s="162"/>
      <c r="N31375" s="152"/>
      <c r="P31375" s="138"/>
    </row>
    <row r="31376" spans="13:16" x14ac:dyDescent="0.3">
      <c r="M31376" s="162"/>
      <c r="N31376" s="152"/>
      <c r="P31376" s="138"/>
    </row>
    <row r="31377" spans="13:16" x14ac:dyDescent="0.3">
      <c r="M31377" s="162"/>
      <c r="N31377" s="152"/>
      <c r="P31377" s="138"/>
    </row>
    <row r="31378" spans="13:16" x14ac:dyDescent="0.3">
      <c r="M31378" s="162"/>
      <c r="N31378" s="152"/>
      <c r="P31378" s="138"/>
    </row>
    <row r="31379" spans="13:16" x14ac:dyDescent="0.3">
      <c r="M31379" s="162"/>
      <c r="N31379" s="152"/>
      <c r="P31379" s="138"/>
    </row>
    <row r="31380" spans="13:16" x14ac:dyDescent="0.3">
      <c r="M31380" s="162"/>
      <c r="N31380" s="152"/>
      <c r="P31380" s="138"/>
    </row>
    <row r="31381" spans="13:16" x14ac:dyDescent="0.3">
      <c r="M31381" s="162"/>
      <c r="N31381" s="152"/>
      <c r="P31381" s="138"/>
    </row>
    <row r="31382" spans="13:16" x14ac:dyDescent="0.3">
      <c r="M31382" s="162"/>
      <c r="N31382" s="152"/>
      <c r="P31382" s="138"/>
    </row>
    <row r="31383" spans="13:16" x14ac:dyDescent="0.3">
      <c r="M31383" s="162"/>
      <c r="N31383" s="152"/>
      <c r="P31383" s="138"/>
    </row>
    <row r="31384" spans="13:16" x14ac:dyDescent="0.3">
      <c r="M31384" s="162"/>
      <c r="N31384" s="152"/>
      <c r="P31384" s="138"/>
    </row>
    <row r="31385" spans="13:16" x14ac:dyDescent="0.3">
      <c r="M31385" s="162"/>
      <c r="N31385" s="152"/>
      <c r="P31385" s="138"/>
    </row>
    <row r="31386" spans="13:16" x14ac:dyDescent="0.3">
      <c r="M31386" s="162"/>
      <c r="N31386" s="152"/>
      <c r="P31386" s="138"/>
    </row>
    <row r="31387" spans="13:16" x14ac:dyDescent="0.3">
      <c r="M31387" s="162"/>
      <c r="N31387" s="152"/>
      <c r="P31387" s="138"/>
    </row>
    <row r="31388" spans="13:16" x14ac:dyDescent="0.3">
      <c r="M31388" s="162"/>
      <c r="N31388" s="152"/>
      <c r="P31388" s="138"/>
    </row>
    <row r="31389" spans="13:16" x14ac:dyDescent="0.3">
      <c r="M31389" s="162"/>
      <c r="N31389" s="152"/>
      <c r="P31389" s="138"/>
    </row>
    <row r="31390" spans="13:16" x14ac:dyDescent="0.3">
      <c r="M31390" s="162"/>
      <c r="N31390" s="152"/>
      <c r="P31390" s="138"/>
    </row>
    <row r="31391" spans="13:16" x14ac:dyDescent="0.3">
      <c r="M31391" s="162"/>
      <c r="N31391" s="152"/>
      <c r="P31391" s="138"/>
    </row>
    <row r="31392" spans="13:16" x14ac:dyDescent="0.3">
      <c r="M31392" s="162"/>
      <c r="N31392" s="152"/>
      <c r="P31392" s="138"/>
    </row>
    <row r="31393" spans="13:16" x14ac:dyDescent="0.3">
      <c r="M31393" s="162"/>
      <c r="N31393" s="152"/>
      <c r="P31393" s="138"/>
    </row>
    <row r="31394" spans="13:16" x14ac:dyDescent="0.3">
      <c r="M31394" s="162"/>
      <c r="N31394" s="152"/>
      <c r="P31394" s="138"/>
    </row>
    <row r="31395" spans="13:16" x14ac:dyDescent="0.3">
      <c r="M31395" s="162"/>
      <c r="N31395" s="152"/>
      <c r="P31395" s="138"/>
    </row>
    <row r="31396" spans="13:16" x14ac:dyDescent="0.3">
      <c r="M31396" s="162"/>
      <c r="N31396" s="152"/>
      <c r="P31396" s="138"/>
    </row>
    <row r="31397" spans="13:16" x14ac:dyDescent="0.3">
      <c r="M31397" s="162"/>
      <c r="N31397" s="152"/>
      <c r="P31397" s="138"/>
    </row>
    <row r="31398" spans="13:16" x14ac:dyDescent="0.3">
      <c r="M31398" s="162"/>
      <c r="N31398" s="152"/>
      <c r="P31398" s="138"/>
    </row>
    <row r="31399" spans="13:16" x14ac:dyDescent="0.3">
      <c r="M31399" s="162"/>
      <c r="N31399" s="152"/>
      <c r="P31399" s="138"/>
    </row>
    <row r="31400" spans="13:16" x14ac:dyDescent="0.3">
      <c r="M31400" s="162"/>
      <c r="N31400" s="152"/>
      <c r="P31400" s="138"/>
    </row>
    <row r="31401" spans="13:16" x14ac:dyDescent="0.3">
      <c r="M31401" s="162"/>
      <c r="N31401" s="152"/>
      <c r="P31401" s="138"/>
    </row>
    <row r="31402" spans="13:16" x14ac:dyDescent="0.3">
      <c r="M31402" s="162"/>
      <c r="N31402" s="152"/>
      <c r="P31402" s="138"/>
    </row>
    <row r="31403" spans="13:16" x14ac:dyDescent="0.3">
      <c r="M31403" s="162"/>
      <c r="N31403" s="152"/>
      <c r="P31403" s="138"/>
    </row>
    <row r="31404" spans="13:16" x14ac:dyDescent="0.3">
      <c r="M31404" s="162"/>
      <c r="N31404" s="152"/>
      <c r="P31404" s="138"/>
    </row>
    <row r="31405" spans="13:16" x14ac:dyDescent="0.3">
      <c r="M31405" s="162"/>
      <c r="N31405" s="152"/>
      <c r="P31405" s="138"/>
    </row>
    <row r="31406" spans="13:16" x14ac:dyDescent="0.3">
      <c r="M31406" s="162"/>
      <c r="N31406" s="152"/>
      <c r="P31406" s="138"/>
    </row>
    <row r="31407" spans="13:16" x14ac:dyDescent="0.3">
      <c r="M31407" s="162"/>
      <c r="N31407" s="152"/>
      <c r="P31407" s="138"/>
    </row>
    <row r="31408" spans="13:16" x14ac:dyDescent="0.3">
      <c r="M31408" s="162"/>
      <c r="N31408" s="152"/>
      <c r="P31408" s="138"/>
    </row>
    <row r="31409" spans="13:16" x14ac:dyDescent="0.3">
      <c r="M31409" s="162"/>
      <c r="N31409" s="152"/>
      <c r="P31409" s="138"/>
    </row>
    <row r="31410" spans="13:16" x14ac:dyDescent="0.3">
      <c r="M31410" s="162"/>
      <c r="N31410" s="152"/>
      <c r="P31410" s="138"/>
    </row>
    <row r="31411" spans="13:16" x14ac:dyDescent="0.3">
      <c r="M31411" s="162"/>
      <c r="N31411" s="152"/>
      <c r="P31411" s="138"/>
    </row>
    <row r="31412" spans="13:16" x14ac:dyDescent="0.3">
      <c r="M31412" s="162"/>
      <c r="N31412" s="152"/>
      <c r="P31412" s="138"/>
    </row>
    <row r="31413" spans="13:16" x14ac:dyDescent="0.3">
      <c r="M31413" s="162"/>
      <c r="N31413" s="152"/>
      <c r="P31413" s="138"/>
    </row>
    <row r="31414" spans="13:16" x14ac:dyDescent="0.3">
      <c r="M31414" s="162"/>
      <c r="N31414" s="152"/>
      <c r="P31414" s="138"/>
    </row>
    <row r="31415" spans="13:16" x14ac:dyDescent="0.3">
      <c r="M31415" s="162"/>
      <c r="N31415" s="152"/>
      <c r="P31415" s="138"/>
    </row>
    <row r="31416" spans="13:16" x14ac:dyDescent="0.3">
      <c r="M31416" s="162"/>
      <c r="N31416" s="152"/>
      <c r="P31416" s="138"/>
    </row>
    <row r="31417" spans="13:16" x14ac:dyDescent="0.3">
      <c r="M31417" s="162"/>
      <c r="N31417" s="152"/>
      <c r="P31417" s="138"/>
    </row>
    <row r="31418" spans="13:16" x14ac:dyDescent="0.3">
      <c r="M31418" s="162"/>
      <c r="N31418" s="152"/>
      <c r="P31418" s="138"/>
    </row>
    <row r="31419" spans="13:16" x14ac:dyDescent="0.3">
      <c r="M31419" s="162"/>
      <c r="N31419" s="152"/>
      <c r="P31419" s="138"/>
    </row>
    <row r="31420" spans="13:16" x14ac:dyDescent="0.3">
      <c r="M31420" s="162"/>
      <c r="N31420" s="152"/>
      <c r="P31420" s="138"/>
    </row>
    <row r="31421" spans="13:16" x14ac:dyDescent="0.3">
      <c r="M31421" s="162"/>
      <c r="N31421" s="152"/>
      <c r="P31421" s="138"/>
    </row>
    <row r="31422" spans="13:16" x14ac:dyDescent="0.3">
      <c r="M31422" s="162"/>
      <c r="N31422" s="152"/>
      <c r="P31422" s="138"/>
    </row>
    <row r="31423" spans="13:16" x14ac:dyDescent="0.3">
      <c r="M31423" s="162"/>
      <c r="N31423" s="152"/>
      <c r="P31423" s="138"/>
    </row>
    <row r="31424" spans="13:16" x14ac:dyDescent="0.3">
      <c r="M31424" s="162"/>
      <c r="N31424" s="152"/>
      <c r="P31424" s="138"/>
    </row>
    <row r="31425" spans="13:16" x14ac:dyDescent="0.3">
      <c r="M31425" s="162"/>
      <c r="N31425" s="152"/>
      <c r="P31425" s="138"/>
    </row>
    <row r="31426" spans="13:16" x14ac:dyDescent="0.3">
      <c r="M31426" s="162"/>
      <c r="N31426" s="152"/>
      <c r="P31426" s="138"/>
    </row>
    <row r="31427" spans="13:16" x14ac:dyDescent="0.3">
      <c r="M31427" s="162"/>
      <c r="N31427" s="152"/>
      <c r="P31427" s="138"/>
    </row>
    <row r="31428" spans="13:16" x14ac:dyDescent="0.3">
      <c r="M31428" s="162"/>
      <c r="N31428" s="152"/>
      <c r="P31428" s="138"/>
    </row>
    <row r="31429" spans="13:16" x14ac:dyDescent="0.3">
      <c r="M31429" s="162"/>
      <c r="N31429" s="152"/>
      <c r="P31429" s="138"/>
    </row>
    <row r="31430" spans="13:16" x14ac:dyDescent="0.3">
      <c r="M31430" s="162"/>
      <c r="N31430" s="152"/>
      <c r="P31430" s="138"/>
    </row>
    <row r="31431" spans="13:16" x14ac:dyDescent="0.3">
      <c r="M31431" s="162"/>
      <c r="N31431" s="152"/>
      <c r="P31431" s="138"/>
    </row>
    <row r="31432" spans="13:16" x14ac:dyDescent="0.3">
      <c r="M31432" s="162"/>
      <c r="N31432" s="152"/>
      <c r="P31432" s="138"/>
    </row>
    <row r="31433" spans="13:16" x14ac:dyDescent="0.3">
      <c r="M31433" s="162"/>
      <c r="N31433" s="152"/>
      <c r="P31433" s="138"/>
    </row>
    <row r="31434" spans="13:16" x14ac:dyDescent="0.3">
      <c r="M31434" s="162"/>
      <c r="N31434" s="152"/>
      <c r="P31434" s="138"/>
    </row>
    <row r="31435" spans="13:16" x14ac:dyDescent="0.3">
      <c r="M31435" s="162"/>
      <c r="N31435" s="152"/>
      <c r="P31435" s="138"/>
    </row>
    <row r="31436" spans="13:16" x14ac:dyDescent="0.3">
      <c r="M31436" s="162"/>
      <c r="N31436" s="152"/>
      <c r="P31436" s="138"/>
    </row>
    <row r="31437" spans="13:16" x14ac:dyDescent="0.3">
      <c r="M31437" s="162"/>
      <c r="N31437" s="152"/>
      <c r="P31437" s="138"/>
    </row>
    <row r="31438" spans="13:16" x14ac:dyDescent="0.3">
      <c r="M31438" s="162"/>
      <c r="N31438" s="152"/>
      <c r="P31438" s="138"/>
    </row>
    <row r="31439" spans="13:16" x14ac:dyDescent="0.3">
      <c r="M31439" s="162"/>
      <c r="N31439" s="152"/>
      <c r="P31439" s="138"/>
    </row>
    <row r="31440" spans="13:16" x14ac:dyDescent="0.3">
      <c r="M31440" s="162"/>
      <c r="N31440" s="152"/>
      <c r="P31440" s="138"/>
    </row>
    <row r="31441" spans="13:16" x14ac:dyDescent="0.3">
      <c r="M31441" s="162"/>
      <c r="N31441" s="152"/>
      <c r="P31441" s="138"/>
    </row>
    <row r="31442" spans="13:16" x14ac:dyDescent="0.3">
      <c r="M31442" s="162"/>
      <c r="N31442" s="152"/>
      <c r="P31442" s="138"/>
    </row>
    <row r="31443" spans="13:16" x14ac:dyDescent="0.3">
      <c r="M31443" s="162"/>
      <c r="N31443" s="152"/>
      <c r="P31443" s="138"/>
    </row>
    <row r="31444" spans="13:16" x14ac:dyDescent="0.3">
      <c r="M31444" s="162"/>
      <c r="N31444" s="152"/>
      <c r="P31444" s="138"/>
    </row>
    <row r="31445" spans="13:16" x14ac:dyDescent="0.3">
      <c r="M31445" s="162"/>
      <c r="N31445" s="152"/>
      <c r="P31445" s="138"/>
    </row>
    <row r="31446" spans="13:16" x14ac:dyDescent="0.3">
      <c r="M31446" s="162"/>
      <c r="N31446" s="152"/>
      <c r="P31446" s="138"/>
    </row>
    <row r="31447" spans="13:16" x14ac:dyDescent="0.3">
      <c r="M31447" s="162"/>
      <c r="N31447" s="152"/>
      <c r="P31447" s="138"/>
    </row>
    <row r="31448" spans="13:16" x14ac:dyDescent="0.3">
      <c r="M31448" s="162"/>
      <c r="N31448" s="152"/>
      <c r="P31448" s="138"/>
    </row>
    <row r="31449" spans="13:16" x14ac:dyDescent="0.3">
      <c r="M31449" s="162"/>
      <c r="N31449" s="152"/>
      <c r="P31449" s="138"/>
    </row>
    <row r="31450" spans="13:16" x14ac:dyDescent="0.3">
      <c r="M31450" s="162"/>
      <c r="N31450" s="152"/>
      <c r="P31450" s="138"/>
    </row>
    <row r="31451" spans="13:16" x14ac:dyDescent="0.3">
      <c r="M31451" s="162"/>
      <c r="N31451" s="152"/>
      <c r="P31451" s="138"/>
    </row>
    <row r="31452" spans="13:16" x14ac:dyDescent="0.3">
      <c r="M31452" s="162"/>
      <c r="N31452" s="152"/>
      <c r="P31452" s="138"/>
    </row>
    <row r="31453" spans="13:16" x14ac:dyDescent="0.3">
      <c r="M31453" s="162"/>
      <c r="N31453" s="152"/>
      <c r="P31453" s="138"/>
    </row>
    <row r="31454" spans="13:16" x14ac:dyDescent="0.3">
      <c r="M31454" s="162"/>
      <c r="N31454" s="152"/>
      <c r="P31454" s="138"/>
    </row>
    <row r="31455" spans="13:16" x14ac:dyDescent="0.3">
      <c r="M31455" s="162"/>
      <c r="N31455" s="152"/>
      <c r="P31455" s="138"/>
    </row>
    <row r="31456" spans="13:16" x14ac:dyDescent="0.3">
      <c r="M31456" s="162"/>
      <c r="N31456" s="152"/>
      <c r="P31456" s="138"/>
    </row>
    <row r="31457" spans="13:16" x14ac:dyDescent="0.3">
      <c r="M31457" s="162"/>
      <c r="N31457" s="152"/>
      <c r="P31457" s="138"/>
    </row>
    <row r="31458" spans="13:16" x14ac:dyDescent="0.3">
      <c r="M31458" s="162"/>
      <c r="N31458" s="152"/>
      <c r="P31458" s="138"/>
    </row>
    <row r="31459" spans="13:16" x14ac:dyDescent="0.3">
      <c r="M31459" s="162"/>
      <c r="N31459" s="152"/>
      <c r="P31459" s="138"/>
    </row>
    <row r="31460" spans="13:16" x14ac:dyDescent="0.3">
      <c r="M31460" s="162"/>
      <c r="N31460" s="152"/>
      <c r="P31460" s="138"/>
    </row>
    <row r="31461" spans="13:16" x14ac:dyDescent="0.3">
      <c r="M31461" s="162"/>
      <c r="N31461" s="152"/>
      <c r="P31461" s="138"/>
    </row>
    <row r="31462" spans="13:16" x14ac:dyDescent="0.3">
      <c r="M31462" s="162"/>
      <c r="N31462" s="152"/>
      <c r="P31462" s="138"/>
    </row>
    <row r="31463" spans="13:16" x14ac:dyDescent="0.3">
      <c r="M31463" s="162"/>
      <c r="N31463" s="152"/>
      <c r="P31463" s="138"/>
    </row>
    <row r="31464" spans="13:16" x14ac:dyDescent="0.3">
      <c r="M31464" s="162"/>
      <c r="N31464" s="152"/>
      <c r="P31464" s="138"/>
    </row>
    <row r="31465" spans="13:16" x14ac:dyDescent="0.3">
      <c r="M31465" s="162"/>
      <c r="N31465" s="152"/>
      <c r="P31465" s="138"/>
    </row>
    <row r="31466" spans="13:16" x14ac:dyDescent="0.3">
      <c r="M31466" s="162"/>
      <c r="N31466" s="152"/>
      <c r="P31466" s="138"/>
    </row>
    <row r="31467" spans="13:16" x14ac:dyDescent="0.3">
      <c r="M31467" s="162"/>
      <c r="N31467" s="152"/>
      <c r="P31467" s="138"/>
    </row>
    <row r="31468" spans="13:16" x14ac:dyDescent="0.3">
      <c r="M31468" s="162"/>
      <c r="N31468" s="152"/>
      <c r="P31468" s="138"/>
    </row>
    <row r="31469" spans="13:16" x14ac:dyDescent="0.3">
      <c r="M31469" s="162"/>
      <c r="N31469" s="152"/>
      <c r="P31469" s="138"/>
    </row>
    <row r="31470" spans="13:16" x14ac:dyDescent="0.3">
      <c r="M31470" s="162"/>
      <c r="N31470" s="152"/>
      <c r="P31470" s="138"/>
    </row>
    <row r="31471" spans="13:16" x14ac:dyDescent="0.3">
      <c r="M31471" s="162"/>
      <c r="N31471" s="152"/>
      <c r="P31471" s="138"/>
    </row>
    <row r="31472" spans="13:16" x14ac:dyDescent="0.3">
      <c r="M31472" s="162"/>
      <c r="N31472" s="152"/>
      <c r="P31472" s="138"/>
    </row>
    <row r="31473" spans="13:16" x14ac:dyDescent="0.3">
      <c r="M31473" s="162"/>
      <c r="N31473" s="152"/>
      <c r="P31473" s="138"/>
    </row>
    <row r="31474" spans="13:16" x14ac:dyDescent="0.3">
      <c r="M31474" s="162"/>
      <c r="N31474" s="152"/>
      <c r="P31474" s="138"/>
    </row>
    <row r="31475" spans="13:16" x14ac:dyDescent="0.3">
      <c r="M31475" s="162"/>
      <c r="N31475" s="152"/>
      <c r="P31475" s="138"/>
    </row>
    <row r="31476" spans="13:16" x14ac:dyDescent="0.3">
      <c r="M31476" s="162"/>
      <c r="N31476" s="152"/>
      <c r="P31476" s="138"/>
    </row>
    <row r="31477" spans="13:16" x14ac:dyDescent="0.3">
      <c r="M31477" s="162"/>
      <c r="N31477" s="152"/>
      <c r="P31477" s="138"/>
    </row>
    <row r="31478" spans="13:16" x14ac:dyDescent="0.3">
      <c r="M31478" s="162"/>
      <c r="N31478" s="152"/>
      <c r="P31478" s="138"/>
    </row>
    <row r="31479" spans="13:16" x14ac:dyDescent="0.3">
      <c r="M31479" s="162"/>
      <c r="N31479" s="152"/>
      <c r="P31479" s="138"/>
    </row>
    <row r="31480" spans="13:16" x14ac:dyDescent="0.3">
      <c r="M31480" s="162"/>
      <c r="N31480" s="152"/>
      <c r="P31480" s="138"/>
    </row>
    <row r="31481" spans="13:16" x14ac:dyDescent="0.3">
      <c r="M31481" s="162"/>
      <c r="N31481" s="152"/>
      <c r="P31481" s="138"/>
    </row>
    <row r="31482" spans="13:16" x14ac:dyDescent="0.3">
      <c r="M31482" s="162"/>
      <c r="N31482" s="152"/>
      <c r="P31482" s="138"/>
    </row>
    <row r="31483" spans="13:16" x14ac:dyDescent="0.3">
      <c r="M31483" s="162"/>
      <c r="N31483" s="152"/>
      <c r="P31483" s="138"/>
    </row>
    <row r="31484" spans="13:16" x14ac:dyDescent="0.3">
      <c r="M31484" s="162"/>
      <c r="N31484" s="152"/>
      <c r="P31484" s="138"/>
    </row>
    <row r="31485" spans="13:16" x14ac:dyDescent="0.3">
      <c r="M31485" s="162"/>
      <c r="N31485" s="152"/>
      <c r="P31485" s="138"/>
    </row>
    <row r="31486" spans="13:16" x14ac:dyDescent="0.3">
      <c r="M31486" s="162"/>
      <c r="N31486" s="152"/>
      <c r="P31486" s="138"/>
    </row>
    <row r="31487" spans="13:16" x14ac:dyDescent="0.3">
      <c r="M31487" s="162"/>
      <c r="N31487" s="152"/>
      <c r="P31487" s="138"/>
    </row>
    <row r="31488" spans="13:16" x14ac:dyDescent="0.3">
      <c r="M31488" s="162"/>
      <c r="N31488" s="152"/>
      <c r="P31488" s="138"/>
    </row>
    <row r="31489" spans="13:16" x14ac:dyDescent="0.3">
      <c r="M31489" s="162"/>
      <c r="N31489" s="152"/>
      <c r="P31489" s="138"/>
    </row>
    <row r="31490" spans="13:16" x14ac:dyDescent="0.3">
      <c r="M31490" s="162"/>
      <c r="N31490" s="152"/>
      <c r="P31490" s="138"/>
    </row>
    <row r="31491" spans="13:16" x14ac:dyDescent="0.3">
      <c r="M31491" s="162"/>
      <c r="N31491" s="152"/>
      <c r="P31491" s="138"/>
    </row>
    <row r="31492" spans="13:16" x14ac:dyDescent="0.3">
      <c r="M31492" s="162"/>
      <c r="N31492" s="152"/>
      <c r="P31492" s="138"/>
    </row>
    <row r="31493" spans="13:16" x14ac:dyDescent="0.3">
      <c r="M31493" s="162"/>
      <c r="N31493" s="152"/>
      <c r="P31493" s="138"/>
    </row>
    <row r="31494" spans="13:16" x14ac:dyDescent="0.3">
      <c r="M31494" s="162"/>
      <c r="N31494" s="152"/>
      <c r="P31494" s="138"/>
    </row>
    <row r="31495" spans="13:16" x14ac:dyDescent="0.3">
      <c r="M31495" s="162"/>
      <c r="N31495" s="152"/>
      <c r="P31495" s="138"/>
    </row>
    <row r="31496" spans="13:16" x14ac:dyDescent="0.3">
      <c r="M31496" s="162"/>
      <c r="N31496" s="152"/>
      <c r="P31496" s="138"/>
    </row>
    <row r="31497" spans="13:16" x14ac:dyDescent="0.3">
      <c r="M31497" s="162"/>
      <c r="N31497" s="152"/>
      <c r="P31497" s="138"/>
    </row>
    <row r="31498" spans="13:16" x14ac:dyDescent="0.3">
      <c r="M31498" s="162"/>
      <c r="N31498" s="152"/>
      <c r="P31498" s="138"/>
    </row>
    <row r="31499" spans="13:16" x14ac:dyDescent="0.3">
      <c r="M31499" s="162"/>
      <c r="N31499" s="152"/>
      <c r="P31499" s="138"/>
    </row>
    <row r="31500" spans="13:16" x14ac:dyDescent="0.3">
      <c r="M31500" s="162"/>
      <c r="N31500" s="152"/>
      <c r="P31500" s="138"/>
    </row>
    <row r="31501" spans="13:16" x14ac:dyDescent="0.3">
      <c r="M31501" s="162"/>
      <c r="N31501" s="152"/>
      <c r="P31501" s="138"/>
    </row>
    <row r="31502" spans="13:16" x14ac:dyDescent="0.3">
      <c r="M31502" s="162"/>
      <c r="N31502" s="152"/>
      <c r="P31502" s="138"/>
    </row>
    <row r="31503" spans="13:16" x14ac:dyDescent="0.3">
      <c r="M31503" s="162"/>
      <c r="N31503" s="152"/>
      <c r="P31503" s="138"/>
    </row>
    <row r="31504" spans="13:16" x14ac:dyDescent="0.3">
      <c r="M31504" s="162"/>
      <c r="N31504" s="152"/>
      <c r="P31504" s="138"/>
    </row>
    <row r="31505" spans="13:16" x14ac:dyDescent="0.3">
      <c r="M31505" s="162"/>
      <c r="N31505" s="152"/>
      <c r="P31505" s="138"/>
    </row>
    <row r="31506" spans="13:16" x14ac:dyDescent="0.3">
      <c r="M31506" s="162"/>
      <c r="N31506" s="152"/>
      <c r="P31506" s="138"/>
    </row>
    <row r="31507" spans="13:16" x14ac:dyDescent="0.3">
      <c r="M31507" s="162"/>
      <c r="N31507" s="152"/>
      <c r="P31507" s="138"/>
    </row>
    <row r="31508" spans="13:16" x14ac:dyDescent="0.3">
      <c r="M31508" s="162"/>
      <c r="N31508" s="152"/>
      <c r="P31508" s="138"/>
    </row>
    <row r="31509" spans="13:16" x14ac:dyDescent="0.3">
      <c r="M31509" s="162"/>
      <c r="N31509" s="152"/>
      <c r="P31509" s="138"/>
    </row>
    <row r="31510" spans="13:16" x14ac:dyDescent="0.3">
      <c r="M31510" s="162"/>
      <c r="N31510" s="152"/>
      <c r="P31510" s="138"/>
    </row>
    <row r="31511" spans="13:16" x14ac:dyDescent="0.3">
      <c r="M31511" s="162"/>
      <c r="N31511" s="152"/>
      <c r="P31511" s="138"/>
    </row>
    <row r="31512" spans="13:16" x14ac:dyDescent="0.3">
      <c r="M31512" s="162"/>
      <c r="N31512" s="152"/>
      <c r="P31512" s="138"/>
    </row>
    <row r="31513" spans="13:16" x14ac:dyDescent="0.3">
      <c r="M31513" s="162"/>
      <c r="N31513" s="152"/>
      <c r="P31513" s="138"/>
    </row>
    <row r="31514" spans="13:16" x14ac:dyDescent="0.3">
      <c r="M31514" s="162"/>
      <c r="N31514" s="152"/>
      <c r="P31514" s="138"/>
    </row>
    <row r="31515" spans="13:16" x14ac:dyDescent="0.3">
      <c r="M31515" s="162"/>
      <c r="N31515" s="152"/>
      <c r="P31515" s="138"/>
    </row>
    <row r="31516" spans="13:16" x14ac:dyDescent="0.3">
      <c r="M31516" s="162"/>
      <c r="N31516" s="152"/>
      <c r="P31516" s="138"/>
    </row>
    <row r="31517" spans="13:16" x14ac:dyDescent="0.3">
      <c r="M31517" s="162"/>
      <c r="N31517" s="152"/>
      <c r="P31517" s="138"/>
    </row>
    <row r="31518" spans="13:16" x14ac:dyDescent="0.3">
      <c r="M31518" s="162"/>
      <c r="N31518" s="152"/>
      <c r="P31518" s="138"/>
    </row>
    <row r="31519" spans="13:16" x14ac:dyDescent="0.3">
      <c r="M31519" s="162"/>
      <c r="N31519" s="152"/>
      <c r="P31519" s="138"/>
    </row>
    <row r="31520" spans="13:16" x14ac:dyDescent="0.3">
      <c r="M31520" s="162"/>
      <c r="N31520" s="152"/>
      <c r="P31520" s="138"/>
    </row>
    <row r="31521" spans="13:16" x14ac:dyDescent="0.3">
      <c r="M31521" s="162"/>
      <c r="N31521" s="152"/>
      <c r="P31521" s="138"/>
    </row>
    <row r="31522" spans="13:16" x14ac:dyDescent="0.3">
      <c r="M31522" s="162"/>
      <c r="N31522" s="152"/>
      <c r="P31522" s="138"/>
    </row>
    <row r="31523" spans="13:16" x14ac:dyDescent="0.3">
      <c r="M31523" s="162"/>
      <c r="N31523" s="152"/>
      <c r="P31523" s="138"/>
    </row>
    <row r="31524" spans="13:16" x14ac:dyDescent="0.3">
      <c r="M31524" s="162"/>
      <c r="N31524" s="152"/>
      <c r="P31524" s="138"/>
    </row>
    <row r="31525" spans="13:16" x14ac:dyDescent="0.3">
      <c r="M31525" s="162"/>
      <c r="N31525" s="152"/>
      <c r="P31525" s="138"/>
    </row>
    <row r="31526" spans="13:16" x14ac:dyDescent="0.3">
      <c r="M31526" s="162"/>
      <c r="N31526" s="152"/>
      <c r="P31526" s="138"/>
    </row>
    <row r="31527" spans="13:16" x14ac:dyDescent="0.3">
      <c r="M31527" s="162"/>
      <c r="N31527" s="152"/>
      <c r="P31527" s="138"/>
    </row>
    <row r="31528" spans="13:16" x14ac:dyDescent="0.3">
      <c r="M31528" s="162"/>
      <c r="N31528" s="152"/>
      <c r="P31528" s="138"/>
    </row>
    <row r="31529" spans="13:16" x14ac:dyDescent="0.3">
      <c r="M31529" s="162"/>
      <c r="N31529" s="152"/>
      <c r="P31529" s="138"/>
    </row>
    <row r="31530" spans="13:16" x14ac:dyDescent="0.3">
      <c r="M31530" s="162"/>
      <c r="N31530" s="152"/>
      <c r="P31530" s="138"/>
    </row>
    <row r="31531" spans="13:16" x14ac:dyDescent="0.3">
      <c r="M31531" s="162"/>
      <c r="N31531" s="152"/>
      <c r="P31531" s="138"/>
    </row>
    <row r="31532" spans="13:16" x14ac:dyDescent="0.3">
      <c r="M31532" s="162"/>
      <c r="N31532" s="152"/>
      <c r="P31532" s="138"/>
    </row>
    <row r="31533" spans="13:16" x14ac:dyDescent="0.3">
      <c r="M31533" s="162"/>
      <c r="N31533" s="152"/>
      <c r="P31533" s="138"/>
    </row>
    <row r="31534" spans="13:16" x14ac:dyDescent="0.3">
      <c r="M31534" s="162"/>
      <c r="N31534" s="152"/>
      <c r="P31534" s="138"/>
    </row>
    <row r="31535" spans="13:16" x14ac:dyDescent="0.3">
      <c r="M31535" s="162"/>
      <c r="N31535" s="152"/>
      <c r="P31535" s="138"/>
    </row>
    <row r="31536" spans="13:16" x14ac:dyDescent="0.3">
      <c r="M31536" s="162"/>
      <c r="N31536" s="152"/>
      <c r="P31536" s="138"/>
    </row>
    <row r="31537" spans="13:16" x14ac:dyDescent="0.3">
      <c r="M31537" s="162"/>
      <c r="N31537" s="152"/>
      <c r="P31537" s="138"/>
    </row>
    <row r="31538" spans="13:16" x14ac:dyDescent="0.3">
      <c r="M31538" s="162"/>
      <c r="N31538" s="152"/>
      <c r="P31538" s="138"/>
    </row>
    <row r="31539" spans="13:16" x14ac:dyDescent="0.3">
      <c r="M31539" s="162"/>
      <c r="N31539" s="152"/>
      <c r="P31539" s="138"/>
    </row>
    <row r="31540" spans="13:16" x14ac:dyDescent="0.3">
      <c r="M31540" s="162"/>
      <c r="N31540" s="152"/>
      <c r="P31540" s="138"/>
    </row>
    <row r="31541" spans="13:16" x14ac:dyDescent="0.3">
      <c r="M31541" s="162"/>
      <c r="N31541" s="152"/>
      <c r="P31541" s="138"/>
    </row>
    <row r="31542" spans="13:16" x14ac:dyDescent="0.3">
      <c r="M31542" s="162"/>
      <c r="N31542" s="152"/>
      <c r="P31542" s="138"/>
    </row>
    <row r="31543" spans="13:16" x14ac:dyDescent="0.3">
      <c r="M31543" s="162"/>
      <c r="N31543" s="152"/>
      <c r="P31543" s="138"/>
    </row>
    <row r="31544" spans="13:16" x14ac:dyDescent="0.3">
      <c r="M31544" s="162"/>
      <c r="N31544" s="152"/>
      <c r="P31544" s="138"/>
    </row>
    <row r="31545" spans="13:16" x14ac:dyDescent="0.3">
      <c r="M31545" s="162"/>
      <c r="N31545" s="152"/>
      <c r="P31545" s="138"/>
    </row>
    <row r="31546" spans="13:16" x14ac:dyDescent="0.3">
      <c r="M31546" s="162"/>
      <c r="N31546" s="152"/>
      <c r="P31546" s="138"/>
    </row>
    <row r="31547" spans="13:16" x14ac:dyDescent="0.3">
      <c r="M31547" s="162"/>
      <c r="N31547" s="152"/>
      <c r="P31547" s="138"/>
    </row>
    <row r="31548" spans="13:16" x14ac:dyDescent="0.3">
      <c r="M31548" s="162"/>
      <c r="N31548" s="152"/>
      <c r="P31548" s="138"/>
    </row>
    <row r="31549" spans="13:16" x14ac:dyDescent="0.3">
      <c r="M31549" s="162"/>
      <c r="N31549" s="152"/>
      <c r="P31549" s="138"/>
    </row>
    <row r="31550" spans="13:16" x14ac:dyDescent="0.3">
      <c r="M31550" s="162"/>
      <c r="N31550" s="152"/>
      <c r="P31550" s="138"/>
    </row>
    <row r="31551" spans="13:16" x14ac:dyDescent="0.3">
      <c r="M31551" s="162"/>
      <c r="N31551" s="152"/>
      <c r="P31551" s="138"/>
    </row>
    <row r="31552" spans="13:16" x14ac:dyDescent="0.3">
      <c r="M31552" s="162"/>
      <c r="N31552" s="152"/>
      <c r="P31552" s="138"/>
    </row>
    <row r="31553" spans="13:16" x14ac:dyDescent="0.3">
      <c r="M31553" s="162"/>
      <c r="N31553" s="152"/>
      <c r="P31553" s="138"/>
    </row>
    <row r="31554" spans="13:16" x14ac:dyDescent="0.3">
      <c r="M31554" s="162"/>
      <c r="N31554" s="152"/>
      <c r="P31554" s="138"/>
    </row>
    <row r="31555" spans="13:16" x14ac:dyDescent="0.3">
      <c r="M31555" s="162"/>
      <c r="N31555" s="152"/>
      <c r="P31555" s="138"/>
    </row>
    <row r="31556" spans="13:16" x14ac:dyDescent="0.3">
      <c r="M31556" s="162"/>
      <c r="N31556" s="152"/>
      <c r="P31556" s="138"/>
    </row>
    <row r="31557" spans="13:16" x14ac:dyDescent="0.3">
      <c r="M31557" s="162"/>
      <c r="N31557" s="152"/>
      <c r="P31557" s="138"/>
    </row>
    <row r="31558" spans="13:16" x14ac:dyDescent="0.3">
      <c r="M31558" s="162"/>
      <c r="N31558" s="152"/>
      <c r="P31558" s="138"/>
    </row>
    <row r="31559" spans="13:16" x14ac:dyDescent="0.3">
      <c r="M31559" s="162"/>
      <c r="N31559" s="152"/>
      <c r="P31559" s="138"/>
    </row>
    <row r="31560" spans="13:16" x14ac:dyDescent="0.3">
      <c r="M31560" s="162"/>
      <c r="N31560" s="152"/>
      <c r="P31560" s="138"/>
    </row>
    <row r="31561" spans="13:16" x14ac:dyDescent="0.3">
      <c r="M31561" s="162"/>
      <c r="N31561" s="152"/>
      <c r="P31561" s="138"/>
    </row>
    <row r="31562" spans="13:16" x14ac:dyDescent="0.3">
      <c r="M31562" s="162"/>
      <c r="N31562" s="152"/>
      <c r="P31562" s="138"/>
    </row>
    <row r="31563" spans="13:16" x14ac:dyDescent="0.3">
      <c r="M31563" s="162"/>
      <c r="N31563" s="152"/>
      <c r="P31563" s="138"/>
    </row>
    <row r="31564" spans="13:16" x14ac:dyDescent="0.3">
      <c r="M31564" s="162"/>
      <c r="N31564" s="152"/>
      <c r="P31564" s="138"/>
    </row>
    <row r="31565" spans="13:16" x14ac:dyDescent="0.3">
      <c r="M31565" s="162"/>
      <c r="N31565" s="152"/>
      <c r="P31565" s="138"/>
    </row>
    <row r="31566" spans="13:16" x14ac:dyDescent="0.3">
      <c r="M31566" s="162"/>
      <c r="N31566" s="152"/>
      <c r="P31566" s="138"/>
    </row>
    <row r="31567" spans="13:16" x14ac:dyDescent="0.3">
      <c r="M31567" s="162"/>
      <c r="N31567" s="152"/>
      <c r="P31567" s="138"/>
    </row>
    <row r="31568" spans="13:16" x14ac:dyDescent="0.3">
      <c r="M31568" s="162"/>
      <c r="N31568" s="152"/>
      <c r="P31568" s="138"/>
    </row>
    <row r="31569" spans="13:16" x14ac:dyDescent="0.3">
      <c r="M31569" s="162"/>
      <c r="N31569" s="152"/>
      <c r="P31569" s="138"/>
    </row>
    <row r="31570" spans="13:16" x14ac:dyDescent="0.3">
      <c r="M31570" s="162"/>
      <c r="N31570" s="152"/>
      <c r="P31570" s="138"/>
    </row>
    <row r="31571" spans="13:16" x14ac:dyDescent="0.3">
      <c r="M31571" s="162"/>
      <c r="N31571" s="152"/>
      <c r="P31571" s="138"/>
    </row>
    <row r="31572" spans="13:16" x14ac:dyDescent="0.3">
      <c r="M31572" s="162"/>
      <c r="N31572" s="152"/>
      <c r="P31572" s="138"/>
    </row>
    <row r="31573" spans="13:16" x14ac:dyDescent="0.3">
      <c r="M31573" s="162"/>
      <c r="N31573" s="152"/>
      <c r="P31573" s="138"/>
    </row>
    <row r="31574" spans="13:16" x14ac:dyDescent="0.3">
      <c r="M31574" s="162"/>
      <c r="N31574" s="152"/>
      <c r="P31574" s="138"/>
    </row>
    <row r="31575" spans="13:16" x14ac:dyDescent="0.3">
      <c r="M31575" s="162"/>
      <c r="N31575" s="152"/>
      <c r="P31575" s="138"/>
    </row>
    <row r="31576" spans="13:16" x14ac:dyDescent="0.3">
      <c r="M31576" s="162"/>
      <c r="N31576" s="152"/>
      <c r="P31576" s="138"/>
    </row>
    <row r="31577" spans="13:16" x14ac:dyDescent="0.3">
      <c r="M31577" s="162"/>
      <c r="N31577" s="152"/>
      <c r="P31577" s="138"/>
    </row>
    <row r="31578" spans="13:16" x14ac:dyDescent="0.3">
      <c r="M31578" s="162"/>
      <c r="N31578" s="152"/>
      <c r="P31578" s="138"/>
    </row>
    <row r="31579" spans="13:16" x14ac:dyDescent="0.3">
      <c r="M31579" s="162"/>
      <c r="N31579" s="152"/>
      <c r="P31579" s="138"/>
    </row>
    <row r="31580" spans="13:16" x14ac:dyDescent="0.3">
      <c r="M31580" s="162"/>
      <c r="N31580" s="152"/>
      <c r="P31580" s="138"/>
    </row>
    <row r="31581" spans="13:16" x14ac:dyDescent="0.3">
      <c r="M31581" s="162"/>
      <c r="N31581" s="152"/>
      <c r="P31581" s="138"/>
    </row>
    <row r="31582" spans="13:16" x14ac:dyDescent="0.3">
      <c r="M31582" s="162"/>
      <c r="N31582" s="152"/>
      <c r="P31582" s="138"/>
    </row>
    <row r="31583" spans="13:16" x14ac:dyDescent="0.3">
      <c r="M31583" s="162"/>
      <c r="N31583" s="152"/>
      <c r="P31583" s="138"/>
    </row>
    <row r="31584" spans="13:16" x14ac:dyDescent="0.3">
      <c r="M31584" s="162"/>
      <c r="N31584" s="152"/>
      <c r="P31584" s="138"/>
    </row>
    <row r="31585" spans="13:16" x14ac:dyDescent="0.3">
      <c r="M31585" s="162"/>
      <c r="N31585" s="152"/>
      <c r="P31585" s="138"/>
    </row>
    <row r="31586" spans="13:16" x14ac:dyDescent="0.3">
      <c r="M31586" s="162"/>
      <c r="N31586" s="152"/>
      <c r="P31586" s="138"/>
    </row>
    <row r="31587" spans="13:16" x14ac:dyDescent="0.3">
      <c r="M31587" s="162"/>
      <c r="N31587" s="152"/>
      <c r="P31587" s="138"/>
    </row>
    <row r="31588" spans="13:16" x14ac:dyDescent="0.3">
      <c r="M31588" s="162"/>
      <c r="N31588" s="152"/>
      <c r="P31588" s="138"/>
    </row>
    <row r="31589" spans="13:16" x14ac:dyDescent="0.3">
      <c r="M31589" s="162"/>
      <c r="N31589" s="152"/>
      <c r="P31589" s="138"/>
    </row>
    <row r="31590" spans="13:16" x14ac:dyDescent="0.3">
      <c r="M31590" s="162"/>
      <c r="N31590" s="152"/>
      <c r="P31590" s="138"/>
    </row>
    <row r="31591" spans="13:16" x14ac:dyDescent="0.3">
      <c r="M31591" s="162"/>
      <c r="N31591" s="152"/>
      <c r="P31591" s="138"/>
    </row>
    <row r="31592" spans="13:16" x14ac:dyDescent="0.3">
      <c r="M31592" s="162"/>
      <c r="N31592" s="152"/>
      <c r="P31592" s="138"/>
    </row>
    <row r="31593" spans="13:16" x14ac:dyDescent="0.3">
      <c r="M31593" s="162"/>
      <c r="N31593" s="152"/>
      <c r="P31593" s="138"/>
    </row>
    <row r="31594" spans="13:16" x14ac:dyDescent="0.3">
      <c r="M31594" s="162"/>
      <c r="N31594" s="152"/>
      <c r="P31594" s="138"/>
    </row>
    <row r="31595" spans="13:16" x14ac:dyDescent="0.3">
      <c r="M31595" s="162"/>
      <c r="N31595" s="152"/>
      <c r="P31595" s="138"/>
    </row>
    <row r="31596" spans="13:16" x14ac:dyDescent="0.3">
      <c r="M31596" s="162"/>
      <c r="N31596" s="152"/>
      <c r="P31596" s="138"/>
    </row>
    <row r="31597" spans="13:16" x14ac:dyDescent="0.3">
      <c r="M31597" s="162"/>
      <c r="N31597" s="152"/>
      <c r="P31597" s="138"/>
    </row>
    <row r="31598" spans="13:16" x14ac:dyDescent="0.3">
      <c r="M31598" s="162"/>
      <c r="N31598" s="152"/>
      <c r="P31598" s="138"/>
    </row>
    <row r="31599" spans="13:16" x14ac:dyDescent="0.3">
      <c r="M31599" s="162"/>
      <c r="N31599" s="152"/>
      <c r="P31599" s="138"/>
    </row>
    <row r="31600" spans="13:16" x14ac:dyDescent="0.3">
      <c r="M31600" s="162"/>
      <c r="N31600" s="152"/>
      <c r="P31600" s="138"/>
    </row>
    <row r="31601" spans="13:16" x14ac:dyDescent="0.3">
      <c r="M31601" s="162"/>
      <c r="N31601" s="152"/>
      <c r="P31601" s="138"/>
    </row>
    <row r="31602" spans="13:16" x14ac:dyDescent="0.3">
      <c r="M31602" s="162"/>
      <c r="N31602" s="152"/>
      <c r="P31602" s="138"/>
    </row>
    <row r="31603" spans="13:16" x14ac:dyDescent="0.3">
      <c r="M31603" s="162"/>
      <c r="N31603" s="152"/>
      <c r="P31603" s="138"/>
    </row>
    <row r="31604" spans="13:16" x14ac:dyDescent="0.3">
      <c r="M31604" s="162"/>
      <c r="N31604" s="152"/>
      <c r="P31604" s="138"/>
    </row>
    <row r="31605" spans="13:16" x14ac:dyDescent="0.3">
      <c r="M31605" s="162"/>
      <c r="N31605" s="152"/>
      <c r="P31605" s="138"/>
    </row>
    <row r="31606" spans="13:16" x14ac:dyDescent="0.3">
      <c r="M31606" s="162"/>
      <c r="N31606" s="152"/>
      <c r="P31606" s="138"/>
    </row>
    <row r="31607" spans="13:16" x14ac:dyDescent="0.3">
      <c r="M31607" s="162"/>
      <c r="N31607" s="152"/>
      <c r="P31607" s="138"/>
    </row>
    <row r="31608" spans="13:16" x14ac:dyDescent="0.3">
      <c r="M31608" s="162"/>
      <c r="N31608" s="152"/>
      <c r="P31608" s="138"/>
    </row>
    <row r="31609" spans="13:16" x14ac:dyDescent="0.3">
      <c r="M31609" s="162"/>
      <c r="N31609" s="152"/>
      <c r="P31609" s="138"/>
    </row>
    <row r="31610" spans="13:16" x14ac:dyDescent="0.3">
      <c r="M31610" s="162"/>
      <c r="N31610" s="152"/>
      <c r="P31610" s="138"/>
    </row>
    <row r="31611" spans="13:16" x14ac:dyDescent="0.3">
      <c r="M31611" s="162"/>
      <c r="N31611" s="152"/>
      <c r="P31611" s="138"/>
    </row>
    <row r="31612" spans="13:16" x14ac:dyDescent="0.3">
      <c r="M31612" s="162"/>
      <c r="N31612" s="152"/>
      <c r="P31612" s="138"/>
    </row>
    <row r="31613" spans="13:16" x14ac:dyDescent="0.3">
      <c r="M31613" s="162"/>
      <c r="N31613" s="152"/>
      <c r="P31613" s="138"/>
    </row>
    <row r="31614" spans="13:16" x14ac:dyDescent="0.3">
      <c r="M31614" s="162"/>
      <c r="N31614" s="152"/>
      <c r="P31614" s="138"/>
    </row>
    <row r="31615" spans="13:16" x14ac:dyDescent="0.3">
      <c r="M31615" s="162"/>
      <c r="N31615" s="152"/>
      <c r="P31615" s="138"/>
    </row>
    <row r="31616" spans="13:16" x14ac:dyDescent="0.3">
      <c r="M31616" s="162"/>
      <c r="N31616" s="152"/>
      <c r="P31616" s="138"/>
    </row>
    <row r="31617" spans="13:16" x14ac:dyDescent="0.3">
      <c r="M31617" s="162"/>
      <c r="N31617" s="152"/>
      <c r="P31617" s="138"/>
    </row>
    <row r="31618" spans="13:16" x14ac:dyDescent="0.3">
      <c r="M31618" s="162"/>
      <c r="N31618" s="152"/>
      <c r="P31618" s="138"/>
    </row>
    <row r="31619" spans="13:16" x14ac:dyDescent="0.3">
      <c r="M31619" s="162"/>
      <c r="N31619" s="152"/>
      <c r="P31619" s="138"/>
    </row>
    <row r="31620" spans="13:16" x14ac:dyDescent="0.3">
      <c r="M31620" s="162"/>
      <c r="N31620" s="152"/>
      <c r="P31620" s="138"/>
    </row>
    <row r="31621" spans="13:16" x14ac:dyDescent="0.3">
      <c r="M31621" s="162"/>
      <c r="N31621" s="152"/>
      <c r="P31621" s="138"/>
    </row>
    <row r="31622" spans="13:16" x14ac:dyDescent="0.3">
      <c r="M31622" s="162"/>
      <c r="N31622" s="152"/>
      <c r="P31622" s="138"/>
    </row>
    <row r="31623" spans="13:16" x14ac:dyDescent="0.3">
      <c r="M31623" s="162"/>
      <c r="N31623" s="152"/>
      <c r="P31623" s="138"/>
    </row>
    <row r="31624" spans="13:16" x14ac:dyDescent="0.3">
      <c r="M31624" s="162"/>
      <c r="N31624" s="152"/>
      <c r="P31624" s="138"/>
    </row>
    <row r="31625" spans="13:16" x14ac:dyDescent="0.3">
      <c r="M31625" s="162"/>
      <c r="N31625" s="152"/>
      <c r="P31625" s="138"/>
    </row>
    <row r="31626" spans="13:16" x14ac:dyDescent="0.3">
      <c r="M31626" s="162"/>
      <c r="N31626" s="152"/>
      <c r="P31626" s="138"/>
    </row>
    <row r="31627" spans="13:16" x14ac:dyDescent="0.3">
      <c r="M31627" s="162"/>
      <c r="N31627" s="152"/>
      <c r="P31627" s="138"/>
    </row>
    <row r="31628" spans="13:16" x14ac:dyDescent="0.3">
      <c r="M31628" s="162"/>
      <c r="N31628" s="152"/>
      <c r="P31628" s="138"/>
    </row>
    <row r="31629" spans="13:16" x14ac:dyDescent="0.3">
      <c r="M31629" s="162"/>
      <c r="N31629" s="152"/>
      <c r="P31629" s="138"/>
    </row>
    <row r="31630" spans="13:16" x14ac:dyDescent="0.3">
      <c r="M31630" s="162"/>
      <c r="N31630" s="152"/>
      <c r="P31630" s="138"/>
    </row>
    <row r="31631" spans="13:16" x14ac:dyDescent="0.3">
      <c r="M31631" s="162"/>
      <c r="N31631" s="152"/>
      <c r="P31631" s="138"/>
    </row>
    <row r="31632" spans="13:16" x14ac:dyDescent="0.3">
      <c r="M31632" s="162"/>
      <c r="N31632" s="152"/>
      <c r="P31632" s="138"/>
    </row>
    <row r="31633" spans="13:16" x14ac:dyDescent="0.3">
      <c r="M31633" s="162"/>
      <c r="N31633" s="152"/>
      <c r="P31633" s="138"/>
    </row>
    <row r="31634" spans="13:16" x14ac:dyDescent="0.3">
      <c r="M31634" s="162"/>
      <c r="N31634" s="152"/>
      <c r="P31634" s="138"/>
    </row>
    <row r="31635" spans="13:16" x14ac:dyDescent="0.3">
      <c r="M31635" s="162"/>
      <c r="N31635" s="152"/>
      <c r="P31635" s="138"/>
    </row>
    <row r="31636" spans="13:16" x14ac:dyDescent="0.3">
      <c r="M31636" s="162"/>
      <c r="N31636" s="152"/>
      <c r="P31636" s="138"/>
    </row>
    <row r="31637" spans="13:16" x14ac:dyDescent="0.3">
      <c r="M31637" s="162"/>
      <c r="N31637" s="152"/>
      <c r="P31637" s="138"/>
    </row>
    <row r="31638" spans="13:16" x14ac:dyDescent="0.3">
      <c r="M31638" s="162"/>
      <c r="N31638" s="152"/>
      <c r="P31638" s="138"/>
    </row>
    <row r="31639" spans="13:16" x14ac:dyDescent="0.3">
      <c r="M31639" s="162"/>
      <c r="N31639" s="152"/>
      <c r="P31639" s="138"/>
    </row>
    <row r="31640" spans="13:16" x14ac:dyDescent="0.3">
      <c r="M31640" s="162"/>
      <c r="N31640" s="152"/>
      <c r="P31640" s="138"/>
    </row>
    <row r="31641" spans="13:16" x14ac:dyDescent="0.3">
      <c r="M31641" s="162"/>
      <c r="N31641" s="152"/>
      <c r="P31641" s="138"/>
    </row>
    <row r="31642" spans="13:16" x14ac:dyDescent="0.3">
      <c r="M31642" s="162"/>
      <c r="N31642" s="152"/>
      <c r="P31642" s="138"/>
    </row>
    <row r="31643" spans="13:16" x14ac:dyDescent="0.3">
      <c r="M31643" s="162"/>
      <c r="N31643" s="152"/>
      <c r="P31643" s="138"/>
    </row>
    <row r="31644" spans="13:16" x14ac:dyDescent="0.3">
      <c r="M31644" s="162"/>
      <c r="N31644" s="152"/>
      <c r="P31644" s="138"/>
    </row>
    <row r="31645" spans="13:16" x14ac:dyDescent="0.3">
      <c r="M31645" s="162"/>
      <c r="N31645" s="152"/>
      <c r="P31645" s="138"/>
    </row>
    <row r="31646" spans="13:16" x14ac:dyDescent="0.3">
      <c r="M31646" s="162"/>
      <c r="N31646" s="152"/>
      <c r="P31646" s="138"/>
    </row>
    <row r="31647" spans="13:16" x14ac:dyDescent="0.3">
      <c r="M31647" s="162"/>
      <c r="N31647" s="152"/>
      <c r="P31647" s="138"/>
    </row>
    <row r="31648" spans="13:16" x14ac:dyDescent="0.3">
      <c r="M31648" s="162"/>
      <c r="N31648" s="152"/>
      <c r="P31648" s="138"/>
    </row>
    <row r="31649" spans="13:16" x14ac:dyDescent="0.3">
      <c r="M31649" s="162"/>
      <c r="N31649" s="152"/>
      <c r="P31649" s="138"/>
    </row>
    <row r="31650" spans="13:16" x14ac:dyDescent="0.3">
      <c r="M31650" s="162"/>
      <c r="N31650" s="152"/>
      <c r="P31650" s="138"/>
    </row>
    <row r="31651" spans="13:16" x14ac:dyDescent="0.3">
      <c r="M31651" s="162"/>
      <c r="N31651" s="152"/>
      <c r="P31651" s="138"/>
    </row>
    <row r="31652" spans="13:16" x14ac:dyDescent="0.3">
      <c r="M31652" s="162"/>
      <c r="N31652" s="152"/>
      <c r="P31652" s="138"/>
    </row>
    <row r="31653" spans="13:16" x14ac:dyDescent="0.3">
      <c r="M31653" s="162"/>
      <c r="N31653" s="152"/>
      <c r="P31653" s="138"/>
    </row>
    <row r="31654" spans="13:16" x14ac:dyDescent="0.3">
      <c r="M31654" s="162"/>
      <c r="N31654" s="152"/>
      <c r="P31654" s="138"/>
    </row>
    <row r="31655" spans="13:16" x14ac:dyDescent="0.3">
      <c r="M31655" s="162"/>
      <c r="N31655" s="152"/>
      <c r="P31655" s="138"/>
    </row>
    <row r="31656" spans="13:16" x14ac:dyDescent="0.3">
      <c r="M31656" s="162"/>
      <c r="N31656" s="152"/>
      <c r="P31656" s="138"/>
    </row>
    <row r="31657" spans="13:16" x14ac:dyDescent="0.3">
      <c r="M31657" s="162"/>
      <c r="N31657" s="152"/>
      <c r="P31657" s="138"/>
    </row>
    <row r="31658" spans="13:16" x14ac:dyDescent="0.3">
      <c r="M31658" s="162"/>
      <c r="N31658" s="152"/>
      <c r="P31658" s="138"/>
    </row>
    <row r="31659" spans="13:16" x14ac:dyDescent="0.3">
      <c r="M31659" s="162"/>
      <c r="N31659" s="152"/>
      <c r="P31659" s="138"/>
    </row>
    <row r="31660" spans="13:16" x14ac:dyDescent="0.3">
      <c r="M31660" s="162"/>
      <c r="N31660" s="152"/>
      <c r="P31660" s="138"/>
    </row>
    <row r="31661" spans="13:16" x14ac:dyDescent="0.3">
      <c r="M31661" s="162"/>
      <c r="N31661" s="152"/>
      <c r="P31661" s="138"/>
    </row>
    <row r="31662" spans="13:16" x14ac:dyDescent="0.3">
      <c r="M31662" s="162"/>
      <c r="N31662" s="152"/>
      <c r="P31662" s="138"/>
    </row>
    <row r="31663" spans="13:16" x14ac:dyDescent="0.3">
      <c r="M31663" s="162"/>
      <c r="N31663" s="152"/>
      <c r="P31663" s="138"/>
    </row>
    <row r="31664" spans="13:16" x14ac:dyDescent="0.3">
      <c r="M31664" s="162"/>
      <c r="N31664" s="152"/>
      <c r="P31664" s="138"/>
    </row>
    <row r="31665" spans="13:16" x14ac:dyDescent="0.3">
      <c r="M31665" s="162"/>
      <c r="N31665" s="152"/>
      <c r="P31665" s="138"/>
    </row>
    <row r="31666" spans="13:16" x14ac:dyDescent="0.3">
      <c r="M31666" s="162"/>
      <c r="N31666" s="152"/>
      <c r="P31666" s="138"/>
    </row>
    <row r="31667" spans="13:16" x14ac:dyDescent="0.3">
      <c r="M31667" s="162"/>
      <c r="N31667" s="152"/>
      <c r="P31667" s="138"/>
    </row>
    <row r="31668" spans="13:16" x14ac:dyDescent="0.3">
      <c r="M31668" s="162"/>
      <c r="N31668" s="152"/>
      <c r="P31668" s="138"/>
    </row>
    <row r="31669" spans="13:16" x14ac:dyDescent="0.3">
      <c r="M31669" s="162"/>
      <c r="N31669" s="152"/>
      <c r="P31669" s="138"/>
    </row>
    <row r="31670" spans="13:16" x14ac:dyDescent="0.3">
      <c r="M31670" s="162"/>
      <c r="N31670" s="152"/>
      <c r="P31670" s="138"/>
    </row>
    <row r="31671" spans="13:16" x14ac:dyDescent="0.3">
      <c r="M31671" s="162"/>
      <c r="N31671" s="152"/>
      <c r="P31671" s="138"/>
    </row>
    <row r="31672" spans="13:16" x14ac:dyDescent="0.3">
      <c r="M31672" s="162"/>
      <c r="N31672" s="152"/>
      <c r="P31672" s="138"/>
    </row>
    <row r="31673" spans="13:16" x14ac:dyDescent="0.3">
      <c r="M31673" s="162"/>
      <c r="N31673" s="152"/>
      <c r="P31673" s="138"/>
    </row>
    <row r="31674" spans="13:16" x14ac:dyDescent="0.3">
      <c r="M31674" s="162"/>
      <c r="N31674" s="152"/>
      <c r="P31674" s="138"/>
    </row>
    <row r="31675" spans="13:16" x14ac:dyDescent="0.3">
      <c r="M31675" s="162"/>
      <c r="N31675" s="152"/>
      <c r="P31675" s="138"/>
    </row>
    <row r="31676" spans="13:16" x14ac:dyDescent="0.3">
      <c r="M31676" s="162"/>
      <c r="N31676" s="152"/>
      <c r="P31676" s="138"/>
    </row>
    <row r="31677" spans="13:16" x14ac:dyDescent="0.3">
      <c r="M31677" s="162"/>
      <c r="N31677" s="152"/>
      <c r="P31677" s="138"/>
    </row>
    <row r="31678" spans="13:16" x14ac:dyDescent="0.3">
      <c r="M31678" s="162"/>
      <c r="N31678" s="152"/>
      <c r="P31678" s="138"/>
    </row>
    <row r="31679" spans="13:16" x14ac:dyDescent="0.3">
      <c r="M31679" s="162"/>
      <c r="N31679" s="152"/>
      <c r="P31679" s="138"/>
    </row>
    <row r="31680" spans="13:16" x14ac:dyDescent="0.3">
      <c r="M31680" s="162"/>
      <c r="N31680" s="152"/>
      <c r="P31680" s="138"/>
    </row>
    <row r="31681" spans="13:16" x14ac:dyDescent="0.3">
      <c r="M31681" s="162"/>
      <c r="N31681" s="152"/>
      <c r="P31681" s="138"/>
    </row>
    <row r="31682" spans="13:16" x14ac:dyDescent="0.3">
      <c r="M31682" s="162"/>
      <c r="N31682" s="152"/>
      <c r="P31682" s="138"/>
    </row>
    <row r="31683" spans="13:16" x14ac:dyDescent="0.3">
      <c r="M31683" s="162"/>
      <c r="N31683" s="152"/>
      <c r="P31683" s="138"/>
    </row>
    <row r="31684" spans="13:16" x14ac:dyDescent="0.3">
      <c r="M31684" s="162"/>
      <c r="N31684" s="152"/>
      <c r="P31684" s="138"/>
    </row>
    <row r="31685" spans="13:16" x14ac:dyDescent="0.3">
      <c r="M31685" s="162"/>
      <c r="N31685" s="152"/>
      <c r="P31685" s="138"/>
    </row>
    <row r="31686" spans="13:16" x14ac:dyDescent="0.3">
      <c r="M31686" s="162"/>
      <c r="N31686" s="152"/>
      <c r="P31686" s="138"/>
    </row>
    <row r="31687" spans="13:16" x14ac:dyDescent="0.3">
      <c r="M31687" s="162"/>
      <c r="N31687" s="152"/>
      <c r="P31687" s="138"/>
    </row>
    <row r="31688" spans="13:16" x14ac:dyDescent="0.3">
      <c r="M31688" s="162"/>
      <c r="N31688" s="152"/>
      <c r="P31688" s="138"/>
    </row>
    <row r="31689" spans="13:16" x14ac:dyDescent="0.3">
      <c r="M31689" s="162"/>
      <c r="N31689" s="152"/>
      <c r="P31689" s="138"/>
    </row>
    <row r="31690" spans="13:16" x14ac:dyDescent="0.3">
      <c r="M31690" s="162"/>
      <c r="N31690" s="152"/>
      <c r="P31690" s="138"/>
    </row>
    <row r="31691" spans="13:16" x14ac:dyDescent="0.3">
      <c r="M31691" s="162"/>
      <c r="N31691" s="152"/>
      <c r="P31691" s="138"/>
    </row>
    <row r="31692" spans="13:16" x14ac:dyDescent="0.3">
      <c r="M31692" s="162"/>
      <c r="N31692" s="152"/>
      <c r="P31692" s="138"/>
    </row>
    <row r="31693" spans="13:16" x14ac:dyDescent="0.3">
      <c r="M31693" s="162"/>
      <c r="N31693" s="152"/>
      <c r="P31693" s="138"/>
    </row>
    <row r="31694" spans="13:16" x14ac:dyDescent="0.3">
      <c r="M31694" s="162"/>
      <c r="N31694" s="152"/>
      <c r="P31694" s="138"/>
    </row>
    <row r="31695" spans="13:16" x14ac:dyDescent="0.3">
      <c r="M31695" s="162"/>
      <c r="N31695" s="152"/>
      <c r="P31695" s="138"/>
    </row>
    <row r="31696" spans="13:16" x14ac:dyDescent="0.3">
      <c r="M31696" s="162"/>
      <c r="N31696" s="152"/>
      <c r="P31696" s="138"/>
    </row>
    <row r="31697" spans="13:16" x14ac:dyDescent="0.3">
      <c r="M31697" s="162"/>
      <c r="N31697" s="152"/>
      <c r="P31697" s="138"/>
    </row>
    <row r="31698" spans="13:16" x14ac:dyDescent="0.3">
      <c r="M31698" s="162"/>
      <c r="N31698" s="152"/>
      <c r="P31698" s="138"/>
    </row>
    <row r="31699" spans="13:16" x14ac:dyDescent="0.3">
      <c r="M31699" s="162"/>
      <c r="N31699" s="152"/>
      <c r="P31699" s="138"/>
    </row>
    <row r="31700" spans="13:16" x14ac:dyDescent="0.3">
      <c r="M31700" s="162"/>
      <c r="N31700" s="152"/>
      <c r="P31700" s="138"/>
    </row>
    <row r="31701" spans="13:16" x14ac:dyDescent="0.3">
      <c r="M31701" s="162"/>
      <c r="N31701" s="152"/>
      <c r="P31701" s="138"/>
    </row>
    <row r="31702" spans="13:16" x14ac:dyDescent="0.3">
      <c r="M31702" s="162"/>
      <c r="N31702" s="152"/>
      <c r="P31702" s="138"/>
    </row>
    <row r="31703" spans="13:16" x14ac:dyDescent="0.3">
      <c r="M31703" s="162"/>
      <c r="N31703" s="152"/>
      <c r="P31703" s="138"/>
    </row>
    <row r="31704" spans="13:16" x14ac:dyDescent="0.3">
      <c r="M31704" s="162"/>
      <c r="N31704" s="152"/>
      <c r="P31704" s="138"/>
    </row>
    <row r="31705" spans="13:16" x14ac:dyDescent="0.3">
      <c r="M31705" s="162"/>
      <c r="N31705" s="152"/>
      <c r="P31705" s="138"/>
    </row>
    <row r="31706" spans="13:16" x14ac:dyDescent="0.3">
      <c r="M31706" s="162"/>
      <c r="N31706" s="152"/>
      <c r="P31706" s="138"/>
    </row>
    <row r="31707" spans="13:16" x14ac:dyDescent="0.3">
      <c r="M31707" s="162"/>
      <c r="N31707" s="152"/>
      <c r="P31707" s="138"/>
    </row>
    <row r="31708" spans="13:16" x14ac:dyDescent="0.3">
      <c r="M31708" s="162"/>
      <c r="N31708" s="152"/>
      <c r="P31708" s="138"/>
    </row>
    <row r="31709" spans="13:16" x14ac:dyDescent="0.3">
      <c r="M31709" s="162"/>
      <c r="N31709" s="152"/>
      <c r="P31709" s="138"/>
    </row>
    <row r="31710" spans="13:16" x14ac:dyDescent="0.3">
      <c r="M31710" s="162"/>
      <c r="N31710" s="152"/>
      <c r="P31710" s="138"/>
    </row>
    <row r="31711" spans="13:16" x14ac:dyDescent="0.3">
      <c r="M31711" s="162"/>
      <c r="N31711" s="152"/>
      <c r="P31711" s="138"/>
    </row>
    <row r="31712" spans="13:16" x14ac:dyDescent="0.3">
      <c r="M31712" s="162"/>
      <c r="N31712" s="152"/>
      <c r="P31712" s="138"/>
    </row>
    <row r="31713" spans="13:16" x14ac:dyDescent="0.3">
      <c r="M31713" s="162"/>
      <c r="N31713" s="152"/>
      <c r="P31713" s="138"/>
    </row>
    <row r="31714" spans="13:16" x14ac:dyDescent="0.3">
      <c r="M31714" s="162"/>
      <c r="N31714" s="152"/>
      <c r="P31714" s="138"/>
    </row>
    <row r="31715" spans="13:16" x14ac:dyDescent="0.3">
      <c r="M31715" s="162"/>
      <c r="N31715" s="152"/>
      <c r="P31715" s="138"/>
    </row>
    <row r="31716" spans="13:16" x14ac:dyDescent="0.3">
      <c r="M31716" s="162"/>
      <c r="N31716" s="152"/>
      <c r="P31716" s="138"/>
    </row>
    <row r="31717" spans="13:16" x14ac:dyDescent="0.3">
      <c r="M31717" s="162"/>
      <c r="N31717" s="152"/>
      <c r="P31717" s="138"/>
    </row>
    <row r="31718" spans="13:16" x14ac:dyDescent="0.3">
      <c r="M31718" s="162"/>
      <c r="N31718" s="152"/>
      <c r="P31718" s="138"/>
    </row>
    <row r="31719" spans="13:16" x14ac:dyDescent="0.3">
      <c r="M31719" s="162"/>
      <c r="N31719" s="152"/>
      <c r="P31719" s="138"/>
    </row>
    <row r="31720" spans="13:16" x14ac:dyDescent="0.3">
      <c r="M31720" s="162"/>
      <c r="N31720" s="152"/>
      <c r="P31720" s="138"/>
    </row>
    <row r="31721" spans="13:16" x14ac:dyDescent="0.3">
      <c r="M31721" s="162"/>
      <c r="N31721" s="152"/>
      <c r="P31721" s="138"/>
    </row>
    <row r="31722" spans="13:16" x14ac:dyDescent="0.3">
      <c r="M31722" s="162"/>
      <c r="N31722" s="152"/>
      <c r="P31722" s="138"/>
    </row>
    <row r="31723" spans="13:16" x14ac:dyDescent="0.3">
      <c r="M31723" s="162"/>
      <c r="N31723" s="152"/>
      <c r="P31723" s="138"/>
    </row>
    <row r="31724" spans="13:16" x14ac:dyDescent="0.3">
      <c r="M31724" s="162"/>
      <c r="N31724" s="152"/>
      <c r="P31724" s="138"/>
    </row>
    <row r="31725" spans="13:16" x14ac:dyDescent="0.3">
      <c r="M31725" s="162"/>
      <c r="N31725" s="152"/>
      <c r="P31725" s="138"/>
    </row>
    <row r="31726" spans="13:16" x14ac:dyDescent="0.3">
      <c r="M31726" s="162"/>
      <c r="N31726" s="152"/>
      <c r="P31726" s="138"/>
    </row>
    <row r="31727" spans="13:16" x14ac:dyDescent="0.3">
      <c r="M31727" s="162"/>
      <c r="N31727" s="152"/>
      <c r="P31727" s="138"/>
    </row>
    <row r="31728" spans="13:16" x14ac:dyDescent="0.3">
      <c r="M31728" s="162"/>
      <c r="N31728" s="152"/>
      <c r="P31728" s="138"/>
    </row>
    <row r="31729" spans="13:16" x14ac:dyDescent="0.3">
      <c r="M31729" s="162"/>
      <c r="N31729" s="152"/>
      <c r="P31729" s="138"/>
    </row>
    <row r="31730" spans="13:16" x14ac:dyDescent="0.3">
      <c r="M31730" s="162"/>
      <c r="N31730" s="152"/>
      <c r="P31730" s="138"/>
    </row>
    <row r="31731" spans="13:16" x14ac:dyDescent="0.3">
      <c r="M31731" s="162"/>
      <c r="N31731" s="152"/>
      <c r="P31731" s="138"/>
    </row>
    <row r="31732" spans="13:16" x14ac:dyDescent="0.3">
      <c r="M31732" s="162"/>
      <c r="N31732" s="152"/>
      <c r="P31732" s="138"/>
    </row>
    <row r="31733" spans="13:16" x14ac:dyDescent="0.3">
      <c r="M31733" s="162"/>
      <c r="N31733" s="152"/>
      <c r="P31733" s="138"/>
    </row>
    <row r="31734" spans="13:16" x14ac:dyDescent="0.3">
      <c r="M31734" s="162"/>
      <c r="N31734" s="152"/>
      <c r="P31734" s="138"/>
    </row>
    <row r="31735" spans="13:16" x14ac:dyDescent="0.3">
      <c r="M31735" s="162"/>
      <c r="N31735" s="152"/>
      <c r="P31735" s="138"/>
    </row>
    <row r="31736" spans="13:16" x14ac:dyDescent="0.3">
      <c r="M31736" s="162"/>
      <c r="N31736" s="152"/>
      <c r="P31736" s="138"/>
    </row>
    <row r="31737" spans="13:16" x14ac:dyDescent="0.3">
      <c r="M31737" s="162"/>
      <c r="N31737" s="152"/>
      <c r="P31737" s="138"/>
    </row>
    <row r="31738" spans="13:16" x14ac:dyDescent="0.3">
      <c r="M31738" s="162"/>
      <c r="N31738" s="152"/>
      <c r="P31738" s="138"/>
    </row>
    <row r="31739" spans="13:16" x14ac:dyDescent="0.3">
      <c r="M31739" s="162"/>
      <c r="N31739" s="152"/>
      <c r="P31739" s="138"/>
    </row>
    <row r="31740" spans="13:16" x14ac:dyDescent="0.3">
      <c r="M31740" s="162"/>
      <c r="N31740" s="152"/>
      <c r="P31740" s="138"/>
    </row>
    <row r="31741" spans="13:16" x14ac:dyDescent="0.3">
      <c r="M31741" s="162"/>
      <c r="N31741" s="152"/>
      <c r="P31741" s="138"/>
    </row>
    <row r="31742" spans="13:16" x14ac:dyDescent="0.3">
      <c r="M31742" s="162"/>
      <c r="N31742" s="152"/>
      <c r="P31742" s="138"/>
    </row>
    <row r="31743" spans="13:16" x14ac:dyDescent="0.3">
      <c r="M31743" s="162"/>
      <c r="N31743" s="152"/>
      <c r="P31743" s="138"/>
    </row>
    <row r="31744" spans="13:16" x14ac:dyDescent="0.3">
      <c r="M31744" s="162"/>
      <c r="N31744" s="152"/>
      <c r="P31744" s="138"/>
    </row>
    <row r="31745" spans="13:16" x14ac:dyDescent="0.3">
      <c r="M31745" s="162"/>
      <c r="N31745" s="152"/>
      <c r="P31745" s="138"/>
    </row>
    <row r="31746" spans="13:16" x14ac:dyDescent="0.3">
      <c r="M31746" s="162"/>
      <c r="N31746" s="152"/>
      <c r="P31746" s="138"/>
    </row>
    <row r="31747" spans="13:16" x14ac:dyDescent="0.3">
      <c r="M31747" s="162"/>
      <c r="N31747" s="152"/>
      <c r="P31747" s="138"/>
    </row>
    <row r="31748" spans="13:16" x14ac:dyDescent="0.3">
      <c r="M31748" s="162"/>
      <c r="N31748" s="152"/>
      <c r="P31748" s="138"/>
    </row>
    <row r="31749" spans="13:16" x14ac:dyDescent="0.3">
      <c r="M31749" s="162"/>
      <c r="N31749" s="152"/>
      <c r="P31749" s="138"/>
    </row>
    <row r="31750" spans="13:16" x14ac:dyDescent="0.3">
      <c r="M31750" s="162"/>
      <c r="N31750" s="152"/>
      <c r="P31750" s="138"/>
    </row>
    <row r="31751" spans="13:16" x14ac:dyDescent="0.3">
      <c r="M31751" s="162"/>
      <c r="N31751" s="152"/>
      <c r="P31751" s="138"/>
    </row>
    <row r="31752" spans="13:16" x14ac:dyDescent="0.3">
      <c r="M31752" s="162"/>
      <c r="N31752" s="152"/>
      <c r="P31752" s="138"/>
    </row>
    <row r="31753" spans="13:16" x14ac:dyDescent="0.3">
      <c r="M31753" s="162"/>
      <c r="N31753" s="152"/>
      <c r="P31753" s="138"/>
    </row>
    <row r="31754" spans="13:16" x14ac:dyDescent="0.3">
      <c r="M31754" s="162"/>
      <c r="N31754" s="152"/>
      <c r="P31754" s="138"/>
    </row>
    <row r="31755" spans="13:16" x14ac:dyDescent="0.3">
      <c r="M31755" s="162"/>
      <c r="N31755" s="152"/>
      <c r="P31755" s="138"/>
    </row>
    <row r="31756" spans="13:16" x14ac:dyDescent="0.3">
      <c r="M31756" s="162"/>
      <c r="N31756" s="152"/>
      <c r="P31756" s="138"/>
    </row>
    <row r="31757" spans="13:16" x14ac:dyDescent="0.3">
      <c r="M31757" s="162"/>
      <c r="N31757" s="152"/>
      <c r="P31757" s="138"/>
    </row>
    <row r="31758" spans="13:16" x14ac:dyDescent="0.3">
      <c r="M31758" s="162"/>
      <c r="N31758" s="152"/>
      <c r="P31758" s="138"/>
    </row>
    <row r="31759" spans="13:16" x14ac:dyDescent="0.3">
      <c r="M31759" s="162"/>
      <c r="N31759" s="152"/>
      <c r="P31759" s="138"/>
    </row>
    <row r="31760" spans="13:16" x14ac:dyDescent="0.3">
      <c r="M31760" s="162"/>
      <c r="N31760" s="152"/>
      <c r="P31760" s="138"/>
    </row>
    <row r="31761" spans="13:16" x14ac:dyDescent="0.3">
      <c r="M31761" s="162"/>
      <c r="N31761" s="152"/>
      <c r="P31761" s="138"/>
    </row>
    <row r="31762" spans="13:16" x14ac:dyDescent="0.3">
      <c r="M31762" s="162"/>
      <c r="N31762" s="152"/>
      <c r="P31762" s="138"/>
    </row>
    <row r="31763" spans="13:16" x14ac:dyDescent="0.3">
      <c r="M31763" s="162"/>
      <c r="N31763" s="152"/>
      <c r="P31763" s="138"/>
    </row>
    <row r="31764" spans="13:16" x14ac:dyDescent="0.3">
      <c r="M31764" s="162"/>
      <c r="N31764" s="152"/>
      <c r="P31764" s="138"/>
    </row>
    <row r="31765" spans="13:16" x14ac:dyDescent="0.3">
      <c r="M31765" s="162"/>
      <c r="N31765" s="152"/>
      <c r="P31765" s="138"/>
    </row>
    <row r="31766" spans="13:16" x14ac:dyDescent="0.3">
      <c r="M31766" s="162"/>
      <c r="N31766" s="152"/>
      <c r="P31766" s="138"/>
    </row>
    <row r="31767" spans="13:16" x14ac:dyDescent="0.3">
      <c r="M31767" s="162"/>
      <c r="N31767" s="152"/>
      <c r="P31767" s="138"/>
    </row>
    <row r="31768" spans="13:16" x14ac:dyDescent="0.3">
      <c r="M31768" s="162"/>
      <c r="N31768" s="152"/>
      <c r="P31768" s="138"/>
    </row>
    <row r="31769" spans="13:16" x14ac:dyDescent="0.3">
      <c r="M31769" s="162"/>
      <c r="N31769" s="152"/>
      <c r="P31769" s="138"/>
    </row>
    <row r="31770" spans="13:16" x14ac:dyDescent="0.3">
      <c r="M31770" s="162"/>
      <c r="N31770" s="152"/>
      <c r="P31770" s="138"/>
    </row>
    <row r="31771" spans="13:16" x14ac:dyDescent="0.3">
      <c r="M31771" s="162"/>
      <c r="N31771" s="152"/>
      <c r="P31771" s="138"/>
    </row>
    <row r="31772" spans="13:16" x14ac:dyDescent="0.3">
      <c r="M31772" s="162"/>
      <c r="N31772" s="152"/>
      <c r="P31772" s="138"/>
    </row>
    <row r="31773" spans="13:16" x14ac:dyDescent="0.3">
      <c r="M31773" s="162"/>
      <c r="N31773" s="152"/>
      <c r="P31773" s="138"/>
    </row>
    <row r="31774" spans="13:16" x14ac:dyDescent="0.3">
      <c r="M31774" s="162"/>
      <c r="N31774" s="152"/>
      <c r="P31774" s="138"/>
    </row>
    <row r="31775" spans="13:16" x14ac:dyDescent="0.3">
      <c r="M31775" s="162"/>
      <c r="N31775" s="152"/>
      <c r="P31775" s="138"/>
    </row>
    <row r="31776" spans="13:16" x14ac:dyDescent="0.3">
      <c r="M31776" s="162"/>
      <c r="N31776" s="152"/>
      <c r="P31776" s="138"/>
    </row>
    <row r="31777" spans="13:16" x14ac:dyDescent="0.3">
      <c r="M31777" s="162"/>
      <c r="N31777" s="152"/>
      <c r="P31777" s="138"/>
    </row>
    <row r="31778" spans="13:16" x14ac:dyDescent="0.3">
      <c r="M31778" s="162"/>
      <c r="N31778" s="152"/>
      <c r="P31778" s="138"/>
    </row>
    <row r="31779" spans="13:16" x14ac:dyDescent="0.3">
      <c r="M31779" s="162"/>
      <c r="N31779" s="152"/>
      <c r="P31779" s="138"/>
    </row>
    <row r="31780" spans="13:16" x14ac:dyDescent="0.3">
      <c r="M31780" s="162"/>
      <c r="N31780" s="152"/>
      <c r="P31780" s="138"/>
    </row>
    <row r="31781" spans="13:16" x14ac:dyDescent="0.3">
      <c r="M31781" s="162"/>
      <c r="N31781" s="152"/>
      <c r="P31781" s="138"/>
    </row>
    <row r="31782" spans="13:16" x14ac:dyDescent="0.3">
      <c r="M31782" s="162"/>
      <c r="N31782" s="152"/>
      <c r="P31782" s="138"/>
    </row>
    <row r="31783" spans="13:16" x14ac:dyDescent="0.3">
      <c r="M31783" s="162"/>
      <c r="N31783" s="152"/>
      <c r="P31783" s="138"/>
    </row>
    <row r="31784" spans="13:16" x14ac:dyDescent="0.3">
      <c r="M31784" s="162"/>
      <c r="N31784" s="152"/>
      <c r="P31784" s="138"/>
    </row>
    <row r="31785" spans="13:16" x14ac:dyDescent="0.3">
      <c r="M31785" s="162"/>
      <c r="N31785" s="152"/>
      <c r="P31785" s="138"/>
    </row>
    <row r="31786" spans="13:16" x14ac:dyDescent="0.3">
      <c r="M31786" s="162"/>
      <c r="N31786" s="152"/>
      <c r="P31786" s="138"/>
    </row>
    <row r="31787" spans="13:16" x14ac:dyDescent="0.3">
      <c r="M31787" s="162"/>
      <c r="N31787" s="152"/>
      <c r="P31787" s="138"/>
    </row>
    <row r="31788" spans="13:16" x14ac:dyDescent="0.3">
      <c r="M31788" s="162"/>
      <c r="N31788" s="152"/>
      <c r="P31788" s="138"/>
    </row>
    <row r="31789" spans="13:16" x14ac:dyDescent="0.3">
      <c r="M31789" s="162"/>
      <c r="N31789" s="152"/>
      <c r="P31789" s="138"/>
    </row>
    <row r="31790" spans="13:16" x14ac:dyDescent="0.3">
      <c r="M31790" s="162"/>
      <c r="N31790" s="152"/>
      <c r="P31790" s="138"/>
    </row>
    <row r="31791" spans="13:16" x14ac:dyDescent="0.3">
      <c r="M31791" s="162"/>
      <c r="N31791" s="152"/>
      <c r="P31791" s="138"/>
    </row>
    <row r="31792" spans="13:16" x14ac:dyDescent="0.3">
      <c r="M31792" s="162"/>
      <c r="N31792" s="152"/>
      <c r="P31792" s="138"/>
    </row>
    <row r="31793" spans="13:16" x14ac:dyDescent="0.3">
      <c r="M31793" s="162"/>
      <c r="N31793" s="152"/>
      <c r="P31793" s="138"/>
    </row>
    <row r="31794" spans="13:16" x14ac:dyDescent="0.3">
      <c r="M31794" s="162"/>
      <c r="N31794" s="152"/>
      <c r="P31794" s="138"/>
    </row>
    <row r="31795" spans="13:16" x14ac:dyDescent="0.3">
      <c r="M31795" s="162"/>
      <c r="N31795" s="152"/>
      <c r="P31795" s="138"/>
    </row>
    <row r="31796" spans="13:16" x14ac:dyDescent="0.3">
      <c r="M31796" s="162"/>
      <c r="N31796" s="152"/>
      <c r="P31796" s="138"/>
    </row>
    <row r="31797" spans="13:16" x14ac:dyDescent="0.3">
      <c r="M31797" s="162"/>
      <c r="N31797" s="152"/>
      <c r="P31797" s="138"/>
    </row>
    <row r="31798" spans="13:16" x14ac:dyDescent="0.3">
      <c r="M31798" s="162"/>
      <c r="N31798" s="152"/>
      <c r="P31798" s="138"/>
    </row>
    <row r="31799" spans="13:16" x14ac:dyDescent="0.3">
      <c r="M31799" s="162"/>
      <c r="N31799" s="152"/>
      <c r="P31799" s="138"/>
    </row>
    <row r="31800" spans="13:16" x14ac:dyDescent="0.3">
      <c r="M31800" s="162"/>
      <c r="N31800" s="152"/>
      <c r="P31800" s="138"/>
    </row>
    <row r="31801" spans="13:16" x14ac:dyDescent="0.3">
      <c r="M31801" s="162"/>
      <c r="N31801" s="152"/>
      <c r="P31801" s="138"/>
    </row>
    <row r="31802" spans="13:16" x14ac:dyDescent="0.3">
      <c r="M31802" s="162"/>
      <c r="N31802" s="152"/>
      <c r="P31802" s="138"/>
    </row>
    <row r="31803" spans="13:16" x14ac:dyDescent="0.3">
      <c r="M31803" s="162"/>
      <c r="N31803" s="152"/>
      <c r="P31803" s="138"/>
    </row>
    <row r="31804" spans="13:16" x14ac:dyDescent="0.3">
      <c r="M31804" s="162"/>
      <c r="N31804" s="152"/>
      <c r="P31804" s="138"/>
    </row>
    <row r="31805" spans="13:16" x14ac:dyDescent="0.3">
      <c r="M31805" s="162"/>
      <c r="N31805" s="152"/>
      <c r="P31805" s="138"/>
    </row>
    <row r="31806" spans="13:16" x14ac:dyDescent="0.3">
      <c r="M31806" s="162"/>
      <c r="N31806" s="152"/>
      <c r="P31806" s="138"/>
    </row>
    <row r="31807" spans="13:16" x14ac:dyDescent="0.3">
      <c r="M31807" s="162"/>
      <c r="N31807" s="152"/>
      <c r="P31807" s="138"/>
    </row>
    <row r="31808" spans="13:16" x14ac:dyDescent="0.3">
      <c r="M31808" s="162"/>
      <c r="N31808" s="152"/>
      <c r="P31808" s="138"/>
    </row>
    <row r="31809" spans="13:16" x14ac:dyDescent="0.3">
      <c r="M31809" s="162"/>
      <c r="N31809" s="152"/>
      <c r="P31809" s="138"/>
    </row>
    <row r="31810" spans="13:16" x14ac:dyDescent="0.3">
      <c r="M31810" s="162"/>
      <c r="N31810" s="152"/>
      <c r="P31810" s="138"/>
    </row>
    <row r="31811" spans="13:16" x14ac:dyDescent="0.3">
      <c r="M31811" s="162"/>
      <c r="N31811" s="152"/>
      <c r="P31811" s="138"/>
    </row>
    <row r="31812" spans="13:16" x14ac:dyDescent="0.3">
      <c r="M31812" s="162"/>
      <c r="N31812" s="152"/>
      <c r="P31812" s="138"/>
    </row>
    <row r="31813" spans="13:16" x14ac:dyDescent="0.3">
      <c r="M31813" s="162"/>
      <c r="N31813" s="152"/>
      <c r="P31813" s="138"/>
    </row>
    <row r="31814" spans="13:16" x14ac:dyDescent="0.3">
      <c r="M31814" s="162"/>
      <c r="N31814" s="152"/>
      <c r="P31814" s="138"/>
    </row>
    <row r="31815" spans="13:16" x14ac:dyDescent="0.3">
      <c r="M31815" s="162"/>
      <c r="N31815" s="152"/>
      <c r="P31815" s="138"/>
    </row>
    <row r="31816" spans="13:16" x14ac:dyDescent="0.3">
      <c r="M31816" s="162"/>
      <c r="N31816" s="152"/>
      <c r="P31816" s="138"/>
    </row>
    <row r="31817" spans="13:16" x14ac:dyDescent="0.3">
      <c r="M31817" s="162"/>
      <c r="N31817" s="152"/>
      <c r="P31817" s="138"/>
    </row>
    <row r="31818" spans="13:16" x14ac:dyDescent="0.3">
      <c r="M31818" s="162"/>
      <c r="N31818" s="152"/>
      <c r="P31818" s="138"/>
    </row>
    <row r="31819" spans="13:16" x14ac:dyDescent="0.3">
      <c r="M31819" s="162"/>
      <c r="N31819" s="152"/>
      <c r="P31819" s="138"/>
    </row>
    <row r="31820" spans="13:16" x14ac:dyDescent="0.3">
      <c r="M31820" s="162"/>
      <c r="N31820" s="152"/>
      <c r="P31820" s="138"/>
    </row>
    <row r="31821" spans="13:16" x14ac:dyDescent="0.3">
      <c r="M31821" s="162"/>
      <c r="N31821" s="152"/>
      <c r="P31821" s="138"/>
    </row>
    <row r="31822" spans="13:16" x14ac:dyDescent="0.3">
      <c r="M31822" s="162"/>
      <c r="N31822" s="152"/>
      <c r="P31822" s="138"/>
    </row>
    <row r="31823" spans="13:16" x14ac:dyDescent="0.3">
      <c r="M31823" s="162"/>
      <c r="N31823" s="152"/>
      <c r="P31823" s="138"/>
    </row>
    <row r="31824" spans="13:16" x14ac:dyDescent="0.3">
      <c r="M31824" s="162"/>
      <c r="N31824" s="152"/>
      <c r="P31824" s="138"/>
    </row>
    <row r="31825" spans="13:16" x14ac:dyDescent="0.3">
      <c r="M31825" s="162"/>
      <c r="N31825" s="152"/>
      <c r="P31825" s="138"/>
    </row>
    <row r="31826" spans="13:16" x14ac:dyDescent="0.3">
      <c r="M31826" s="162"/>
      <c r="N31826" s="152"/>
      <c r="P31826" s="138"/>
    </row>
    <row r="31827" spans="13:16" x14ac:dyDescent="0.3">
      <c r="M31827" s="162"/>
      <c r="N31827" s="152"/>
      <c r="P31827" s="138"/>
    </row>
    <row r="31828" spans="13:16" x14ac:dyDescent="0.3">
      <c r="M31828" s="162"/>
      <c r="N31828" s="152"/>
      <c r="P31828" s="138"/>
    </row>
    <row r="31829" spans="13:16" x14ac:dyDescent="0.3">
      <c r="M31829" s="162"/>
      <c r="N31829" s="152"/>
      <c r="P31829" s="138"/>
    </row>
    <row r="31830" spans="13:16" x14ac:dyDescent="0.3">
      <c r="M31830" s="162"/>
      <c r="N31830" s="152"/>
      <c r="P31830" s="138"/>
    </row>
    <row r="31831" spans="13:16" x14ac:dyDescent="0.3">
      <c r="M31831" s="162"/>
      <c r="N31831" s="152"/>
      <c r="P31831" s="138"/>
    </row>
    <row r="31832" spans="13:16" x14ac:dyDescent="0.3">
      <c r="M31832" s="162"/>
      <c r="N31832" s="152"/>
      <c r="P31832" s="138"/>
    </row>
    <row r="31833" spans="13:16" x14ac:dyDescent="0.3">
      <c r="M31833" s="162"/>
      <c r="N31833" s="152"/>
      <c r="P31833" s="138"/>
    </row>
    <row r="31834" spans="13:16" x14ac:dyDescent="0.3">
      <c r="M31834" s="162"/>
      <c r="N31834" s="152"/>
      <c r="P31834" s="138"/>
    </row>
    <row r="31835" spans="13:16" x14ac:dyDescent="0.3">
      <c r="M31835" s="162"/>
      <c r="N31835" s="152"/>
      <c r="P31835" s="138"/>
    </row>
    <row r="31836" spans="13:16" x14ac:dyDescent="0.3">
      <c r="M31836" s="162"/>
      <c r="N31836" s="152"/>
      <c r="P31836" s="138"/>
    </row>
    <row r="31837" spans="13:16" x14ac:dyDescent="0.3">
      <c r="M31837" s="162"/>
      <c r="N31837" s="152"/>
      <c r="P31837" s="138"/>
    </row>
    <row r="31838" spans="13:16" x14ac:dyDescent="0.3">
      <c r="M31838" s="162"/>
      <c r="N31838" s="152"/>
      <c r="P31838" s="138"/>
    </row>
    <row r="31839" spans="13:16" x14ac:dyDescent="0.3">
      <c r="M31839" s="162"/>
      <c r="N31839" s="152"/>
      <c r="P31839" s="138"/>
    </row>
    <row r="31840" spans="13:16" x14ac:dyDescent="0.3">
      <c r="M31840" s="162"/>
      <c r="N31840" s="152"/>
      <c r="P31840" s="138"/>
    </row>
    <row r="31841" spans="13:16" x14ac:dyDescent="0.3">
      <c r="M31841" s="162"/>
      <c r="N31841" s="152"/>
      <c r="P31841" s="138"/>
    </row>
    <row r="31842" spans="13:16" x14ac:dyDescent="0.3">
      <c r="M31842" s="162"/>
      <c r="N31842" s="152"/>
      <c r="P31842" s="138"/>
    </row>
    <row r="31843" spans="13:16" x14ac:dyDescent="0.3">
      <c r="M31843" s="162"/>
      <c r="N31843" s="152"/>
      <c r="P31843" s="138"/>
    </row>
    <row r="31844" spans="13:16" x14ac:dyDescent="0.3">
      <c r="M31844" s="162"/>
      <c r="N31844" s="152"/>
      <c r="P31844" s="138"/>
    </row>
    <row r="31845" spans="13:16" x14ac:dyDescent="0.3">
      <c r="M31845" s="162"/>
      <c r="N31845" s="152"/>
      <c r="P31845" s="138"/>
    </row>
    <row r="31846" spans="13:16" x14ac:dyDescent="0.3">
      <c r="M31846" s="162"/>
      <c r="N31846" s="152"/>
      <c r="P31846" s="138"/>
    </row>
    <row r="31847" spans="13:16" x14ac:dyDescent="0.3">
      <c r="M31847" s="162"/>
      <c r="N31847" s="152"/>
      <c r="P31847" s="138"/>
    </row>
    <row r="31848" spans="13:16" x14ac:dyDescent="0.3">
      <c r="M31848" s="162"/>
      <c r="N31848" s="152"/>
      <c r="P31848" s="138"/>
    </row>
    <row r="31849" spans="13:16" x14ac:dyDescent="0.3">
      <c r="M31849" s="162"/>
      <c r="N31849" s="152"/>
      <c r="P31849" s="138"/>
    </row>
    <row r="31850" spans="13:16" x14ac:dyDescent="0.3">
      <c r="M31850" s="162"/>
      <c r="N31850" s="152"/>
      <c r="P31850" s="138"/>
    </row>
    <row r="31851" spans="13:16" x14ac:dyDescent="0.3">
      <c r="M31851" s="162"/>
      <c r="N31851" s="152"/>
      <c r="P31851" s="138"/>
    </row>
    <row r="31852" spans="13:16" x14ac:dyDescent="0.3">
      <c r="M31852" s="162"/>
      <c r="N31852" s="152"/>
      <c r="P31852" s="138"/>
    </row>
    <row r="31853" spans="13:16" x14ac:dyDescent="0.3">
      <c r="M31853" s="162"/>
      <c r="N31853" s="152"/>
      <c r="P31853" s="138"/>
    </row>
    <row r="31854" spans="13:16" x14ac:dyDescent="0.3">
      <c r="M31854" s="162"/>
      <c r="N31854" s="152"/>
      <c r="P31854" s="138"/>
    </row>
    <row r="31855" spans="13:16" x14ac:dyDescent="0.3">
      <c r="M31855" s="162"/>
      <c r="N31855" s="152"/>
      <c r="P31855" s="138"/>
    </row>
    <row r="31856" spans="13:16" x14ac:dyDescent="0.3">
      <c r="M31856" s="162"/>
      <c r="N31856" s="152"/>
      <c r="P31856" s="138"/>
    </row>
    <row r="31857" spans="13:16" x14ac:dyDescent="0.3">
      <c r="M31857" s="162"/>
      <c r="N31857" s="152"/>
      <c r="P31857" s="138"/>
    </row>
    <row r="31858" spans="13:16" x14ac:dyDescent="0.3">
      <c r="M31858" s="162"/>
      <c r="N31858" s="152"/>
      <c r="P31858" s="138"/>
    </row>
    <row r="31859" spans="13:16" x14ac:dyDescent="0.3">
      <c r="M31859" s="162"/>
      <c r="N31859" s="152"/>
      <c r="P31859" s="138"/>
    </row>
    <row r="31860" spans="13:16" x14ac:dyDescent="0.3">
      <c r="M31860" s="162"/>
      <c r="N31860" s="152"/>
      <c r="P31860" s="138"/>
    </row>
    <row r="31861" spans="13:16" x14ac:dyDescent="0.3">
      <c r="M31861" s="162"/>
      <c r="N31861" s="152"/>
      <c r="P31861" s="138"/>
    </row>
    <row r="31862" spans="13:16" x14ac:dyDescent="0.3">
      <c r="M31862" s="162"/>
      <c r="N31862" s="152"/>
      <c r="P31862" s="138"/>
    </row>
    <row r="31863" spans="13:16" x14ac:dyDescent="0.3">
      <c r="M31863" s="162"/>
      <c r="N31863" s="152"/>
      <c r="P31863" s="138"/>
    </row>
    <row r="31864" spans="13:16" x14ac:dyDescent="0.3">
      <c r="M31864" s="162"/>
      <c r="N31864" s="152"/>
      <c r="P31864" s="138"/>
    </row>
    <row r="31865" spans="13:16" x14ac:dyDescent="0.3">
      <c r="M31865" s="162"/>
      <c r="N31865" s="152"/>
      <c r="P31865" s="138"/>
    </row>
    <row r="31866" spans="13:16" x14ac:dyDescent="0.3">
      <c r="M31866" s="162"/>
      <c r="N31866" s="152"/>
      <c r="P31866" s="138"/>
    </row>
    <row r="31867" spans="13:16" x14ac:dyDescent="0.3">
      <c r="M31867" s="162"/>
      <c r="N31867" s="152"/>
      <c r="P31867" s="138"/>
    </row>
    <row r="31868" spans="13:16" x14ac:dyDescent="0.3">
      <c r="M31868" s="162"/>
      <c r="N31868" s="152"/>
      <c r="P31868" s="138"/>
    </row>
    <row r="31869" spans="13:16" x14ac:dyDescent="0.3">
      <c r="M31869" s="162"/>
      <c r="N31869" s="152"/>
      <c r="P31869" s="138"/>
    </row>
    <row r="31870" spans="13:16" x14ac:dyDescent="0.3">
      <c r="M31870" s="162"/>
      <c r="N31870" s="152"/>
      <c r="P31870" s="138"/>
    </row>
    <row r="31871" spans="13:16" x14ac:dyDescent="0.3">
      <c r="M31871" s="162"/>
      <c r="N31871" s="152"/>
      <c r="P31871" s="138"/>
    </row>
    <row r="31872" spans="13:16" x14ac:dyDescent="0.3">
      <c r="M31872" s="162"/>
      <c r="N31872" s="152"/>
      <c r="P31872" s="138"/>
    </row>
    <row r="31873" spans="13:16" x14ac:dyDescent="0.3">
      <c r="M31873" s="162"/>
      <c r="N31873" s="152"/>
      <c r="P31873" s="138"/>
    </row>
    <row r="31874" spans="13:16" x14ac:dyDescent="0.3">
      <c r="M31874" s="162"/>
      <c r="N31874" s="152"/>
      <c r="P31874" s="138"/>
    </row>
    <row r="31875" spans="13:16" x14ac:dyDescent="0.3">
      <c r="M31875" s="162"/>
      <c r="N31875" s="152"/>
      <c r="P31875" s="138"/>
    </row>
    <row r="31876" spans="13:16" x14ac:dyDescent="0.3">
      <c r="M31876" s="162"/>
      <c r="N31876" s="152"/>
      <c r="P31876" s="138"/>
    </row>
    <row r="31877" spans="13:16" x14ac:dyDescent="0.3">
      <c r="M31877" s="162"/>
      <c r="N31877" s="152"/>
      <c r="P31877" s="138"/>
    </row>
    <row r="31878" spans="13:16" x14ac:dyDescent="0.3">
      <c r="M31878" s="162"/>
      <c r="N31878" s="152"/>
      <c r="P31878" s="138"/>
    </row>
    <row r="31879" spans="13:16" x14ac:dyDescent="0.3">
      <c r="M31879" s="162"/>
      <c r="N31879" s="152"/>
      <c r="P31879" s="138"/>
    </row>
    <row r="31880" spans="13:16" x14ac:dyDescent="0.3">
      <c r="M31880" s="162"/>
      <c r="N31880" s="152"/>
      <c r="P31880" s="138"/>
    </row>
    <row r="31881" spans="13:16" x14ac:dyDescent="0.3">
      <c r="M31881" s="162"/>
      <c r="N31881" s="152"/>
      <c r="P31881" s="138"/>
    </row>
    <row r="31882" spans="13:16" x14ac:dyDescent="0.3">
      <c r="M31882" s="162"/>
      <c r="N31882" s="152"/>
      <c r="P31882" s="138"/>
    </row>
    <row r="31883" spans="13:16" x14ac:dyDescent="0.3">
      <c r="M31883" s="162"/>
      <c r="N31883" s="152"/>
      <c r="P31883" s="138"/>
    </row>
    <row r="31884" spans="13:16" x14ac:dyDescent="0.3">
      <c r="M31884" s="162"/>
      <c r="N31884" s="152"/>
      <c r="P31884" s="138"/>
    </row>
    <row r="31885" spans="13:16" x14ac:dyDescent="0.3">
      <c r="M31885" s="162"/>
      <c r="N31885" s="152"/>
      <c r="P31885" s="138"/>
    </row>
    <row r="31886" spans="13:16" x14ac:dyDescent="0.3">
      <c r="M31886" s="162"/>
      <c r="N31886" s="152"/>
      <c r="P31886" s="138"/>
    </row>
    <row r="31887" spans="13:16" x14ac:dyDescent="0.3">
      <c r="M31887" s="162"/>
      <c r="N31887" s="152"/>
      <c r="P31887" s="138"/>
    </row>
    <row r="31888" spans="13:16" x14ac:dyDescent="0.3">
      <c r="M31888" s="162"/>
      <c r="N31888" s="152"/>
      <c r="P31888" s="138"/>
    </row>
    <row r="31889" spans="13:16" x14ac:dyDescent="0.3">
      <c r="M31889" s="162"/>
      <c r="N31889" s="152"/>
      <c r="P31889" s="138"/>
    </row>
    <row r="31890" spans="13:16" x14ac:dyDescent="0.3">
      <c r="M31890" s="162"/>
      <c r="N31890" s="152"/>
      <c r="P31890" s="138"/>
    </row>
    <row r="31891" spans="13:16" x14ac:dyDescent="0.3">
      <c r="M31891" s="162"/>
      <c r="N31891" s="152"/>
      <c r="P31891" s="138"/>
    </row>
    <row r="31892" spans="13:16" x14ac:dyDescent="0.3">
      <c r="M31892" s="162"/>
      <c r="N31892" s="152"/>
      <c r="P31892" s="138"/>
    </row>
    <row r="31893" spans="13:16" x14ac:dyDescent="0.3">
      <c r="M31893" s="162"/>
      <c r="N31893" s="152"/>
      <c r="P31893" s="138"/>
    </row>
    <row r="31894" spans="13:16" x14ac:dyDescent="0.3">
      <c r="M31894" s="162"/>
      <c r="N31894" s="152"/>
      <c r="P31894" s="138"/>
    </row>
    <row r="31895" spans="13:16" x14ac:dyDescent="0.3">
      <c r="M31895" s="162"/>
      <c r="N31895" s="152"/>
      <c r="P31895" s="138"/>
    </row>
    <row r="31896" spans="13:16" x14ac:dyDescent="0.3">
      <c r="M31896" s="162"/>
      <c r="N31896" s="152"/>
      <c r="P31896" s="138"/>
    </row>
    <row r="31897" spans="13:16" x14ac:dyDescent="0.3">
      <c r="M31897" s="162"/>
      <c r="N31897" s="152"/>
      <c r="P31897" s="138"/>
    </row>
    <row r="31898" spans="13:16" x14ac:dyDescent="0.3">
      <c r="M31898" s="162"/>
      <c r="N31898" s="152"/>
      <c r="P31898" s="138"/>
    </row>
    <row r="31899" spans="13:16" x14ac:dyDescent="0.3">
      <c r="M31899" s="162"/>
      <c r="N31899" s="152"/>
      <c r="P31899" s="138"/>
    </row>
    <row r="31900" spans="13:16" x14ac:dyDescent="0.3">
      <c r="M31900" s="162"/>
      <c r="N31900" s="152"/>
      <c r="P31900" s="138"/>
    </row>
    <row r="31901" spans="13:16" x14ac:dyDescent="0.3">
      <c r="M31901" s="162"/>
      <c r="N31901" s="152"/>
      <c r="P31901" s="138"/>
    </row>
    <row r="31902" spans="13:16" x14ac:dyDescent="0.3">
      <c r="M31902" s="162"/>
      <c r="N31902" s="152"/>
      <c r="P31902" s="138"/>
    </row>
    <row r="31903" spans="13:16" x14ac:dyDescent="0.3">
      <c r="M31903" s="162"/>
      <c r="N31903" s="152"/>
      <c r="P31903" s="138"/>
    </row>
    <row r="31904" spans="13:16" x14ac:dyDescent="0.3">
      <c r="M31904" s="162"/>
      <c r="N31904" s="152"/>
      <c r="P31904" s="138"/>
    </row>
    <row r="31905" spans="13:16" x14ac:dyDescent="0.3">
      <c r="M31905" s="162"/>
      <c r="N31905" s="152"/>
      <c r="P31905" s="138"/>
    </row>
    <row r="31906" spans="13:16" x14ac:dyDescent="0.3">
      <c r="M31906" s="162"/>
      <c r="N31906" s="152"/>
      <c r="P31906" s="138"/>
    </row>
    <row r="31907" spans="13:16" x14ac:dyDescent="0.3">
      <c r="M31907" s="162"/>
      <c r="N31907" s="152"/>
      <c r="P31907" s="138"/>
    </row>
    <row r="31908" spans="13:16" x14ac:dyDescent="0.3">
      <c r="M31908" s="162"/>
      <c r="N31908" s="152"/>
      <c r="P31908" s="138"/>
    </row>
    <row r="31909" spans="13:16" x14ac:dyDescent="0.3">
      <c r="M31909" s="162"/>
      <c r="N31909" s="152"/>
      <c r="P31909" s="138"/>
    </row>
    <row r="31910" spans="13:16" x14ac:dyDescent="0.3">
      <c r="M31910" s="162"/>
      <c r="N31910" s="152"/>
      <c r="P31910" s="138"/>
    </row>
    <row r="31911" spans="13:16" x14ac:dyDescent="0.3">
      <c r="M31911" s="162"/>
      <c r="N31911" s="152"/>
      <c r="P31911" s="138"/>
    </row>
    <row r="31912" spans="13:16" x14ac:dyDescent="0.3">
      <c r="M31912" s="162"/>
      <c r="N31912" s="152"/>
      <c r="P31912" s="138"/>
    </row>
    <row r="31913" spans="13:16" x14ac:dyDescent="0.3">
      <c r="M31913" s="162"/>
      <c r="N31913" s="152"/>
      <c r="P31913" s="138"/>
    </row>
    <row r="31914" spans="13:16" x14ac:dyDescent="0.3">
      <c r="M31914" s="162"/>
      <c r="N31914" s="152"/>
      <c r="P31914" s="138"/>
    </row>
    <row r="31915" spans="13:16" x14ac:dyDescent="0.3">
      <c r="M31915" s="162"/>
      <c r="N31915" s="152"/>
      <c r="P31915" s="138"/>
    </row>
    <row r="31916" spans="13:16" x14ac:dyDescent="0.3">
      <c r="M31916" s="162"/>
      <c r="N31916" s="152"/>
      <c r="P31916" s="138"/>
    </row>
    <row r="31917" spans="13:16" x14ac:dyDescent="0.3">
      <c r="M31917" s="162"/>
      <c r="N31917" s="152"/>
      <c r="P31917" s="138"/>
    </row>
    <row r="31918" spans="13:16" x14ac:dyDescent="0.3">
      <c r="M31918" s="162"/>
      <c r="N31918" s="152"/>
      <c r="P31918" s="138"/>
    </row>
    <row r="31919" spans="13:16" x14ac:dyDescent="0.3">
      <c r="M31919" s="162"/>
      <c r="N31919" s="152"/>
      <c r="P31919" s="138"/>
    </row>
    <row r="31920" spans="13:16" x14ac:dyDescent="0.3">
      <c r="M31920" s="162"/>
      <c r="N31920" s="152"/>
      <c r="P31920" s="138"/>
    </row>
    <row r="31921" spans="13:16" x14ac:dyDescent="0.3">
      <c r="M31921" s="162"/>
      <c r="N31921" s="152"/>
      <c r="P31921" s="138"/>
    </row>
    <row r="31922" spans="13:16" x14ac:dyDescent="0.3">
      <c r="M31922" s="162"/>
      <c r="N31922" s="152"/>
      <c r="P31922" s="138"/>
    </row>
    <row r="31923" spans="13:16" x14ac:dyDescent="0.3">
      <c r="M31923" s="162"/>
      <c r="N31923" s="152"/>
      <c r="P31923" s="138"/>
    </row>
    <row r="31924" spans="13:16" x14ac:dyDescent="0.3">
      <c r="M31924" s="162"/>
      <c r="N31924" s="152"/>
      <c r="P31924" s="138"/>
    </row>
    <row r="31925" spans="13:16" x14ac:dyDescent="0.3">
      <c r="M31925" s="162"/>
      <c r="N31925" s="152"/>
      <c r="P31925" s="138"/>
    </row>
    <row r="31926" spans="13:16" x14ac:dyDescent="0.3">
      <c r="M31926" s="162"/>
      <c r="N31926" s="152"/>
      <c r="P31926" s="138"/>
    </row>
    <row r="31927" spans="13:16" x14ac:dyDescent="0.3">
      <c r="M31927" s="162"/>
      <c r="N31927" s="152"/>
      <c r="P31927" s="138"/>
    </row>
    <row r="31928" spans="13:16" x14ac:dyDescent="0.3">
      <c r="M31928" s="162"/>
      <c r="N31928" s="152"/>
      <c r="P31928" s="138"/>
    </row>
    <row r="31929" spans="13:16" x14ac:dyDescent="0.3">
      <c r="M31929" s="162"/>
      <c r="N31929" s="152"/>
      <c r="P31929" s="138"/>
    </row>
    <row r="31930" spans="13:16" x14ac:dyDescent="0.3">
      <c r="M31930" s="162"/>
      <c r="N31930" s="152"/>
      <c r="P31930" s="138"/>
    </row>
    <row r="31931" spans="13:16" x14ac:dyDescent="0.3">
      <c r="M31931" s="162"/>
      <c r="N31931" s="152"/>
      <c r="P31931" s="138"/>
    </row>
    <row r="31932" spans="13:16" x14ac:dyDescent="0.3">
      <c r="M31932" s="162"/>
      <c r="N31932" s="152"/>
      <c r="P31932" s="138"/>
    </row>
    <row r="31933" spans="13:16" x14ac:dyDescent="0.3">
      <c r="M31933" s="162"/>
      <c r="N31933" s="152"/>
      <c r="P31933" s="138"/>
    </row>
    <row r="31934" spans="13:16" x14ac:dyDescent="0.3">
      <c r="M31934" s="162"/>
      <c r="N31934" s="152"/>
      <c r="P31934" s="138"/>
    </row>
    <row r="31935" spans="13:16" x14ac:dyDescent="0.3">
      <c r="M31935" s="162"/>
      <c r="N31935" s="152"/>
      <c r="P31935" s="138"/>
    </row>
    <row r="31936" spans="13:16" x14ac:dyDescent="0.3">
      <c r="M31936" s="162"/>
      <c r="N31936" s="152"/>
      <c r="P31936" s="138"/>
    </row>
    <row r="31937" spans="13:16" x14ac:dyDescent="0.3">
      <c r="M31937" s="162"/>
      <c r="N31937" s="152"/>
      <c r="P31937" s="138"/>
    </row>
    <row r="31938" spans="13:16" x14ac:dyDescent="0.3">
      <c r="M31938" s="162"/>
      <c r="N31938" s="152"/>
      <c r="P31938" s="138"/>
    </row>
    <row r="31939" spans="13:16" x14ac:dyDescent="0.3">
      <c r="M31939" s="162"/>
      <c r="N31939" s="152"/>
      <c r="P31939" s="138"/>
    </row>
    <row r="31940" spans="13:16" x14ac:dyDescent="0.3">
      <c r="M31940" s="162"/>
      <c r="N31940" s="152"/>
      <c r="P31940" s="138"/>
    </row>
    <row r="31941" spans="13:16" x14ac:dyDescent="0.3">
      <c r="M31941" s="162"/>
      <c r="N31941" s="152"/>
      <c r="P31941" s="138"/>
    </row>
    <row r="31942" spans="13:16" x14ac:dyDescent="0.3">
      <c r="M31942" s="162"/>
      <c r="N31942" s="152"/>
      <c r="P31942" s="138"/>
    </row>
    <row r="31943" spans="13:16" x14ac:dyDescent="0.3">
      <c r="M31943" s="162"/>
      <c r="N31943" s="152"/>
      <c r="P31943" s="138"/>
    </row>
    <row r="31944" spans="13:16" x14ac:dyDescent="0.3">
      <c r="M31944" s="162"/>
      <c r="N31944" s="152"/>
      <c r="P31944" s="138"/>
    </row>
    <row r="31945" spans="13:16" x14ac:dyDescent="0.3">
      <c r="M31945" s="162"/>
      <c r="N31945" s="152"/>
      <c r="P31945" s="138"/>
    </row>
    <row r="31946" spans="13:16" x14ac:dyDescent="0.3">
      <c r="M31946" s="162"/>
      <c r="N31946" s="152"/>
      <c r="P31946" s="138"/>
    </row>
    <row r="31947" spans="13:16" x14ac:dyDescent="0.3">
      <c r="M31947" s="162"/>
      <c r="N31947" s="152"/>
      <c r="P31947" s="138"/>
    </row>
    <row r="31948" spans="13:16" x14ac:dyDescent="0.3">
      <c r="M31948" s="162"/>
      <c r="N31948" s="152"/>
      <c r="P31948" s="138"/>
    </row>
    <row r="31949" spans="13:16" x14ac:dyDescent="0.3">
      <c r="M31949" s="162"/>
      <c r="N31949" s="152"/>
      <c r="P31949" s="138"/>
    </row>
    <row r="31950" spans="13:16" x14ac:dyDescent="0.3">
      <c r="M31950" s="162"/>
      <c r="N31950" s="152"/>
      <c r="P31950" s="138"/>
    </row>
    <row r="31951" spans="13:16" x14ac:dyDescent="0.3">
      <c r="M31951" s="162"/>
      <c r="N31951" s="152"/>
      <c r="P31951" s="138"/>
    </row>
    <row r="31952" spans="13:16" x14ac:dyDescent="0.3">
      <c r="M31952" s="162"/>
      <c r="N31952" s="152"/>
      <c r="P31952" s="138"/>
    </row>
    <row r="31953" spans="13:16" x14ac:dyDescent="0.3">
      <c r="M31953" s="162"/>
      <c r="N31953" s="152"/>
      <c r="P31953" s="138"/>
    </row>
    <row r="31954" spans="13:16" x14ac:dyDescent="0.3">
      <c r="M31954" s="162"/>
      <c r="N31954" s="152"/>
      <c r="P31954" s="138"/>
    </row>
    <row r="31955" spans="13:16" x14ac:dyDescent="0.3">
      <c r="M31955" s="162"/>
      <c r="N31955" s="152"/>
      <c r="P31955" s="138"/>
    </row>
    <row r="31956" spans="13:16" x14ac:dyDescent="0.3">
      <c r="M31956" s="162"/>
      <c r="N31956" s="152"/>
      <c r="P31956" s="138"/>
    </row>
    <row r="31957" spans="13:16" x14ac:dyDescent="0.3">
      <c r="M31957" s="162"/>
      <c r="N31957" s="152"/>
      <c r="P31957" s="138"/>
    </row>
    <row r="31958" spans="13:16" x14ac:dyDescent="0.3">
      <c r="M31958" s="162"/>
      <c r="N31958" s="152"/>
      <c r="P31958" s="138"/>
    </row>
    <row r="31959" spans="13:16" x14ac:dyDescent="0.3">
      <c r="M31959" s="162"/>
      <c r="N31959" s="152"/>
      <c r="P31959" s="138"/>
    </row>
    <row r="31960" spans="13:16" x14ac:dyDescent="0.3">
      <c r="M31960" s="162"/>
      <c r="N31960" s="152"/>
      <c r="P31960" s="138"/>
    </row>
    <row r="31961" spans="13:16" x14ac:dyDescent="0.3">
      <c r="M31961" s="162"/>
      <c r="N31961" s="152"/>
      <c r="P31961" s="138"/>
    </row>
    <row r="31962" spans="13:16" x14ac:dyDescent="0.3">
      <c r="M31962" s="162"/>
      <c r="N31962" s="152"/>
      <c r="P31962" s="138"/>
    </row>
    <row r="31963" spans="13:16" x14ac:dyDescent="0.3">
      <c r="M31963" s="162"/>
      <c r="N31963" s="152"/>
      <c r="P31963" s="138"/>
    </row>
    <row r="31964" spans="13:16" x14ac:dyDescent="0.3">
      <c r="M31964" s="162"/>
      <c r="N31964" s="152"/>
      <c r="P31964" s="138"/>
    </row>
    <row r="31965" spans="13:16" x14ac:dyDescent="0.3">
      <c r="M31965" s="162"/>
      <c r="N31965" s="152"/>
      <c r="P31965" s="138"/>
    </row>
    <row r="31966" spans="13:16" x14ac:dyDescent="0.3">
      <c r="M31966" s="162"/>
      <c r="N31966" s="152"/>
      <c r="P31966" s="138"/>
    </row>
    <row r="31967" spans="13:16" x14ac:dyDescent="0.3">
      <c r="M31967" s="162"/>
      <c r="N31967" s="152"/>
      <c r="P31967" s="138"/>
    </row>
    <row r="31968" spans="13:16" x14ac:dyDescent="0.3">
      <c r="M31968" s="162"/>
      <c r="N31968" s="152"/>
      <c r="P31968" s="138"/>
    </row>
    <row r="31969" spans="13:16" x14ac:dyDescent="0.3">
      <c r="M31969" s="162"/>
      <c r="N31969" s="152"/>
      <c r="P31969" s="138"/>
    </row>
    <row r="31970" spans="13:16" x14ac:dyDescent="0.3">
      <c r="M31970" s="162"/>
      <c r="N31970" s="152"/>
      <c r="P31970" s="138"/>
    </row>
    <row r="31971" spans="13:16" x14ac:dyDescent="0.3">
      <c r="M31971" s="162"/>
      <c r="N31971" s="152"/>
      <c r="P31971" s="138"/>
    </row>
    <row r="31972" spans="13:16" x14ac:dyDescent="0.3">
      <c r="M31972" s="162"/>
      <c r="N31972" s="152"/>
      <c r="P31972" s="138"/>
    </row>
    <row r="31973" spans="13:16" x14ac:dyDescent="0.3">
      <c r="M31973" s="162"/>
      <c r="N31973" s="152"/>
      <c r="P31973" s="138"/>
    </row>
    <row r="31974" spans="13:16" x14ac:dyDescent="0.3">
      <c r="M31974" s="162"/>
      <c r="N31974" s="152"/>
      <c r="P31974" s="138"/>
    </row>
    <row r="31975" spans="13:16" x14ac:dyDescent="0.3">
      <c r="M31975" s="162"/>
      <c r="N31975" s="152"/>
      <c r="P31975" s="138"/>
    </row>
    <row r="31976" spans="13:16" x14ac:dyDescent="0.3">
      <c r="M31976" s="162"/>
      <c r="N31976" s="152"/>
      <c r="P31976" s="138"/>
    </row>
    <row r="31977" spans="13:16" x14ac:dyDescent="0.3">
      <c r="M31977" s="162"/>
      <c r="N31977" s="152"/>
      <c r="P31977" s="138"/>
    </row>
    <row r="31978" spans="13:16" x14ac:dyDescent="0.3">
      <c r="M31978" s="162"/>
      <c r="N31978" s="152"/>
      <c r="P31978" s="138"/>
    </row>
    <row r="31979" spans="13:16" x14ac:dyDescent="0.3">
      <c r="M31979" s="162"/>
      <c r="N31979" s="152"/>
      <c r="P31979" s="138"/>
    </row>
    <row r="31980" spans="13:16" x14ac:dyDescent="0.3">
      <c r="M31980" s="162"/>
      <c r="N31980" s="152"/>
      <c r="P31980" s="138"/>
    </row>
    <row r="31981" spans="13:16" x14ac:dyDescent="0.3">
      <c r="M31981" s="162"/>
      <c r="N31981" s="152"/>
      <c r="P31981" s="138"/>
    </row>
    <row r="31982" spans="13:16" x14ac:dyDescent="0.3">
      <c r="M31982" s="162"/>
      <c r="N31982" s="152"/>
      <c r="P31982" s="138"/>
    </row>
    <row r="31983" spans="13:16" x14ac:dyDescent="0.3">
      <c r="M31983" s="162"/>
      <c r="N31983" s="152"/>
      <c r="P31983" s="138"/>
    </row>
    <row r="31984" spans="13:16" x14ac:dyDescent="0.3">
      <c r="M31984" s="162"/>
      <c r="N31984" s="152"/>
      <c r="P31984" s="138"/>
    </row>
    <row r="31985" spans="13:16" x14ac:dyDescent="0.3">
      <c r="M31985" s="162"/>
      <c r="N31985" s="152"/>
      <c r="P31985" s="138"/>
    </row>
    <row r="31986" spans="13:16" x14ac:dyDescent="0.3">
      <c r="M31986" s="162"/>
      <c r="N31986" s="152"/>
      <c r="P31986" s="138"/>
    </row>
    <row r="31987" spans="13:16" x14ac:dyDescent="0.3">
      <c r="M31987" s="162"/>
      <c r="N31987" s="152"/>
      <c r="P31987" s="138"/>
    </row>
    <row r="31988" spans="13:16" x14ac:dyDescent="0.3">
      <c r="M31988" s="162"/>
      <c r="N31988" s="152"/>
      <c r="P31988" s="138"/>
    </row>
    <row r="31989" spans="13:16" x14ac:dyDescent="0.3">
      <c r="M31989" s="162"/>
      <c r="N31989" s="152"/>
      <c r="P31989" s="138"/>
    </row>
    <row r="31990" spans="13:16" x14ac:dyDescent="0.3">
      <c r="M31990" s="162"/>
      <c r="N31990" s="152"/>
      <c r="P31990" s="138"/>
    </row>
    <row r="31991" spans="13:16" x14ac:dyDescent="0.3">
      <c r="M31991" s="162"/>
      <c r="N31991" s="152"/>
      <c r="P31991" s="138"/>
    </row>
    <row r="31992" spans="13:16" x14ac:dyDescent="0.3">
      <c r="M31992" s="162"/>
      <c r="N31992" s="152"/>
      <c r="P31992" s="138"/>
    </row>
    <row r="31993" spans="13:16" x14ac:dyDescent="0.3">
      <c r="M31993" s="162"/>
      <c r="N31993" s="152"/>
      <c r="P31993" s="138"/>
    </row>
    <row r="31994" spans="13:16" x14ac:dyDescent="0.3">
      <c r="M31994" s="162"/>
      <c r="N31994" s="152"/>
      <c r="P31994" s="138"/>
    </row>
    <row r="31995" spans="13:16" x14ac:dyDescent="0.3">
      <c r="M31995" s="162"/>
      <c r="N31995" s="152"/>
      <c r="P31995" s="138"/>
    </row>
    <row r="31996" spans="13:16" x14ac:dyDescent="0.3">
      <c r="M31996" s="162"/>
      <c r="N31996" s="152"/>
      <c r="P31996" s="138"/>
    </row>
    <row r="31997" spans="13:16" x14ac:dyDescent="0.3">
      <c r="M31997" s="162"/>
      <c r="N31997" s="152"/>
      <c r="P31997" s="138"/>
    </row>
    <row r="31998" spans="13:16" x14ac:dyDescent="0.3">
      <c r="M31998" s="162"/>
      <c r="N31998" s="152"/>
      <c r="P31998" s="138"/>
    </row>
    <row r="31999" spans="13:16" x14ac:dyDescent="0.3">
      <c r="M31999" s="162"/>
      <c r="N31999" s="152"/>
      <c r="P31999" s="138"/>
    </row>
    <row r="32000" spans="13:16" x14ac:dyDescent="0.3">
      <c r="M32000" s="162"/>
      <c r="N32000" s="152"/>
      <c r="P32000" s="138"/>
    </row>
    <row r="32001" spans="13:16" x14ac:dyDescent="0.3">
      <c r="M32001" s="162"/>
      <c r="N32001" s="152"/>
      <c r="P32001" s="138"/>
    </row>
    <row r="32002" spans="13:16" x14ac:dyDescent="0.3">
      <c r="M32002" s="162"/>
      <c r="N32002" s="152"/>
      <c r="P32002" s="138"/>
    </row>
    <row r="32003" spans="13:16" x14ac:dyDescent="0.3">
      <c r="M32003" s="162"/>
      <c r="N32003" s="152"/>
      <c r="P32003" s="138"/>
    </row>
    <row r="32004" spans="13:16" x14ac:dyDescent="0.3">
      <c r="M32004" s="162"/>
      <c r="N32004" s="152"/>
      <c r="P32004" s="138"/>
    </row>
    <row r="32005" spans="13:16" x14ac:dyDescent="0.3">
      <c r="M32005" s="162"/>
      <c r="N32005" s="152"/>
      <c r="P32005" s="138"/>
    </row>
    <row r="32006" spans="13:16" x14ac:dyDescent="0.3">
      <c r="M32006" s="162"/>
      <c r="N32006" s="152"/>
      <c r="P32006" s="138"/>
    </row>
    <row r="32007" spans="13:16" x14ac:dyDescent="0.3">
      <c r="M32007" s="162"/>
      <c r="N32007" s="152"/>
      <c r="P32007" s="138"/>
    </row>
    <row r="32008" spans="13:16" x14ac:dyDescent="0.3">
      <c r="M32008" s="162"/>
      <c r="N32008" s="152"/>
      <c r="P32008" s="138"/>
    </row>
    <row r="32009" spans="13:16" x14ac:dyDescent="0.3">
      <c r="M32009" s="162"/>
      <c r="N32009" s="152"/>
      <c r="P32009" s="138"/>
    </row>
    <row r="32010" spans="13:16" x14ac:dyDescent="0.3">
      <c r="M32010" s="162"/>
      <c r="N32010" s="152"/>
      <c r="P32010" s="138"/>
    </row>
    <row r="32011" spans="13:16" x14ac:dyDescent="0.3">
      <c r="M32011" s="162"/>
      <c r="N32011" s="152"/>
      <c r="P32011" s="138"/>
    </row>
    <row r="32012" spans="13:16" x14ac:dyDescent="0.3">
      <c r="M32012" s="162"/>
      <c r="N32012" s="152"/>
      <c r="P32012" s="138"/>
    </row>
    <row r="32013" spans="13:16" x14ac:dyDescent="0.3">
      <c r="M32013" s="162"/>
      <c r="N32013" s="152"/>
      <c r="P32013" s="138"/>
    </row>
    <row r="32014" spans="13:16" x14ac:dyDescent="0.3">
      <c r="M32014" s="162"/>
      <c r="N32014" s="152"/>
      <c r="P32014" s="138"/>
    </row>
    <row r="32015" spans="13:16" x14ac:dyDescent="0.3">
      <c r="M32015" s="162"/>
      <c r="N32015" s="152"/>
      <c r="P32015" s="138"/>
    </row>
    <row r="32016" spans="13:16" x14ac:dyDescent="0.3">
      <c r="M32016" s="162"/>
      <c r="N32016" s="152"/>
      <c r="P32016" s="138"/>
    </row>
    <row r="32017" spans="13:16" x14ac:dyDescent="0.3">
      <c r="M32017" s="162"/>
      <c r="N32017" s="152"/>
      <c r="P32017" s="138"/>
    </row>
    <row r="32018" spans="13:16" x14ac:dyDescent="0.3">
      <c r="M32018" s="162"/>
      <c r="N32018" s="152"/>
      <c r="P32018" s="138"/>
    </row>
    <row r="32019" spans="13:16" x14ac:dyDescent="0.3">
      <c r="M32019" s="162"/>
      <c r="N32019" s="152"/>
      <c r="P32019" s="138"/>
    </row>
    <row r="32020" spans="13:16" x14ac:dyDescent="0.3">
      <c r="M32020" s="162"/>
      <c r="N32020" s="152"/>
      <c r="P32020" s="138"/>
    </row>
    <row r="32021" spans="13:16" x14ac:dyDescent="0.3">
      <c r="M32021" s="162"/>
      <c r="N32021" s="152"/>
      <c r="P32021" s="138"/>
    </row>
    <row r="32022" spans="13:16" x14ac:dyDescent="0.3">
      <c r="M32022" s="162"/>
      <c r="N32022" s="152"/>
      <c r="P32022" s="138"/>
    </row>
    <row r="32023" spans="13:16" x14ac:dyDescent="0.3">
      <c r="M32023" s="162"/>
      <c r="N32023" s="152"/>
      <c r="P32023" s="138"/>
    </row>
    <row r="32024" spans="13:16" x14ac:dyDescent="0.3">
      <c r="M32024" s="162"/>
      <c r="N32024" s="152"/>
      <c r="P32024" s="138"/>
    </row>
    <row r="32025" spans="13:16" x14ac:dyDescent="0.3">
      <c r="M32025" s="162"/>
      <c r="N32025" s="152"/>
      <c r="P32025" s="138"/>
    </row>
    <row r="32026" spans="13:16" x14ac:dyDescent="0.3">
      <c r="M32026" s="162"/>
      <c r="N32026" s="152"/>
      <c r="P32026" s="138"/>
    </row>
    <row r="32027" spans="13:16" x14ac:dyDescent="0.3">
      <c r="M32027" s="162"/>
      <c r="N32027" s="152"/>
      <c r="P32027" s="138"/>
    </row>
    <row r="32028" spans="13:16" x14ac:dyDescent="0.3">
      <c r="M32028" s="162"/>
      <c r="N32028" s="152"/>
      <c r="P32028" s="138"/>
    </row>
    <row r="32029" spans="13:16" x14ac:dyDescent="0.3">
      <c r="M32029" s="162"/>
      <c r="N32029" s="152"/>
      <c r="P32029" s="138"/>
    </row>
    <row r="32030" spans="13:16" x14ac:dyDescent="0.3">
      <c r="M32030" s="162"/>
      <c r="N32030" s="152"/>
      <c r="P32030" s="138"/>
    </row>
    <row r="32031" spans="13:16" x14ac:dyDescent="0.3">
      <c r="M32031" s="162"/>
      <c r="N32031" s="152"/>
      <c r="P32031" s="138"/>
    </row>
    <row r="32032" spans="13:16" x14ac:dyDescent="0.3">
      <c r="M32032" s="162"/>
      <c r="N32032" s="152"/>
      <c r="P32032" s="138"/>
    </row>
    <row r="32033" spans="13:16" x14ac:dyDescent="0.3">
      <c r="M32033" s="162"/>
      <c r="N32033" s="152"/>
      <c r="P32033" s="138"/>
    </row>
    <row r="32034" spans="13:16" x14ac:dyDescent="0.3">
      <c r="M32034" s="162"/>
      <c r="N32034" s="152"/>
      <c r="P32034" s="138"/>
    </row>
    <row r="32035" spans="13:16" x14ac:dyDescent="0.3">
      <c r="M32035" s="162"/>
      <c r="N32035" s="152"/>
      <c r="P32035" s="138"/>
    </row>
    <row r="32036" spans="13:16" x14ac:dyDescent="0.3">
      <c r="M32036" s="162"/>
      <c r="N32036" s="152"/>
      <c r="P32036" s="138"/>
    </row>
    <row r="32037" spans="13:16" x14ac:dyDescent="0.3">
      <c r="M32037" s="162"/>
      <c r="N32037" s="152"/>
      <c r="P32037" s="138"/>
    </row>
    <row r="32038" spans="13:16" x14ac:dyDescent="0.3">
      <c r="M32038" s="162"/>
      <c r="N32038" s="152"/>
      <c r="P32038" s="138"/>
    </row>
    <row r="32039" spans="13:16" x14ac:dyDescent="0.3">
      <c r="M32039" s="162"/>
      <c r="N32039" s="152"/>
      <c r="P32039" s="138"/>
    </row>
    <row r="32040" spans="13:16" x14ac:dyDescent="0.3">
      <c r="M32040" s="162"/>
      <c r="N32040" s="152"/>
      <c r="P32040" s="138"/>
    </row>
    <row r="32041" spans="13:16" x14ac:dyDescent="0.3">
      <c r="M32041" s="162"/>
      <c r="N32041" s="152"/>
      <c r="P32041" s="138"/>
    </row>
    <row r="32042" spans="13:16" x14ac:dyDescent="0.3">
      <c r="M32042" s="162"/>
      <c r="N32042" s="152"/>
      <c r="P32042" s="138"/>
    </row>
    <row r="32043" spans="13:16" x14ac:dyDescent="0.3">
      <c r="M32043" s="162"/>
      <c r="N32043" s="152"/>
      <c r="P32043" s="138"/>
    </row>
    <row r="32044" spans="13:16" x14ac:dyDescent="0.3">
      <c r="M32044" s="162"/>
      <c r="N32044" s="152"/>
      <c r="P32044" s="138"/>
    </row>
    <row r="32045" spans="13:16" x14ac:dyDescent="0.3">
      <c r="M32045" s="162"/>
      <c r="N32045" s="152"/>
      <c r="P32045" s="138"/>
    </row>
    <row r="32046" spans="13:16" x14ac:dyDescent="0.3">
      <c r="M32046" s="162"/>
      <c r="N32046" s="152"/>
      <c r="P32046" s="138"/>
    </row>
    <row r="32047" spans="13:16" x14ac:dyDescent="0.3">
      <c r="M32047" s="162"/>
      <c r="N32047" s="152"/>
      <c r="P32047" s="138"/>
    </row>
    <row r="32048" spans="13:16" x14ac:dyDescent="0.3">
      <c r="M32048" s="162"/>
      <c r="N32048" s="152"/>
      <c r="P32048" s="138"/>
    </row>
    <row r="32049" spans="13:16" x14ac:dyDescent="0.3">
      <c r="M32049" s="162"/>
      <c r="N32049" s="152"/>
      <c r="P32049" s="138"/>
    </row>
    <row r="32050" spans="13:16" x14ac:dyDescent="0.3">
      <c r="M32050" s="162"/>
      <c r="N32050" s="152"/>
      <c r="P32050" s="138"/>
    </row>
    <row r="32051" spans="13:16" x14ac:dyDescent="0.3">
      <c r="M32051" s="162"/>
      <c r="N32051" s="152"/>
      <c r="P32051" s="138"/>
    </row>
    <row r="32052" spans="13:16" x14ac:dyDescent="0.3">
      <c r="M32052" s="162"/>
      <c r="N32052" s="152"/>
      <c r="P32052" s="138"/>
    </row>
    <row r="32053" spans="13:16" x14ac:dyDescent="0.3">
      <c r="M32053" s="162"/>
      <c r="N32053" s="152"/>
      <c r="P32053" s="138"/>
    </row>
    <row r="32054" spans="13:16" x14ac:dyDescent="0.3">
      <c r="M32054" s="162"/>
      <c r="N32054" s="152"/>
      <c r="P32054" s="138"/>
    </row>
    <row r="32055" spans="13:16" x14ac:dyDescent="0.3">
      <c r="M32055" s="162"/>
      <c r="N32055" s="152"/>
      <c r="P32055" s="138"/>
    </row>
    <row r="32056" spans="13:16" x14ac:dyDescent="0.3">
      <c r="M32056" s="162"/>
      <c r="N32056" s="152"/>
      <c r="P32056" s="138"/>
    </row>
    <row r="32057" spans="13:16" x14ac:dyDescent="0.3">
      <c r="M32057" s="162"/>
      <c r="N32057" s="152"/>
      <c r="P32057" s="138"/>
    </row>
    <row r="32058" spans="13:16" x14ac:dyDescent="0.3">
      <c r="M32058" s="162"/>
      <c r="N32058" s="152"/>
      <c r="P32058" s="138"/>
    </row>
    <row r="32059" spans="13:16" x14ac:dyDescent="0.3">
      <c r="M32059" s="162"/>
      <c r="N32059" s="152"/>
      <c r="P32059" s="138"/>
    </row>
    <row r="32060" spans="13:16" x14ac:dyDescent="0.3">
      <c r="M32060" s="162"/>
      <c r="N32060" s="152"/>
      <c r="P32060" s="138"/>
    </row>
    <row r="32061" spans="13:16" x14ac:dyDescent="0.3">
      <c r="M32061" s="162"/>
      <c r="N32061" s="152"/>
      <c r="P32061" s="138"/>
    </row>
    <row r="32062" spans="13:16" x14ac:dyDescent="0.3">
      <c r="M32062" s="162"/>
      <c r="N32062" s="152"/>
      <c r="P32062" s="138"/>
    </row>
    <row r="32063" spans="13:16" x14ac:dyDescent="0.3">
      <c r="M32063" s="162"/>
      <c r="N32063" s="152"/>
      <c r="P32063" s="138"/>
    </row>
    <row r="32064" spans="13:16" x14ac:dyDescent="0.3">
      <c r="M32064" s="162"/>
      <c r="N32064" s="152"/>
      <c r="P32064" s="138"/>
    </row>
    <row r="32065" spans="13:16" x14ac:dyDescent="0.3">
      <c r="M32065" s="162"/>
      <c r="N32065" s="152"/>
      <c r="P32065" s="138"/>
    </row>
    <row r="32066" spans="13:16" x14ac:dyDescent="0.3">
      <c r="M32066" s="162"/>
      <c r="N32066" s="152"/>
      <c r="P32066" s="138"/>
    </row>
    <row r="32067" spans="13:16" x14ac:dyDescent="0.3">
      <c r="M32067" s="162"/>
      <c r="N32067" s="152"/>
      <c r="P32067" s="138"/>
    </row>
    <row r="32068" spans="13:16" x14ac:dyDescent="0.3">
      <c r="M32068" s="162"/>
      <c r="N32068" s="152"/>
      <c r="P32068" s="138"/>
    </row>
    <row r="32069" spans="13:16" x14ac:dyDescent="0.3">
      <c r="M32069" s="162"/>
      <c r="N32069" s="152"/>
      <c r="P32069" s="138"/>
    </row>
    <row r="32070" spans="13:16" x14ac:dyDescent="0.3">
      <c r="M32070" s="162"/>
      <c r="N32070" s="152"/>
      <c r="P32070" s="138"/>
    </row>
    <row r="32071" spans="13:16" x14ac:dyDescent="0.3">
      <c r="M32071" s="162"/>
      <c r="N32071" s="152"/>
      <c r="P32071" s="138"/>
    </row>
    <row r="32072" spans="13:16" x14ac:dyDescent="0.3">
      <c r="M32072" s="162"/>
      <c r="N32072" s="152"/>
      <c r="P32072" s="138"/>
    </row>
    <row r="32073" spans="13:16" x14ac:dyDescent="0.3">
      <c r="M32073" s="162"/>
      <c r="N32073" s="152"/>
      <c r="P32073" s="138"/>
    </row>
    <row r="32074" spans="13:16" x14ac:dyDescent="0.3">
      <c r="M32074" s="162"/>
      <c r="N32074" s="152"/>
      <c r="P32074" s="138"/>
    </row>
    <row r="32075" spans="13:16" x14ac:dyDescent="0.3">
      <c r="M32075" s="162"/>
      <c r="N32075" s="152"/>
      <c r="P32075" s="138"/>
    </row>
    <row r="32076" spans="13:16" x14ac:dyDescent="0.3">
      <c r="M32076" s="162"/>
      <c r="N32076" s="152"/>
      <c r="P32076" s="138"/>
    </row>
    <row r="32077" spans="13:16" x14ac:dyDescent="0.3">
      <c r="M32077" s="162"/>
      <c r="N32077" s="152"/>
      <c r="P32077" s="138"/>
    </row>
    <row r="32078" spans="13:16" x14ac:dyDescent="0.3">
      <c r="M32078" s="162"/>
      <c r="N32078" s="152"/>
      <c r="P32078" s="138"/>
    </row>
    <row r="32079" spans="13:16" x14ac:dyDescent="0.3">
      <c r="M32079" s="162"/>
      <c r="N32079" s="152"/>
      <c r="P32079" s="138"/>
    </row>
    <row r="32080" spans="13:16" x14ac:dyDescent="0.3">
      <c r="M32080" s="162"/>
      <c r="N32080" s="152"/>
      <c r="P32080" s="138"/>
    </row>
    <row r="32081" spans="13:16" x14ac:dyDescent="0.3">
      <c r="M32081" s="162"/>
      <c r="N32081" s="152"/>
      <c r="P32081" s="138"/>
    </row>
    <row r="32082" spans="13:16" x14ac:dyDescent="0.3">
      <c r="M32082" s="162"/>
      <c r="N32082" s="152"/>
      <c r="P32082" s="138"/>
    </row>
    <row r="32083" spans="13:16" x14ac:dyDescent="0.3">
      <c r="M32083" s="162"/>
      <c r="N32083" s="152"/>
      <c r="P32083" s="138"/>
    </row>
    <row r="32084" spans="13:16" x14ac:dyDescent="0.3">
      <c r="M32084" s="162"/>
      <c r="N32084" s="152"/>
      <c r="P32084" s="138"/>
    </row>
    <row r="32085" spans="13:16" x14ac:dyDescent="0.3">
      <c r="M32085" s="162"/>
      <c r="N32085" s="152"/>
      <c r="P32085" s="138"/>
    </row>
    <row r="32086" spans="13:16" x14ac:dyDescent="0.3">
      <c r="M32086" s="162"/>
      <c r="N32086" s="152"/>
      <c r="P32086" s="138"/>
    </row>
    <row r="32087" spans="13:16" x14ac:dyDescent="0.3">
      <c r="M32087" s="162"/>
      <c r="N32087" s="152"/>
      <c r="P32087" s="138"/>
    </row>
    <row r="32088" spans="13:16" x14ac:dyDescent="0.3">
      <c r="M32088" s="162"/>
      <c r="N32088" s="152"/>
      <c r="P32088" s="138"/>
    </row>
    <row r="32089" spans="13:16" x14ac:dyDescent="0.3">
      <c r="M32089" s="162"/>
      <c r="N32089" s="152"/>
      <c r="P32089" s="138"/>
    </row>
    <row r="32090" spans="13:16" x14ac:dyDescent="0.3">
      <c r="M32090" s="162"/>
      <c r="N32090" s="152"/>
      <c r="P32090" s="138"/>
    </row>
    <row r="32091" spans="13:16" x14ac:dyDescent="0.3">
      <c r="M32091" s="162"/>
      <c r="N32091" s="152"/>
      <c r="P32091" s="138"/>
    </row>
    <row r="32092" spans="13:16" x14ac:dyDescent="0.3">
      <c r="M32092" s="162"/>
      <c r="N32092" s="152"/>
      <c r="P32092" s="138"/>
    </row>
    <row r="32093" spans="13:16" x14ac:dyDescent="0.3">
      <c r="M32093" s="162"/>
      <c r="N32093" s="152"/>
      <c r="P32093" s="138"/>
    </row>
    <row r="32094" spans="13:16" x14ac:dyDescent="0.3">
      <c r="M32094" s="162"/>
      <c r="N32094" s="152"/>
      <c r="P32094" s="138"/>
    </row>
    <row r="32095" spans="13:16" x14ac:dyDescent="0.3">
      <c r="M32095" s="162"/>
      <c r="N32095" s="152"/>
      <c r="P32095" s="138"/>
    </row>
    <row r="32096" spans="13:16" x14ac:dyDescent="0.3">
      <c r="M32096" s="162"/>
      <c r="N32096" s="152"/>
      <c r="P32096" s="138"/>
    </row>
    <row r="32097" spans="13:16" x14ac:dyDescent="0.3">
      <c r="M32097" s="162"/>
      <c r="N32097" s="152"/>
      <c r="P32097" s="138"/>
    </row>
    <row r="32098" spans="13:16" x14ac:dyDescent="0.3">
      <c r="M32098" s="162"/>
      <c r="N32098" s="152"/>
      <c r="P32098" s="138"/>
    </row>
    <row r="32099" spans="13:16" x14ac:dyDescent="0.3">
      <c r="M32099" s="162"/>
      <c r="N32099" s="152"/>
      <c r="P32099" s="138"/>
    </row>
    <row r="32100" spans="13:16" x14ac:dyDescent="0.3">
      <c r="M32100" s="162"/>
      <c r="N32100" s="152"/>
      <c r="P32100" s="138"/>
    </row>
    <row r="32101" spans="13:16" x14ac:dyDescent="0.3">
      <c r="M32101" s="162"/>
      <c r="N32101" s="152"/>
      <c r="P32101" s="138"/>
    </row>
    <row r="32102" spans="13:16" x14ac:dyDescent="0.3">
      <c r="M32102" s="162"/>
      <c r="N32102" s="152"/>
      <c r="P32102" s="138"/>
    </row>
    <row r="32103" spans="13:16" x14ac:dyDescent="0.3">
      <c r="M32103" s="162"/>
      <c r="N32103" s="152"/>
      <c r="P32103" s="138"/>
    </row>
    <row r="32104" spans="13:16" x14ac:dyDescent="0.3">
      <c r="M32104" s="162"/>
      <c r="N32104" s="152"/>
      <c r="P32104" s="138"/>
    </row>
    <row r="32105" spans="13:16" x14ac:dyDescent="0.3">
      <c r="M32105" s="162"/>
      <c r="N32105" s="152"/>
      <c r="P32105" s="138"/>
    </row>
    <row r="32106" spans="13:16" x14ac:dyDescent="0.3">
      <c r="M32106" s="162"/>
      <c r="N32106" s="152"/>
      <c r="P32106" s="138"/>
    </row>
    <row r="32107" spans="13:16" x14ac:dyDescent="0.3">
      <c r="M32107" s="162"/>
      <c r="N32107" s="152"/>
      <c r="P32107" s="138"/>
    </row>
    <row r="32108" spans="13:16" x14ac:dyDescent="0.3">
      <c r="M32108" s="162"/>
      <c r="N32108" s="152"/>
      <c r="P32108" s="138"/>
    </row>
    <row r="32109" spans="13:16" x14ac:dyDescent="0.3">
      <c r="M32109" s="162"/>
      <c r="N32109" s="152"/>
      <c r="P32109" s="138"/>
    </row>
    <row r="32110" spans="13:16" x14ac:dyDescent="0.3">
      <c r="M32110" s="162"/>
      <c r="N32110" s="152"/>
      <c r="P32110" s="138"/>
    </row>
    <row r="32111" spans="13:16" x14ac:dyDescent="0.3">
      <c r="M32111" s="162"/>
      <c r="N32111" s="152"/>
      <c r="P32111" s="138"/>
    </row>
    <row r="32112" spans="13:16" x14ac:dyDescent="0.3">
      <c r="M32112" s="162"/>
      <c r="N32112" s="152"/>
      <c r="P32112" s="138"/>
    </row>
    <row r="32113" spans="13:16" x14ac:dyDescent="0.3">
      <c r="M32113" s="162"/>
      <c r="N32113" s="152"/>
      <c r="P32113" s="138"/>
    </row>
    <row r="32114" spans="13:16" x14ac:dyDescent="0.3">
      <c r="M32114" s="162"/>
      <c r="N32114" s="152"/>
      <c r="P32114" s="138"/>
    </row>
    <row r="32115" spans="13:16" x14ac:dyDescent="0.3">
      <c r="M32115" s="162"/>
      <c r="N32115" s="152"/>
      <c r="P32115" s="138"/>
    </row>
    <row r="32116" spans="13:16" x14ac:dyDescent="0.3">
      <c r="M32116" s="162"/>
      <c r="N32116" s="152"/>
      <c r="P32116" s="138"/>
    </row>
    <row r="32117" spans="13:16" x14ac:dyDescent="0.3">
      <c r="M32117" s="162"/>
      <c r="N32117" s="152"/>
      <c r="P32117" s="138"/>
    </row>
    <row r="32118" spans="13:16" x14ac:dyDescent="0.3">
      <c r="M32118" s="162"/>
      <c r="N32118" s="152"/>
      <c r="P32118" s="138"/>
    </row>
    <row r="32119" spans="13:16" x14ac:dyDescent="0.3">
      <c r="M32119" s="162"/>
      <c r="N32119" s="152"/>
      <c r="P32119" s="138"/>
    </row>
    <row r="32120" spans="13:16" x14ac:dyDescent="0.3">
      <c r="M32120" s="162"/>
      <c r="N32120" s="152"/>
      <c r="P32120" s="138"/>
    </row>
    <row r="32121" spans="13:16" x14ac:dyDescent="0.3">
      <c r="M32121" s="162"/>
      <c r="N32121" s="152"/>
      <c r="P32121" s="138"/>
    </row>
    <row r="32122" spans="13:16" x14ac:dyDescent="0.3">
      <c r="M32122" s="162"/>
      <c r="N32122" s="152"/>
      <c r="P32122" s="138"/>
    </row>
    <row r="32123" spans="13:16" x14ac:dyDescent="0.3">
      <c r="M32123" s="162"/>
      <c r="N32123" s="152"/>
      <c r="P32123" s="138"/>
    </row>
    <row r="32124" spans="13:16" x14ac:dyDescent="0.3">
      <c r="M32124" s="162"/>
      <c r="N32124" s="152"/>
      <c r="P32124" s="138"/>
    </row>
    <row r="32125" spans="13:16" x14ac:dyDescent="0.3">
      <c r="M32125" s="162"/>
      <c r="N32125" s="152"/>
      <c r="P32125" s="138"/>
    </row>
    <row r="32126" spans="13:16" x14ac:dyDescent="0.3">
      <c r="M32126" s="162"/>
      <c r="N32126" s="152"/>
      <c r="P32126" s="138"/>
    </row>
    <row r="32127" spans="13:16" x14ac:dyDescent="0.3">
      <c r="M32127" s="162"/>
      <c r="N32127" s="152"/>
      <c r="P32127" s="138"/>
    </row>
    <row r="32128" spans="13:16" x14ac:dyDescent="0.3">
      <c r="M32128" s="162"/>
      <c r="N32128" s="152"/>
      <c r="P32128" s="138"/>
    </row>
    <row r="32129" spans="13:16" x14ac:dyDescent="0.3">
      <c r="M32129" s="162"/>
      <c r="N32129" s="152"/>
      <c r="P32129" s="138"/>
    </row>
    <row r="32130" spans="13:16" x14ac:dyDescent="0.3">
      <c r="M32130" s="162"/>
      <c r="N32130" s="152"/>
      <c r="P32130" s="138"/>
    </row>
    <row r="32131" spans="13:16" x14ac:dyDescent="0.3">
      <c r="M32131" s="162"/>
      <c r="N32131" s="152"/>
      <c r="P32131" s="138"/>
    </row>
    <row r="32132" spans="13:16" x14ac:dyDescent="0.3">
      <c r="M32132" s="162"/>
      <c r="N32132" s="152"/>
      <c r="P32132" s="138"/>
    </row>
    <row r="32133" spans="13:16" x14ac:dyDescent="0.3">
      <c r="M32133" s="162"/>
      <c r="N32133" s="152"/>
      <c r="P32133" s="138"/>
    </row>
    <row r="32134" spans="13:16" x14ac:dyDescent="0.3">
      <c r="M32134" s="162"/>
      <c r="N32134" s="152"/>
      <c r="P32134" s="138"/>
    </row>
    <row r="32135" spans="13:16" x14ac:dyDescent="0.3">
      <c r="M32135" s="162"/>
      <c r="N32135" s="152"/>
      <c r="P32135" s="138"/>
    </row>
    <row r="32136" spans="13:16" x14ac:dyDescent="0.3">
      <c r="M32136" s="162"/>
      <c r="N32136" s="152"/>
      <c r="P32136" s="138"/>
    </row>
    <row r="32137" spans="13:16" x14ac:dyDescent="0.3">
      <c r="M32137" s="162"/>
      <c r="N32137" s="152"/>
      <c r="P32137" s="138"/>
    </row>
    <row r="32138" spans="13:16" x14ac:dyDescent="0.3">
      <c r="M32138" s="162"/>
      <c r="N32138" s="152"/>
      <c r="P32138" s="138"/>
    </row>
    <row r="32139" spans="13:16" x14ac:dyDescent="0.3">
      <c r="M32139" s="162"/>
      <c r="N32139" s="152"/>
      <c r="P32139" s="138"/>
    </row>
    <row r="32140" spans="13:16" x14ac:dyDescent="0.3">
      <c r="M32140" s="162"/>
      <c r="N32140" s="152"/>
      <c r="P32140" s="138"/>
    </row>
    <row r="32141" spans="13:16" x14ac:dyDescent="0.3">
      <c r="M32141" s="162"/>
      <c r="N32141" s="152"/>
      <c r="P32141" s="138"/>
    </row>
    <row r="32142" spans="13:16" x14ac:dyDescent="0.3">
      <c r="M32142" s="162"/>
      <c r="N32142" s="152"/>
      <c r="P32142" s="138"/>
    </row>
    <row r="32143" spans="13:16" x14ac:dyDescent="0.3">
      <c r="M32143" s="162"/>
      <c r="N32143" s="152"/>
      <c r="P32143" s="138"/>
    </row>
    <row r="32144" spans="13:16" x14ac:dyDescent="0.3">
      <c r="M32144" s="162"/>
      <c r="N32144" s="152"/>
      <c r="P32144" s="138"/>
    </row>
    <row r="32145" spans="13:16" x14ac:dyDescent="0.3">
      <c r="M32145" s="162"/>
      <c r="N32145" s="152"/>
      <c r="P32145" s="138"/>
    </row>
    <row r="32146" spans="13:16" x14ac:dyDescent="0.3">
      <c r="M32146" s="162"/>
      <c r="N32146" s="152"/>
      <c r="P32146" s="138"/>
    </row>
    <row r="32147" spans="13:16" x14ac:dyDescent="0.3">
      <c r="M32147" s="162"/>
      <c r="N32147" s="152"/>
      <c r="P32147" s="138"/>
    </row>
    <row r="32148" spans="13:16" x14ac:dyDescent="0.3">
      <c r="M32148" s="162"/>
      <c r="N32148" s="152"/>
      <c r="P32148" s="138"/>
    </row>
    <row r="32149" spans="13:16" x14ac:dyDescent="0.3">
      <c r="M32149" s="162"/>
      <c r="N32149" s="152"/>
      <c r="P32149" s="138"/>
    </row>
    <row r="32150" spans="13:16" x14ac:dyDescent="0.3">
      <c r="M32150" s="162"/>
      <c r="N32150" s="152"/>
      <c r="P32150" s="138"/>
    </row>
    <row r="32151" spans="13:16" x14ac:dyDescent="0.3">
      <c r="M32151" s="162"/>
      <c r="N32151" s="152"/>
      <c r="P32151" s="138"/>
    </row>
    <row r="32152" spans="13:16" x14ac:dyDescent="0.3">
      <c r="M32152" s="162"/>
      <c r="N32152" s="152"/>
      <c r="P32152" s="138"/>
    </row>
    <row r="32153" spans="13:16" x14ac:dyDescent="0.3">
      <c r="M32153" s="162"/>
      <c r="N32153" s="152"/>
      <c r="P32153" s="138"/>
    </row>
    <row r="32154" spans="13:16" x14ac:dyDescent="0.3">
      <c r="M32154" s="162"/>
      <c r="N32154" s="152"/>
      <c r="P32154" s="138"/>
    </row>
    <row r="32155" spans="13:16" x14ac:dyDescent="0.3">
      <c r="M32155" s="162"/>
      <c r="N32155" s="152"/>
      <c r="P32155" s="138"/>
    </row>
    <row r="32156" spans="13:16" x14ac:dyDescent="0.3">
      <c r="M32156" s="162"/>
      <c r="N32156" s="152"/>
      <c r="P32156" s="138"/>
    </row>
    <row r="32157" spans="13:16" x14ac:dyDescent="0.3">
      <c r="M32157" s="162"/>
      <c r="N32157" s="152"/>
      <c r="P32157" s="138"/>
    </row>
    <row r="32158" spans="13:16" x14ac:dyDescent="0.3">
      <c r="M32158" s="162"/>
      <c r="N32158" s="152"/>
      <c r="P32158" s="138"/>
    </row>
    <row r="32159" spans="13:16" x14ac:dyDescent="0.3">
      <c r="M32159" s="162"/>
      <c r="N32159" s="152"/>
      <c r="P32159" s="138"/>
    </row>
    <row r="32160" spans="13:16" x14ac:dyDescent="0.3">
      <c r="M32160" s="162"/>
      <c r="N32160" s="152"/>
      <c r="P32160" s="138"/>
    </row>
    <row r="32161" spans="13:16" x14ac:dyDescent="0.3">
      <c r="M32161" s="162"/>
      <c r="N32161" s="152"/>
      <c r="P32161" s="138"/>
    </row>
    <row r="32162" spans="13:16" x14ac:dyDescent="0.3">
      <c r="M32162" s="162"/>
      <c r="N32162" s="152"/>
      <c r="P32162" s="138"/>
    </row>
    <row r="32163" spans="13:16" x14ac:dyDescent="0.3">
      <c r="M32163" s="162"/>
      <c r="N32163" s="152"/>
      <c r="P32163" s="138"/>
    </row>
    <row r="32164" spans="13:16" x14ac:dyDescent="0.3">
      <c r="M32164" s="162"/>
      <c r="N32164" s="152"/>
      <c r="P32164" s="138"/>
    </row>
    <row r="32165" spans="13:16" x14ac:dyDescent="0.3">
      <c r="M32165" s="162"/>
      <c r="N32165" s="152"/>
      <c r="P32165" s="138"/>
    </row>
    <row r="32166" spans="13:16" x14ac:dyDescent="0.3">
      <c r="M32166" s="162"/>
      <c r="N32166" s="152"/>
      <c r="P32166" s="138"/>
    </row>
    <row r="32167" spans="13:16" x14ac:dyDescent="0.3">
      <c r="M32167" s="162"/>
      <c r="N32167" s="152"/>
      <c r="P32167" s="138"/>
    </row>
    <row r="32168" spans="13:16" x14ac:dyDescent="0.3">
      <c r="M32168" s="162"/>
      <c r="N32168" s="152"/>
      <c r="P32168" s="138"/>
    </row>
    <row r="32169" spans="13:16" x14ac:dyDescent="0.3">
      <c r="M32169" s="162"/>
      <c r="N32169" s="152"/>
      <c r="P32169" s="138"/>
    </row>
    <row r="32170" spans="13:16" x14ac:dyDescent="0.3">
      <c r="M32170" s="162"/>
      <c r="N32170" s="152"/>
      <c r="P32170" s="138"/>
    </row>
    <row r="32171" spans="13:16" x14ac:dyDescent="0.3">
      <c r="M32171" s="162"/>
      <c r="N32171" s="152"/>
      <c r="P32171" s="138"/>
    </row>
    <row r="32172" spans="13:16" x14ac:dyDescent="0.3">
      <c r="M32172" s="162"/>
      <c r="N32172" s="152"/>
      <c r="P32172" s="138"/>
    </row>
    <row r="32173" spans="13:16" x14ac:dyDescent="0.3">
      <c r="M32173" s="162"/>
      <c r="N32173" s="152"/>
      <c r="P32173" s="138"/>
    </row>
    <row r="32174" spans="13:16" x14ac:dyDescent="0.3">
      <c r="M32174" s="162"/>
      <c r="N32174" s="152"/>
      <c r="P32174" s="138"/>
    </row>
    <row r="32175" spans="13:16" x14ac:dyDescent="0.3">
      <c r="M32175" s="162"/>
      <c r="N32175" s="152"/>
      <c r="P32175" s="138"/>
    </row>
    <row r="32176" spans="13:16" x14ac:dyDescent="0.3">
      <c r="M32176" s="162"/>
      <c r="N32176" s="152"/>
      <c r="P32176" s="138"/>
    </row>
    <row r="32177" spans="13:16" x14ac:dyDescent="0.3">
      <c r="M32177" s="162"/>
      <c r="N32177" s="152"/>
      <c r="P32177" s="138"/>
    </row>
    <row r="32178" spans="13:16" x14ac:dyDescent="0.3">
      <c r="M32178" s="162"/>
      <c r="N32178" s="152"/>
      <c r="P32178" s="138"/>
    </row>
    <row r="32179" spans="13:16" x14ac:dyDescent="0.3">
      <c r="M32179" s="162"/>
      <c r="N32179" s="152"/>
      <c r="P32179" s="138"/>
    </row>
    <row r="32180" spans="13:16" x14ac:dyDescent="0.3">
      <c r="M32180" s="162"/>
      <c r="N32180" s="152"/>
      <c r="P32180" s="138"/>
    </row>
    <row r="32181" spans="13:16" x14ac:dyDescent="0.3">
      <c r="M32181" s="162"/>
      <c r="N32181" s="152"/>
      <c r="P32181" s="138"/>
    </row>
    <row r="32182" spans="13:16" x14ac:dyDescent="0.3">
      <c r="M32182" s="162"/>
      <c r="N32182" s="152"/>
      <c r="P32182" s="138"/>
    </row>
    <row r="32183" spans="13:16" x14ac:dyDescent="0.3">
      <c r="M32183" s="162"/>
      <c r="N32183" s="152"/>
      <c r="P32183" s="138"/>
    </row>
    <row r="32184" spans="13:16" x14ac:dyDescent="0.3">
      <c r="M32184" s="162"/>
      <c r="N32184" s="152"/>
      <c r="P32184" s="138"/>
    </row>
    <row r="32185" spans="13:16" x14ac:dyDescent="0.3">
      <c r="M32185" s="162"/>
      <c r="N32185" s="152"/>
      <c r="P32185" s="138"/>
    </row>
    <row r="32186" spans="13:16" x14ac:dyDescent="0.3">
      <c r="M32186" s="162"/>
      <c r="N32186" s="152"/>
      <c r="P32186" s="138"/>
    </row>
    <row r="32187" spans="13:16" x14ac:dyDescent="0.3">
      <c r="M32187" s="162"/>
      <c r="N32187" s="152"/>
      <c r="P32187" s="138"/>
    </row>
    <row r="32188" spans="13:16" x14ac:dyDescent="0.3">
      <c r="M32188" s="162"/>
      <c r="N32188" s="152"/>
      <c r="P32188" s="138"/>
    </row>
    <row r="32189" spans="13:16" x14ac:dyDescent="0.3">
      <c r="M32189" s="162"/>
      <c r="N32189" s="152"/>
      <c r="P32189" s="138"/>
    </row>
    <row r="32190" spans="13:16" x14ac:dyDescent="0.3">
      <c r="M32190" s="162"/>
      <c r="N32190" s="152"/>
      <c r="P32190" s="138"/>
    </row>
    <row r="32191" spans="13:16" x14ac:dyDescent="0.3">
      <c r="M32191" s="162"/>
      <c r="N32191" s="152"/>
      <c r="P32191" s="138"/>
    </row>
    <row r="32192" spans="13:16" x14ac:dyDescent="0.3">
      <c r="M32192" s="162"/>
      <c r="N32192" s="152"/>
      <c r="P32192" s="138"/>
    </row>
    <row r="32193" spans="13:16" x14ac:dyDescent="0.3">
      <c r="M32193" s="162"/>
      <c r="N32193" s="152"/>
      <c r="P32193" s="138"/>
    </row>
    <row r="32194" spans="13:16" x14ac:dyDescent="0.3">
      <c r="M32194" s="162"/>
      <c r="N32194" s="152"/>
      <c r="P32194" s="138"/>
    </row>
    <row r="32195" spans="13:16" x14ac:dyDescent="0.3">
      <c r="M32195" s="162"/>
      <c r="N32195" s="152"/>
      <c r="P32195" s="138"/>
    </row>
    <row r="32196" spans="13:16" x14ac:dyDescent="0.3">
      <c r="M32196" s="162"/>
      <c r="N32196" s="152"/>
      <c r="P32196" s="138"/>
    </row>
    <row r="32197" spans="13:16" x14ac:dyDescent="0.3">
      <c r="M32197" s="162"/>
      <c r="N32197" s="152"/>
      <c r="P32197" s="138"/>
    </row>
    <row r="32198" spans="13:16" x14ac:dyDescent="0.3">
      <c r="M32198" s="162"/>
      <c r="N32198" s="152"/>
      <c r="P32198" s="138"/>
    </row>
    <row r="32199" spans="13:16" x14ac:dyDescent="0.3">
      <c r="M32199" s="162"/>
      <c r="N32199" s="152"/>
      <c r="P32199" s="138"/>
    </row>
    <row r="32200" spans="13:16" x14ac:dyDescent="0.3">
      <c r="M32200" s="162"/>
      <c r="N32200" s="152"/>
      <c r="P32200" s="138"/>
    </row>
    <row r="32201" spans="13:16" x14ac:dyDescent="0.3">
      <c r="M32201" s="162"/>
      <c r="N32201" s="152"/>
      <c r="P32201" s="138"/>
    </row>
    <row r="32202" spans="13:16" x14ac:dyDescent="0.3">
      <c r="M32202" s="162"/>
      <c r="N32202" s="152"/>
      <c r="P32202" s="138"/>
    </row>
    <row r="32203" spans="13:16" x14ac:dyDescent="0.3">
      <c r="M32203" s="162"/>
      <c r="N32203" s="152"/>
      <c r="P32203" s="138"/>
    </row>
    <row r="32204" spans="13:16" x14ac:dyDescent="0.3">
      <c r="M32204" s="162"/>
      <c r="N32204" s="152"/>
      <c r="P32204" s="138"/>
    </row>
    <row r="32205" spans="13:16" x14ac:dyDescent="0.3">
      <c r="M32205" s="162"/>
      <c r="N32205" s="152"/>
      <c r="P32205" s="138"/>
    </row>
    <row r="32206" spans="13:16" x14ac:dyDescent="0.3">
      <c r="M32206" s="162"/>
      <c r="N32206" s="152"/>
      <c r="P32206" s="138"/>
    </row>
    <row r="32207" spans="13:16" x14ac:dyDescent="0.3">
      <c r="M32207" s="162"/>
      <c r="N32207" s="152"/>
      <c r="P32207" s="138"/>
    </row>
    <row r="32208" spans="13:16" x14ac:dyDescent="0.3">
      <c r="M32208" s="162"/>
      <c r="N32208" s="152"/>
      <c r="P32208" s="138"/>
    </row>
    <row r="32209" spans="13:16" x14ac:dyDescent="0.3">
      <c r="M32209" s="162"/>
      <c r="N32209" s="152"/>
      <c r="P32209" s="138"/>
    </row>
    <row r="32210" spans="13:16" x14ac:dyDescent="0.3">
      <c r="M32210" s="162"/>
      <c r="N32210" s="152"/>
      <c r="P32210" s="138"/>
    </row>
    <row r="32211" spans="13:16" x14ac:dyDescent="0.3">
      <c r="M32211" s="162"/>
      <c r="N32211" s="152"/>
      <c r="P32211" s="138"/>
    </row>
    <row r="32212" spans="13:16" x14ac:dyDescent="0.3">
      <c r="M32212" s="162"/>
      <c r="N32212" s="152"/>
      <c r="P32212" s="138"/>
    </row>
    <row r="32213" spans="13:16" x14ac:dyDescent="0.3">
      <c r="M32213" s="162"/>
      <c r="N32213" s="152"/>
      <c r="P32213" s="138"/>
    </row>
    <row r="32214" spans="13:16" x14ac:dyDescent="0.3">
      <c r="M32214" s="162"/>
      <c r="N32214" s="152"/>
      <c r="P32214" s="138"/>
    </row>
    <row r="32215" spans="13:16" x14ac:dyDescent="0.3">
      <c r="M32215" s="162"/>
      <c r="N32215" s="152"/>
      <c r="P32215" s="138"/>
    </row>
    <row r="32216" spans="13:16" x14ac:dyDescent="0.3">
      <c r="M32216" s="162"/>
      <c r="N32216" s="152"/>
      <c r="P32216" s="138"/>
    </row>
    <row r="32217" spans="13:16" x14ac:dyDescent="0.3">
      <c r="M32217" s="162"/>
      <c r="N32217" s="152"/>
      <c r="P32217" s="138"/>
    </row>
    <row r="32218" spans="13:16" x14ac:dyDescent="0.3">
      <c r="M32218" s="162"/>
      <c r="N32218" s="152"/>
      <c r="P32218" s="138"/>
    </row>
    <row r="32219" spans="13:16" x14ac:dyDescent="0.3">
      <c r="M32219" s="162"/>
      <c r="N32219" s="152"/>
      <c r="P32219" s="138"/>
    </row>
    <row r="32220" spans="13:16" x14ac:dyDescent="0.3">
      <c r="M32220" s="162"/>
      <c r="N32220" s="152"/>
      <c r="P32220" s="138"/>
    </row>
    <row r="32221" spans="13:16" x14ac:dyDescent="0.3">
      <c r="M32221" s="162"/>
      <c r="N32221" s="152"/>
      <c r="P32221" s="138"/>
    </row>
    <row r="32222" spans="13:16" x14ac:dyDescent="0.3">
      <c r="M32222" s="162"/>
      <c r="N32222" s="152"/>
      <c r="P32222" s="138"/>
    </row>
    <row r="32223" spans="13:16" x14ac:dyDescent="0.3">
      <c r="M32223" s="162"/>
      <c r="N32223" s="152"/>
      <c r="P32223" s="138"/>
    </row>
    <row r="32224" spans="13:16" x14ac:dyDescent="0.3">
      <c r="M32224" s="162"/>
      <c r="N32224" s="152"/>
      <c r="P32224" s="138"/>
    </row>
    <row r="32225" spans="13:16" x14ac:dyDescent="0.3">
      <c r="M32225" s="162"/>
      <c r="N32225" s="152"/>
      <c r="P32225" s="138"/>
    </row>
    <row r="32226" spans="13:16" x14ac:dyDescent="0.3">
      <c r="M32226" s="162"/>
      <c r="N32226" s="152"/>
      <c r="P32226" s="138"/>
    </row>
    <row r="32227" spans="13:16" x14ac:dyDescent="0.3">
      <c r="M32227" s="162"/>
      <c r="N32227" s="152"/>
      <c r="P32227" s="138"/>
    </row>
    <row r="32228" spans="13:16" x14ac:dyDescent="0.3">
      <c r="M32228" s="162"/>
      <c r="N32228" s="152"/>
      <c r="P32228" s="138"/>
    </row>
    <row r="32229" spans="13:16" x14ac:dyDescent="0.3">
      <c r="M32229" s="162"/>
      <c r="N32229" s="152"/>
      <c r="P32229" s="138"/>
    </row>
    <row r="32230" spans="13:16" x14ac:dyDescent="0.3">
      <c r="M32230" s="162"/>
      <c r="N32230" s="152"/>
      <c r="P32230" s="138"/>
    </row>
    <row r="32231" spans="13:16" x14ac:dyDescent="0.3">
      <c r="M32231" s="162"/>
      <c r="N32231" s="152"/>
      <c r="P32231" s="138"/>
    </row>
    <row r="32232" spans="13:16" x14ac:dyDescent="0.3">
      <c r="M32232" s="162"/>
      <c r="N32232" s="152"/>
      <c r="P32232" s="138"/>
    </row>
    <row r="32233" spans="13:16" x14ac:dyDescent="0.3">
      <c r="M32233" s="162"/>
      <c r="N32233" s="152"/>
      <c r="P32233" s="138"/>
    </row>
    <row r="32234" spans="13:16" x14ac:dyDescent="0.3">
      <c r="M32234" s="162"/>
      <c r="N32234" s="152"/>
      <c r="P32234" s="138"/>
    </row>
    <row r="32235" spans="13:16" x14ac:dyDescent="0.3">
      <c r="M32235" s="162"/>
      <c r="N32235" s="152"/>
      <c r="P32235" s="138"/>
    </row>
    <row r="32236" spans="13:16" x14ac:dyDescent="0.3">
      <c r="M32236" s="162"/>
      <c r="N32236" s="152"/>
      <c r="P32236" s="138"/>
    </row>
    <row r="32237" spans="13:16" x14ac:dyDescent="0.3">
      <c r="M32237" s="162"/>
      <c r="N32237" s="152"/>
      <c r="P32237" s="138"/>
    </row>
    <row r="32238" spans="13:16" x14ac:dyDescent="0.3">
      <c r="M32238" s="162"/>
      <c r="N32238" s="152"/>
      <c r="P32238" s="138"/>
    </row>
    <row r="32239" spans="13:16" x14ac:dyDescent="0.3">
      <c r="M32239" s="162"/>
      <c r="N32239" s="152"/>
      <c r="P32239" s="138"/>
    </row>
    <row r="32240" spans="13:16" x14ac:dyDescent="0.3">
      <c r="M32240" s="162"/>
      <c r="N32240" s="152"/>
      <c r="P32240" s="138"/>
    </row>
    <row r="32241" spans="13:16" x14ac:dyDescent="0.3">
      <c r="M32241" s="162"/>
      <c r="N32241" s="152"/>
      <c r="P32241" s="138"/>
    </row>
    <row r="32242" spans="13:16" x14ac:dyDescent="0.3">
      <c r="M32242" s="162"/>
      <c r="N32242" s="152"/>
      <c r="P32242" s="138"/>
    </row>
    <row r="32243" spans="13:16" x14ac:dyDescent="0.3">
      <c r="M32243" s="162"/>
      <c r="N32243" s="152"/>
      <c r="P32243" s="138"/>
    </row>
    <row r="32244" spans="13:16" x14ac:dyDescent="0.3">
      <c r="M32244" s="162"/>
      <c r="N32244" s="152"/>
      <c r="P32244" s="138"/>
    </row>
    <row r="32245" spans="13:16" x14ac:dyDescent="0.3">
      <c r="M32245" s="162"/>
      <c r="N32245" s="152"/>
      <c r="P32245" s="138"/>
    </row>
    <row r="32246" spans="13:16" x14ac:dyDescent="0.3">
      <c r="M32246" s="162"/>
      <c r="N32246" s="152"/>
      <c r="P32246" s="138"/>
    </row>
    <row r="32247" spans="13:16" x14ac:dyDescent="0.3">
      <c r="M32247" s="162"/>
      <c r="N32247" s="152"/>
      <c r="P32247" s="138"/>
    </row>
    <row r="32248" spans="13:16" x14ac:dyDescent="0.3">
      <c r="M32248" s="162"/>
      <c r="N32248" s="152"/>
      <c r="P32248" s="138"/>
    </row>
    <row r="32249" spans="13:16" x14ac:dyDescent="0.3">
      <c r="M32249" s="162"/>
      <c r="N32249" s="152"/>
      <c r="P32249" s="138"/>
    </row>
    <row r="32250" spans="13:16" x14ac:dyDescent="0.3">
      <c r="M32250" s="162"/>
      <c r="N32250" s="152"/>
      <c r="P32250" s="138"/>
    </row>
    <row r="32251" spans="13:16" x14ac:dyDescent="0.3">
      <c r="M32251" s="162"/>
      <c r="N32251" s="152"/>
      <c r="P32251" s="138"/>
    </row>
    <row r="32252" spans="13:16" x14ac:dyDescent="0.3">
      <c r="M32252" s="162"/>
      <c r="N32252" s="152"/>
      <c r="P32252" s="138"/>
    </row>
    <row r="32253" spans="13:16" x14ac:dyDescent="0.3">
      <c r="M32253" s="162"/>
      <c r="N32253" s="152"/>
      <c r="P32253" s="138"/>
    </row>
    <row r="32254" spans="13:16" x14ac:dyDescent="0.3">
      <c r="M32254" s="162"/>
      <c r="N32254" s="152"/>
      <c r="P32254" s="138"/>
    </row>
    <row r="32255" spans="13:16" x14ac:dyDescent="0.3">
      <c r="M32255" s="162"/>
      <c r="N32255" s="152"/>
      <c r="P32255" s="138"/>
    </row>
    <row r="32256" spans="13:16" x14ac:dyDescent="0.3">
      <c r="M32256" s="162"/>
      <c r="N32256" s="152"/>
      <c r="P32256" s="138"/>
    </row>
    <row r="32257" spans="13:16" x14ac:dyDescent="0.3">
      <c r="M32257" s="162"/>
      <c r="N32257" s="152"/>
      <c r="P32257" s="138"/>
    </row>
    <row r="32258" spans="13:16" x14ac:dyDescent="0.3">
      <c r="M32258" s="162"/>
      <c r="N32258" s="152"/>
      <c r="P32258" s="138"/>
    </row>
    <row r="32259" spans="13:16" x14ac:dyDescent="0.3">
      <c r="M32259" s="162"/>
      <c r="N32259" s="152"/>
      <c r="P32259" s="138"/>
    </row>
    <row r="32260" spans="13:16" x14ac:dyDescent="0.3">
      <c r="M32260" s="162"/>
      <c r="N32260" s="152"/>
      <c r="P32260" s="138"/>
    </row>
    <row r="32261" spans="13:16" x14ac:dyDescent="0.3">
      <c r="M32261" s="162"/>
      <c r="N32261" s="152"/>
      <c r="P32261" s="138"/>
    </row>
    <row r="32262" spans="13:16" x14ac:dyDescent="0.3">
      <c r="M32262" s="162"/>
      <c r="N32262" s="152"/>
      <c r="P32262" s="138"/>
    </row>
    <row r="32263" spans="13:16" x14ac:dyDescent="0.3">
      <c r="M32263" s="162"/>
      <c r="N32263" s="152"/>
      <c r="P32263" s="138"/>
    </row>
    <row r="32264" spans="13:16" x14ac:dyDescent="0.3">
      <c r="M32264" s="162"/>
      <c r="N32264" s="152"/>
      <c r="P32264" s="138"/>
    </row>
    <row r="32265" spans="13:16" x14ac:dyDescent="0.3">
      <c r="M32265" s="162"/>
      <c r="N32265" s="152"/>
      <c r="P32265" s="138"/>
    </row>
    <row r="32266" spans="13:16" x14ac:dyDescent="0.3">
      <c r="M32266" s="162"/>
      <c r="N32266" s="152"/>
      <c r="P32266" s="138"/>
    </row>
    <row r="32267" spans="13:16" x14ac:dyDescent="0.3">
      <c r="M32267" s="162"/>
      <c r="N32267" s="152"/>
      <c r="P32267" s="138"/>
    </row>
    <row r="32268" spans="13:16" x14ac:dyDescent="0.3">
      <c r="M32268" s="162"/>
      <c r="N32268" s="152"/>
      <c r="P32268" s="138"/>
    </row>
    <row r="32269" spans="13:16" x14ac:dyDescent="0.3">
      <c r="M32269" s="162"/>
      <c r="N32269" s="152"/>
      <c r="P32269" s="138"/>
    </row>
    <row r="32270" spans="13:16" x14ac:dyDescent="0.3">
      <c r="M32270" s="162"/>
      <c r="N32270" s="152"/>
      <c r="P32270" s="138"/>
    </row>
    <row r="32271" spans="13:16" x14ac:dyDescent="0.3">
      <c r="M32271" s="162"/>
      <c r="N32271" s="152"/>
      <c r="P32271" s="138"/>
    </row>
    <row r="32272" spans="13:16" x14ac:dyDescent="0.3">
      <c r="M32272" s="162"/>
      <c r="N32272" s="152"/>
      <c r="P32272" s="138"/>
    </row>
    <row r="32273" spans="13:16" x14ac:dyDescent="0.3">
      <c r="M32273" s="162"/>
      <c r="N32273" s="152"/>
      <c r="P32273" s="138"/>
    </row>
    <row r="32274" spans="13:16" x14ac:dyDescent="0.3">
      <c r="M32274" s="162"/>
      <c r="N32274" s="152"/>
      <c r="P32274" s="138"/>
    </row>
    <row r="32275" spans="13:16" x14ac:dyDescent="0.3">
      <c r="M32275" s="162"/>
      <c r="N32275" s="152"/>
      <c r="P32275" s="138"/>
    </row>
    <row r="32276" spans="13:16" x14ac:dyDescent="0.3">
      <c r="M32276" s="162"/>
      <c r="N32276" s="152"/>
      <c r="P32276" s="138"/>
    </row>
    <row r="32277" spans="13:16" x14ac:dyDescent="0.3">
      <c r="M32277" s="162"/>
      <c r="N32277" s="152"/>
      <c r="P32277" s="138"/>
    </row>
    <row r="32278" spans="13:16" x14ac:dyDescent="0.3">
      <c r="M32278" s="162"/>
      <c r="N32278" s="152"/>
      <c r="P32278" s="138"/>
    </row>
    <row r="32279" spans="13:16" x14ac:dyDescent="0.3">
      <c r="M32279" s="162"/>
      <c r="N32279" s="152"/>
      <c r="P32279" s="138"/>
    </row>
    <row r="32280" spans="13:16" x14ac:dyDescent="0.3">
      <c r="M32280" s="162"/>
      <c r="N32280" s="152"/>
      <c r="P32280" s="138"/>
    </row>
    <row r="32281" spans="13:16" x14ac:dyDescent="0.3">
      <c r="M32281" s="162"/>
      <c r="N32281" s="152"/>
      <c r="P32281" s="138"/>
    </row>
    <row r="32282" spans="13:16" x14ac:dyDescent="0.3">
      <c r="M32282" s="162"/>
      <c r="N32282" s="152"/>
      <c r="P32282" s="138"/>
    </row>
    <row r="32283" spans="13:16" x14ac:dyDescent="0.3">
      <c r="M32283" s="162"/>
      <c r="N32283" s="152"/>
      <c r="P32283" s="138"/>
    </row>
    <row r="32284" spans="13:16" x14ac:dyDescent="0.3">
      <c r="M32284" s="162"/>
      <c r="N32284" s="152"/>
      <c r="P32284" s="138"/>
    </row>
    <row r="32285" spans="13:16" x14ac:dyDescent="0.3">
      <c r="M32285" s="162"/>
      <c r="N32285" s="152"/>
      <c r="P32285" s="138"/>
    </row>
    <row r="32286" spans="13:16" x14ac:dyDescent="0.3">
      <c r="M32286" s="162"/>
      <c r="N32286" s="152"/>
      <c r="P32286" s="138"/>
    </row>
    <row r="32287" spans="13:16" x14ac:dyDescent="0.3">
      <c r="M32287" s="162"/>
      <c r="N32287" s="152"/>
      <c r="P32287" s="138"/>
    </row>
    <row r="32288" spans="13:16" x14ac:dyDescent="0.3">
      <c r="M32288" s="162"/>
      <c r="N32288" s="152"/>
      <c r="P32288" s="138"/>
    </row>
    <row r="32289" spans="13:16" x14ac:dyDescent="0.3">
      <c r="M32289" s="162"/>
      <c r="N32289" s="152"/>
      <c r="P32289" s="138"/>
    </row>
    <row r="32290" spans="13:16" x14ac:dyDescent="0.3">
      <c r="M32290" s="162"/>
      <c r="N32290" s="152"/>
      <c r="P32290" s="138"/>
    </row>
    <row r="32291" spans="13:16" x14ac:dyDescent="0.3">
      <c r="M32291" s="162"/>
      <c r="N32291" s="152"/>
      <c r="P32291" s="138"/>
    </row>
    <row r="32292" spans="13:16" x14ac:dyDescent="0.3">
      <c r="M32292" s="162"/>
      <c r="N32292" s="152"/>
      <c r="P32292" s="138"/>
    </row>
    <row r="32293" spans="13:16" x14ac:dyDescent="0.3">
      <c r="M32293" s="162"/>
      <c r="N32293" s="152"/>
      <c r="P32293" s="138"/>
    </row>
    <row r="32294" spans="13:16" x14ac:dyDescent="0.3">
      <c r="M32294" s="162"/>
      <c r="N32294" s="152"/>
      <c r="P32294" s="138"/>
    </row>
    <row r="32295" spans="13:16" x14ac:dyDescent="0.3">
      <c r="M32295" s="162"/>
      <c r="N32295" s="152"/>
      <c r="P32295" s="138"/>
    </row>
    <row r="32296" spans="13:16" x14ac:dyDescent="0.3">
      <c r="M32296" s="162"/>
      <c r="N32296" s="152"/>
      <c r="P32296" s="138"/>
    </row>
    <row r="32297" spans="13:16" x14ac:dyDescent="0.3">
      <c r="M32297" s="162"/>
      <c r="N32297" s="152"/>
      <c r="P32297" s="138"/>
    </row>
    <row r="32298" spans="13:16" x14ac:dyDescent="0.3">
      <c r="M32298" s="162"/>
      <c r="N32298" s="152"/>
      <c r="P32298" s="138"/>
    </row>
    <row r="32299" spans="13:16" x14ac:dyDescent="0.3">
      <c r="M32299" s="162"/>
      <c r="N32299" s="152"/>
      <c r="P32299" s="138"/>
    </row>
    <row r="32300" spans="13:16" x14ac:dyDescent="0.3">
      <c r="M32300" s="162"/>
      <c r="N32300" s="152"/>
      <c r="P32300" s="138"/>
    </row>
    <row r="32301" spans="13:16" x14ac:dyDescent="0.3">
      <c r="M32301" s="162"/>
      <c r="N32301" s="152"/>
      <c r="P32301" s="138"/>
    </row>
    <row r="32302" spans="13:16" x14ac:dyDescent="0.3">
      <c r="M32302" s="162"/>
      <c r="N32302" s="152"/>
      <c r="P32302" s="138"/>
    </row>
    <row r="32303" spans="13:16" x14ac:dyDescent="0.3">
      <c r="M32303" s="162"/>
      <c r="N32303" s="152"/>
      <c r="P32303" s="138"/>
    </row>
    <row r="32304" spans="13:16" x14ac:dyDescent="0.3">
      <c r="M32304" s="162"/>
      <c r="N32304" s="152"/>
      <c r="P32304" s="138"/>
    </row>
    <row r="32305" spans="13:16" x14ac:dyDescent="0.3">
      <c r="M32305" s="162"/>
      <c r="N32305" s="152"/>
      <c r="P32305" s="138"/>
    </row>
    <row r="32306" spans="13:16" x14ac:dyDescent="0.3">
      <c r="M32306" s="162"/>
      <c r="N32306" s="152"/>
      <c r="P32306" s="138"/>
    </row>
    <row r="32307" spans="13:16" x14ac:dyDescent="0.3">
      <c r="M32307" s="162"/>
      <c r="N32307" s="152"/>
      <c r="P32307" s="138"/>
    </row>
    <row r="32308" spans="13:16" x14ac:dyDescent="0.3">
      <c r="M32308" s="162"/>
      <c r="N32308" s="152"/>
      <c r="P32308" s="138"/>
    </row>
    <row r="32309" spans="13:16" x14ac:dyDescent="0.3">
      <c r="M32309" s="162"/>
      <c r="N32309" s="152"/>
      <c r="P32309" s="138"/>
    </row>
    <row r="32310" spans="13:16" x14ac:dyDescent="0.3">
      <c r="M32310" s="162"/>
      <c r="N32310" s="152"/>
      <c r="P32310" s="138"/>
    </row>
    <row r="32311" spans="13:16" x14ac:dyDescent="0.3">
      <c r="M32311" s="162"/>
      <c r="N32311" s="152"/>
      <c r="P32311" s="138"/>
    </row>
    <row r="32312" spans="13:16" x14ac:dyDescent="0.3">
      <c r="M32312" s="162"/>
      <c r="N32312" s="152"/>
      <c r="P32312" s="138"/>
    </row>
    <row r="32313" spans="13:16" x14ac:dyDescent="0.3">
      <c r="M32313" s="162"/>
      <c r="N32313" s="152"/>
      <c r="P32313" s="138"/>
    </row>
    <row r="32314" spans="13:16" x14ac:dyDescent="0.3">
      <c r="M32314" s="162"/>
      <c r="N32314" s="152"/>
      <c r="P32314" s="138"/>
    </row>
    <row r="32315" spans="13:16" x14ac:dyDescent="0.3">
      <c r="M32315" s="162"/>
      <c r="N32315" s="152"/>
      <c r="P32315" s="138"/>
    </row>
    <row r="32316" spans="13:16" x14ac:dyDescent="0.3">
      <c r="M32316" s="162"/>
      <c r="N32316" s="152"/>
      <c r="P32316" s="138"/>
    </row>
    <row r="32317" spans="13:16" x14ac:dyDescent="0.3">
      <c r="M32317" s="162"/>
      <c r="N32317" s="152"/>
      <c r="P32317" s="138"/>
    </row>
    <row r="32318" spans="13:16" x14ac:dyDescent="0.3">
      <c r="M32318" s="162"/>
      <c r="N32318" s="152"/>
      <c r="P32318" s="138"/>
    </row>
    <row r="32319" spans="13:16" x14ac:dyDescent="0.3">
      <c r="M32319" s="162"/>
      <c r="N32319" s="152"/>
      <c r="P32319" s="138"/>
    </row>
    <row r="32320" spans="13:16" x14ac:dyDescent="0.3">
      <c r="M32320" s="162"/>
      <c r="N32320" s="152"/>
      <c r="P32320" s="138"/>
    </row>
    <row r="32321" spans="13:16" x14ac:dyDescent="0.3">
      <c r="M32321" s="162"/>
      <c r="N32321" s="152"/>
      <c r="P32321" s="138"/>
    </row>
    <row r="32322" spans="13:16" x14ac:dyDescent="0.3">
      <c r="M32322" s="162"/>
      <c r="N32322" s="152"/>
      <c r="P32322" s="138"/>
    </row>
    <row r="32323" spans="13:16" x14ac:dyDescent="0.3">
      <c r="M32323" s="162"/>
      <c r="N32323" s="152"/>
      <c r="P32323" s="138"/>
    </row>
    <row r="32324" spans="13:16" x14ac:dyDescent="0.3">
      <c r="M32324" s="162"/>
      <c r="N32324" s="152"/>
      <c r="P32324" s="138"/>
    </row>
    <row r="32325" spans="13:16" x14ac:dyDescent="0.3">
      <c r="M32325" s="162"/>
      <c r="N32325" s="152"/>
      <c r="P32325" s="138"/>
    </row>
    <row r="32326" spans="13:16" x14ac:dyDescent="0.3">
      <c r="M32326" s="162"/>
      <c r="N32326" s="152"/>
      <c r="P32326" s="138"/>
    </row>
    <row r="32327" spans="13:16" x14ac:dyDescent="0.3">
      <c r="M32327" s="162"/>
      <c r="N32327" s="152"/>
      <c r="P32327" s="138"/>
    </row>
    <row r="32328" spans="13:16" x14ac:dyDescent="0.3">
      <c r="M32328" s="162"/>
      <c r="N32328" s="152"/>
      <c r="P32328" s="138"/>
    </row>
    <row r="32329" spans="13:16" x14ac:dyDescent="0.3">
      <c r="M32329" s="162"/>
      <c r="N32329" s="152"/>
      <c r="P32329" s="138"/>
    </row>
    <row r="32330" spans="13:16" x14ac:dyDescent="0.3">
      <c r="M32330" s="162"/>
      <c r="N32330" s="152"/>
      <c r="P32330" s="138"/>
    </row>
    <row r="32331" spans="13:16" x14ac:dyDescent="0.3">
      <c r="M32331" s="162"/>
      <c r="N32331" s="152"/>
      <c r="P32331" s="138"/>
    </row>
    <row r="32332" spans="13:16" x14ac:dyDescent="0.3">
      <c r="M32332" s="162"/>
      <c r="N32332" s="152"/>
      <c r="P32332" s="138"/>
    </row>
    <row r="32333" spans="13:16" x14ac:dyDescent="0.3">
      <c r="M32333" s="162"/>
      <c r="N32333" s="152"/>
      <c r="P32333" s="138"/>
    </row>
    <row r="32334" spans="13:16" x14ac:dyDescent="0.3">
      <c r="M32334" s="162"/>
      <c r="N32334" s="152"/>
      <c r="P32334" s="138"/>
    </row>
    <row r="32335" spans="13:16" x14ac:dyDescent="0.3">
      <c r="M32335" s="162"/>
      <c r="N32335" s="152"/>
      <c r="P32335" s="138"/>
    </row>
    <row r="32336" spans="13:16" x14ac:dyDescent="0.3">
      <c r="M32336" s="162"/>
      <c r="N32336" s="152"/>
      <c r="P32336" s="138"/>
    </row>
    <row r="32337" spans="13:16" x14ac:dyDescent="0.3">
      <c r="M32337" s="162"/>
      <c r="N32337" s="152"/>
      <c r="P32337" s="138"/>
    </row>
    <row r="32338" spans="13:16" x14ac:dyDescent="0.3">
      <c r="M32338" s="162"/>
      <c r="N32338" s="152"/>
      <c r="P32338" s="138"/>
    </row>
    <row r="32339" spans="13:16" x14ac:dyDescent="0.3">
      <c r="M32339" s="162"/>
      <c r="N32339" s="152"/>
      <c r="P32339" s="138"/>
    </row>
    <row r="32340" spans="13:16" x14ac:dyDescent="0.3">
      <c r="M32340" s="162"/>
      <c r="N32340" s="152"/>
      <c r="P32340" s="138"/>
    </row>
    <row r="32341" spans="13:16" x14ac:dyDescent="0.3">
      <c r="M32341" s="162"/>
      <c r="N32341" s="152"/>
      <c r="P32341" s="138"/>
    </row>
    <row r="32342" spans="13:16" x14ac:dyDescent="0.3">
      <c r="M32342" s="162"/>
      <c r="N32342" s="152"/>
      <c r="P32342" s="138"/>
    </row>
    <row r="32343" spans="13:16" x14ac:dyDescent="0.3">
      <c r="M32343" s="162"/>
      <c r="N32343" s="152"/>
      <c r="P32343" s="138"/>
    </row>
    <row r="32344" spans="13:16" x14ac:dyDescent="0.3">
      <c r="M32344" s="162"/>
      <c r="N32344" s="152"/>
      <c r="P32344" s="138"/>
    </row>
    <row r="32345" spans="13:16" x14ac:dyDescent="0.3">
      <c r="M32345" s="162"/>
      <c r="N32345" s="152"/>
      <c r="P32345" s="138"/>
    </row>
    <row r="32346" spans="13:16" x14ac:dyDescent="0.3">
      <c r="M32346" s="162"/>
      <c r="N32346" s="152"/>
      <c r="P32346" s="138"/>
    </row>
    <row r="32347" spans="13:16" x14ac:dyDescent="0.3">
      <c r="M32347" s="162"/>
      <c r="N32347" s="152"/>
      <c r="P32347" s="138"/>
    </row>
    <row r="32348" spans="13:16" x14ac:dyDescent="0.3">
      <c r="M32348" s="162"/>
      <c r="N32348" s="152"/>
      <c r="P32348" s="138"/>
    </row>
    <row r="32349" spans="13:16" x14ac:dyDescent="0.3">
      <c r="M32349" s="162"/>
      <c r="N32349" s="152"/>
      <c r="P32349" s="138"/>
    </row>
    <row r="32350" spans="13:16" x14ac:dyDescent="0.3">
      <c r="M32350" s="162"/>
      <c r="N32350" s="152"/>
      <c r="P32350" s="138"/>
    </row>
    <row r="32351" spans="13:16" x14ac:dyDescent="0.3">
      <c r="M32351" s="162"/>
      <c r="N32351" s="152"/>
      <c r="P32351" s="138"/>
    </row>
    <row r="32352" spans="13:16" x14ac:dyDescent="0.3">
      <c r="M32352" s="162"/>
      <c r="N32352" s="152"/>
      <c r="P32352" s="138"/>
    </row>
    <row r="32353" spans="13:16" x14ac:dyDescent="0.3">
      <c r="M32353" s="162"/>
      <c r="N32353" s="152"/>
      <c r="P32353" s="138"/>
    </row>
    <row r="32354" spans="13:16" x14ac:dyDescent="0.3">
      <c r="M32354" s="162"/>
      <c r="N32354" s="152"/>
      <c r="P32354" s="138"/>
    </row>
    <row r="32355" spans="13:16" x14ac:dyDescent="0.3">
      <c r="M32355" s="162"/>
      <c r="N32355" s="152"/>
      <c r="P32355" s="138"/>
    </row>
    <row r="32356" spans="13:16" x14ac:dyDescent="0.3">
      <c r="M32356" s="162"/>
      <c r="N32356" s="152"/>
      <c r="P32356" s="138"/>
    </row>
    <row r="32357" spans="13:16" x14ac:dyDescent="0.3">
      <c r="M32357" s="162"/>
      <c r="N32357" s="152"/>
      <c r="P32357" s="138"/>
    </row>
    <row r="32358" spans="13:16" x14ac:dyDescent="0.3">
      <c r="M32358" s="162"/>
      <c r="N32358" s="152"/>
      <c r="P32358" s="138"/>
    </row>
    <row r="32359" spans="13:16" x14ac:dyDescent="0.3">
      <c r="M32359" s="162"/>
      <c r="N32359" s="152"/>
      <c r="P32359" s="138"/>
    </row>
    <row r="32360" spans="13:16" x14ac:dyDescent="0.3">
      <c r="M32360" s="162"/>
      <c r="N32360" s="152"/>
      <c r="P32360" s="138"/>
    </row>
    <row r="32361" spans="13:16" x14ac:dyDescent="0.3">
      <c r="M32361" s="162"/>
      <c r="N32361" s="152"/>
      <c r="P32361" s="138"/>
    </row>
    <row r="32362" spans="13:16" x14ac:dyDescent="0.3">
      <c r="M32362" s="162"/>
      <c r="N32362" s="152"/>
      <c r="P32362" s="138"/>
    </row>
    <row r="32363" spans="13:16" x14ac:dyDescent="0.3">
      <c r="M32363" s="162"/>
      <c r="N32363" s="152"/>
      <c r="P32363" s="138"/>
    </row>
    <row r="32364" spans="13:16" x14ac:dyDescent="0.3">
      <c r="M32364" s="162"/>
      <c r="N32364" s="152"/>
      <c r="P32364" s="138"/>
    </row>
    <row r="32365" spans="13:16" x14ac:dyDescent="0.3">
      <c r="M32365" s="162"/>
      <c r="N32365" s="152"/>
      <c r="P32365" s="138"/>
    </row>
    <row r="32366" spans="13:16" x14ac:dyDescent="0.3">
      <c r="M32366" s="162"/>
      <c r="N32366" s="152"/>
      <c r="P32366" s="138"/>
    </row>
    <row r="32367" spans="13:16" x14ac:dyDescent="0.3">
      <c r="M32367" s="162"/>
      <c r="N32367" s="152"/>
      <c r="P32367" s="138"/>
    </row>
    <row r="32368" spans="13:16" x14ac:dyDescent="0.3">
      <c r="M32368" s="162"/>
      <c r="N32368" s="152"/>
      <c r="P32368" s="138"/>
    </row>
    <row r="32369" spans="13:16" x14ac:dyDescent="0.3">
      <c r="M32369" s="162"/>
      <c r="N32369" s="152"/>
      <c r="P32369" s="138"/>
    </row>
    <row r="32370" spans="13:16" x14ac:dyDescent="0.3">
      <c r="M32370" s="162"/>
      <c r="N32370" s="152"/>
      <c r="P32370" s="138"/>
    </row>
    <row r="32371" spans="13:16" x14ac:dyDescent="0.3">
      <c r="M32371" s="162"/>
      <c r="N32371" s="152"/>
      <c r="P32371" s="138"/>
    </row>
    <row r="32372" spans="13:16" x14ac:dyDescent="0.3">
      <c r="M32372" s="162"/>
      <c r="N32372" s="152"/>
      <c r="P32372" s="138"/>
    </row>
    <row r="32373" spans="13:16" x14ac:dyDescent="0.3">
      <c r="M32373" s="162"/>
      <c r="N32373" s="152"/>
      <c r="P32373" s="138"/>
    </row>
    <row r="32374" spans="13:16" x14ac:dyDescent="0.3">
      <c r="M32374" s="162"/>
      <c r="N32374" s="152"/>
      <c r="P32374" s="138"/>
    </row>
    <row r="32375" spans="13:16" x14ac:dyDescent="0.3">
      <c r="M32375" s="162"/>
      <c r="N32375" s="152"/>
      <c r="P32375" s="138"/>
    </row>
    <row r="32376" spans="13:16" x14ac:dyDescent="0.3">
      <c r="M32376" s="162"/>
      <c r="N32376" s="152"/>
      <c r="P32376" s="138"/>
    </row>
    <row r="32377" spans="13:16" x14ac:dyDescent="0.3">
      <c r="M32377" s="162"/>
      <c r="N32377" s="152"/>
      <c r="P32377" s="138"/>
    </row>
    <row r="32378" spans="13:16" x14ac:dyDescent="0.3">
      <c r="M32378" s="162"/>
      <c r="N32378" s="152"/>
      <c r="P32378" s="138"/>
    </row>
    <row r="32379" spans="13:16" x14ac:dyDescent="0.3">
      <c r="M32379" s="162"/>
      <c r="N32379" s="152"/>
      <c r="P32379" s="138"/>
    </row>
    <row r="32380" spans="13:16" x14ac:dyDescent="0.3">
      <c r="M32380" s="162"/>
      <c r="N32380" s="152"/>
      <c r="P32380" s="138"/>
    </row>
    <row r="32381" spans="13:16" x14ac:dyDescent="0.3">
      <c r="M32381" s="162"/>
      <c r="N32381" s="152"/>
      <c r="P32381" s="138"/>
    </row>
    <row r="32382" spans="13:16" x14ac:dyDescent="0.3">
      <c r="M32382" s="162"/>
      <c r="N32382" s="152"/>
      <c r="P32382" s="138"/>
    </row>
    <row r="32383" spans="13:16" x14ac:dyDescent="0.3">
      <c r="M32383" s="162"/>
      <c r="N32383" s="152"/>
      <c r="P32383" s="138"/>
    </row>
    <row r="32384" spans="13:16" x14ac:dyDescent="0.3">
      <c r="M32384" s="162"/>
      <c r="N32384" s="152"/>
      <c r="P32384" s="138"/>
    </row>
    <row r="32385" spans="13:16" x14ac:dyDescent="0.3">
      <c r="M32385" s="162"/>
      <c r="N32385" s="152"/>
      <c r="P32385" s="138"/>
    </row>
    <row r="32386" spans="13:16" x14ac:dyDescent="0.3">
      <c r="M32386" s="162"/>
      <c r="N32386" s="152"/>
      <c r="P32386" s="138"/>
    </row>
    <row r="32387" spans="13:16" x14ac:dyDescent="0.3">
      <c r="M32387" s="162"/>
      <c r="N32387" s="152"/>
      <c r="P32387" s="138"/>
    </row>
    <row r="32388" spans="13:16" x14ac:dyDescent="0.3">
      <c r="M32388" s="162"/>
      <c r="N32388" s="152"/>
      <c r="P32388" s="138"/>
    </row>
    <row r="32389" spans="13:16" x14ac:dyDescent="0.3">
      <c r="M32389" s="162"/>
      <c r="N32389" s="152"/>
      <c r="P32389" s="138"/>
    </row>
    <row r="32390" spans="13:16" x14ac:dyDescent="0.3">
      <c r="M32390" s="162"/>
      <c r="N32390" s="152"/>
      <c r="P32390" s="138"/>
    </row>
    <row r="32391" spans="13:16" x14ac:dyDescent="0.3">
      <c r="M32391" s="162"/>
      <c r="N32391" s="152"/>
      <c r="P32391" s="138"/>
    </row>
    <row r="32392" spans="13:16" x14ac:dyDescent="0.3">
      <c r="M32392" s="162"/>
      <c r="N32392" s="152"/>
      <c r="P32392" s="138"/>
    </row>
    <row r="32393" spans="13:16" x14ac:dyDescent="0.3">
      <c r="M32393" s="162"/>
      <c r="N32393" s="152"/>
      <c r="P32393" s="138"/>
    </row>
    <row r="32394" spans="13:16" x14ac:dyDescent="0.3">
      <c r="M32394" s="162"/>
      <c r="N32394" s="152"/>
      <c r="P32394" s="138"/>
    </row>
    <row r="32395" spans="13:16" x14ac:dyDescent="0.3">
      <c r="M32395" s="162"/>
      <c r="N32395" s="152"/>
      <c r="P32395" s="138"/>
    </row>
    <row r="32396" spans="13:16" x14ac:dyDescent="0.3">
      <c r="M32396" s="162"/>
      <c r="N32396" s="152"/>
      <c r="P32396" s="138"/>
    </row>
    <row r="32397" spans="13:16" x14ac:dyDescent="0.3">
      <c r="M32397" s="162"/>
      <c r="N32397" s="152"/>
      <c r="P32397" s="138"/>
    </row>
    <row r="32398" spans="13:16" x14ac:dyDescent="0.3">
      <c r="M32398" s="162"/>
      <c r="N32398" s="152"/>
      <c r="P32398" s="138"/>
    </row>
    <row r="32399" spans="13:16" x14ac:dyDescent="0.3">
      <c r="M32399" s="162"/>
      <c r="N32399" s="152"/>
      <c r="P32399" s="138"/>
    </row>
    <row r="32400" spans="13:16" x14ac:dyDescent="0.3">
      <c r="M32400" s="162"/>
      <c r="N32400" s="152"/>
      <c r="P32400" s="138"/>
    </row>
    <row r="32401" spans="13:16" x14ac:dyDescent="0.3">
      <c r="M32401" s="162"/>
      <c r="N32401" s="152"/>
      <c r="P32401" s="138"/>
    </row>
    <row r="32402" spans="13:16" x14ac:dyDescent="0.3">
      <c r="M32402" s="162"/>
      <c r="N32402" s="152"/>
      <c r="P32402" s="138"/>
    </row>
    <row r="32403" spans="13:16" x14ac:dyDescent="0.3">
      <c r="M32403" s="162"/>
      <c r="N32403" s="152"/>
      <c r="P32403" s="138"/>
    </row>
    <row r="32404" spans="13:16" x14ac:dyDescent="0.3">
      <c r="M32404" s="162"/>
      <c r="N32404" s="152"/>
      <c r="P32404" s="138"/>
    </row>
    <row r="32405" spans="13:16" x14ac:dyDescent="0.3">
      <c r="M32405" s="162"/>
      <c r="N32405" s="152"/>
      <c r="P32405" s="138"/>
    </row>
    <row r="32406" spans="13:16" x14ac:dyDescent="0.3">
      <c r="M32406" s="162"/>
      <c r="N32406" s="152"/>
      <c r="P32406" s="138"/>
    </row>
    <row r="32407" spans="13:16" x14ac:dyDescent="0.3">
      <c r="M32407" s="162"/>
      <c r="N32407" s="152"/>
      <c r="P32407" s="138"/>
    </row>
    <row r="32408" spans="13:16" x14ac:dyDescent="0.3">
      <c r="M32408" s="162"/>
      <c r="N32408" s="152"/>
      <c r="P32408" s="138"/>
    </row>
    <row r="32409" spans="13:16" x14ac:dyDescent="0.3">
      <c r="M32409" s="162"/>
      <c r="N32409" s="152"/>
      <c r="P32409" s="138"/>
    </row>
    <row r="32410" spans="13:16" x14ac:dyDescent="0.3">
      <c r="M32410" s="162"/>
      <c r="N32410" s="152"/>
      <c r="P32410" s="138"/>
    </row>
    <row r="32411" spans="13:16" x14ac:dyDescent="0.3">
      <c r="M32411" s="162"/>
      <c r="N32411" s="152"/>
      <c r="P32411" s="138"/>
    </row>
    <row r="32412" spans="13:16" x14ac:dyDescent="0.3">
      <c r="M32412" s="162"/>
      <c r="N32412" s="152"/>
      <c r="P32412" s="138"/>
    </row>
    <row r="32413" spans="13:16" x14ac:dyDescent="0.3">
      <c r="M32413" s="162"/>
      <c r="N32413" s="152"/>
      <c r="P32413" s="138"/>
    </row>
    <row r="32414" spans="13:16" x14ac:dyDescent="0.3">
      <c r="M32414" s="162"/>
      <c r="N32414" s="152"/>
      <c r="P32414" s="138"/>
    </row>
    <row r="32415" spans="13:16" x14ac:dyDescent="0.3">
      <c r="M32415" s="162"/>
      <c r="N32415" s="152"/>
      <c r="P32415" s="138"/>
    </row>
    <row r="32416" spans="13:16" x14ac:dyDescent="0.3">
      <c r="M32416" s="162"/>
      <c r="N32416" s="152"/>
      <c r="P32416" s="138"/>
    </row>
    <row r="32417" spans="13:16" x14ac:dyDescent="0.3">
      <c r="M32417" s="162"/>
      <c r="N32417" s="152"/>
      <c r="P32417" s="138"/>
    </row>
    <row r="32418" spans="13:16" x14ac:dyDescent="0.3">
      <c r="M32418" s="162"/>
      <c r="N32418" s="152"/>
      <c r="P32418" s="138"/>
    </row>
    <row r="32419" spans="13:16" x14ac:dyDescent="0.3">
      <c r="M32419" s="162"/>
      <c r="N32419" s="152"/>
      <c r="P32419" s="138"/>
    </row>
    <row r="32420" spans="13:16" x14ac:dyDescent="0.3">
      <c r="M32420" s="162"/>
      <c r="N32420" s="152"/>
      <c r="P32420" s="138"/>
    </row>
    <row r="32421" spans="13:16" x14ac:dyDescent="0.3">
      <c r="M32421" s="162"/>
      <c r="N32421" s="152"/>
      <c r="P32421" s="138"/>
    </row>
    <row r="32422" spans="13:16" x14ac:dyDescent="0.3">
      <c r="M32422" s="162"/>
      <c r="N32422" s="152"/>
      <c r="P32422" s="138"/>
    </row>
    <row r="32423" spans="13:16" x14ac:dyDescent="0.3">
      <c r="M32423" s="162"/>
      <c r="N32423" s="152"/>
      <c r="P32423" s="138"/>
    </row>
    <row r="32424" spans="13:16" x14ac:dyDescent="0.3">
      <c r="M32424" s="162"/>
      <c r="N32424" s="152"/>
      <c r="P32424" s="138"/>
    </row>
    <row r="32425" spans="13:16" x14ac:dyDescent="0.3">
      <c r="M32425" s="162"/>
      <c r="N32425" s="152"/>
      <c r="P32425" s="138"/>
    </row>
    <row r="32426" spans="13:16" x14ac:dyDescent="0.3">
      <c r="M32426" s="162"/>
      <c r="N32426" s="152"/>
      <c r="P32426" s="138"/>
    </row>
    <row r="32427" spans="13:16" x14ac:dyDescent="0.3">
      <c r="M32427" s="162"/>
      <c r="N32427" s="152"/>
      <c r="P32427" s="138"/>
    </row>
    <row r="32428" spans="13:16" x14ac:dyDescent="0.3">
      <c r="M32428" s="162"/>
      <c r="N32428" s="152"/>
      <c r="P32428" s="138"/>
    </row>
    <row r="32429" spans="13:16" x14ac:dyDescent="0.3">
      <c r="M32429" s="162"/>
      <c r="N32429" s="152"/>
      <c r="P32429" s="138"/>
    </row>
    <row r="32430" spans="13:16" x14ac:dyDescent="0.3">
      <c r="M32430" s="162"/>
      <c r="N32430" s="152"/>
      <c r="P32430" s="138"/>
    </row>
    <row r="32431" spans="13:16" x14ac:dyDescent="0.3">
      <c r="M32431" s="162"/>
      <c r="N32431" s="152"/>
      <c r="P32431" s="138"/>
    </row>
    <row r="32432" spans="13:16" x14ac:dyDescent="0.3">
      <c r="M32432" s="162"/>
      <c r="N32432" s="152"/>
      <c r="P32432" s="138"/>
    </row>
    <row r="32433" spans="13:16" x14ac:dyDescent="0.3">
      <c r="M32433" s="162"/>
      <c r="N32433" s="152"/>
      <c r="P32433" s="138"/>
    </row>
    <row r="32434" spans="13:16" x14ac:dyDescent="0.3">
      <c r="M32434" s="162"/>
      <c r="N32434" s="152"/>
      <c r="P32434" s="138"/>
    </row>
    <row r="32435" spans="13:16" x14ac:dyDescent="0.3">
      <c r="M32435" s="162"/>
      <c r="N32435" s="152"/>
      <c r="P32435" s="138"/>
    </row>
    <row r="32436" spans="13:16" x14ac:dyDescent="0.3">
      <c r="M32436" s="162"/>
      <c r="N32436" s="152"/>
      <c r="P32436" s="138"/>
    </row>
    <row r="32437" spans="13:16" x14ac:dyDescent="0.3">
      <c r="M32437" s="162"/>
      <c r="N32437" s="152"/>
      <c r="P32437" s="138"/>
    </row>
    <row r="32438" spans="13:16" x14ac:dyDescent="0.3">
      <c r="M32438" s="162"/>
      <c r="N32438" s="152"/>
      <c r="P32438" s="138"/>
    </row>
    <row r="32439" spans="13:16" x14ac:dyDescent="0.3">
      <c r="M32439" s="162"/>
      <c r="N32439" s="152"/>
      <c r="P32439" s="138"/>
    </row>
    <row r="32440" spans="13:16" x14ac:dyDescent="0.3">
      <c r="M32440" s="162"/>
      <c r="N32440" s="152"/>
      <c r="P32440" s="138"/>
    </row>
    <row r="32441" spans="13:16" x14ac:dyDescent="0.3">
      <c r="M32441" s="162"/>
      <c r="N32441" s="152"/>
      <c r="P32441" s="138"/>
    </row>
    <row r="32442" spans="13:16" x14ac:dyDescent="0.3">
      <c r="M32442" s="162"/>
      <c r="N32442" s="152"/>
      <c r="P32442" s="138"/>
    </row>
    <row r="32443" spans="13:16" x14ac:dyDescent="0.3">
      <c r="M32443" s="162"/>
      <c r="N32443" s="152"/>
      <c r="P32443" s="138"/>
    </row>
    <row r="32444" spans="13:16" x14ac:dyDescent="0.3">
      <c r="M32444" s="162"/>
      <c r="N32444" s="152"/>
      <c r="P32444" s="138"/>
    </row>
    <row r="32445" spans="13:16" x14ac:dyDescent="0.3">
      <c r="M32445" s="162"/>
      <c r="N32445" s="152"/>
      <c r="P32445" s="138"/>
    </row>
    <row r="32446" spans="13:16" x14ac:dyDescent="0.3">
      <c r="M32446" s="162"/>
      <c r="N32446" s="152"/>
      <c r="P32446" s="138"/>
    </row>
    <row r="32447" spans="13:16" x14ac:dyDescent="0.3">
      <c r="M32447" s="162"/>
      <c r="N32447" s="152"/>
      <c r="P32447" s="138"/>
    </row>
    <row r="32448" spans="13:16" x14ac:dyDescent="0.3">
      <c r="M32448" s="162"/>
      <c r="N32448" s="152"/>
      <c r="P32448" s="138"/>
    </row>
    <row r="32449" spans="13:16" x14ac:dyDescent="0.3">
      <c r="M32449" s="162"/>
      <c r="N32449" s="152"/>
      <c r="P32449" s="138"/>
    </row>
    <row r="32450" spans="13:16" x14ac:dyDescent="0.3">
      <c r="M32450" s="162"/>
      <c r="N32450" s="152"/>
      <c r="P32450" s="138"/>
    </row>
    <row r="32451" spans="13:16" x14ac:dyDescent="0.3">
      <c r="M32451" s="162"/>
      <c r="N32451" s="152"/>
      <c r="P32451" s="138"/>
    </row>
    <row r="32452" spans="13:16" x14ac:dyDescent="0.3">
      <c r="M32452" s="162"/>
      <c r="N32452" s="152"/>
      <c r="P32452" s="138"/>
    </row>
    <row r="32453" spans="13:16" x14ac:dyDescent="0.3">
      <c r="M32453" s="162"/>
      <c r="N32453" s="152"/>
      <c r="P32453" s="138"/>
    </row>
    <row r="32454" spans="13:16" x14ac:dyDescent="0.3">
      <c r="M32454" s="162"/>
      <c r="N32454" s="152"/>
      <c r="P32454" s="138"/>
    </row>
    <row r="32455" spans="13:16" x14ac:dyDescent="0.3">
      <c r="M32455" s="162"/>
      <c r="N32455" s="152"/>
      <c r="P32455" s="138"/>
    </row>
    <row r="32456" spans="13:16" x14ac:dyDescent="0.3">
      <c r="M32456" s="162"/>
      <c r="N32456" s="152"/>
      <c r="P32456" s="138"/>
    </row>
    <row r="32457" spans="13:16" x14ac:dyDescent="0.3">
      <c r="M32457" s="162"/>
      <c r="N32457" s="152"/>
      <c r="P32457" s="138"/>
    </row>
    <row r="32458" spans="13:16" x14ac:dyDescent="0.3">
      <c r="M32458" s="162"/>
      <c r="N32458" s="152"/>
      <c r="P32458" s="138"/>
    </row>
    <row r="32459" spans="13:16" x14ac:dyDescent="0.3">
      <c r="M32459" s="162"/>
      <c r="N32459" s="152"/>
      <c r="P32459" s="138"/>
    </row>
    <row r="32460" spans="13:16" x14ac:dyDescent="0.3">
      <c r="M32460" s="162"/>
      <c r="N32460" s="152"/>
      <c r="P32460" s="138"/>
    </row>
    <row r="32461" spans="13:16" x14ac:dyDescent="0.3">
      <c r="M32461" s="162"/>
      <c r="N32461" s="152"/>
      <c r="P32461" s="138"/>
    </row>
    <row r="32462" spans="13:16" x14ac:dyDescent="0.3">
      <c r="M32462" s="162"/>
      <c r="N32462" s="152"/>
      <c r="P32462" s="138"/>
    </row>
    <row r="32463" spans="13:16" x14ac:dyDescent="0.3">
      <c r="M32463" s="162"/>
      <c r="N32463" s="152"/>
      <c r="P32463" s="138"/>
    </row>
    <row r="32464" spans="13:16" x14ac:dyDescent="0.3">
      <c r="M32464" s="162"/>
      <c r="N32464" s="152"/>
      <c r="P32464" s="138"/>
    </row>
    <row r="32465" spans="13:16" x14ac:dyDescent="0.3">
      <c r="M32465" s="162"/>
      <c r="N32465" s="152"/>
      <c r="P32465" s="138"/>
    </row>
    <row r="32466" spans="13:16" x14ac:dyDescent="0.3">
      <c r="M32466" s="162"/>
      <c r="N32466" s="152"/>
      <c r="P32466" s="138"/>
    </row>
    <row r="32467" spans="13:16" x14ac:dyDescent="0.3">
      <c r="M32467" s="162"/>
      <c r="N32467" s="152"/>
      <c r="P32467" s="138"/>
    </row>
    <row r="32468" spans="13:16" x14ac:dyDescent="0.3">
      <c r="M32468" s="162"/>
      <c r="N32468" s="152"/>
      <c r="P32468" s="138"/>
    </row>
    <row r="32469" spans="13:16" x14ac:dyDescent="0.3">
      <c r="M32469" s="162"/>
      <c r="N32469" s="152"/>
      <c r="P32469" s="138"/>
    </row>
    <row r="32470" spans="13:16" x14ac:dyDescent="0.3">
      <c r="M32470" s="162"/>
      <c r="N32470" s="152"/>
      <c r="P32470" s="138"/>
    </row>
    <row r="32471" spans="13:16" x14ac:dyDescent="0.3">
      <c r="M32471" s="162"/>
      <c r="N32471" s="152"/>
      <c r="P32471" s="138"/>
    </row>
    <row r="32472" spans="13:16" x14ac:dyDescent="0.3">
      <c r="M32472" s="162"/>
      <c r="N32472" s="152"/>
      <c r="P32472" s="138"/>
    </row>
    <row r="32473" spans="13:16" x14ac:dyDescent="0.3">
      <c r="M32473" s="162"/>
      <c r="N32473" s="152"/>
      <c r="P32473" s="138"/>
    </row>
    <row r="32474" spans="13:16" x14ac:dyDescent="0.3">
      <c r="M32474" s="162"/>
      <c r="N32474" s="152"/>
      <c r="P32474" s="138"/>
    </row>
    <row r="32475" spans="13:16" x14ac:dyDescent="0.3">
      <c r="M32475" s="162"/>
      <c r="N32475" s="152"/>
      <c r="P32475" s="138"/>
    </row>
    <row r="32476" spans="13:16" x14ac:dyDescent="0.3">
      <c r="M32476" s="162"/>
      <c r="N32476" s="152"/>
      <c r="P32476" s="138"/>
    </row>
    <row r="32477" spans="13:16" x14ac:dyDescent="0.3">
      <c r="M32477" s="162"/>
      <c r="N32477" s="152"/>
      <c r="P32477" s="138"/>
    </row>
    <row r="32478" spans="13:16" x14ac:dyDescent="0.3">
      <c r="M32478" s="162"/>
      <c r="N32478" s="152"/>
      <c r="P32478" s="138"/>
    </row>
    <row r="32479" spans="13:16" x14ac:dyDescent="0.3">
      <c r="M32479" s="162"/>
      <c r="N32479" s="152"/>
      <c r="P32479" s="138"/>
    </row>
    <row r="32480" spans="13:16" x14ac:dyDescent="0.3">
      <c r="M32480" s="162"/>
      <c r="N32480" s="152"/>
      <c r="P32480" s="138"/>
    </row>
    <row r="32481" spans="13:16" x14ac:dyDescent="0.3">
      <c r="M32481" s="162"/>
      <c r="N32481" s="152"/>
      <c r="P32481" s="138"/>
    </row>
    <row r="32482" spans="13:16" x14ac:dyDescent="0.3">
      <c r="M32482" s="162"/>
      <c r="N32482" s="152"/>
      <c r="P32482" s="138"/>
    </row>
    <row r="32483" spans="13:16" x14ac:dyDescent="0.3">
      <c r="M32483" s="162"/>
      <c r="N32483" s="152"/>
      <c r="P32483" s="138"/>
    </row>
    <row r="32484" spans="13:16" x14ac:dyDescent="0.3">
      <c r="M32484" s="162"/>
      <c r="N32484" s="152"/>
      <c r="P32484" s="138"/>
    </row>
    <row r="32485" spans="13:16" x14ac:dyDescent="0.3">
      <c r="M32485" s="162"/>
      <c r="N32485" s="152"/>
      <c r="P32485" s="138"/>
    </row>
    <row r="32486" spans="13:16" x14ac:dyDescent="0.3">
      <c r="M32486" s="162"/>
      <c r="N32486" s="152"/>
      <c r="P32486" s="138"/>
    </row>
    <row r="32487" spans="13:16" x14ac:dyDescent="0.3">
      <c r="M32487" s="162"/>
      <c r="N32487" s="152"/>
      <c r="P32487" s="138"/>
    </row>
    <row r="32488" spans="13:16" x14ac:dyDescent="0.3">
      <c r="M32488" s="162"/>
      <c r="N32488" s="152"/>
      <c r="P32488" s="138"/>
    </row>
    <row r="32489" spans="13:16" x14ac:dyDescent="0.3">
      <c r="M32489" s="162"/>
      <c r="N32489" s="152"/>
      <c r="P32489" s="138"/>
    </row>
    <row r="32490" spans="13:16" x14ac:dyDescent="0.3">
      <c r="M32490" s="162"/>
      <c r="N32490" s="152"/>
      <c r="P32490" s="138"/>
    </row>
    <row r="32491" spans="13:16" x14ac:dyDescent="0.3">
      <c r="M32491" s="162"/>
      <c r="N32491" s="152"/>
      <c r="P32491" s="138"/>
    </row>
    <row r="32492" spans="13:16" x14ac:dyDescent="0.3">
      <c r="M32492" s="162"/>
      <c r="N32492" s="152"/>
      <c r="P32492" s="138"/>
    </row>
    <row r="32493" spans="13:16" x14ac:dyDescent="0.3">
      <c r="M32493" s="162"/>
      <c r="N32493" s="152"/>
      <c r="P32493" s="138"/>
    </row>
    <row r="32494" spans="13:16" x14ac:dyDescent="0.3">
      <c r="M32494" s="162"/>
      <c r="N32494" s="152"/>
      <c r="P32494" s="138"/>
    </row>
    <row r="32495" spans="13:16" x14ac:dyDescent="0.3">
      <c r="M32495" s="162"/>
      <c r="N32495" s="152"/>
      <c r="P32495" s="138"/>
    </row>
    <row r="32496" spans="13:16" x14ac:dyDescent="0.3">
      <c r="M32496" s="162"/>
      <c r="N32496" s="152"/>
      <c r="P32496" s="138"/>
    </row>
    <row r="32497" spans="13:16" x14ac:dyDescent="0.3">
      <c r="M32497" s="162"/>
      <c r="N32497" s="152"/>
      <c r="P32497" s="138"/>
    </row>
    <row r="32498" spans="13:16" x14ac:dyDescent="0.3">
      <c r="M32498" s="162"/>
      <c r="N32498" s="152"/>
      <c r="P32498" s="138"/>
    </row>
    <row r="32499" spans="13:16" x14ac:dyDescent="0.3">
      <c r="M32499" s="162"/>
      <c r="N32499" s="152"/>
      <c r="P32499" s="138"/>
    </row>
    <row r="32500" spans="13:16" x14ac:dyDescent="0.3">
      <c r="M32500" s="162"/>
      <c r="N32500" s="152"/>
      <c r="P32500" s="138"/>
    </row>
    <row r="32501" spans="13:16" x14ac:dyDescent="0.3">
      <c r="M32501" s="162"/>
      <c r="N32501" s="152"/>
      <c r="P32501" s="138"/>
    </row>
    <row r="32502" spans="13:16" x14ac:dyDescent="0.3">
      <c r="M32502" s="162"/>
      <c r="N32502" s="152"/>
      <c r="P32502" s="138"/>
    </row>
    <row r="32503" spans="13:16" x14ac:dyDescent="0.3">
      <c r="M32503" s="162"/>
      <c r="N32503" s="152"/>
      <c r="P32503" s="138"/>
    </row>
    <row r="32504" spans="13:16" x14ac:dyDescent="0.3">
      <c r="M32504" s="162"/>
      <c r="N32504" s="152"/>
      <c r="P32504" s="138"/>
    </row>
    <row r="32505" spans="13:16" x14ac:dyDescent="0.3">
      <c r="M32505" s="162"/>
      <c r="N32505" s="152"/>
      <c r="P32505" s="138"/>
    </row>
    <row r="32506" spans="13:16" x14ac:dyDescent="0.3">
      <c r="M32506" s="162"/>
      <c r="N32506" s="152"/>
      <c r="P32506" s="138"/>
    </row>
    <row r="32507" spans="13:16" x14ac:dyDescent="0.3">
      <c r="M32507" s="162"/>
      <c r="N32507" s="152"/>
      <c r="P32507" s="138"/>
    </row>
    <row r="32508" spans="13:16" x14ac:dyDescent="0.3">
      <c r="M32508" s="162"/>
      <c r="N32508" s="152"/>
      <c r="P32508" s="138"/>
    </row>
    <row r="32509" spans="13:16" x14ac:dyDescent="0.3">
      <c r="M32509" s="162"/>
      <c r="N32509" s="152"/>
      <c r="P32509" s="138"/>
    </row>
    <row r="32510" spans="13:16" x14ac:dyDescent="0.3">
      <c r="M32510" s="162"/>
      <c r="N32510" s="152"/>
      <c r="P32510" s="138"/>
    </row>
    <row r="32511" spans="13:16" x14ac:dyDescent="0.3">
      <c r="M32511" s="162"/>
      <c r="N32511" s="152"/>
      <c r="P32511" s="138"/>
    </row>
    <row r="32512" spans="13:16" x14ac:dyDescent="0.3">
      <c r="M32512" s="162"/>
      <c r="N32512" s="152"/>
      <c r="P32512" s="138"/>
    </row>
    <row r="32513" spans="13:16" x14ac:dyDescent="0.3">
      <c r="M32513" s="162"/>
      <c r="N32513" s="152"/>
      <c r="P32513" s="138"/>
    </row>
    <row r="32514" spans="13:16" x14ac:dyDescent="0.3">
      <c r="M32514" s="162"/>
      <c r="N32514" s="152"/>
      <c r="P32514" s="138"/>
    </row>
    <row r="32515" spans="13:16" x14ac:dyDescent="0.3">
      <c r="M32515" s="162"/>
      <c r="N32515" s="152"/>
      <c r="P32515" s="138"/>
    </row>
    <row r="32516" spans="13:16" x14ac:dyDescent="0.3">
      <c r="M32516" s="162"/>
      <c r="N32516" s="152"/>
      <c r="P32516" s="138"/>
    </row>
    <row r="32517" spans="13:16" x14ac:dyDescent="0.3">
      <c r="M32517" s="162"/>
      <c r="N32517" s="152"/>
      <c r="P32517" s="138"/>
    </row>
    <row r="32518" spans="13:16" x14ac:dyDescent="0.3">
      <c r="M32518" s="162"/>
      <c r="N32518" s="152"/>
      <c r="P32518" s="138"/>
    </row>
    <row r="32519" spans="13:16" x14ac:dyDescent="0.3">
      <c r="M32519" s="162"/>
      <c r="N32519" s="152"/>
      <c r="P32519" s="138"/>
    </row>
    <row r="32520" spans="13:16" x14ac:dyDescent="0.3">
      <c r="M32520" s="162"/>
      <c r="N32520" s="152"/>
      <c r="P32520" s="138"/>
    </row>
    <row r="32521" spans="13:16" x14ac:dyDescent="0.3">
      <c r="M32521" s="162"/>
      <c r="N32521" s="152"/>
      <c r="P32521" s="138"/>
    </row>
    <row r="32522" spans="13:16" x14ac:dyDescent="0.3">
      <c r="M32522" s="162"/>
      <c r="N32522" s="152"/>
      <c r="P32522" s="138"/>
    </row>
    <row r="32523" spans="13:16" x14ac:dyDescent="0.3">
      <c r="M32523" s="162"/>
      <c r="N32523" s="152"/>
      <c r="P32523" s="138"/>
    </row>
    <row r="32524" spans="13:16" x14ac:dyDescent="0.3">
      <c r="M32524" s="162"/>
      <c r="N32524" s="152"/>
      <c r="P32524" s="138"/>
    </row>
    <row r="32525" spans="13:16" x14ac:dyDescent="0.3">
      <c r="M32525" s="162"/>
      <c r="N32525" s="152"/>
      <c r="P32525" s="138"/>
    </row>
    <row r="32526" spans="13:16" x14ac:dyDescent="0.3">
      <c r="M32526" s="162"/>
      <c r="N32526" s="152"/>
      <c r="P32526" s="138"/>
    </row>
    <row r="32527" spans="13:16" x14ac:dyDescent="0.3">
      <c r="M32527" s="162"/>
      <c r="N32527" s="152"/>
      <c r="P32527" s="138"/>
    </row>
    <row r="32528" spans="13:16" x14ac:dyDescent="0.3">
      <c r="M32528" s="162"/>
      <c r="N32528" s="152"/>
      <c r="P32528" s="138"/>
    </row>
    <row r="32529" spans="13:16" x14ac:dyDescent="0.3">
      <c r="M32529" s="162"/>
      <c r="N32529" s="152"/>
      <c r="P32529" s="138"/>
    </row>
    <row r="32530" spans="13:16" x14ac:dyDescent="0.3">
      <c r="M32530" s="162"/>
      <c r="N32530" s="152"/>
      <c r="P32530" s="138"/>
    </row>
    <row r="32531" spans="13:16" x14ac:dyDescent="0.3">
      <c r="M32531" s="162"/>
      <c r="N32531" s="152"/>
      <c r="P32531" s="138"/>
    </row>
    <row r="32532" spans="13:16" x14ac:dyDescent="0.3">
      <c r="M32532" s="162"/>
      <c r="N32532" s="152"/>
      <c r="P32532" s="138"/>
    </row>
    <row r="32533" spans="13:16" x14ac:dyDescent="0.3">
      <c r="M32533" s="162"/>
      <c r="N32533" s="152"/>
      <c r="P32533" s="138"/>
    </row>
    <row r="32534" spans="13:16" x14ac:dyDescent="0.3">
      <c r="M32534" s="162"/>
      <c r="N32534" s="152"/>
      <c r="P32534" s="138"/>
    </row>
    <row r="32535" spans="13:16" x14ac:dyDescent="0.3">
      <c r="M32535" s="162"/>
      <c r="N32535" s="152"/>
      <c r="P32535" s="138"/>
    </row>
    <row r="32536" spans="13:16" x14ac:dyDescent="0.3">
      <c r="M32536" s="162"/>
      <c r="N32536" s="152"/>
      <c r="P32536" s="138"/>
    </row>
    <row r="32537" spans="13:16" x14ac:dyDescent="0.3">
      <c r="M32537" s="162"/>
      <c r="N32537" s="152"/>
      <c r="P32537" s="138"/>
    </row>
    <row r="32538" spans="13:16" x14ac:dyDescent="0.3">
      <c r="M32538" s="162"/>
      <c r="N32538" s="152"/>
      <c r="P32538" s="138"/>
    </row>
    <row r="32539" spans="13:16" x14ac:dyDescent="0.3">
      <c r="M32539" s="162"/>
      <c r="N32539" s="152"/>
      <c r="P32539" s="138"/>
    </row>
    <row r="32540" spans="13:16" x14ac:dyDescent="0.3">
      <c r="M32540" s="162"/>
      <c r="N32540" s="152"/>
      <c r="P32540" s="138"/>
    </row>
    <row r="32541" spans="13:16" x14ac:dyDescent="0.3">
      <c r="M32541" s="162"/>
      <c r="N32541" s="152"/>
      <c r="P32541" s="138"/>
    </row>
    <row r="32542" spans="13:16" x14ac:dyDescent="0.3">
      <c r="M32542" s="162"/>
      <c r="N32542" s="152"/>
      <c r="P32542" s="138"/>
    </row>
    <row r="32543" spans="13:16" x14ac:dyDescent="0.3">
      <c r="M32543" s="162"/>
      <c r="N32543" s="152"/>
      <c r="P32543" s="138"/>
    </row>
    <row r="32544" spans="13:16" x14ac:dyDescent="0.3">
      <c r="M32544" s="162"/>
      <c r="N32544" s="152"/>
      <c r="P32544" s="138"/>
    </row>
    <row r="32545" spans="13:16" x14ac:dyDescent="0.3">
      <c r="M32545" s="162"/>
      <c r="N32545" s="152"/>
      <c r="P32545" s="138"/>
    </row>
    <row r="32546" spans="13:16" x14ac:dyDescent="0.3">
      <c r="M32546" s="162"/>
      <c r="N32546" s="152"/>
      <c r="P32546" s="138"/>
    </row>
    <row r="32547" spans="13:16" x14ac:dyDescent="0.3">
      <c r="M32547" s="162"/>
      <c r="N32547" s="152"/>
      <c r="P32547" s="138"/>
    </row>
    <row r="32548" spans="13:16" x14ac:dyDescent="0.3">
      <c r="M32548" s="162"/>
      <c r="N32548" s="152"/>
      <c r="P32548" s="138"/>
    </row>
    <row r="32549" spans="13:16" x14ac:dyDescent="0.3">
      <c r="M32549" s="162"/>
      <c r="N32549" s="152"/>
      <c r="P32549" s="138"/>
    </row>
    <row r="32550" spans="13:16" x14ac:dyDescent="0.3">
      <c r="M32550" s="162"/>
      <c r="N32550" s="152"/>
      <c r="P32550" s="138"/>
    </row>
    <row r="32551" spans="13:16" x14ac:dyDescent="0.3">
      <c r="M32551" s="162"/>
      <c r="N32551" s="152"/>
      <c r="P32551" s="138"/>
    </row>
    <row r="32552" spans="13:16" x14ac:dyDescent="0.3">
      <c r="M32552" s="162"/>
      <c r="N32552" s="152"/>
      <c r="P32552" s="138"/>
    </row>
    <row r="32553" spans="13:16" x14ac:dyDescent="0.3">
      <c r="M32553" s="162"/>
      <c r="N32553" s="152"/>
      <c r="P32553" s="138"/>
    </row>
    <row r="32554" spans="13:16" x14ac:dyDescent="0.3">
      <c r="M32554" s="162"/>
      <c r="N32554" s="152"/>
      <c r="P32554" s="138"/>
    </row>
    <row r="32555" spans="13:16" x14ac:dyDescent="0.3">
      <c r="M32555" s="162"/>
      <c r="N32555" s="152"/>
      <c r="P32555" s="138"/>
    </row>
    <row r="32556" spans="13:16" x14ac:dyDescent="0.3">
      <c r="M32556" s="162"/>
      <c r="N32556" s="152"/>
      <c r="P32556" s="138"/>
    </row>
    <row r="32557" spans="13:16" x14ac:dyDescent="0.3">
      <c r="M32557" s="162"/>
      <c r="N32557" s="152"/>
      <c r="P32557" s="138"/>
    </row>
    <row r="32558" spans="13:16" x14ac:dyDescent="0.3">
      <c r="M32558" s="162"/>
      <c r="N32558" s="152"/>
      <c r="P32558" s="138"/>
    </row>
    <row r="32559" spans="13:16" x14ac:dyDescent="0.3">
      <c r="M32559" s="162"/>
      <c r="N32559" s="152"/>
      <c r="P32559" s="138"/>
    </row>
    <row r="32560" spans="13:16" x14ac:dyDescent="0.3">
      <c r="M32560" s="162"/>
      <c r="N32560" s="152"/>
      <c r="P32560" s="138"/>
    </row>
    <row r="32561" spans="13:16" x14ac:dyDescent="0.3">
      <c r="M32561" s="162"/>
      <c r="N32561" s="152"/>
      <c r="P32561" s="138"/>
    </row>
    <row r="32562" spans="13:16" x14ac:dyDescent="0.3">
      <c r="M32562" s="162"/>
      <c r="N32562" s="152"/>
      <c r="P32562" s="138"/>
    </row>
    <row r="32563" spans="13:16" x14ac:dyDescent="0.3">
      <c r="M32563" s="162"/>
      <c r="N32563" s="152"/>
      <c r="P32563" s="138"/>
    </row>
    <row r="32564" spans="13:16" x14ac:dyDescent="0.3">
      <c r="M32564" s="162"/>
      <c r="N32564" s="152"/>
      <c r="P32564" s="138"/>
    </row>
    <row r="32565" spans="13:16" x14ac:dyDescent="0.3">
      <c r="M32565" s="162"/>
      <c r="N32565" s="152"/>
      <c r="P32565" s="138"/>
    </row>
    <row r="32566" spans="13:16" x14ac:dyDescent="0.3">
      <c r="M32566" s="162"/>
      <c r="N32566" s="152"/>
      <c r="P32566" s="138"/>
    </row>
    <row r="32567" spans="13:16" x14ac:dyDescent="0.3">
      <c r="M32567" s="162"/>
      <c r="N32567" s="152"/>
      <c r="P32567" s="138"/>
    </row>
    <row r="32568" spans="13:16" x14ac:dyDescent="0.3">
      <c r="M32568" s="162"/>
      <c r="N32568" s="152"/>
      <c r="P32568" s="138"/>
    </row>
    <row r="32569" spans="13:16" x14ac:dyDescent="0.3">
      <c r="M32569" s="162"/>
      <c r="N32569" s="152"/>
      <c r="P32569" s="138"/>
    </row>
    <row r="32570" spans="13:16" x14ac:dyDescent="0.3">
      <c r="M32570" s="162"/>
      <c r="N32570" s="152"/>
      <c r="P32570" s="138"/>
    </row>
    <row r="32571" spans="13:16" x14ac:dyDescent="0.3">
      <c r="M32571" s="162"/>
      <c r="N32571" s="152"/>
      <c r="P32571" s="138"/>
    </row>
    <row r="32572" spans="13:16" x14ac:dyDescent="0.3">
      <c r="M32572" s="162"/>
      <c r="N32572" s="152"/>
      <c r="P32572" s="138"/>
    </row>
    <row r="32573" spans="13:16" x14ac:dyDescent="0.3">
      <c r="M32573" s="162"/>
      <c r="N32573" s="152"/>
      <c r="P32573" s="138"/>
    </row>
    <row r="32574" spans="13:16" x14ac:dyDescent="0.3">
      <c r="M32574" s="162"/>
      <c r="N32574" s="152"/>
      <c r="P32574" s="138"/>
    </row>
    <row r="32575" spans="13:16" x14ac:dyDescent="0.3">
      <c r="M32575" s="162"/>
      <c r="N32575" s="152"/>
      <c r="P32575" s="138"/>
    </row>
    <row r="32576" spans="13:16" x14ac:dyDescent="0.3">
      <c r="M32576" s="162"/>
      <c r="N32576" s="152"/>
      <c r="P32576" s="138"/>
    </row>
    <row r="32577" spans="13:16" x14ac:dyDescent="0.3">
      <c r="M32577" s="162"/>
      <c r="N32577" s="152"/>
      <c r="P32577" s="138"/>
    </row>
    <row r="32578" spans="13:16" x14ac:dyDescent="0.3">
      <c r="M32578" s="162"/>
      <c r="N32578" s="152"/>
      <c r="P32578" s="138"/>
    </row>
    <row r="32579" spans="13:16" x14ac:dyDescent="0.3">
      <c r="M32579" s="162"/>
      <c r="N32579" s="152"/>
      <c r="P32579" s="138"/>
    </row>
    <row r="32580" spans="13:16" x14ac:dyDescent="0.3">
      <c r="M32580" s="162"/>
      <c r="N32580" s="152"/>
      <c r="P32580" s="138"/>
    </row>
    <row r="32581" spans="13:16" x14ac:dyDescent="0.3">
      <c r="M32581" s="162"/>
      <c r="N32581" s="152"/>
      <c r="P32581" s="138"/>
    </row>
    <row r="32582" spans="13:16" x14ac:dyDescent="0.3">
      <c r="M32582" s="162"/>
      <c r="N32582" s="152"/>
      <c r="P32582" s="138"/>
    </row>
    <row r="32583" spans="13:16" x14ac:dyDescent="0.3">
      <c r="M32583" s="162"/>
      <c r="N32583" s="152"/>
      <c r="P32583" s="138"/>
    </row>
    <row r="32584" spans="13:16" x14ac:dyDescent="0.3">
      <c r="M32584" s="162"/>
      <c r="N32584" s="152"/>
      <c r="P32584" s="138"/>
    </row>
    <row r="32585" spans="13:16" x14ac:dyDescent="0.3">
      <c r="M32585" s="162"/>
      <c r="N32585" s="152"/>
      <c r="P32585" s="138"/>
    </row>
    <row r="32586" spans="13:16" x14ac:dyDescent="0.3">
      <c r="M32586" s="162"/>
      <c r="N32586" s="152"/>
      <c r="P32586" s="138"/>
    </row>
    <row r="32587" spans="13:16" x14ac:dyDescent="0.3">
      <c r="M32587" s="162"/>
      <c r="N32587" s="152"/>
      <c r="P32587" s="138"/>
    </row>
    <row r="32588" spans="13:16" x14ac:dyDescent="0.3">
      <c r="M32588" s="162"/>
      <c r="N32588" s="152"/>
      <c r="P32588" s="138"/>
    </row>
    <row r="32589" spans="13:16" x14ac:dyDescent="0.3">
      <c r="M32589" s="162"/>
      <c r="N32589" s="152"/>
      <c r="P32589" s="138"/>
    </row>
    <row r="32590" spans="13:16" x14ac:dyDescent="0.3">
      <c r="M32590" s="162"/>
      <c r="N32590" s="152"/>
      <c r="P32590" s="138"/>
    </row>
    <row r="32591" spans="13:16" x14ac:dyDescent="0.3">
      <c r="M32591" s="162"/>
      <c r="N32591" s="152"/>
      <c r="P32591" s="138"/>
    </row>
    <row r="32592" spans="13:16" x14ac:dyDescent="0.3">
      <c r="M32592" s="162"/>
      <c r="N32592" s="152"/>
      <c r="P32592" s="138"/>
    </row>
    <row r="32593" spans="13:16" x14ac:dyDescent="0.3">
      <c r="M32593" s="162"/>
      <c r="N32593" s="152"/>
      <c r="P32593" s="138"/>
    </row>
    <row r="32594" spans="13:16" x14ac:dyDescent="0.3">
      <c r="M32594" s="162"/>
      <c r="N32594" s="152"/>
      <c r="P32594" s="138"/>
    </row>
    <row r="32595" spans="13:16" x14ac:dyDescent="0.3">
      <c r="M32595" s="162"/>
      <c r="N32595" s="152"/>
      <c r="P32595" s="138"/>
    </row>
    <row r="32596" spans="13:16" x14ac:dyDescent="0.3">
      <c r="M32596" s="162"/>
      <c r="N32596" s="152"/>
      <c r="P32596" s="138"/>
    </row>
    <row r="32597" spans="13:16" x14ac:dyDescent="0.3">
      <c r="M32597" s="162"/>
      <c r="N32597" s="152"/>
      <c r="P32597" s="138"/>
    </row>
    <row r="32598" spans="13:16" x14ac:dyDescent="0.3">
      <c r="M32598" s="162"/>
      <c r="N32598" s="152"/>
      <c r="P32598" s="138"/>
    </row>
    <row r="32599" spans="13:16" x14ac:dyDescent="0.3">
      <c r="M32599" s="162"/>
      <c r="N32599" s="152"/>
      <c r="P32599" s="138"/>
    </row>
    <row r="32600" spans="13:16" x14ac:dyDescent="0.3">
      <c r="M32600" s="162"/>
      <c r="N32600" s="152"/>
      <c r="P32600" s="138"/>
    </row>
    <row r="32601" spans="13:16" x14ac:dyDescent="0.3">
      <c r="M32601" s="162"/>
      <c r="N32601" s="152"/>
      <c r="P32601" s="138"/>
    </row>
    <row r="32602" spans="13:16" x14ac:dyDescent="0.3">
      <c r="M32602" s="162"/>
      <c r="N32602" s="152"/>
      <c r="P32602" s="138"/>
    </row>
    <row r="32603" spans="13:16" x14ac:dyDescent="0.3">
      <c r="M32603" s="162"/>
      <c r="N32603" s="152"/>
      <c r="P32603" s="138"/>
    </row>
    <row r="32604" spans="13:16" x14ac:dyDescent="0.3">
      <c r="M32604" s="162"/>
      <c r="N32604" s="152"/>
      <c r="P32604" s="138"/>
    </row>
    <row r="32605" spans="13:16" x14ac:dyDescent="0.3">
      <c r="M32605" s="162"/>
      <c r="N32605" s="152"/>
      <c r="P32605" s="138"/>
    </row>
    <row r="32606" spans="13:16" x14ac:dyDescent="0.3">
      <c r="M32606" s="162"/>
      <c r="N32606" s="152"/>
      <c r="P32606" s="138"/>
    </row>
    <row r="32607" spans="13:16" x14ac:dyDescent="0.3">
      <c r="M32607" s="162"/>
      <c r="N32607" s="152"/>
      <c r="P32607" s="138"/>
    </row>
    <row r="32608" spans="13:16" x14ac:dyDescent="0.3">
      <c r="M32608" s="162"/>
      <c r="N32608" s="152"/>
      <c r="P32608" s="138"/>
    </row>
    <row r="32609" spans="13:16" x14ac:dyDescent="0.3">
      <c r="M32609" s="162"/>
      <c r="N32609" s="152"/>
      <c r="P32609" s="138"/>
    </row>
    <row r="32610" spans="13:16" x14ac:dyDescent="0.3">
      <c r="M32610" s="162"/>
      <c r="N32610" s="152"/>
      <c r="P32610" s="138"/>
    </row>
    <row r="32611" spans="13:16" x14ac:dyDescent="0.3">
      <c r="M32611" s="162"/>
      <c r="N32611" s="152"/>
      <c r="P32611" s="138"/>
    </row>
    <row r="32612" spans="13:16" x14ac:dyDescent="0.3">
      <c r="M32612" s="162"/>
      <c r="N32612" s="152"/>
      <c r="P32612" s="138"/>
    </row>
    <row r="32613" spans="13:16" x14ac:dyDescent="0.3">
      <c r="M32613" s="162"/>
      <c r="N32613" s="152"/>
      <c r="P32613" s="138"/>
    </row>
    <row r="32614" spans="13:16" x14ac:dyDescent="0.3">
      <c r="M32614" s="162"/>
      <c r="N32614" s="152"/>
      <c r="P32614" s="138"/>
    </row>
    <row r="32615" spans="13:16" x14ac:dyDescent="0.3">
      <c r="M32615" s="162"/>
      <c r="N32615" s="152"/>
      <c r="P32615" s="138"/>
    </row>
    <row r="32616" spans="13:16" x14ac:dyDescent="0.3">
      <c r="M32616" s="162"/>
      <c r="N32616" s="152"/>
      <c r="P32616" s="138"/>
    </row>
    <row r="32617" spans="13:16" x14ac:dyDescent="0.3">
      <c r="M32617" s="162"/>
      <c r="N32617" s="152"/>
      <c r="P32617" s="138"/>
    </row>
    <row r="32618" spans="13:16" x14ac:dyDescent="0.3">
      <c r="M32618" s="162"/>
      <c r="N32618" s="152"/>
      <c r="P32618" s="138"/>
    </row>
    <row r="32619" spans="13:16" x14ac:dyDescent="0.3">
      <c r="M32619" s="162"/>
      <c r="N32619" s="152"/>
      <c r="P32619" s="138"/>
    </row>
    <row r="32620" spans="13:16" x14ac:dyDescent="0.3">
      <c r="M32620" s="162"/>
      <c r="N32620" s="152"/>
      <c r="P32620" s="138"/>
    </row>
    <row r="32621" spans="13:16" x14ac:dyDescent="0.3">
      <c r="M32621" s="162"/>
      <c r="N32621" s="152"/>
      <c r="P32621" s="138"/>
    </row>
    <row r="32622" spans="13:16" x14ac:dyDescent="0.3">
      <c r="M32622" s="162"/>
      <c r="N32622" s="152"/>
      <c r="P32622" s="138"/>
    </row>
    <row r="32623" spans="13:16" x14ac:dyDescent="0.3">
      <c r="M32623" s="162"/>
      <c r="N32623" s="152"/>
      <c r="P32623" s="138"/>
    </row>
    <row r="32624" spans="13:16" x14ac:dyDescent="0.3">
      <c r="M32624" s="162"/>
      <c r="N32624" s="152"/>
      <c r="P32624" s="138"/>
    </row>
    <row r="32625" spans="13:16" x14ac:dyDescent="0.3">
      <c r="M32625" s="162"/>
      <c r="N32625" s="152"/>
      <c r="P32625" s="138"/>
    </row>
    <row r="32626" spans="13:16" x14ac:dyDescent="0.3">
      <c r="M32626" s="162"/>
      <c r="N32626" s="152"/>
      <c r="P32626" s="138"/>
    </row>
    <row r="32627" spans="13:16" x14ac:dyDescent="0.3">
      <c r="M32627" s="162"/>
      <c r="N32627" s="152"/>
      <c r="P32627" s="138"/>
    </row>
    <row r="32628" spans="13:16" x14ac:dyDescent="0.3">
      <c r="M32628" s="162"/>
      <c r="N32628" s="152"/>
      <c r="P32628" s="138"/>
    </row>
    <row r="32629" spans="13:16" x14ac:dyDescent="0.3">
      <c r="M32629" s="162"/>
      <c r="N32629" s="152"/>
      <c r="P32629" s="138"/>
    </row>
    <row r="32630" spans="13:16" x14ac:dyDescent="0.3">
      <c r="M32630" s="162"/>
      <c r="N32630" s="152"/>
      <c r="P32630" s="138"/>
    </row>
    <row r="32631" spans="13:16" x14ac:dyDescent="0.3">
      <c r="M32631" s="162"/>
      <c r="N32631" s="152"/>
      <c r="P32631" s="138"/>
    </row>
    <row r="32632" spans="13:16" x14ac:dyDescent="0.3">
      <c r="M32632" s="162"/>
      <c r="N32632" s="152"/>
      <c r="P32632" s="138"/>
    </row>
    <row r="32633" spans="13:16" x14ac:dyDescent="0.3">
      <c r="M32633" s="162"/>
      <c r="N32633" s="152"/>
      <c r="P32633" s="138"/>
    </row>
    <row r="32634" spans="13:16" x14ac:dyDescent="0.3">
      <c r="M32634" s="162"/>
      <c r="N32634" s="152"/>
      <c r="P32634" s="138"/>
    </row>
    <row r="32635" spans="13:16" x14ac:dyDescent="0.3">
      <c r="M32635" s="162"/>
      <c r="N32635" s="152"/>
      <c r="P32635" s="138"/>
    </row>
    <row r="32636" spans="13:16" x14ac:dyDescent="0.3">
      <c r="M32636" s="162"/>
      <c r="N32636" s="152"/>
      <c r="P32636" s="138"/>
    </row>
    <row r="32637" spans="13:16" x14ac:dyDescent="0.3">
      <c r="M32637" s="162"/>
      <c r="N32637" s="152"/>
      <c r="P32637" s="138"/>
    </row>
    <row r="32638" spans="13:16" x14ac:dyDescent="0.3">
      <c r="M32638" s="162"/>
      <c r="N32638" s="152"/>
      <c r="P32638" s="138"/>
    </row>
    <row r="32639" spans="13:16" x14ac:dyDescent="0.3">
      <c r="M32639" s="162"/>
      <c r="N32639" s="152"/>
      <c r="P32639" s="138"/>
    </row>
    <row r="32640" spans="13:16" x14ac:dyDescent="0.3">
      <c r="M32640" s="162"/>
      <c r="N32640" s="152"/>
      <c r="P32640" s="138"/>
    </row>
    <row r="32641" spans="13:16" x14ac:dyDescent="0.3">
      <c r="M32641" s="162"/>
      <c r="N32641" s="152"/>
      <c r="P32641" s="138"/>
    </row>
    <row r="32642" spans="13:16" x14ac:dyDescent="0.3">
      <c r="M32642" s="162"/>
      <c r="N32642" s="152"/>
      <c r="P32642" s="138"/>
    </row>
    <row r="32643" spans="13:16" x14ac:dyDescent="0.3">
      <c r="M32643" s="162"/>
      <c r="N32643" s="152"/>
      <c r="P32643" s="138"/>
    </row>
    <row r="32644" spans="13:16" x14ac:dyDescent="0.3">
      <c r="M32644" s="162"/>
      <c r="N32644" s="152"/>
      <c r="P32644" s="138"/>
    </row>
    <row r="32645" spans="13:16" x14ac:dyDescent="0.3">
      <c r="M32645" s="162"/>
      <c r="N32645" s="152"/>
      <c r="P32645" s="138"/>
    </row>
    <row r="32646" spans="13:16" x14ac:dyDescent="0.3">
      <c r="M32646" s="162"/>
      <c r="N32646" s="152"/>
      <c r="P32646" s="138"/>
    </row>
    <row r="32647" spans="13:16" x14ac:dyDescent="0.3">
      <c r="M32647" s="162"/>
      <c r="N32647" s="152"/>
      <c r="P32647" s="138"/>
    </row>
    <row r="32648" spans="13:16" x14ac:dyDescent="0.3">
      <c r="M32648" s="162"/>
      <c r="N32648" s="152"/>
      <c r="P32648" s="138"/>
    </row>
    <row r="32649" spans="13:16" x14ac:dyDescent="0.3">
      <c r="M32649" s="162"/>
      <c r="N32649" s="152"/>
      <c r="P32649" s="138"/>
    </row>
    <row r="32650" spans="13:16" x14ac:dyDescent="0.3">
      <c r="M32650" s="162"/>
      <c r="N32650" s="152"/>
      <c r="P32650" s="138"/>
    </row>
    <row r="32651" spans="13:16" x14ac:dyDescent="0.3">
      <c r="M32651" s="162"/>
      <c r="N32651" s="152"/>
      <c r="P32651" s="138"/>
    </row>
    <row r="32652" spans="13:16" x14ac:dyDescent="0.3">
      <c r="M32652" s="162"/>
      <c r="N32652" s="152"/>
      <c r="P32652" s="138"/>
    </row>
    <row r="32653" spans="13:16" x14ac:dyDescent="0.3">
      <c r="M32653" s="162"/>
      <c r="N32653" s="152"/>
      <c r="P32653" s="138"/>
    </row>
    <row r="32654" spans="13:16" x14ac:dyDescent="0.3">
      <c r="M32654" s="162"/>
      <c r="N32654" s="152"/>
      <c r="P32654" s="138"/>
    </row>
    <row r="32655" spans="13:16" x14ac:dyDescent="0.3">
      <c r="M32655" s="162"/>
      <c r="N32655" s="152"/>
      <c r="P32655" s="138"/>
    </row>
    <row r="32656" spans="13:16" x14ac:dyDescent="0.3">
      <c r="M32656" s="162"/>
      <c r="N32656" s="152"/>
      <c r="P32656" s="138"/>
    </row>
    <row r="32657" spans="13:16" x14ac:dyDescent="0.3">
      <c r="M32657" s="162"/>
      <c r="N32657" s="152"/>
      <c r="P32657" s="138"/>
    </row>
    <row r="32658" spans="13:16" x14ac:dyDescent="0.3">
      <c r="M32658" s="162"/>
      <c r="N32658" s="152"/>
      <c r="P32658" s="138"/>
    </row>
    <row r="32659" spans="13:16" x14ac:dyDescent="0.3">
      <c r="M32659" s="162"/>
      <c r="N32659" s="152"/>
      <c r="P32659" s="138"/>
    </row>
    <row r="32660" spans="13:16" x14ac:dyDescent="0.3">
      <c r="M32660" s="162"/>
      <c r="N32660" s="152"/>
      <c r="P32660" s="138"/>
    </row>
    <row r="32661" spans="13:16" x14ac:dyDescent="0.3">
      <c r="M32661" s="162"/>
      <c r="N32661" s="152"/>
      <c r="P32661" s="138"/>
    </row>
    <row r="32662" spans="13:16" x14ac:dyDescent="0.3">
      <c r="M32662" s="162"/>
      <c r="N32662" s="152"/>
      <c r="P32662" s="138"/>
    </row>
    <row r="32663" spans="13:16" x14ac:dyDescent="0.3">
      <c r="M32663" s="162"/>
      <c r="N32663" s="152"/>
      <c r="P32663" s="138"/>
    </row>
    <row r="32664" spans="13:16" x14ac:dyDescent="0.3">
      <c r="M32664" s="162"/>
      <c r="N32664" s="152"/>
      <c r="P32664" s="138"/>
    </row>
    <row r="32665" spans="13:16" x14ac:dyDescent="0.3">
      <c r="M32665" s="162"/>
      <c r="N32665" s="152"/>
      <c r="P32665" s="138"/>
    </row>
    <row r="32666" spans="13:16" x14ac:dyDescent="0.3">
      <c r="M32666" s="162"/>
      <c r="N32666" s="152"/>
      <c r="P32666" s="138"/>
    </row>
    <row r="32667" spans="13:16" x14ac:dyDescent="0.3">
      <c r="M32667" s="162"/>
      <c r="N32667" s="152"/>
      <c r="P32667" s="138"/>
    </row>
    <row r="32668" spans="13:16" x14ac:dyDescent="0.3">
      <c r="M32668" s="162"/>
      <c r="N32668" s="152"/>
      <c r="P32668" s="138"/>
    </row>
    <row r="32669" spans="13:16" x14ac:dyDescent="0.3">
      <c r="M32669" s="162"/>
      <c r="N32669" s="152"/>
      <c r="P32669" s="138"/>
    </row>
    <row r="32670" spans="13:16" x14ac:dyDescent="0.3">
      <c r="M32670" s="162"/>
      <c r="N32670" s="152"/>
      <c r="P32670" s="138"/>
    </row>
    <row r="32671" spans="13:16" x14ac:dyDescent="0.3">
      <c r="M32671" s="162"/>
      <c r="N32671" s="152"/>
      <c r="P32671" s="138"/>
    </row>
    <row r="32672" spans="13:16" x14ac:dyDescent="0.3">
      <c r="M32672" s="162"/>
      <c r="N32672" s="152"/>
      <c r="P32672" s="138"/>
    </row>
    <row r="32673" spans="13:16" x14ac:dyDescent="0.3">
      <c r="M32673" s="162"/>
      <c r="N32673" s="152"/>
      <c r="P32673" s="138"/>
    </row>
    <row r="32674" spans="13:16" x14ac:dyDescent="0.3">
      <c r="M32674" s="162"/>
      <c r="N32674" s="152"/>
      <c r="P32674" s="138"/>
    </row>
    <row r="32675" spans="13:16" x14ac:dyDescent="0.3">
      <c r="M32675" s="162"/>
      <c r="N32675" s="152"/>
      <c r="P32675" s="138"/>
    </row>
    <row r="32676" spans="13:16" x14ac:dyDescent="0.3">
      <c r="M32676" s="162"/>
      <c r="N32676" s="152"/>
      <c r="P32676" s="138"/>
    </row>
    <row r="32677" spans="13:16" x14ac:dyDescent="0.3">
      <c r="M32677" s="162"/>
      <c r="N32677" s="152"/>
      <c r="P32677" s="138"/>
    </row>
    <row r="32678" spans="13:16" x14ac:dyDescent="0.3">
      <c r="M32678" s="162"/>
      <c r="N32678" s="152"/>
      <c r="P32678" s="138"/>
    </row>
    <row r="32679" spans="13:16" x14ac:dyDescent="0.3">
      <c r="M32679" s="162"/>
      <c r="N32679" s="152"/>
      <c r="P32679" s="138"/>
    </row>
    <row r="32680" spans="13:16" x14ac:dyDescent="0.3">
      <c r="M32680" s="162"/>
      <c r="N32680" s="152"/>
      <c r="P32680" s="138"/>
    </row>
    <row r="32681" spans="13:16" x14ac:dyDescent="0.3">
      <c r="M32681" s="162"/>
      <c r="N32681" s="152"/>
      <c r="P32681" s="138"/>
    </row>
    <row r="32682" spans="13:16" x14ac:dyDescent="0.3">
      <c r="M32682" s="162"/>
      <c r="N32682" s="152"/>
      <c r="P32682" s="138"/>
    </row>
    <row r="32683" spans="13:16" x14ac:dyDescent="0.3">
      <c r="M32683" s="162"/>
      <c r="N32683" s="152"/>
      <c r="P32683" s="138"/>
    </row>
    <row r="32684" spans="13:16" x14ac:dyDescent="0.3">
      <c r="M32684" s="162"/>
      <c r="N32684" s="152"/>
      <c r="P32684" s="138"/>
    </row>
    <row r="32685" spans="13:16" x14ac:dyDescent="0.3">
      <c r="M32685" s="162"/>
      <c r="N32685" s="152"/>
      <c r="P32685" s="138"/>
    </row>
    <row r="32686" spans="13:16" x14ac:dyDescent="0.3">
      <c r="M32686" s="162"/>
      <c r="N32686" s="152"/>
      <c r="P32686" s="138"/>
    </row>
    <row r="32687" spans="13:16" x14ac:dyDescent="0.3">
      <c r="M32687" s="162"/>
      <c r="N32687" s="152"/>
      <c r="P32687" s="138"/>
    </row>
    <row r="32688" spans="13:16" x14ac:dyDescent="0.3">
      <c r="M32688" s="162"/>
      <c r="N32688" s="152"/>
      <c r="P32688" s="138"/>
    </row>
    <row r="32689" spans="13:16" x14ac:dyDescent="0.3">
      <c r="M32689" s="162"/>
      <c r="N32689" s="152"/>
      <c r="P32689" s="138"/>
    </row>
    <row r="32690" spans="13:16" x14ac:dyDescent="0.3">
      <c r="M32690" s="162"/>
      <c r="N32690" s="152"/>
      <c r="P32690" s="138"/>
    </row>
    <row r="32691" spans="13:16" x14ac:dyDescent="0.3">
      <c r="M32691" s="162"/>
      <c r="N32691" s="152"/>
      <c r="P32691" s="138"/>
    </row>
    <row r="32692" spans="13:16" x14ac:dyDescent="0.3">
      <c r="M32692" s="162"/>
      <c r="N32692" s="152"/>
      <c r="P32692" s="138"/>
    </row>
    <row r="32693" spans="13:16" x14ac:dyDescent="0.3">
      <c r="M32693" s="162"/>
      <c r="N32693" s="152"/>
      <c r="P32693" s="138"/>
    </row>
    <row r="32694" spans="13:16" x14ac:dyDescent="0.3">
      <c r="M32694" s="162"/>
      <c r="N32694" s="152"/>
      <c r="P32694" s="138"/>
    </row>
    <row r="32695" spans="13:16" x14ac:dyDescent="0.3">
      <c r="M32695" s="162"/>
      <c r="N32695" s="152"/>
      <c r="P32695" s="138"/>
    </row>
    <row r="32696" spans="13:16" x14ac:dyDescent="0.3">
      <c r="M32696" s="162"/>
      <c r="N32696" s="152"/>
      <c r="P32696" s="138"/>
    </row>
    <row r="32697" spans="13:16" x14ac:dyDescent="0.3">
      <c r="M32697" s="162"/>
      <c r="N32697" s="152"/>
      <c r="P32697" s="138"/>
    </row>
    <row r="32698" spans="13:16" x14ac:dyDescent="0.3">
      <c r="M32698" s="162"/>
      <c r="N32698" s="152"/>
      <c r="P32698" s="138"/>
    </row>
    <row r="32699" spans="13:16" x14ac:dyDescent="0.3">
      <c r="M32699" s="162"/>
      <c r="N32699" s="152"/>
      <c r="P32699" s="138"/>
    </row>
    <row r="32700" spans="13:16" x14ac:dyDescent="0.3">
      <c r="M32700" s="162"/>
      <c r="N32700" s="152"/>
      <c r="P32700" s="138"/>
    </row>
    <row r="32701" spans="13:16" x14ac:dyDescent="0.3">
      <c r="M32701" s="162"/>
      <c r="N32701" s="152"/>
      <c r="P32701" s="138"/>
    </row>
    <row r="32702" spans="13:16" x14ac:dyDescent="0.3">
      <c r="M32702" s="162"/>
      <c r="N32702" s="152"/>
      <c r="P32702" s="138"/>
    </row>
    <row r="32703" spans="13:16" x14ac:dyDescent="0.3">
      <c r="M32703" s="162"/>
      <c r="N32703" s="152"/>
      <c r="P32703" s="138"/>
    </row>
    <row r="32704" spans="13:16" x14ac:dyDescent="0.3">
      <c r="M32704" s="162"/>
      <c r="N32704" s="152"/>
      <c r="P32704" s="138"/>
    </row>
    <row r="32705" spans="13:16" x14ac:dyDescent="0.3">
      <c r="M32705" s="162"/>
      <c r="N32705" s="152"/>
      <c r="P32705" s="138"/>
    </row>
    <row r="32706" spans="13:16" x14ac:dyDescent="0.3">
      <c r="M32706" s="162"/>
      <c r="N32706" s="152"/>
      <c r="P32706" s="138"/>
    </row>
    <row r="32707" spans="13:16" x14ac:dyDescent="0.3">
      <c r="M32707" s="162"/>
      <c r="N32707" s="152"/>
      <c r="P32707" s="138"/>
    </row>
    <row r="32708" spans="13:16" x14ac:dyDescent="0.3">
      <c r="M32708" s="162"/>
      <c r="N32708" s="152"/>
      <c r="P32708" s="138"/>
    </row>
    <row r="32709" spans="13:16" x14ac:dyDescent="0.3">
      <c r="M32709" s="162"/>
      <c r="N32709" s="152"/>
      <c r="P32709" s="138"/>
    </row>
    <row r="32710" spans="13:16" x14ac:dyDescent="0.3">
      <c r="M32710" s="162"/>
      <c r="N32710" s="152"/>
      <c r="P32710" s="138"/>
    </row>
    <row r="32711" spans="13:16" x14ac:dyDescent="0.3">
      <c r="M32711" s="162"/>
      <c r="N32711" s="152"/>
      <c r="P32711" s="138"/>
    </row>
    <row r="32712" spans="13:16" x14ac:dyDescent="0.3">
      <c r="M32712" s="162"/>
      <c r="N32712" s="152"/>
      <c r="P32712" s="138"/>
    </row>
    <row r="32713" spans="13:16" x14ac:dyDescent="0.3">
      <c r="M32713" s="162"/>
      <c r="N32713" s="152"/>
      <c r="P32713" s="138"/>
    </row>
    <row r="32714" spans="13:16" x14ac:dyDescent="0.3">
      <c r="M32714" s="162"/>
      <c r="N32714" s="152"/>
      <c r="P32714" s="138"/>
    </row>
    <row r="32715" spans="13:16" x14ac:dyDescent="0.3">
      <c r="M32715" s="162"/>
      <c r="N32715" s="152"/>
      <c r="P32715" s="138"/>
    </row>
    <row r="32716" spans="13:16" x14ac:dyDescent="0.3">
      <c r="M32716" s="162"/>
      <c r="N32716" s="152"/>
      <c r="P32716" s="138"/>
    </row>
    <row r="32717" spans="13:16" x14ac:dyDescent="0.3">
      <c r="M32717" s="162"/>
      <c r="N32717" s="152"/>
      <c r="P32717" s="138"/>
    </row>
    <row r="32718" spans="13:16" x14ac:dyDescent="0.3">
      <c r="M32718" s="162"/>
      <c r="N32718" s="152"/>
      <c r="P32718" s="138"/>
    </row>
    <row r="32719" spans="13:16" x14ac:dyDescent="0.3">
      <c r="M32719" s="162"/>
      <c r="N32719" s="152"/>
      <c r="P32719" s="138"/>
    </row>
    <row r="32720" spans="13:16" x14ac:dyDescent="0.3">
      <c r="M32720" s="162"/>
      <c r="N32720" s="152"/>
      <c r="P32720" s="138"/>
    </row>
    <row r="32721" spans="13:16" x14ac:dyDescent="0.3">
      <c r="M32721" s="162"/>
      <c r="N32721" s="152"/>
      <c r="P32721" s="138"/>
    </row>
    <row r="32722" spans="13:16" x14ac:dyDescent="0.3">
      <c r="M32722" s="162"/>
      <c r="N32722" s="152"/>
      <c r="P32722" s="138"/>
    </row>
    <row r="32723" spans="13:16" x14ac:dyDescent="0.3">
      <c r="M32723" s="162"/>
      <c r="N32723" s="152"/>
      <c r="P32723" s="138"/>
    </row>
    <row r="32724" spans="13:16" x14ac:dyDescent="0.3">
      <c r="M32724" s="162"/>
      <c r="N32724" s="152"/>
      <c r="P32724" s="138"/>
    </row>
    <row r="32725" spans="13:16" x14ac:dyDescent="0.3">
      <c r="M32725" s="162"/>
      <c r="N32725" s="152"/>
      <c r="P32725" s="138"/>
    </row>
    <row r="32726" spans="13:16" x14ac:dyDescent="0.3">
      <c r="M32726" s="162"/>
      <c r="N32726" s="152"/>
      <c r="P32726" s="138"/>
    </row>
    <row r="32727" spans="13:16" x14ac:dyDescent="0.3">
      <c r="M32727" s="162"/>
      <c r="N32727" s="152"/>
      <c r="P32727" s="138"/>
    </row>
    <row r="32728" spans="13:16" x14ac:dyDescent="0.3">
      <c r="M32728" s="162"/>
      <c r="N32728" s="152"/>
      <c r="P32728" s="138"/>
    </row>
    <row r="32729" spans="13:16" x14ac:dyDescent="0.3">
      <c r="M32729" s="162"/>
      <c r="N32729" s="152"/>
      <c r="P32729" s="138"/>
    </row>
    <row r="32730" spans="13:16" x14ac:dyDescent="0.3">
      <c r="M32730" s="162"/>
      <c r="N32730" s="152"/>
      <c r="P32730" s="138"/>
    </row>
    <row r="32731" spans="13:16" x14ac:dyDescent="0.3">
      <c r="M32731" s="162"/>
      <c r="N32731" s="152"/>
      <c r="P32731" s="138"/>
    </row>
    <row r="32732" spans="13:16" x14ac:dyDescent="0.3">
      <c r="M32732" s="162"/>
      <c r="N32732" s="152"/>
      <c r="P32732" s="138"/>
    </row>
    <row r="32733" spans="13:16" x14ac:dyDescent="0.3">
      <c r="M32733" s="162"/>
      <c r="N32733" s="152"/>
      <c r="P32733" s="138"/>
    </row>
    <row r="32734" spans="13:16" x14ac:dyDescent="0.3">
      <c r="M32734" s="162"/>
      <c r="N32734" s="152"/>
      <c r="P32734" s="138"/>
    </row>
    <row r="32735" spans="13:16" x14ac:dyDescent="0.3">
      <c r="M32735" s="162"/>
      <c r="N32735" s="152"/>
      <c r="P32735" s="138"/>
    </row>
    <row r="32736" spans="13:16" x14ac:dyDescent="0.3">
      <c r="M32736" s="162"/>
      <c r="N32736" s="152"/>
      <c r="P32736" s="138"/>
    </row>
    <row r="32737" spans="13:16" x14ac:dyDescent="0.3">
      <c r="M32737" s="162"/>
      <c r="N32737" s="152"/>
      <c r="P32737" s="138"/>
    </row>
    <row r="32738" spans="13:16" x14ac:dyDescent="0.3">
      <c r="M32738" s="162"/>
      <c r="N32738" s="152"/>
      <c r="P32738" s="138"/>
    </row>
    <row r="32739" spans="13:16" x14ac:dyDescent="0.3">
      <c r="M32739" s="162"/>
      <c r="N32739" s="152"/>
      <c r="P32739" s="138"/>
    </row>
    <row r="32740" spans="13:16" x14ac:dyDescent="0.3">
      <c r="M32740" s="162"/>
      <c r="N32740" s="152"/>
      <c r="P32740" s="138"/>
    </row>
    <row r="32741" spans="13:16" x14ac:dyDescent="0.3">
      <c r="M32741" s="162"/>
      <c r="N32741" s="152"/>
      <c r="P32741" s="138"/>
    </row>
    <row r="32742" spans="13:16" x14ac:dyDescent="0.3">
      <c r="M32742" s="162"/>
      <c r="N32742" s="152"/>
      <c r="P32742" s="138"/>
    </row>
    <row r="32743" spans="13:16" x14ac:dyDescent="0.3">
      <c r="M32743" s="162"/>
      <c r="N32743" s="152"/>
      <c r="P32743" s="138"/>
    </row>
    <row r="32744" spans="13:16" x14ac:dyDescent="0.3">
      <c r="M32744" s="162"/>
      <c r="N32744" s="152"/>
      <c r="P32744" s="138"/>
    </row>
    <row r="32745" spans="13:16" x14ac:dyDescent="0.3">
      <c r="M32745" s="162"/>
      <c r="N32745" s="152"/>
      <c r="P32745" s="138"/>
    </row>
    <row r="32746" spans="13:16" x14ac:dyDescent="0.3">
      <c r="M32746" s="162"/>
      <c r="N32746" s="152"/>
      <c r="P32746" s="138"/>
    </row>
    <row r="32747" spans="13:16" x14ac:dyDescent="0.3">
      <c r="M32747" s="162"/>
      <c r="N32747" s="152"/>
      <c r="P32747" s="138"/>
    </row>
    <row r="32748" spans="13:16" x14ac:dyDescent="0.3">
      <c r="M32748" s="162"/>
      <c r="N32748" s="152"/>
      <c r="P32748" s="138"/>
    </row>
    <row r="32749" spans="13:16" x14ac:dyDescent="0.3">
      <c r="M32749" s="162"/>
      <c r="N32749" s="152"/>
      <c r="P32749" s="138"/>
    </row>
    <row r="32750" spans="13:16" x14ac:dyDescent="0.3">
      <c r="M32750" s="162"/>
      <c r="N32750" s="152"/>
      <c r="P32750" s="138"/>
    </row>
    <row r="32751" spans="13:16" x14ac:dyDescent="0.3">
      <c r="M32751" s="162"/>
      <c r="N32751" s="152"/>
      <c r="P32751" s="138"/>
    </row>
    <row r="32752" spans="13:16" x14ac:dyDescent="0.3">
      <c r="M32752" s="162"/>
      <c r="N32752" s="152"/>
      <c r="P32752" s="138"/>
    </row>
    <row r="32753" spans="13:16" x14ac:dyDescent="0.3">
      <c r="M32753" s="162"/>
      <c r="N32753" s="152"/>
      <c r="P32753" s="138"/>
    </row>
    <row r="32754" spans="13:16" x14ac:dyDescent="0.3">
      <c r="M32754" s="162"/>
      <c r="N32754" s="152"/>
      <c r="P32754" s="138"/>
    </row>
    <row r="32755" spans="13:16" x14ac:dyDescent="0.3">
      <c r="M32755" s="162"/>
      <c r="N32755" s="152"/>
      <c r="P32755" s="138"/>
    </row>
    <row r="32756" spans="13:16" x14ac:dyDescent="0.3">
      <c r="M32756" s="162"/>
      <c r="N32756" s="152"/>
      <c r="P32756" s="138"/>
    </row>
    <row r="32757" spans="13:16" x14ac:dyDescent="0.3">
      <c r="M32757" s="162"/>
      <c r="N32757" s="152"/>
      <c r="P32757" s="138"/>
    </row>
    <row r="32758" spans="13:16" x14ac:dyDescent="0.3">
      <c r="M32758" s="162"/>
      <c r="N32758" s="152"/>
      <c r="P32758" s="138"/>
    </row>
    <row r="32759" spans="13:16" x14ac:dyDescent="0.3">
      <c r="M32759" s="162"/>
      <c r="N32759" s="152"/>
      <c r="P32759" s="138"/>
    </row>
    <row r="32760" spans="13:16" x14ac:dyDescent="0.3">
      <c r="M32760" s="162"/>
      <c r="N32760" s="152"/>
      <c r="P32760" s="138"/>
    </row>
    <row r="32761" spans="13:16" x14ac:dyDescent="0.3">
      <c r="M32761" s="162"/>
      <c r="N32761" s="152"/>
      <c r="P32761" s="138"/>
    </row>
    <row r="32762" spans="13:16" x14ac:dyDescent="0.3">
      <c r="M32762" s="162"/>
      <c r="N32762" s="152"/>
      <c r="P32762" s="138"/>
    </row>
    <row r="32763" spans="13:16" x14ac:dyDescent="0.3">
      <c r="M32763" s="162"/>
      <c r="N32763" s="152"/>
      <c r="P32763" s="138"/>
    </row>
    <row r="32764" spans="13:16" x14ac:dyDescent="0.3">
      <c r="M32764" s="162"/>
      <c r="N32764" s="152"/>
      <c r="P32764" s="138"/>
    </row>
    <row r="32765" spans="13:16" x14ac:dyDescent="0.3">
      <c r="M32765" s="162"/>
      <c r="N32765" s="152"/>
      <c r="P32765" s="138"/>
    </row>
    <row r="32766" spans="13:16" x14ac:dyDescent="0.3">
      <c r="M32766" s="162"/>
      <c r="N32766" s="152"/>
      <c r="P32766" s="138"/>
    </row>
    <row r="32767" spans="13:16" x14ac:dyDescent="0.3">
      <c r="M32767" s="162"/>
      <c r="N32767" s="152"/>
      <c r="P32767" s="138"/>
    </row>
    <row r="32768" spans="13:16" x14ac:dyDescent="0.3">
      <c r="M32768" s="162"/>
      <c r="N32768" s="152"/>
      <c r="P32768" s="138"/>
    </row>
    <row r="32769" spans="13:16" x14ac:dyDescent="0.3">
      <c r="M32769" s="162"/>
      <c r="N32769" s="152"/>
      <c r="P32769" s="138"/>
    </row>
    <row r="32770" spans="13:16" x14ac:dyDescent="0.3">
      <c r="M32770" s="162"/>
      <c r="N32770" s="152"/>
      <c r="P32770" s="138"/>
    </row>
    <row r="32771" spans="13:16" x14ac:dyDescent="0.3">
      <c r="M32771" s="162"/>
      <c r="N32771" s="152"/>
      <c r="P32771" s="138"/>
    </row>
    <row r="32772" spans="13:16" x14ac:dyDescent="0.3">
      <c r="M32772" s="162"/>
      <c r="N32772" s="152"/>
      <c r="P32772" s="138"/>
    </row>
    <row r="32773" spans="13:16" x14ac:dyDescent="0.3">
      <c r="M32773" s="162"/>
      <c r="N32773" s="152"/>
      <c r="P32773" s="138"/>
    </row>
    <row r="32774" spans="13:16" x14ac:dyDescent="0.3">
      <c r="M32774" s="162"/>
      <c r="N32774" s="152"/>
      <c r="P32774" s="138"/>
    </row>
    <row r="32775" spans="13:16" x14ac:dyDescent="0.3">
      <c r="M32775" s="162"/>
      <c r="N32775" s="152"/>
      <c r="P32775" s="138"/>
    </row>
    <row r="32776" spans="13:16" x14ac:dyDescent="0.3">
      <c r="M32776" s="162"/>
      <c r="N32776" s="152"/>
      <c r="P32776" s="138"/>
    </row>
    <row r="32777" spans="13:16" x14ac:dyDescent="0.3">
      <c r="M32777" s="162"/>
      <c r="N32777" s="152"/>
      <c r="P32777" s="138"/>
    </row>
    <row r="32778" spans="13:16" x14ac:dyDescent="0.3">
      <c r="M32778" s="162"/>
      <c r="N32778" s="152"/>
      <c r="P32778" s="138"/>
    </row>
    <row r="32779" spans="13:16" x14ac:dyDescent="0.3">
      <c r="M32779" s="162"/>
      <c r="N32779" s="152"/>
      <c r="P32779" s="138"/>
    </row>
    <row r="32780" spans="13:16" x14ac:dyDescent="0.3">
      <c r="M32780" s="162"/>
      <c r="N32780" s="152"/>
      <c r="P32780" s="138"/>
    </row>
    <row r="32781" spans="13:16" x14ac:dyDescent="0.3">
      <c r="M32781" s="162"/>
      <c r="N32781" s="152"/>
      <c r="P32781" s="138"/>
    </row>
    <row r="32782" spans="13:16" x14ac:dyDescent="0.3">
      <c r="M32782" s="162"/>
      <c r="N32782" s="152"/>
      <c r="P32782" s="138"/>
    </row>
    <row r="32783" spans="13:16" x14ac:dyDescent="0.3">
      <c r="M32783" s="162"/>
      <c r="N32783" s="152"/>
      <c r="P32783" s="138"/>
    </row>
    <row r="32784" spans="13:16" x14ac:dyDescent="0.3">
      <c r="M32784" s="162"/>
      <c r="N32784" s="152"/>
      <c r="P32784" s="138"/>
    </row>
    <row r="32785" spans="13:16" x14ac:dyDescent="0.3">
      <c r="M32785" s="162"/>
      <c r="N32785" s="152"/>
      <c r="P32785" s="138"/>
    </row>
    <row r="32786" spans="13:16" x14ac:dyDescent="0.3">
      <c r="M32786" s="162"/>
      <c r="N32786" s="152"/>
      <c r="P32786" s="138"/>
    </row>
    <row r="32787" spans="13:16" x14ac:dyDescent="0.3">
      <c r="M32787" s="162"/>
      <c r="N32787" s="152"/>
      <c r="P32787" s="138"/>
    </row>
    <row r="32788" spans="13:16" x14ac:dyDescent="0.3">
      <c r="M32788" s="162"/>
      <c r="N32788" s="152"/>
      <c r="P32788" s="138"/>
    </row>
    <row r="32789" spans="13:16" x14ac:dyDescent="0.3">
      <c r="M32789" s="162"/>
      <c r="N32789" s="152"/>
      <c r="P32789" s="138"/>
    </row>
    <row r="32790" spans="13:16" x14ac:dyDescent="0.3">
      <c r="M32790" s="162"/>
      <c r="N32790" s="152"/>
      <c r="P32790" s="138"/>
    </row>
    <row r="32791" spans="13:16" x14ac:dyDescent="0.3">
      <c r="M32791" s="162"/>
      <c r="N32791" s="152"/>
      <c r="P32791" s="138"/>
    </row>
    <row r="32792" spans="13:16" x14ac:dyDescent="0.3">
      <c r="M32792" s="162"/>
      <c r="N32792" s="152"/>
      <c r="P32792" s="138"/>
    </row>
    <row r="32793" spans="13:16" x14ac:dyDescent="0.3">
      <c r="M32793" s="162"/>
      <c r="N32793" s="152"/>
      <c r="P32793" s="138"/>
    </row>
    <row r="32794" spans="13:16" x14ac:dyDescent="0.3">
      <c r="M32794" s="162"/>
      <c r="N32794" s="152"/>
      <c r="P32794" s="138"/>
    </row>
    <row r="32795" spans="13:16" x14ac:dyDescent="0.3">
      <c r="M32795" s="162"/>
      <c r="N32795" s="152"/>
      <c r="P32795" s="138"/>
    </row>
    <row r="32796" spans="13:16" x14ac:dyDescent="0.3">
      <c r="M32796" s="162"/>
      <c r="N32796" s="152"/>
      <c r="P32796" s="138"/>
    </row>
    <row r="32797" spans="13:16" x14ac:dyDescent="0.3">
      <c r="M32797" s="162"/>
      <c r="N32797" s="152"/>
      <c r="P32797" s="138"/>
    </row>
    <row r="32798" spans="13:16" x14ac:dyDescent="0.3">
      <c r="M32798" s="162"/>
      <c r="N32798" s="152"/>
      <c r="P32798" s="138"/>
    </row>
    <row r="32799" spans="13:16" x14ac:dyDescent="0.3">
      <c r="M32799" s="162"/>
      <c r="N32799" s="152"/>
      <c r="P32799" s="138"/>
    </row>
    <row r="32800" spans="13:16" x14ac:dyDescent="0.3">
      <c r="M32800" s="162"/>
      <c r="N32800" s="152"/>
      <c r="P32800" s="138"/>
    </row>
    <row r="32801" spans="13:16" x14ac:dyDescent="0.3">
      <c r="M32801" s="162"/>
      <c r="N32801" s="152"/>
      <c r="P32801" s="138"/>
    </row>
    <row r="32802" spans="13:16" x14ac:dyDescent="0.3">
      <c r="M32802" s="162"/>
      <c r="N32802" s="152"/>
      <c r="P32802" s="138"/>
    </row>
    <row r="32803" spans="13:16" x14ac:dyDescent="0.3">
      <c r="M32803" s="162"/>
      <c r="N32803" s="152"/>
      <c r="P32803" s="138"/>
    </row>
    <row r="32804" spans="13:16" x14ac:dyDescent="0.3">
      <c r="M32804" s="162"/>
      <c r="N32804" s="152"/>
      <c r="P32804" s="138"/>
    </row>
    <row r="32805" spans="13:16" x14ac:dyDescent="0.3">
      <c r="M32805" s="162"/>
      <c r="N32805" s="152"/>
      <c r="P32805" s="138"/>
    </row>
    <row r="32806" spans="13:16" x14ac:dyDescent="0.3">
      <c r="M32806" s="162"/>
      <c r="N32806" s="152"/>
      <c r="P32806" s="138"/>
    </row>
    <row r="32807" spans="13:16" x14ac:dyDescent="0.3">
      <c r="M32807" s="162"/>
      <c r="N32807" s="152"/>
      <c r="P32807" s="138"/>
    </row>
    <row r="32808" spans="13:16" x14ac:dyDescent="0.3">
      <c r="M32808" s="162"/>
      <c r="N32808" s="152"/>
      <c r="P32808" s="138"/>
    </row>
    <row r="32809" spans="13:16" x14ac:dyDescent="0.3">
      <c r="M32809" s="162"/>
      <c r="N32809" s="152"/>
      <c r="P32809" s="138"/>
    </row>
    <row r="32810" spans="13:16" x14ac:dyDescent="0.3">
      <c r="M32810" s="162"/>
      <c r="N32810" s="152"/>
      <c r="P32810" s="138"/>
    </row>
    <row r="32811" spans="13:16" x14ac:dyDescent="0.3">
      <c r="M32811" s="162"/>
      <c r="N32811" s="152"/>
      <c r="P32811" s="138"/>
    </row>
    <row r="32812" spans="13:16" x14ac:dyDescent="0.3">
      <c r="M32812" s="162"/>
      <c r="N32812" s="152"/>
      <c r="P32812" s="138"/>
    </row>
    <row r="32813" spans="13:16" x14ac:dyDescent="0.3">
      <c r="M32813" s="162"/>
      <c r="N32813" s="152"/>
      <c r="P32813" s="138"/>
    </row>
    <row r="32814" spans="13:16" x14ac:dyDescent="0.3">
      <c r="M32814" s="162"/>
      <c r="N32814" s="152"/>
      <c r="P32814" s="138"/>
    </row>
    <row r="32815" spans="13:16" x14ac:dyDescent="0.3">
      <c r="M32815" s="162"/>
      <c r="N32815" s="152"/>
      <c r="P32815" s="138"/>
    </row>
    <row r="32816" spans="13:16" x14ac:dyDescent="0.3">
      <c r="M32816" s="162"/>
      <c r="N32816" s="152"/>
      <c r="P32816" s="138"/>
    </row>
    <row r="32817" spans="13:16" x14ac:dyDescent="0.3">
      <c r="M32817" s="162"/>
      <c r="N32817" s="152"/>
      <c r="P32817" s="138"/>
    </row>
    <row r="32818" spans="13:16" x14ac:dyDescent="0.3">
      <c r="M32818" s="162"/>
      <c r="N32818" s="152"/>
      <c r="P32818" s="138"/>
    </row>
    <row r="32819" spans="13:16" x14ac:dyDescent="0.3">
      <c r="M32819" s="162"/>
      <c r="N32819" s="152"/>
      <c r="P32819" s="138"/>
    </row>
    <row r="32820" spans="13:16" x14ac:dyDescent="0.3">
      <c r="M32820" s="162"/>
      <c r="N32820" s="152"/>
      <c r="P32820" s="138"/>
    </row>
    <row r="32821" spans="13:16" x14ac:dyDescent="0.3">
      <c r="M32821" s="162"/>
      <c r="N32821" s="152"/>
      <c r="P32821" s="138"/>
    </row>
    <row r="32822" spans="13:16" x14ac:dyDescent="0.3">
      <c r="M32822" s="162"/>
      <c r="N32822" s="152"/>
      <c r="P32822" s="138"/>
    </row>
    <row r="32823" spans="13:16" x14ac:dyDescent="0.3">
      <c r="M32823" s="162"/>
      <c r="N32823" s="152"/>
      <c r="P32823" s="138"/>
    </row>
    <row r="32824" spans="13:16" x14ac:dyDescent="0.3">
      <c r="M32824" s="162"/>
      <c r="N32824" s="152"/>
      <c r="P32824" s="138"/>
    </row>
    <row r="32825" spans="13:16" x14ac:dyDescent="0.3">
      <c r="M32825" s="162"/>
      <c r="N32825" s="152"/>
      <c r="P32825" s="138"/>
    </row>
    <row r="32826" spans="13:16" x14ac:dyDescent="0.3">
      <c r="M32826" s="162"/>
      <c r="N32826" s="152"/>
      <c r="P32826" s="138"/>
    </row>
    <row r="32827" spans="13:16" x14ac:dyDescent="0.3">
      <c r="M32827" s="162"/>
      <c r="N32827" s="152"/>
      <c r="P32827" s="138"/>
    </row>
    <row r="32828" spans="13:16" x14ac:dyDescent="0.3">
      <c r="M32828" s="162"/>
      <c r="N32828" s="152"/>
      <c r="P32828" s="138"/>
    </row>
    <row r="32829" spans="13:16" x14ac:dyDescent="0.3">
      <c r="M32829" s="162"/>
      <c r="N32829" s="152"/>
      <c r="P32829" s="138"/>
    </row>
    <row r="32830" spans="13:16" x14ac:dyDescent="0.3">
      <c r="M32830" s="162"/>
      <c r="N32830" s="152"/>
      <c r="P32830" s="138"/>
    </row>
    <row r="32831" spans="13:16" x14ac:dyDescent="0.3">
      <c r="M32831" s="162"/>
      <c r="N32831" s="152"/>
      <c r="P32831" s="138"/>
    </row>
    <row r="32832" spans="13:16" x14ac:dyDescent="0.3">
      <c r="M32832" s="162"/>
      <c r="N32832" s="152"/>
      <c r="P32832" s="138"/>
    </row>
    <row r="32833" spans="13:16" x14ac:dyDescent="0.3">
      <c r="M32833" s="162"/>
      <c r="N32833" s="152"/>
      <c r="P32833" s="138"/>
    </row>
    <row r="32834" spans="13:16" x14ac:dyDescent="0.3">
      <c r="M32834" s="162"/>
      <c r="N32834" s="152"/>
      <c r="P32834" s="138"/>
    </row>
    <row r="32835" spans="13:16" x14ac:dyDescent="0.3">
      <c r="M32835" s="162"/>
      <c r="N32835" s="152"/>
      <c r="P32835" s="138"/>
    </row>
    <row r="32836" spans="13:16" x14ac:dyDescent="0.3">
      <c r="M32836" s="162"/>
      <c r="N32836" s="152"/>
      <c r="P32836" s="138"/>
    </row>
    <row r="32837" spans="13:16" x14ac:dyDescent="0.3">
      <c r="M32837" s="162"/>
      <c r="N32837" s="152"/>
      <c r="P32837" s="138"/>
    </row>
    <row r="32838" spans="13:16" x14ac:dyDescent="0.3">
      <c r="M32838" s="162"/>
      <c r="N32838" s="152"/>
      <c r="P32838" s="138"/>
    </row>
    <row r="32839" spans="13:16" x14ac:dyDescent="0.3">
      <c r="M32839" s="162"/>
      <c r="N32839" s="152"/>
      <c r="P32839" s="138"/>
    </row>
    <row r="32840" spans="13:16" x14ac:dyDescent="0.3">
      <c r="M32840" s="162"/>
      <c r="N32840" s="152"/>
      <c r="P32840" s="138"/>
    </row>
    <row r="32841" spans="13:16" x14ac:dyDescent="0.3">
      <c r="M32841" s="162"/>
      <c r="N32841" s="152"/>
      <c r="P32841" s="138"/>
    </row>
    <row r="32842" spans="13:16" x14ac:dyDescent="0.3">
      <c r="M32842" s="162"/>
      <c r="N32842" s="152"/>
      <c r="P32842" s="138"/>
    </row>
    <row r="32843" spans="13:16" x14ac:dyDescent="0.3">
      <c r="M32843" s="162"/>
      <c r="N32843" s="152"/>
      <c r="P32843" s="138"/>
    </row>
    <row r="32844" spans="13:16" x14ac:dyDescent="0.3">
      <c r="M32844" s="162"/>
      <c r="N32844" s="152"/>
      <c r="P32844" s="138"/>
    </row>
    <row r="32845" spans="13:16" x14ac:dyDescent="0.3">
      <c r="M32845" s="162"/>
      <c r="N32845" s="152"/>
      <c r="P32845" s="138"/>
    </row>
    <row r="32846" spans="13:16" x14ac:dyDescent="0.3">
      <c r="M32846" s="162"/>
      <c r="N32846" s="152"/>
      <c r="P32846" s="138"/>
    </row>
    <row r="32847" spans="13:16" x14ac:dyDescent="0.3">
      <c r="M32847" s="162"/>
      <c r="N32847" s="152"/>
      <c r="P32847" s="138"/>
    </row>
    <row r="32848" spans="13:16" x14ac:dyDescent="0.3">
      <c r="M32848" s="162"/>
      <c r="N32848" s="152"/>
      <c r="P32848" s="138"/>
    </row>
    <row r="32849" spans="13:16" x14ac:dyDescent="0.3">
      <c r="M32849" s="162"/>
      <c r="N32849" s="152"/>
      <c r="P32849" s="138"/>
    </row>
    <row r="32850" spans="13:16" x14ac:dyDescent="0.3">
      <c r="M32850" s="162"/>
      <c r="N32850" s="152"/>
      <c r="P32850" s="138"/>
    </row>
    <row r="32851" spans="13:16" x14ac:dyDescent="0.3">
      <c r="M32851" s="162"/>
      <c r="N32851" s="152"/>
      <c r="P32851" s="138"/>
    </row>
    <row r="32852" spans="13:16" x14ac:dyDescent="0.3">
      <c r="M32852" s="162"/>
      <c r="N32852" s="152"/>
      <c r="P32852" s="138"/>
    </row>
    <row r="32853" spans="13:16" x14ac:dyDescent="0.3">
      <c r="M32853" s="162"/>
      <c r="N32853" s="152"/>
      <c r="P32853" s="138"/>
    </row>
    <row r="32854" spans="13:16" x14ac:dyDescent="0.3">
      <c r="M32854" s="162"/>
      <c r="N32854" s="152"/>
      <c r="P32854" s="138"/>
    </row>
    <row r="32855" spans="13:16" x14ac:dyDescent="0.3">
      <c r="M32855" s="162"/>
      <c r="N32855" s="152"/>
      <c r="P32855" s="138"/>
    </row>
    <row r="32856" spans="13:16" x14ac:dyDescent="0.3">
      <c r="M32856" s="162"/>
      <c r="N32856" s="152"/>
      <c r="P32856" s="138"/>
    </row>
    <row r="32857" spans="13:16" x14ac:dyDescent="0.3">
      <c r="M32857" s="162"/>
      <c r="N32857" s="152"/>
      <c r="P32857" s="138"/>
    </row>
    <row r="32858" spans="13:16" x14ac:dyDescent="0.3">
      <c r="M32858" s="162"/>
      <c r="N32858" s="152"/>
      <c r="P32858" s="138"/>
    </row>
    <row r="32859" spans="13:16" x14ac:dyDescent="0.3">
      <c r="M32859" s="162"/>
      <c r="N32859" s="152"/>
      <c r="P32859" s="138"/>
    </row>
    <row r="32860" spans="13:16" x14ac:dyDescent="0.3">
      <c r="M32860" s="162"/>
      <c r="N32860" s="152"/>
      <c r="P32860" s="138"/>
    </row>
    <row r="32861" spans="13:16" x14ac:dyDescent="0.3">
      <c r="M32861" s="162"/>
      <c r="N32861" s="152"/>
      <c r="P32861" s="138"/>
    </row>
    <row r="32862" spans="13:16" x14ac:dyDescent="0.3">
      <c r="M32862" s="162"/>
      <c r="N32862" s="152"/>
      <c r="P32862" s="138"/>
    </row>
    <row r="32863" spans="13:16" x14ac:dyDescent="0.3">
      <c r="M32863" s="162"/>
      <c r="N32863" s="152"/>
      <c r="P32863" s="138"/>
    </row>
    <row r="32864" spans="13:16" x14ac:dyDescent="0.3">
      <c r="M32864" s="162"/>
      <c r="N32864" s="152"/>
      <c r="P32864" s="138"/>
    </row>
    <row r="32865" spans="13:16" x14ac:dyDescent="0.3">
      <c r="M32865" s="162"/>
      <c r="N32865" s="152"/>
      <c r="P32865" s="138"/>
    </row>
    <row r="32866" spans="13:16" x14ac:dyDescent="0.3">
      <c r="M32866" s="162"/>
      <c r="N32866" s="152"/>
      <c r="P32866" s="138"/>
    </row>
    <row r="32867" spans="13:16" x14ac:dyDescent="0.3">
      <c r="M32867" s="162"/>
      <c r="N32867" s="152"/>
      <c r="P32867" s="138"/>
    </row>
    <row r="32868" spans="13:16" x14ac:dyDescent="0.3">
      <c r="M32868" s="162"/>
      <c r="N32868" s="152"/>
      <c r="P32868" s="138"/>
    </row>
    <row r="32869" spans="13:16" x14ac:dyDescent="0.3">
      <c r="M32869" s="162"/>
      <c r="N32869" s="152"/>
      <c r="P32869" s="138"/>
    </row>
    <row r="32870" spans="13:16" x14ac:dyDescent="0.3">
      <c r="M32870" s="162"/>
      <c r="N32870" s="152"/>
      <c r="P32870" s="138"/>
    </row>
    <row r="32871" spans="13:16" x14ac:dyDescent="0.3">
      <c r="M32871" s="162"/>
      <c r="N32871" s="152"/>
      <c r="P32871" s="138"/>
    </row>
    <row r="32872" spans="13:16" x14ac:dyDescent="0.3">
      <c r="M32872" s="162"/>
      <c r="N32872" s="152"/>
      <c r="P32872" s="138"/>
    </row>
    <row r="32873" spans="13:16" x14ac:dyDescent="0.3">
      <c r="M32873" s="162"/>
      <c r="N32873" s="152"/>
      <c r="P32873" s="138"/>
    </row>
    <row r="32874" spans="13:16" x14ac:dyDescent="0.3">
      <c r="M32874" s="162"/>
      <c r="N32874" s="152"/>
      <c r="P32874" s="138"/>
    </row>
    <row r="32875" spans="13:16" x14ac:dyDescent="0.3">
      <c r="M32875" s="162"/>
      <c r="N32875" s="152"/>
      <c r="P32875" s="138"/>
    </row>
    <row r="32876" spans="13:16" x14ac:dyDescent="0.3">
      <c r="M32876" s="162"/>
      <c r="N32876" s="152"/>
      <c r="P32876" s="138"/>
    </row>
    <row r="32877" spans="13:16" x14ac:dyDescent="0.3">
      <c r="M32877" s="162"/>
      <c r="N32877" s="152"/>
      <c r="P32877" s="138"/>
    </row>
    <row r="32878" spans="13:16" x14ac:dyDescent="0.3">
      <c r="M32878" s="162"/>
      <c r="N32878" s="152"/>
      <c r="P32878" s="138"/>
    </row>
    <row r="32879" spans="13:16" x14ac:dyDescent="0.3">
      <c r="M32879" s="162"/>
      <c r="N32879" s="152"/>
      <c r="P32879" s="138"/>
    </row>
    <row r="32880" spans="13:16" x14ac:dyDescent="0.3">
      <c r="M32880" s="162"/>
      <c r="N32880" s="152"/>
      <c r="P32880" s="138"/>
    </row>
    <row r="32881" spans="13:16" x14ac:dyDescent="0.3">
      <c r="M32881" s="162"/>
      <c r="N32881" s="152"/>
      <c r="P32881" s="138"/>
    </row>
    <row r="32882" spans="13:16" x14ac:dyDescent="0.3">
      <c r="M32882" s="162"/>
      <c r="N32882" s="152"/>
      <c r="P32882" s="138"/>
    </row>
    <row r="32883" spans="13:16" x14ac:dyDescent="0.3">
      <c r="M32883" s="162"/>
      <c r="N32883" s="152"/>
      <c r="P32883" s="138"/>
    </row>
    <row r="32884" spans="13:16" x14ac:dyDescent="0.3">
      <c r="M32884" s="162"/>
      <c r="N32884" s="152"/>
      <c r="P32884" s="138"/>
    </row>
    <row r="32885" spans="13:16" x14ac:dyDescent="0.3">
      <c r="M32885" s="162"/>
      <c r="N32885" s="152"/>
      <c r="P32885" s="138"/>
    </row>
    <row r="32886" spans="13:16" x14ac:dyDescent="0.3">
      <c r="M32886" s="162"/>
      <c r="N32886" s="152"/>
      <c r="P32886" s="138"/>
    </row>
    <row r="32887" spans="13:16" x14ac:dyDescent="0.3">
      <c r="M32887" s="162"/>
      <c r="N32887" s="152"/>
      <c r="P32887" s="138"/>
    </row>
    <row r="32888" spans="13:16" x14ac:dyDescent="0.3">
      <c r="M32888" s="162"/>
      <c r="N32888" s="152"/>
      <c r="P32888" s="138"/>
    </row>
    <row r="32889" spans="13:16" x14ac:dyDescent="0.3">
      <c r="M32889" s="162"/>
      <c r="N32889" s="152"/>
      <c r="P32889" s="138"/>
    </row>
    <row r="32890" spans="13:16" x14ac:dyDescent="0.3">
      <c r="M32890" s="162"/>
      <c r="N32890" s="152"/>
      <c r="P32890" s="138"/>
    </row>
    <row r="32891" spans="13:16" x14ac:dyDescent="0.3">
      <c r="M32891" s="162"/>
      <c r="N32891" s="152"/>
      <c r="P32891" s="138"/>
    </row>
    <row r="32892" spans="13:16" x14ac:dyDescent="0.3">
      <c r="M32892" s="162"/>
      <c r="N32892" s="152"/>
      <c r="P32892" s="138"/>
    </row>
    <row r="32893" spans="13:16" x14ac:dyDescent="0.3">
      <c r="M32893" s="162"/>
      <c r="N32893" s="152"/>
      <c r="P32893" s="138"/>
    </row>
    <row r="32894" spans="13:16" x14ac:dyDescent="0.3">
      <c r="M32894" s="162"/>
      <c r="N32894" s="152"/>
      <c r="P32894" s="138"/>
    </row>
    <row r="32895" spans="13:16" x14ac:dyDescent="0.3">
      <c r="M32895" s="162"/>
      <c r="N32895" s="152"/>
      <c r="P32895" s="138"/>
    </row>
    <row r="32896" spans="13:16" x14ac:dyDescent="0.3">
      <c r="M32896" s="162"/>
      <c r="N32896" s="152"/>
      <c r="P32896" s="138"/>
    </row>
    <row r="32897" spans="13:16" x14ac:dyDescent="0.3">
      <c r="M32897" s="162"/>
      <c r="N32897" s="152"/>
      <c r="P32897" s="138"/>
    </row>
    <row r="32898" spans="13:16" x14ac:dyDescent="0.3">
      <c r="M32898" s="162"/>
      <c r="N32898" s="152"/>
      <c r="P32898" s="138"/>
    </row>
    <row r="32899" spans="13:16" x14ac:dyDescent="0.3">
      <c r="M32899" s="162"/>
      <c r="N32899" s="152"/>
      <c r="P32899" s="138"/>
    </row>
    <row r="32900" spans="13:16" x14ac:dyDescent="0.3">
      <c r="M32900" s="162"/>
      <c r="N32900" s="152"/>
      <c r="P32900" s="138"/>
    </row>
    <row r="32901" spans="13:16" x14ac:dyDescent="0.3">
      <c r="M32901" s="162"/>
      <c r="N32901" s="152"/>
      <c r="P32901" s="138"/>
    </row>
    <row r="32902" spans="13:16" x14ac:dyDescent="0.3">
      <c r="M32902" s="162"/>
      <c r="N32902" s="152"/>
      <c r="P32902" s="138"/>
    </row>
    <row r="32903" spans="13:16" x14ac:dyDescent="0.3">
      <c r="M32903" s="162"/>
      <c r="N32903" s="152"/>
      <c r="P32903" s="138"/>
    </row>
    <row r="32904" spans="13:16" x14ac:dyDescent="0.3">
      <c r="M32904" s="162"/>
      <c r="N32904" s="152"/>
      <c r="P32904" s="138"/>
    </row>
    <row r="32905" spans="13:16" x14ac:dyDescent="0.3">
      <c r="M32905" s="162"/>
      <c r="N32905" s="152"/>
      <c r="P32905" s="138"/>
    </row>
    <row r="32906" spans="13:16" x14ac:dyDescent="0.3">
      <c r="M32906" s="162"/>
      <c r="N32906" s="152"/>
      <c r="P32906" s="138"/>
    </row>
    <row r="32907" spans="13:16" x14ac:dyDescent="0.3">
      <c r="M32907" s="162"/>
      <c r="N32907" s="152"/>
      <c r="P32907" s="138"/>
    </row>
    <row r="32908" spans="13:16" x14ac:dyDescent="0.3">
      <c r="M32908" s="162"/>
      <c r="N32908" s="152"/>
      <c r="P32908" s="138"/>
    </row>
    <row r="32909" spans="13:16" x14ac:dyDescent="0.3">
      <c r="M32909" s="162"/>
      <c r="N32909" s="152"/>
      <c r="P32909" s="138"/>
    </row>
    <row r="32910" spans="13:16" x14ac:dyDescent="0.3">
      <c r="M32910" s="162"/>
      <c r="N32910" s="152"/>
      <c r="P32910" s="138"/>
    </row>
    <row r="32911" spans="13:16" x14ac:dyDescent="0.3">
      <c r="M32911" s="162"/>
      <c r="N32911" s="152"/>
      <c r="P32911" s="138"/>
    </row>
    <row r="32912" spans="13:16" x14ac:dyDescent="0.3">
      <c r="M32912" s="162"/>
      <c r="N32912" s="152"/>
      <c r="P32912" s="138"/>
    </row>
    <row r="32913" spans="13:16" x14ac:dyDescent="0.3">
      <c r="M32913" s="162"/>
      <c r="N32913" s="152"/>
      <c r="P32913" s="138"/>
    </row>
    <row r="32914" spans="13:16" x14ac:dyDescent="0.3">
      <c r="M32914" s="162"/>
      <c r="N32914" s="152"/>
      <c r="P32914" s="138"/>
    </row>
    <row r="32915" spans="13:16" x14ac:dyDescent="0.3">
      <c r="M32915" s="162"/>
      <c r="N32915" s="152"/>
      <c r="P32915" s="138"/>
    </row>
    <row r="32916" spans="13:16" x14ac:dyDescent="0.3">
      <c r="M32916" s="162"/>
      <c r="N32916" s="152"/>
      <c r="P32916" s="138"/>
    </row>
    <row r="32917" spans="13:16" x14ac:dyDescent="0.3">
      <c r="M32917" s="162"/>
      <c r="N32917" s="152"/>
      <c r="P32917" s="138"/>
    </row>
    <row r="32918" spans="13:16" x14ac:dyDescent="0.3">
      <c r="M32918" s="162"/>
      <c r="N32918" s="152"/>
      <c r="P32918" s="138"/>
    </row>
    <row r="32919" spans="13:16" x14ac:dyDescent="0.3">
      <c r="M32919" s="162"/>
      <c r="N32919" s="152"/>
      <c r="P32919" s="138"/>
    </row>
    <row r="32920" spans="13:16" x14ac:dyDescent="0.3">
      <c r="M32920" s="162"/>
      <c r="N32920" s="152"/>
      <c r="P32920" s="138"/>
    </row>
    <row r="32921" spans="13:16" x14ac:dyDescent="0.3">
      <c r="M32921" s="162"/>
      <c r="N32921" s="152"/>
      <c r="P32921" s="138"/>
    </row>
    <row r="32922" spans="13:16" x14ac:dyDescent="0.3">
      <c r="M32922" s="162"/>
      <c r="N32922" s="152"/>
      <c r="P32922" s="138"/>
    </row>
    <row r="32923" spans="13:16" x14ac:dyDescent="0.3">
      <c r="M32923" s="162"/>
      <c r="N32923" s="152"/>
      <c r="P32923" s="138"/>
    </row>
    <row r="32924" spans="13:16" x14ac:dyDescent="0.3">
      <c r="M32924" s="162"/>
      <c r="N32924" s="152"/>
      <c r="P32924" s="138"/>
    </row>
    <row r="32925" spans="13:16" x14ac:dyDescent="0.3">
      <c r="M32925" s="162"/>
      <c r="N32925" s="152"/>
      <c r="P32925" s="138"/>
    </row>
    <row r="32926" spans="13:16" x14ac:dyDescent="0.3">
      <c r="M32926" s="162"/>
      <c r="N32926" s="152"/>
      <c r="P32926" s="138"/>
    </row>
    <row r="32927" spans="13:16" x14ac:dyDescent="0.3">
      <c r="M32927" s="162"/>
      <c r="N32927" s="152"/>
      <c r="P32927" s="138"/>
    </row>
    <row r="32928" spans="13:16" x14ac:dyDescent="0.3">
      <c r="M32928" s="162"/>
      <c r="N32928" s="152"/>
      <c r="P32928" s="138"/>
    </row>
    <row r="32929" spans="13:16" x14ac:dyDescent="0.3">
      <c r="M32929" s="162"/>
      <c r="N32929" s="152"/>
      <c r="P32929" s="138"/>
    </row>
    <row r="32930" spans="13:16" x14ac:dyDescent="0.3">
      <c r="M32930" s="162"/>
      <c r="N32930" s="152"/>
      <c r="P32930" s="138"/>
    </row>
    <row r="32931" spans="13:16" x14ac:dyDescent="0.3">
      <c r="M32931" s="162"/>
      <c r="N32931" s="152"/>
      <c r="P32931" s="138"/>
    </row>
    <row r="32932" spans="13:16" x14ac:dyDescent="0.3">
      <c r="M32932" s="162"/>
      <c r="N32932" s="152"/>
      <c r="P32932" s="138"/>
    </row>
    <row r="32933" spans="13:16" x14ac:dyDescent="0.3">
      <c r="M32933" s="162"/>
      <c r="N32933" s="152"/>
      <c r="P32933" s="138"/>
    </row>
    <row r="32934" spans="13:16" x14ac:dyDescent="0.3">
      <c r="M32934" s="162"/>
      <c r="N32934" s="152"/>
      <c r="P32934" s="138"/>
    </row>
    <row r="32935" spans="13:16" x14ac:dyDescent="0.3">
      <c r="M32935" s="162"/>
      <c r="N32935" s="152"/>
      <c r="P32935" s="138"/>
    </row>
    <row r="32936" spans="13:16" x14ac:dyDescent="0.3">
      <c r="M32936" s="162"/>
      <c r="N32936" s="152"/>
      <c r="P32936" s="138"/>
    </row>
    <row r="32937" spans="13:16" x14ac:dyDescent="0.3">
      <c r="M32937" s="162"/>
      <c r="N32937" s="152"/>
      <c r="P32937" s="138"/>
    </row>
    <row r="32938" spans="13:16" x14ac:dyDescent="0.3">
      <c r="M32938" s="162"/>
      <c r="N32938" s="152"/>
      <c r="P32938" s="138"/>
    </row>
    <row r="32939" spans="13:16" x14ac:dyDescent="0.3">
      <c r="M32939" s="162"/>
      <c r="N32939" s="152"/>
      <c r="P32939" s="138"/>
    </row>
    <row r="32940" spans="13:16" x14ac:dyDescent="0.3">
      <c r="M32940" s="162"/>
      <c r="N32940" s="152"/>
      <c r="P32940" s="138"/>
    </row>
    <row r="32941" spans="13:16" x14ac:dyDescent="0.3">
      <c r="M32941" s="162"/>
      <c r="N32941" s="152"/>
      <c r="P32941" s="138"/>
    </row>
    <row r="32942" spans="13:16" x14ac:dyDescent="0.3">
      <c r="M32942" s="162"/>
      <c r="N32942" s="152"/>
      <c r="P32942" s="138"/>
    </row>
    <row r="32943" spans="13:16" x14ac:dyDescent="0.3">
      <c r="M32943" s="162"/>
      <c r="N32943" s="152"/>
      <c r="P32943" s="138"/>
    </row>
    <row r="32944" spans="13:16" x14ac:dyDescent="0.3">
      <c r="M32944" s="162"/>
      <c r="N32944" s="152"/>
      <c r="P32944" s="138"/>
    </row>
    <row r="32945" spans="13:16" x14ac:dyDescent="0.3">
      <c r="M32945" s="162"/>
      <c r="N32945" s="152"/>
      <c r="P32945" s="138"/>
    </row>
    <row r="32946" spans="13:16" x14ac:dyDescent="0.3">
      <c r="M32946" s="162"/>
      <c r="N32946" s="152"/>
      <c r="P32946" s="138"/>
    </row>
    <row r="32947" spans="13:16" x14ac:dyDescent="0.3">
      <c r="M32947" s="162"/>
      <c r="N32947" s="152"/>
      <c r="P32947" s="138"/>
    </row>
    <row r="32948" spans="13:16" x14ac:dyDescent="0.3">
      <c r="M32948" s="162"/>
      <c r="N32948" s="152"/>
      <c r="P32948" s="138"/>
    </row>
    <row r="32949" spans="13:16" x14ac:dyDescent="0.3">
      <c r="M32949" s="162"/>
      <c r="N32949" s="152"/>
      <c r="P32949" s="138"/>
    </row>
    <row r="32950" spans="13:16" x14ac:dyDescent="0.3">
      <c r="M32950" s="162"/>
      <c r="N32950" s="152"/>
      <c r="P32950" s="138"/>
    </row>
    <row r="32951" spans="13:16" x14ac:dyDescent="0.3">
      <c r="M32951" s="162"/>
      <c r="N32951" s="152"/>
      <c r="P32951" s="138"/>
    </row>
    <row r="32952" spans="13:16" x14ac:dyDescent="0.3">
      <c r="M32952" s="162"/>
      <c r="N32952" s="152"/>
      <c r="P32952" s="138"/>
    </row>
    <row r="32953" spans="13:16" x14ac:dyDescent="0.3">
      <c r="M32953" s="162"/>
      <c r="N32953" s="152"/>
      <c r="P32953" s="138"/>
    </row>
    <row r="32954" spans="13:16" x14ac:dyDescent="0.3">
      <c r="M32954" s="162"/>
      <c r="N32954" s="152"/>
      <c r="P32954" s="138"/>
    </row>
    <row r="32955" spans="13:16" x14ac:dyDescent="0.3">
      <c r="M32955" s="162"/>
      <c r="N32955" s="152"/>
      <c r="P32955" s="138"/>
    </row>
    <row r="32956" spans="13:16" x14ac:dyDescent="0.3">
      <c r="M32956" s="162"/>
      <c r="N32956" s="152"/>
      <c r="P32956" s="138"/>
    </row>
    <row r="32957" spans="13:16" x14ac:dyDescent="0.3">
      <c r="M32957" s="162"/>
      <c r="N32957" s="152"/>
      <c r="P32957" s="138"/>
    </row>
    <row r="32958" spans="13:16" x14ac:dyDescent="0.3">
      <c r="M32958" s="162"/>
      <c r="N32958" s="152"/>
      <c r="P32958" s="138"/>
    </row>
    <row r="32959" spans="13:16" x14ac:dyDescent="0.3">
      <c r="M32959" s="162"/>
      <c r="N32959" s="152"/>
      <c r="P32959" s="138"/>
    </row>
    <row r="32960" spans="13:16" x14ac:dyDescent="0.3">
      <c r="M32960" s="162"/>
      <c r="N32960" s="152"/>
      <c r="P32960" s="138"/>
    </row>
    <row r="32961" spans="13:16" x14ac:dyDescent="0.3">
      <c r="M32961" s="162"/>
      <c r="N32961" s="152"/>
      <c r="P32961" s="138"/>
    </row>
    <row r="32962" spans="13:16" x14ac:dyDescent="0.3">
      <c r="M32962" s="162"/>
      <c r="N32962" s="152"/>
      <c r="P32962" s="138"/>
    </row>
    <row r="32963" spans="13:16" x14ac:dyDescent="0.3">
      <c r="M32963" s="162"/>
      <c r="N32963" s="152"/>
      <c r="P32963" s="138"/>
    </row>
    <row r="32964" spans="13:16" x14ac:dyDescent="0.3">
      <c r="M32964" s="162"/>
      <c r="N32964" s="152"/>
      <c r="P32964" s="138"/>
    </row>
    <row r="32965" spans="13:16" x14ac:dyDescent="0.3">
      <c r="M32965" s="162"/>
      <c r="N32965" s="152"/>
      <c r="P32965" s="138"/>
    </row>
    <row r="32966" spans="13:16" x14ac:dyDescent="0.3">
      <c r="M32966" s="162"/>
      <c r="N32966" s="152"/>
      <c r="P32966" s="138"/>
    </row>
    <row r="32967" spans="13:16" x14ac:dyDescent="0.3">
      <c r="M32967" s="162"/>
      <c r="N32967" s="152"/>
      <c r="P32967" s="138"/>
    </row>
    <row r="32968" spans="13:16" x14ac:dyDescent="0.3">
      <c r="M32968" s="162"/>
      <c r="N32968" s="152"/>
      <c r="P32968" s="138"/>
    </row>
    <row r="32969" spans="13:16" x14ac:dyDescent="0.3">
      <c r="M32969" s="162"/>
      <c r="N32969" s="152"/>
      <c r="P32969" s="138"/>
    </row>
    <row r="32970" spans="13:16" x14ac:dyDescent="0.3">
      <c r="M32970" s="162"/>
      <c r="N32970" s="152"/>
      <c r="P32970" s="138"/>
    </row>
    <row r="32971" spans="13:16" x14ac:dyDescent="0.3">
      <c r="M32971" s="162"/>
      <c r="N32971" s="152"/>
      <c r="P32971" s="138"/>
    </row>
    <row r="32972" spans="13:16" x14ac:dyDescent="0.3">
      <c r="M32972" s="162"/>
      <c r="N32972" s="152"/>
      <c r="P32972" s="138"/>
    </row>
    <row r="32973" spans="13:16" x14ac:dyDescent="0.3">
      <c r="M32973" s="162"/>
      <c r="N32973" s="152"/>
      <c r="P32973" s="138"/>
    </row>
    <row r="32974" spans="13:16" x14ac:dyDescent="0.3">
      <c r="M32974" s="162"/>
      <c r="N32974" s="152"/>
      <c r="P32974" s="138"/>
    </row>
    <row r="32975" spans="13:16" x14ac:dyDescent="0.3">
      <c r="M32975" s="162"/>
      <c r="N32975" s="152"/>
      <c r="P32975" s="138"/>
    </row>
    <row r="32976" spans="13:16" x14ac:dyDescent="0.3">
      <c r="M32976" s="162"/>
      <c r="N32976" s="152"/>
      <c r="P32976" s="138"/>
    </row>
    <row r="32977" spans="13:16" x14ac:dyDescent="0.3">
      <c r="M32977" s="162"/>
      <c r="N32977" s="152"/>
      <c r="P32977" s="138"/>
    </row>
    <row r="32978" spans="13:16" x14ac:dyDescent="0.3">
      <c r="M32978" s="162"/>
      <c r="N32978" s="152"/>
      <c r="P32978" s="138"/>
    </row>
    <row r="32979" spans="13:16" x14ac:dyDescent="0.3">
      <c r="M32979" s="162"/>
      <c r="N32979" s="152"/>
      <c r="P32979" s="138"/>
    </row>
    <row r="32980" spans="13:16" x14ac:dyDescent="0.3">
      <c r="M32980" s="162"/>
      <c r="N32980" s="152"/>
      <c r="P32980" s="138"/>
    </row>
    <row r="32981" spans="13:16" x14ac:dyDescent="0.3">
      <c r="M32981" s="162"/>
      <c r="N32981" s="152"/>
      <c r="P32981" s="138"/>
    </row>
    <row r="32982" spans="13:16" x14ac:dyDescent="0.3">
      <c r="M32982" s="162"/>
      <c r="N32982" s="152"/>
      <c r="P32982" s="138"/>
    </row>
    <row r="32983" spans="13:16" x14ac:dyDescent="0.3">
      <c r="M32983" s="162"/>
      <c r="N32983" s="152"/>
      <c r="P32983" s="138"/>
    </row>
    <row r="32984" spans="13:16" x14ac:dyDescent="0.3">
      <c r="M32984" s="162"/>
      <c r="N32984" s="152"/>
      <c r="P32984" s="138"/>
    </row>
    <row r="32985" spans="13:16" x14ac:dyDescent="0.3">
      <c r="M32985" s="162"/>
      <c r="N32985" s="152"/>
      <c r="P32985" s="138"/>
    </row>
    <row r="32986" spans="13:16" x14ac:dyDescent="0.3">
      <c r="M32986" s="162"/>
      <c r="N32986" s="152"/>
      <c r="P32986" s="138"/>
    </row>
    <row r="32987" spans="13:16" x14ac:dyDescent="0.3">
      <c r="M32987" s="162"/>
      <c r="N32987" s="152"/>
      <c r="P32987" s="138"/>
    </row>
    <row r="32988" spans="13:16" x14ac:dyDescent="0.3">
      <c r="M32988" s="162"/>
      <c r="N32988" s="152"/>
      <c r="P32988" s="138"/>
    </row>
    <row r="32989" spans="13:16" x14ac:dyDescent="0.3">
      <c r="M32989" s="162"/>
      <c r="N32989" s="152"/>
      <c r="P32989" s="138"/>
    </row>
    <row r="32990" spans="13:16" x14ac:dyDescent="0.3">
      <c r="M32990" s="162"/>
      <c r="N32990" s="152"/>
      <c r="P32990" s="138"/>
    </row>
    <row r="32991" spans="13:16" x14ac:dyDescent="0.3">
      <c r="M32991" s="162"/>
      <c r="N32991" s="152"/>
      <c r="P32991" s="138"/>
    </row>
    <row r="32992" spans="13:16" x14ac:dyDescent="0.3">
      <c r="M32992" s="162"/>
      <c r="N32992" s="152"/>
      <c r="P32992" s="138"/>
    </row>
    <row r="32993" spans="13:16" x14ac:dyDescent="0.3">
      <c r="M32993" s="162"/>
      <c r="N32993" s="152"/>
      <c r="P32993" s="138"/>
    </row>
    <row r="32994" spans="13:16" x14ac:dyDescent="0.3">
      <c r="M32994" s="162"/>
      <c r="N32994" s="152"/>
      <c r="P32994" s="138"/>
    </row>
    <row r="32995" spans="13:16" x14ac:dyDescent="0.3">
      <c r="M32995" s="162"/>
      <c r="N32995" s="152"/>
      <c r="P32995" s="138"/>
    </row>
    <row r="32996" spans="13:16" x14ac:dyDescent="0.3">
      <c r="M32996" s="162"/>
      <c r="N32996" s="152"/>
      <c r="P32996" s="138"/>
    </row>
    <row r="32997" spans="13:16" x14ac:dyDescent="0.3">
      <c r="M32997" s="162"/>
      <c r="N32997" s="152"/>
      <c r="P32997" s="138"/>
    </row>
    <row r="32998" spans="13:16" x14ac:dyDescent="0.3">
      <c r="M32998" s="162"/>
      <c r="N32998" s="152"/>
      <c r="P32998" s="138"/>
    </row>
    <row r="32999" spans="13:16" x14ac:dyDescent="0.3">
      <c r="M32999" s="162"/>
      <c r="N32999" s="152"/>
      <c r="P32999" s="138"/>
    </row>
    <row r="33000" spans="13:16" x14ac:dyDescent="0.3">
      <c r="M33000" s="162"/>
      <c r="N33000" s="152"/>
      <c r="P33000" s="138"/>
    </row>
    <row r="33001" spans="13:16" x14ac:dyDescent="0.3">
      <c r="M33001" s="162"/>
      <c r="N33001" s="152"/>
      <c r="P33001" s="138"/>
    </row>
    <row r="33002" spans="13:16" x14ac:dyDescent="0.3">
      <c r="M33002" s="162"/>
      <c r="N33002" s="152"/>
      <c r="P33002" s="138"/>
    </row>
    <row r="33003" spans="13:16" x14ac:dyDescent="0.3">
      <c r="M33003" s="162"/>
      <c r="N33003" s="152"/>
      <c r="P33003" s="138"/>
    </row>
    <row r="33004" spans="13:16" x14ac:dyDescent="0.3">
      <c r="M33004" s="162"/>
      <c r="N33004" s="152"/>
      <c r="P33004" s="138"/>
    </row>
    <row r="33005" spans="13:16" x14ac:dyDescent="0.3">
      <c r="M33005" s="162"/>
      <c r="N33005" s="152"/>
      <c r="P33005" s="138"/>
    </row>
    <row r="33006" spans="13:16" x14ac:dyDescent="0.3">
      <c r="M33006" s="162"/>
      <c r="N33006" s="152"/>
      <c r="P33006" s="138"/>
    </row>
    <row r="33007" spans="13:16" x14ac:dyDescent="0.3">
      <c r="M33007" s="162"/>
      <c r="N33007" s="152"/>
      <c r="P33007" s="138"/>
    </row>
    <row r="33008" spans="13:16" x14ac:dyDescent="0.3">
      <c r="M33008" s="162"/>
      <c r="N33008" s="152"/>
      <c r="P33008" s="138"/>
    </row>
    <row r="33009" spans="13:16" x14ac:dyDescent="0.3">
      <c r="M33009" s="162"/>
      <c r="N33009" s="152"/>
      <c r="P33009" s="138"/>
    </row>
    <row r="33010" spans="13:16" x14ac:dyDescent="0.3">
      <c r="M33010" s="162"/>
      <c r="N33010" s="152"/>
      <c r="P33010" s="138"/>
    </row>
    <row r="33011" spans="13:16" x14ac:dyDescent="0.3">
      <c r="M33011" s="162"/>
      <c r="N33011" s="152"/>
      <c r="P33011" s="138"/>
    </row>
    <row r="33012" spans="13:16" x14ac:dyDescent="0.3">
      <c r="M33012" s="162"/>
      <c r="N33012" s="152"/>
      <c r="P33012" s="138"/>
    </row>
    <row r="33013" spans="13:16" x14ac:dyDescent="0.3">
      <c r="M33013" s="162"/>
      <c r="N33013" s="152"/>
      <c r="P33013" s="138"/>
    </row>
    <row r="33014" spans="13:16" x14ac:dyDescent="0.3">
      <c r="M33014" s="162"/>
      <c r="N33014" s="152"/>
      <c r="P33014" s="138"/>
    </row>
    <row r="33015" spans="13:16" x14ac:dyDescent="0.3">
      <c r="M33015" s="162"/>
      <c r="N33015" s="152"/>
      <c r="P33015" s="138"/>
    </row>
    <row r="33016" spans="13:16" x14ac:dyDescent="0.3">
      <c r="M33016" s="162"/>
      <c r="N33016" s="152"/>
      <c r="P33016" s="138"/>
    </row>
    <row r="33017" spans="13:16" x14ac:dyDescent="0.3">
      <c r="M33017" s="162"/>
      <c r="N33017" s="152"/>
      <c r="P33017" s="138"/>
    </row>
    <row r="33018" spans="13:16" x14ac:dyDescent="0.3">
      <c r="M33018" s="162"/>
      <c r="N33018" s="152"/>
      <c r="P33018" s="138"/>
    </row>
    <row r="33019" spans="13:16" x14ac:dyDescent="0.3">
      <c r="M33019" s="162"/>
      <c r="N33019" s="152"/>
      <c r="P33019" s="138"/>
    </row>
    <row r="33020" spans="13:16" x14ac:dyDescent="0.3">
      <c r="M33020" s="162"/>
      <c r="N33020" s="152"/>
      <c r="P33020" s="138"/>
    </row>
    <row r="33021" spans="13:16" x14ac:dyDescent="0.3">
      <c r="M33021" s="162"/>
      <c r="N33021" s="152"/>
      <c r="P33021" s="138"/>
    </row>
    <row r="33022" spans="13:16" x14ac:dyDescent="0.3">
      <c r="M33022" s="162"/>
      <c r="N33022" s="152"/>
      <c r="P33022" s="138"/>
    </row>
    <row r="33023" spans="13:16" x14ac:dyDescent="0.3">
      <c r="M33023" s="162"/>
      <c r="N33023" s="152"/>
      <c r="P33023" s="138"/>
    </row>
    <row r="33024" spans="13:16" x14ac:dyDescent="0.3">
      <c r="M33024" s="162"/>
      <c r="N33024" s="152"/>
      <c r="P33024" s="138"/>
    </row>
    <row r="33025" spans="13:16" x14ac:dyDescent="0.3">
      <c r="M33025" s="162"/>
      <c r="N33025" s="152"/>
      <c r="P33025" s="138"/>
    </row>
    <row r="33026" spans="13:16" x14ac:dyDescent="0.3">
      <c r="M33026" s="162"/>
      <c r="N33026" s="152"/>
      <c r="P33026" s="138"/>
    </row>
    <row r="33027" spans="13:16" x14ac:dyDescent="0.3">
      <c r="M33027" s="162"/>
      <c r="N33027" s="152"/>
      <c r="P33027" s="138"/>
    </row>
    <row r="33028" spans="13:16" x14ac:dyDescent="0.3">
      <c r="M33028" s="162"/>
      <c r="N33028" s="152"/>
      <c r="P33028" s="138"/>
    </row>
    <row r="33029" spans="13:16" x14ac:dyDescent="0.3">
      <c r="M33029" s="162"/>
      <c r="N33029" s="152"/>
      <c r="P33029" s="138"/>
    </row>
    <row r="33030" spans="13:16" x14ac:dyDescent="0.3">
      <c r="M33030" s="162"/>
      <c r="N33030" s="152"/>
      <c r="P33030" s="138"/>
    </row>
    <row r="33031" spans="13:16" x14ac:dyDescent="0.3">
      <c r="M33031" s="162"/>
      <c r="N33031" s="152"/>
      <c r="P33031" s="138"/>
    </row>
    <row r="33032" spans="13:16" x14ac:dyDescent="0.3">
      <c r="M33032" s="162"/>
      <c r="N33032" s="152"/>
      <c r="P33032" s="138"/>
    </row>
    <row r="33033" spans="13:16" x14ac:dyDescent="0.3">
      <c r="M33033" s="162"/>
      <c r="N33033" s="152"/>
      <c r="P33033" s="138"/>
    </row>
    <row r="33034" spans="13:16" x14ac:dyDescent="0.3">
      <c r="M33034" s="162"/>
      <c r="N33034" s="152"/>
      <c r="P33034" s="138"/>
    </row>
    <row r="33035" spans="13:16" x14ac:dyDescent="0.3">
      <c r="M33035" s="162"/>
      <c r="N33035" s="152"/>
      <c r="P33035" s="138"/>
    </row>
    <row r="33036" spans="13:16" x14ac:dyDescent="0.3">
      <c r="M33036" s="162"/>
      <c r="N33036" s="152"/>
      <c r="P33036" s="138"/>
    </row>
    <row r="33037" spans="13:16" x14ac:dyDescent="0.3">
      <c r="M33037" s="162"/>
      <c r="N33037" s="152"/>
      <c r="P33037" s="138"/>
    </row>
    <row r="33038" spans="13:16" x14ac:dyDescent="0.3">
      <c r="M33038" s="162"/>
      <c r="N33038" s="152"/>
      <c r="P33038" s="138"/>
    </row>
    <row r="33039" spans="13:16" x14ac:dyDescent="0.3">
      <c r="M33039" s="162"/>
      <c r="N33039" s="152"/>
      <c r="P33039" s="138"/>
    </row>
    <row r="33040" spans="13:16" x14ac:dyDescent="0.3">
      <c r="M33040" s="162"/>
      <c r="N33040" s="152"/>
      <c r="P33040" s="138"/>
    </row>
    <row r="33041" spans="13:16" x14ac:dyDescent="0.3">
      <c r="M33041" s="162"/>
      <c r="N33041" s="152"/>
      <c r="P33041" s="138"/>
    </row>
    <row r="33042" spans="13:16" x14ac:dyDescent="0.3">
      <c r="M33042" s="162"/>
      <c r="N33042" s="152"/>
      <c r="P33042" s="138"/>
    </row>
    <row r="33043" spans="13:16" x14ac:dyDescent="0.3">
      <c r="M33043" s="162"/>
      <c r="N33043" s="152"/>
      <c r="P33043" s="138"/>
    </row>
    <row r="33044" spans="13:16" x14ac:dyDescent="0.3">
      <c r="M33044" s="162"/>
      <c r="N33044" s="152"/>
      <c r="P33044" s="138"/>
    </row>
    <row r="33045" spans="13:16" x14ac:dyDescent="0.3">
      <c r="M33045" s="162"/>
      <c r="N33045" s="152"/>
      <c r="P33045" s="138"/>
    </row>
    <row r="33046" spans="13:16" x14ac:dyDescent="0.3">
      <c r="M33046" s="162"/>
      <c r="N33046" s="152"/>
      <c r="P33046" s="138"/>
    </row>
    <row r="33047" spans="13:16" x14ac:dyDescent="0.3">
      <c r="M33047" s="162"/>
      <c r="N33047" s="152"/>
      <c r="P33047" s="138"/>
    </row>
    <row r="33048" spans="13:16" x14ac:dyDescent="0.3">
      <c r="M33048" s="162"/>
      <c r="N33048" s="152"/>
      <c r="P33048" s="138"/>
    </row>
    <row r="33049" spans="13:16" x14ac:dyDescent="0.3">
      <c r="M33049" s="162"/>
      <c r="N33049" s="152"/>
      <c r="P33049" s="138"/>
    </row>
    <row r="33050" spans="13:16" x14ac:dyDescent="0.3">
      <c r="M33050" s="162"/>
      <c r="N33050" s="152"/>
      <c r="P33050" s="138"/>
    </row>
    <row r="33051" spans="13:16" x14ac:dyDescent="0.3">
      <c r="M33051" s="162"/>
      <c r="N33051" s="152"/>
      <c r="P33051" s="138"/>
    </row>
    <row r="33052" spans="13:16" x14ac:dyDescent="0.3">
      <c r="M33052" s="162"/>
      <c r="N33052" s="152"/>
      <c r="P33052" s="138"/>
    </row>
    <row r="33053" spans="13:16" x14ac:dyDescent="0.3">
      <c r="M33053" s="162"/>
      <c r="N33053" s="152"/>
      <c r="P33053" s="138"/>
    </row>
    <row r="33054" spans="13:16" x14ac:dyDescent="0.3">
      <c r="M33054" s="162"/>
      <c r="N33054" s="152"/>
      <c r="P33054" s="138"/>
    </row>
    <row r="33055" spans="13:16" x14ac:dyDescent="0.3">
      <c r="M33055" s="162"/>
      <c r="N33055" s="152"/>
      <c r="P33055" s="138"/>
    </row>
    <row r="33056" spans="13:16" x14ac:dyDescent="0.3">
      <c r="M33056" s="162"/>
      <c r="N33056" s="152"/>
      <c r="P33056" s="138"/>
    </row>
    <row r="33057" spans="13:16" x14ac:dyDescent="0.3">
      <c r="M33057" s="162"/>
      <c r="N33057" s="152"/>
      <c r="P33057" s="138"/>
    </row>
    <row r="33058" spans="13:16" x14ac:dyDescent="0.3">
      <c r="M33058" s="162"/>
      <c r="N33058" s="152"/>
      <c r="P33058" s="138"/>
    </row>
    <row r="33059" spans="13:16" x14ac:dyDescent="0.3">
      <c r="M33059" s="162"/>
      <c r="N33059" s="152"/>
      <c r="P33059" s="138"/>
    </row>
    <row r="33060" spans="13:16" x14ac:dyDescent="0.3">
      <c r="M33060" s="162"/>
      <c r="N33060" s="152"/>
      <c r="P33060" s="138"/>
    </row>
    <row r="33061" spans="13:16" x14ac:dyDescent="0.3">
      <c r="M33061" s="162"/>
      <c r="N33061" s="152"/>
      <c r="P33061" s="138"/>
    </row>
    <row r="33062" spans="13:16" x14ac:dyDescent="0.3">
      <c r="M33062" s="162"/>
      <c r="N33062" s="152"/>
      <c r="P33062" s="138"/>
    </row>
    <row r="33063" spans="13:16" x14ac:dyDescent="0.3">
      <c r="M33063" s="162"/>
      <c r="N33063" s="152"/>
      <c r="P33063" s="138"/>
    </row>
    <row r="33064" spans="13:16" x14ac:dyDescent="0.3">
      <c r="M33064" s="162"/>
      <c r="N33064" s="152"/>
      <c r="P33064" s="138"/>
    </row>
    <row r="33065" spans="13:16" x14ac:dyDescent="0.3">
      <c r="M33065" s="162"/>
      <c r="N33065" s="152"/>
      <c r="P33065" s="138"/>
    </row>
    <row r="33066" spans="13:16" x14ac:dyDescent="0.3">
      <c r="M33066" s="162"/>
      <c r="N33066" s="152"/>
      <c r="P33066" s="138"/>
    </row>
    <row r="33067" spans="13:16" x14ac:dyDescent="0.3">
      <c r="M33067" s="162"/>
      <c r="N33067" s="152"/>
      <c r="P33067" s="138"/>
    </row>
    <row r="33068" spans="13:16" x14ac:dyDescent="0.3">
      <c r="M33068" s="162"/>
      <c r="N33068" s="152"/>
      <c r="P33068" s="138"/>
    </row>
    <row r="33069" spans="13:16" x14ac:dyDescent="0.3">
      <c r="M33069" s="162"/>
      <c r="N33069" s="152"/>
      <c r="P33069" s="138"/>
    </row>
    <row r="33070" spans="13:16" x14ac:dyDescent="0.3">
      <c r="M33070" s="162"/>
      <c r="N33070" s="152"/>
      <c r="P33070" s="138"/>
    </row>
    <row r="33071" spans="13:16" x14ac:dyDescent="0.3">
      <c r="M33071" s="162"/>
      <c r="N33071" s="152"/>
      <c r="P33071" s="138"/>
    </row>
    <row r="33072" spans="13:16" x14ac:dyDescent="0.3">
      <c r="M33072" s="162"/>
      <c r="N33072" s="152"/>
      <c r="P33072" s="138"/>
    </row>
    <row r="33073" spans="13:16" x14ac:dyDescent="0.3">
      <c r="M33073" s="162"/>
      <c r="N33073" s="152"/>
      <c r="P33073" s="138"/>
    </row>
    <row r="33074" spans="13:16" x14ac:dyDescent="0.3">
      <c r="M33074" s="162"/>
      <c r="N33074" s="152"/>
      <c r="P33074" s="138"/>
    </row>
    <row r="33075" spans="13:16" x14ac:dyDescent="0.3">
      <c r="M33075" s="162"/>
      <c r="N33075" s="152"/>
      <c r="P33075" s="138"/>
    </row>
    <row r="33076" spans="13:16" x14ac:dyDescent="0.3">
      <c r="M33076" s="162"/>
      <c r="N33076" s="152"/>
      <c r="P33076" s="138"/>
    </row>
    <row r="33077" spans="13:16" x14ac:dyDescent="0.3">
      <c r="M33077" s="162"/>
      <c r="N33077" s="152"/>
      <c r="P33077" s="138"/>
    </row>
    <row r="33078" spans="13:16" x14ac:dyDescent="0.3">
      <c r="M33078" s="162"/>
      <c r="N33078" s="152"/>
      <c r="P33078" s="138"/>
    </row>
    <row r="33079" spans="13:16" x14ac:dyDescent="0.3">
      <c r="M33079" s="162"/>
      <c r="N33079" s="152"/>
      <c r="P33079" s="138"/>
    </row>
    <row r="33080" spans="13:16" x14ac:dyDescent="0.3">
      <c r="M33080" s="162"/>
      <c r="N33080" s="152"/>
      <c r="P33080" s="138"/>
    </row>
    <row r="33081" spans="13:16" x14ac:dyDescent="0.3">
      <c r="M33081" s="162"/>
      <c r="N33081" s="152"/>
      <c r="P33081" s="138"/>
    </row>
    <row r="33082" spans="13:16" x14ac:dyDescent="0.3">
      <c r="M33082" s="162"/>
      <c r="N33082" s="152"/>
      <c r="P33082" s="138"/>
    </row>
    <row r="33083" spans="13:16" x14ac:dyDescent="0.3">
      <c r="M33083" s="162"/>
      <c r="N33083" s="152"/>
      <c r="P33083" s="138"/>
    </row>
    <row r="33084" spans="13:16" x14ac:dyDescent="0.3">
      <c r="M33084" s="162"/>
      <c r="N33084" s="152"/>
      <c r="P33084" s="138"/>
    </row>
    <row r="33085" spans="13:16" x14ac:dyDescent="0.3">
      <c r="M33085" s="162"/>
      <c r="N33085" s="152"/>
      <c r="P33085" s="138"/>
    </row>
    <row r="33086" spans="13:16" x14ac:dyDescent="0.3">
      <c r="M33086" s="162"/>
      <c r="N33086" s="152"/>
      <c r="P33086" s="138"/>
    </row>
    <row r="33087" spans="13:16" x14ac:dyDescent="0.3">
      <c r="M33087" s="162"/>
      <c r="N33087" s="152"/>
      <c r="P33087" s="138"/>
    </row>
    <row r="33088" spans="13:16" x14ac:dyDescent="0.3">
      <c r="M33088" s="162"/>
      <c r="N33088" s="152"/>
      <c r="P33088" s="138"/>
    </row>
    <row r="33089" spans="13:16" x14ac:dyDescent="0.3">
      <c r="M33089" s="162"/>
      <c r="N33089" s="152"/>
      <c r="P33089" s="138"/>
    </row>
    <row r="33090" spans="13:16" x14ac:dyDescent="0.3">
      <c r="M33090" s="162"/>
      <c r="N33090" s="152"/>
      <c r="P33090" s="138"/>
    </row>
    <row r="33091" spans="13:16" x14ac:dyDescent="0.3">
      <c r="M33091" s="162"/>
      <c r="N33091" s="152"/>
      <c r="P33091" s="138"/>
    </row>
    <row r="33092" spans="13:16" x14ac:dyDescent="0.3">
      <c r="M33092" s="162"/>
      <c r="N33092" s="152"/>
      <c r="P33092" s="138"/>
    </row>
    <row r="33093" spans="13:16" x14ac:dyDescent="0.3">
      <c r="M33093" s="162"/>
      <c r="N33093" s="152"/>
      <c r="P33093" s="138"/>
    </row>
    <row r="33094" spans="13:16" x14ac:dyDescent="0.3">
      <c r="M33094" s="162"/>
      <c r="N33094" s="152"/>
      <c r="P33094" s="138"/>
    </row>
    <row r="33095" spans="13:16" x14ac:dyDescent="0.3">
      <c r="M33095" s="162"/>
      <c r="N33095" s="152"/>
      <c r="P33095" s="138"/>
    </row>
    <row r="33096" spans="13:16" x14ac:dyDescent="0.3">
      <c r="M33096" s="162"/>
      <c r="N33096" s="152"/>
      <c r="P33096" s="138"/>
    </row>
    <row r="33097" spans="13:16" x14ac:dyDescent="0.3">
      <c r="M33097" s="162"/>
      <c r="N33097" s="152"/>
      <c r="P33097" s="138"/>
    </row>
    <row r="33098" spans="13:16" x14ac:dyDescent="0.3">
      <c r="M33098" s="162"/>
      <c r="N33098" s="152"/>
      <c r="P33098" s="138"/>
    </row>
    <row r="33099" spans="13:16" x14ac:dyDescent="0.3">
      <c r="M33099" s="162"/>
      <c r="N33099" s="152"/>
      <c r="P33099" s="138"/>
    </row>
    <row r="33100" spans="13:16" x14ac:dyDescent="0.3">
      <c r="M33100" s="162"/>
      <c r="N33100" s="152"/>
      <c r="P33100" s="138"/>
    </row>
    <row r="33101" spans="13:16" x14ac:dyDescent="0.3">
      <c r="M33101" s="162"/>
      <c r="N33101" s="152"/>
      <c r="P33101" s="138"/>
    </row>
    <row r="33102" spans="13:16" x14ac:dyDescent="0.3">
      <c r="M33102" s="162"/>
      <c r="N33102" s="152"/>
      <c r="P33102" s="138"/>
    </row>
    <row r="33103" spans="13:16" x14ac:dyDescent="0.3">
      <c r="M33103" s="162"/>
      <c r="N33103" s="152"/>
      <c r="P33103" s="138"/>
    </row>
    <row r="33104" spans="13:16" x14ac:dyDescent="0.3">
      <c r="M33104" s="162"/>
      <c r="N33104" s="152"/>
      <c r="P33104" s="138"/>
    </row>
    <row r="33105" spans="13:16" x14ac:dyDescent="0.3">
      <c r="M33105" s="162"/>
      <c r="N33105" s="152"/>
      <c r="P33105" s="138"/>
    </row>
    <row r="33106" spans="13:16" x14ac:dyDescent="0.3">
      <c r="M33106" s="162"/>
      <c r="N33106" s="152"/>
      <c r="P33106" s="138"/>
    </row>
    <row r="33107" spans="13:16" x14ac:dyDescent="0.3">
      <c r="M33107" s="162"/>
      <c r="N33107" s="152"/>
      <c r="P33107" s="138"/>
    </row>
    <row r="33108" spans="13:16" x14ac:dyDescent="0.3">
      <c r="M33108" s="162"/>
      <c r="N33108" s="152"/>
      <c r="P33108" s="138"/>
    </row>
    <row r="33109" spans="13:16" x14ac:dyDescent="0.3">
      <c r="M33109" s="162"/>
      <c r="N33109" s="152"/>
      <c r="P33109" s="138"/>
    </row>
    <row r="33110" spans="13:16" x14ac:dyDescent="0.3">
      <c r="M33110" s="162"/>
      <c r="N33110" s="152"/>
      <c r="P33110" s="138"/>
    </row>
    <row r="33111" spans="13:16" x14ac:dyDescent="0.3">
      <c r="M33111" s="162"/>
      <c r="N33111" s="152"/>
      <c r="P33111" s="138"/>
    </row>
    <row r="33112" spans="13:16" x14ac:dyDescent="0.3">
      <c r="M33112" s="162"/>
      <c r="N33112" s="152"/>
      <c r="P33112" s="138"/>
    </row>
    <row r="33113" spans="13:16" x14ac:dyDescent="0.3">
      <c r="M33113" s="162"/>
      <c r="N33113" s="152"/>
      <c r="P33113" s="138"/>
    </row>
    <row r="33114" spans="13:16" x14ac:dyDescent="0.3">
      <c r="M33114" s="162"/>
      <c r="N33114" s="152"/>
      <c r="P33114" s="138"/>
    </row>
    <row r="33115" spans="13:16" x14ac:dyDescent="0.3">
      <c r="M33115" s="162"/>
      <c r="N33115" s="152"/>
      <c r="P33115" s="138"/>
    </row>
    <row r="33116" spans="13:16" x14ac:dyDescent="0.3">
      <c r="M33116" s="162"/>
      <c r="N33116" s="152"/>
      <c r="P33116" s="138"/>
    </row>
    <row r="33117" spans="13:16" x14ac:dyDescent="0.3">
      <c r="M33117" s="162"/>
      <c r="N33117" s="152"/>
      <c r="P33117" s="138"/>
    </row>
    <row r="33118" spans="13:16" x14ac:dyDescent="0.3">
      <c r="M33118" s="162"/>
      <c r="N33118" s="152"/>
      <c r="P33118" s="138"/>
    </row>
    <row r="33119" spans="13:16" x14ac:dyDescent="0.3">
      <c r="M33119" s="162"/>
      <c r="N33119" s="152"/>
      <c r="P33119" s="138"/>
    </row>
    <row r="33120" spans="13:16" x14ac:dyDescent="0.3">
      <c r="M33120" s="162"/>
      <c r="N33120" s="152"/>
      <c r="P33120" s="138"/>
    </row>
    <row r="33121" spans="13:16" x14ac:dyDescent="0.3">
      <c r="M33121" s="162"/>
      <c r="N33121" s="152"/>
      <c r="P33121" s="138"/>
    </row>
    <row r="33122" spans="13:16" x14ac:dyDescent="0.3">
      <c r="M33122" s="162"/>
      <c r="N33122" s="152"/>
      <c r="P33122" s="138"/>
    </row>
    <row r="33123" spans="13:16" x14ac:dyDescent="0.3">
      <c r="M33123" s="162"/>
      <c r="N33123" s="152"/>
      <c r="P33123" s="138"/>
    </row>
    <row r="33124" spans="13:16" x14ac:dyDescent="0.3">
      <c r="M33124" s="162"/>
      <c r="N33124" s="152"/>
      <c r="P33124" s="138"/>
    </row>
    <row r="33125" spans="13:16" x14ac:dyDescent="0.3">
      <c r="M33125" s="162"/>
      <c r="N33125" s="152"/>
      <c r="P33125" s="138"/>
    </row>
    <row r="33126" spans="13:16" x14ac:dyDescent="0.3">
      <c r="M33126" s="162"/>
      <c r="N33126" s="152"/>
      <c r="P33126" s="138"/>
    </row>
    <row r="33127" spans="13:16" x14ac:dyDescent="0.3">
      <c r="M33127" s="162"/>
      <c r="N33127" s="152"/>
      <c r="P33127" s="138"/>
    </row>
    <row r="33128" spans="13:16" x14ac:dyDescent="0.3">
      <c r="M33128" s="162"/>
      <c r="N33128" s="152"/>
      <c r="P33128" s="138"/>
    </row>
    <row r="33129" spans="13:16" x14ac:dyDescent="0.3">
      <c r="M33129" s="162"/>
      <c r="N33129" s="152"/>
      <c r="P33129" s="138"/>
    </row>
    <row r="33130" spans="13:16" x14ac:dyDescent="0.3">
      <c r="M33130" s="162"/>
      <c r="N33130" s="152"/>
      <c r="P33130" s="138"/>
    </row>
    <row r="33131" spans="13:16" x14ac:dyDescent="0.3">
      <c r="M33131" s="162"/>
      <c r="N33131" s="152"/>
      <c r="P33131" s="138"/>
    </row>
    <row r="33132" spans="13:16" x14ac:dyDescent="0.3">
      <c r="M33132" s="162"/>
      <c r="N33132" s="152"/>
      <c r="P33132" s="138"/>
    </row>
    <row r="33133" spans="13:16" x14ac:dyDescent="0.3">
      <c r="M33133" s="162"/>
      <c r="N33133" s="152"/>
      <c r="P33133" s="138"/>
    </row>
    <row r="33134" spans="13:16" x14ac:dyDescent="0.3">
      <c r="M33134" s="162"/>
      <c r="N33134" s="152"/>
      <c r="P33134" s="138"/>
    </row>
    <row r="33135" spans="13:16" x14ac:dyDescent="0.3">
      <c r="M33135" s="162"/>
      <c r="N33135" s="152"/>
      <c r="P33135" s="138"/>
    </row>
    <row r="33136" spans="13:16" x14ac:dyDescent="0.3">
      <c r="M33136" s="162"/>
      <c r="N33136" s="152"/>
      <c r="P33136" s="138"/>
    </row>
    <row r="33137" spans="13:16" x14ac:dyDescent="0.3">
      <c r="M33137" s="162"/>
      <c r="N33137" s="152"/>
      <c r="P33137" s="138"/>
    </row>
    <row r="33138" spans="13:16" x14ac:dyDescent="0.3">
      <c r="M33138" s="162"/>
      <c r="N33138" s="152"/>
      <c r="P33138" s="138"/>
    </row>
    <row r="33139" spans="13:16" x14ac:dyDescent="0.3">
      <c r="M33139" s="162"/>
      <c r="N33139" s="152"/>
      <c r="P33139" s="138"/>
    </row>
    <row r="33140" spans="13:16" x14ac:dyDescent="0.3">
      <c r="M33140" s="162"/>
      <c r="N33140" s="152"/>
      <c r="P33140" s="138"/>
    </row>
    <row r="33141" spans="13:16" x14ac:dyDescent="0.3">
      <c r="M33141" s="162"/>
      <c r="N33141" s="152"/>
      <c r="P33141" s="138"/>
    </row>
    <row r="33142" spans="13:16" x14ac:dyDescent="0.3">
      <c r="M33142" s="162"/>
      <c r="N33142" s="152"/>
      <c r="P33142" s="138"/>
    </row>
    <row r="33143" spans="13:16" x14ac:dyDescent="0.3">
      <c r="M33143" s="162"/>
      <c r="N33143" s="152"/>
      <c r="P33143" s="138"/>
    </row>
    <row r="33144" spans="13:16" x14ac:dyDescent="0.3">
      <c r="M33144" s="162"/>
      <c r="N33144" s="152"/>
      <c r="P33144" s="138"/>
    </row>
    <row r="33145" spans="13:16" x14ac:dyDescent="0.3">
      <c r="M33145" s="162"/>
      <c r="N33145" s="152"/>
      <c r="P33145" s="138"/>
    </row>
    <row r="33146" spans="13:16" x14ac:dyDescent="0.3">
      <c r="M33146" s="162"/>
      <c r="N33146" s="152"/>
      <c r="P33146" s="138"/>
    </row>
    <row r="33147" spans="13:16" x14ac:dyDescent="0.3">
      <c r="M33147" s="162"/>
      <c r="N33147" s="152"/>
      <c r="P33147" s="138"/>
    </row>
    <row r="33148" spans="13:16" x14ac:dyDescent="0.3">
      <c r="M33148" s="162"/>
      <c r="N33148" s="152"/>
      <c r="P33148" s="138"/>
    </row>
    <row r="33149" spans="13:16" x14ac:dyDescent="0.3">
      <c r="M33149" s="162"/>
      <c r="N33149" s="152"/>
      <c r="P33149" s="138"/>
    </row>
    <row r="33150" spans="13:16" x14ac:dyDescent="0.3">
      <c r="M33150" s="162"/>
      <c r="N33150" s="152"/>
      <c r="P33150" s="138"/>
    </row>
    <row r="33151" spans="13:16" x14ac:dyDescent="0.3">
      <c r="M33151" s="162"/>
      <c r="N33151" s="152"/>
      <c r="P33151" s="138"/>
    </row>
    <row r="33152" spans="13:16" x14ac:dyDescent="0.3">
      <c r="M33152" s="162"/>
      <c r="N33152" s="152"/>
      <c r="P33152" s="138"/>
    </row>
    <row r="33153" spans="13:16" x14ac:dyDescent="0.3">
      <c r="M33153" s="162"/>
      <c r="N33153" s="152"/>
      <c r="P33153" s="138"/>
    </row>
    <row r="33154" spans="13:16" x14ac:dyDescent="0.3">
      <c r="M33154" s="162"/>
      <c r="N33154" s="152"/>
      <c r="P33154" s="138"/>
    </row>
    <row r="33155" spans="13:16" x14ac:dyDescent="0.3">
      <c r="M33155" s="162"/>
      <c r="N33155" s="152"/>
      <c r="P33155" s="138"/>
    </row>
    <row r="33156" spans="13:16" x14ac:dyDescent="0.3">
      <c r="M33156" s="162"/>
      <c r="N33156" s="152"/>
      <c r="P33156" s="138"/>
    </row>
    <row r="33157" spans="13:16" x14ac:dyDescent="0.3">
      <c r="M33157" s="162"/>
      <c r="N33157" s="152"/>
      <c r="P33157" s="138"/>
    </row>
    <row r="33158" spans="13:16" x14ac:dyDescent="0.3">
      <c r="M33158" s="162"/>
      <c r="N33158" s="152"/>
      <c r="P33158" s="138"/>
    </row>
    <row r="33159" spans="13:16" x14ac:dyDescent="0.3">
      <c r="M33159" s="162"/>
      <c r="N33159" s="152"/>
      <c r="P33159" s="138"/>
    </row>
    <row r="33160" spans="13:16" x14ac:dyDescent="0.3">
      <c r="M33160" s="162"/>
      <c r="N33160" s="152"/>
      <c r="P33160" s="138"/>
    </row>
    <row r="33161" spans="13:16" x14ac:dyDescent="0.3">
      <c r="M33161" s="162"/>
      <c r="N33161" s="152"/>
      <c r="P33161" s="138"/>
    </row>
    <row r="33162" spans="13:16" x14ac:dyDescent="0.3">
      <c r="M33162" s="162"/>
      <c r="N33162" s="152"/>
      <c r="P33162" s="138"/>
    </row>
    <row r="33163" spans="13:16" x14ac:dyDescent="0.3">
      <c r="M33163" s="162"/>
      <c r="N33163" s="152"/>
      <c r="P33163" s="138"/>
    </row>
    <row r="33164" spans="13:16" x14ac:dyDescent="0.3">
      <c r="M33164" s="162"/>
      <c r="N33164" s="152"/>
      <c r="P33164" s="138"/>
    </row>
    <row r="33165" spans="13:16" x14ac:dyDescent="0.3">
      <c r="M33165" s="162"/>
      <c r="N33165" s="152"/>
      <c r="P33165" s="138"/>
    </row>
    <row r="33166" spans="13:16" x14ac:dyDescent="0.3">
      <c r="M33166" s="162"/>
      <c r="N33166" s="152"/>
      <c r="P33166" s="138"/>
    </row>
    <row r="33167" spans="13:16" x14ac:dyDescent="0.3">
      <c r="M33167" s="162"/>
      <c r="N33167" s="152"/>
      <c r="P33167" s="138"/>
    </row>
    <row r="33168" spans="13:16" x14ac:dyDescent="0.3">
      <c r="M33168" s="162"/>
      <c r="N33168" s="152"/>
      <c r="P33168" s="138"/>
    </row>
    <row r="33169" spans="13:16" x14ac:dyDescent="0.3">
      <c r="M33169" s="162"/>
      <c r="N33169" s="152"/>
      <c r="P33169" s="138"/>
    </row>
    <row r="33170" spans="13:16" x14ac:dyDescent="0.3">
      <c r="M33170" s="162"/>
      <c r="N33170" s="152"/>
      <c r="P33170" s="138"/>
    </row>
    <row r="33171" spans="13:16" x14ac:dyDescent="0.3">
      <c r="M33171" s="162"/>
      <c r="N33171" s="152"/>
      <c r="P33171" s="138"/>
    </row>
    <row r="33172" spans="13:16" x14ac:dyDescent="0.3">
      <c r="M33172" s="162"/>
      <c r="N33172" s="152"/>
      <c r="P33172" s="138"/>
    </row>
    <row r="33173" spans="13:16" x14ac:dyDescent="0.3">
      <c r="M33173" s="162"/>
      <c r="N33173" s="152"/>
      <c r="P33173" s="138"/>
    </row>
    <row r="33174" spans="13:16" x14ac:dyDescent="0.3">
      <c r="M33174" s="162"/>
      <c r="N33174" s="152"/>
      <c r="P33174" s="138"/>
    </row>
    <row r="33175" spans="13:16" x14ac:dyDescent="0.3">
      <c r="M33175" s="162"/>
      <c r="N33175" s="152"/>
      <c r="P33175" s="138"/>
    </row>
    <row r="33176" spans="13:16" x14ac:dyDescent="0.3">
      <c r="M33176" s="162"/>
      <c r="N33176" s="152"/>
      <c r="P33176" s="138"/>
    </row>
    <row r="33177" spans="13:16" x14ac:dyDescent="0.3">
      <c r="M33177" s="162"/>
      <c r="N33177" s="152"/>
      <c r="P33177" s="138"/>
    </row>
    <row r="33178" spans="13:16" x14ac:dyDescent="0.3">
      <c r="M33178" s="162"/>
      <c r="N33178" s="152"/>
      <c r="P33178" s="138"/>
    </row>
    <row r="33179" spans="13:16" x14ac:dyDescent="0.3">
      <c r="M33179" s="162"/>
      <c r="N33179" s="152"/>
      <c r="P33179" s="138"/>
    </row>
    <row r="33180" spans="13:16" x14ac:dyDescent="0.3">
      <c r="M33180" s="162"/>
      <c r="N33180" s="152"/>
      <c r="P33180" s="138"/>
    </row>
    <row r="33181" spans="13:16" x14ac:dyDescent="0.3">
      <c r="M33181" s="162"/>
      <c r="N33181" s="152"/>
      <c r="P33181" s="138"/>
    </row>
    <row r="33182" spans="13:16" x14ac:dyDescent="0.3">
      <c r="M33182" s="162"/>
      <c r="N33182" s="152"/>
      <c r="P33182" s="138"/>
    </row>
    <row r="33183" spans="13:16" x14ac:dyDescent="0.3">
      <c r="M33183" s="162"/>
      <c r="N33183" s="152"/>
      <c r="P33183" s="138"/>
    </row>
    <row r="33184" spans="13:16" x14ac:dyDescent="0.3">
      <c r="M33184" s="162"/>
      <c r="N33184" s="152"/>
      <c r="P33184" s="138"/>
    </row>
    <row r="33185" spans="13:16" x14ac:dyDescent="0.3">
      <c r="M33185" s="162"/>
      <c r="N33185" s="152"/>
      <c r="P33185" s="138"/>
    </row>
    <row r="33186" spans="13:16" x14ac:dyDescent="0.3">
      <c r="M33186" s="162"/>
      <c r="N33186" s="152"/>
      <c r="P33186" s="138"/>
    </row>
    <row r="33187" spans="13:16" x14ac:dyDescent="0.3">
      <c r="M33187" s="162"/>
      <c r="N33187" s="152"/>
      <c r="P33187" s="138"/>
    </row>
    <row r="33188" spans="13:16" x14ac:dyDescent="0.3">
      <c r="M33188" s="162"/>
      <c r="N33188" s="152"/>
      <c r="P33188" s="138"/>
    </row>
    <row r="33189" spans="13:16" x14ac:dyDescent="0.3">
      <c r="M33189" s="162"/>
      <c r="N33189" s="152"/>
      <c r="P33189" s="138"/>
    </row>
    <row r="33190" spans="13:16" x14ac:dyDescent="0.3">
      <c r="M33190" s="162"/>
      <c r="N33190" s="152"/>
      <c r="P33190" s="138"/>
    </row>
    <row r="33191" spans="13:16" x14ac:dyDescent="0.3">
      <c r="M33191" s="162"/>
      <c r="N33191" s="152"/>
      <c r="P33191" s="138"/>
    </row>
    <row r="33192" spans="13:16" x14ac:dyDescent="0.3">
      <c r="M33192" s="162"/>
      <c r="N33192" s="152"/>
      <c r="P33192" s="138"/>
    </row>
    <row r="33193" spans="13:16" x14ac:dyDescent="0.3">
      <c r="M33193" s="162"/>
      <c r="N33193" s="152"/>
      <c r="P33193" s="138"/>
    </row>
    <row r="33194" spans="13:16" x14ac:dyDescent="0.3">
      <c r="M33194" s="162"/>
      <c r="N33194" s="152"/>
      <c r="P33194" s="138"/>
    </row>
    <row r="33195" spans="13:16" x14ac:dyDescent="0.3">
      <c r="M33195" s="162"/>
      <c r="N33195" s="152"/>
      <c r="P33195" s="138"/>
    </row>
    <row r="33196" spans="13:16" x14ac:dyDescent="0.3">
      <c r="M33196" s="162"/>
      <c r="N33196" s="152"/>
      <c r="P33196" s="138"/>
    </row>
    <row r="33197" spans="13:16" x14ac:dyDescent="0.3">
      <c r="M33197" s="162"/>
      <c r="N33197" s="152"/>
      <c r="P33197" s="138"/>
    </row>
    <row r="33198" spans="13:16" x14ac:dyDescent="0.3">
      <c r="M33198" s="162"/>
      <c r="N33198" s="152"/>
      <c r="P33198" s="138"/>
    </row>
    <row r="33199" spans="13:16" x14ac:dyDescent="0.3">
      <c r="M33199" s="162"/>
      <c r="N33199" s="152"/>
      <c r="P33199" s="138"/>
    </row>
    <row r="33200" spans="13:16" x14ac:dyDescent="0.3">
      <c r="M33200" s="162"/>
      <c r="N33200" s="152"/>
      <c r="P33200" s="138"/>
    </row>
    <row r="33201" spans="13:16" x14ac:dyDescent="0.3">
      <c r="M33201" s="162"/>
      <c r="N33201" s="152"/>
      <c r="P33201" s="138"/>
    </row>
    <row r="33202" spans="13:16" x14ac:dyDescent="0.3">
      <c r="M33202" s="162"/>
      <c r="N33202" s="152"/>
      <c r="P33202" s="138"/>
    </row>
    <row r="33203" spans="13:16" x14ac:dyDescent="0.3">
      <c r="M33203" s="162"/>
      <c r="N33203" s="152"/>
      <c r="P33203" s="138"/>
    </row>
    <row r="33204" spans="13:16" x14ac:dyDescent="0.3">
      <c r="M33204" s="162"/>
      <c r="N33204" s="152"/>
      <c r="P33204" s="138"/>
    </row>
    <row r="33205" spans="13:16" x14ac:dyDescent="0.3">
      <c r="M33205" s="162"/>
      <c r="N33205" s="152"/>
      <c r="P33205" s="138"/>
    </row>
    <row r="33206" spans="13:16" x14ac:dyDescent="0.3">
      <c r="M33206" s="162"/>
      <c r="N33206" s="152"/>
      <c r="P33206" s="138"/>
    </row>
    <row r="33207" spans="13:16" x14ac:dyDescent="0.3">
      <c r="M33207" s="162"/>
      <c r="N33207" s="152"/>
      <c r="P33207" s="138"/>
    </row>
    <row r="33208" spans="13:16" x14ac:dyDescent="0.3">
      <c r="M33208" s="162"/>
      <c r="N33208" s="152"/>
      <c r="P33208" s="138"/>
    </row>
    <row r="33209" spans="13:16" x14ac:dyDescent="0.3">
      <c r="M33209" s="162"/>
      <c r="N33209" s="152"/>
      <c r="P33209" s="138"/>
    </row>
    <row r="33210" spans="13:16" x14ac:dyDescent="0.3">
      <c r="M33210" s="162"/>
      <c r="N33210" s="152"/>
      <c r="P33210" s="138"/>
    </row>
    <row r="33211" spans="13:16" x14ac:dyDescent="0.3">
      <c r="M33211" s="162"/>
      <c r="N33211" s="152"/>
      <c r="P33211" s="138"/>
    </row>
    <row r="33212" spans="13:16" x14ac:dyDescent="0.3">
      <c r="M33212" s="162"/>
      <c r="N33212" s="152"/>
      <c r="P33212" s="138"/>
    </row>
    <row r="33213" spans="13:16" x14ac:dyDescent="0.3">
      <c r="M33213" s="162"/>
      <c r="N33213" s="152"/>
      <c r="P33213" s="138"/>
    </row>
    <row r="33214" spans="13:16" x14ac:dyDescent="0.3">
      <c r="M33214" s="162"/>
      <c r="N33214" s="152"/>
      <c r="P33214" s="138"/>
    </row>
    <row r="33215" spans="13:16" x14ac:dyDescent="0.3">
      <c r="M33215" s="162"/>
      <c r="N33215" s="152"/>
      <c r="P33215" s="138"/>
    </row>
    <row r="33216" spans="13:16" x14ac:dyDescent="0.3">
      <c r="M33216" s="162"/>
      <c r="N33216" s="152"/>
      <c r="P33216" s="138"/>
    </row>
    <row r="33217" spans="13:16" x14ac:dyDescent="0.3">
      <c r="M33217" s="162"/>
      <c r="N33217" s="152"/>
      <c r="P33217" s="138"/>
    </row>
    <row r="33218" spans="13:16" x14ac:dyDescent="0.3">
      <c r="M33218" s="162"/>
      <c r="N33218" s="152"/>
      <c r="P33218" s="138"/>
    </row>
    <row r="33219" spans="13:16" x14ac:dyDescent="0.3">
      <c r="M33219" s="162"/>
      <c r="N33219" s="152"/>
      <c r="P33219" s="138"/>
    </row>
    <row r="33220" spans="13:16" x14ac:dyDescent="0.3">
      <c r="M33220" s="162"/>
      <c r="N33220" s="152"/>
      <c r="P33220" s="138"/>
    </row>
    <row r="33221" spans="13:16" x14ac:dyDescent="0.3">
      <c r="M33221" s="162"/>
      <c r="N33221" s="152"/>
      <c r="P33221" s="138"/>
    </row>
    <row r="33222" spans="13:16" x14ac:dyDescent="0.3">
      <c r="M33222" s="162"/>
      <c r="N33222" s="152"/>
      <c r="P33222" s="138"/>
    </row>
    <row r="33223" spans="13:16" x14ac:dyDescent="0.3">
      <c r="M33223" s="162"/>
      <c r="N33223" s="152"/>
      <c r="P33223" s="138"/>
    </row>
    <row r="33224" spans="13:16" x14ac:dyDescent="0.3">
      <c r="M33224" s="162"/>
      <c r="N33224" s="152"/>
      <c r="P33224" s="138"/>
    </row>
    <row r="33225" spans="13:16" x14ac:dyDescent="0.3">
      <c r="M33225" s="162"/>
      <c r="N33225" s="152"/>
      <c r="P33225" s="138"/>
    </row>
    <row r="33226" spans="13:16" x14ac:dyDescent="0.3">
      <c r="M33226" s="162"/>
      <c r="N33226" s="152"/>
      <c r="P33226" s="138"/>
    </row>
    <row r="33227" spans="13:16" x14ac:dyDescent="0.3">
      <c r="M33227" s="162"/>
      <c r="N33227" s="152"/>
      <c r="P33227" s="138"/>
    </row>
    <row r="33228" spans="13:16" x14ac:dyDescent="0.3">
      <c r="M33228" s="162"/>
      <c r="N33228" s="152"/>
      <c r="P33228" s="138"/>
    </row>
    <row r="33229" spans="13:16" x14ac:dyDescent="0.3">
      <c r="M33229" s="162"/>
      <c r="N33229" s="152"/>
      <c r="P33229" s="138"/>
    </row>
    <row r="33230" spans="13:16" x14ac:dyDescent="0.3">
      <c r="M33230" s="162"/>
      <c r="N33230" s="152"/>
      <c r="P33230" s="138"/>
    </row>
    <row r="33231" spans="13:16" x14ac:dyDescent="0.3">
      <c r="M33231" s="162"/>
      <c r="N33231" s="152"/>
      <c r="P33231" s="138"/>
    </row>
    <row r="33232" spans="13:16" x14ac:dyDescent="0.3">
      <c r="M33232" s="162"/>
      <c r="N33232" s="152"/>
      <c r="P33232" s="138"/>
    </row>
    <row r="33233" spans="13:16" x14ac:dyDescent="0.3">
      <c r="M33233" s="162"/>
      <c r="N33233" s="152"/>
      <c r="P33233" s="138"/>
    </row>
    <row r="33234" spans="13:16" x14ac:dyDescent="0.3">
      <c r="M33234" s="162"/>
      <c r="N33234" s="152"/>
      <c r="P33234" s="138"/>
    </row>
    <row r="33235" spans="13:16" x14ac:dyDescent="0.3">
      <c r="M33235" s="162"/>
      <c r="N33235" s="152"/>
      <c r="P33235" s="138"/>
    </row>
    <row r="33236" spans="13:16" x14ac:dyDescent="0.3">
      <c r="M33236" s="162"/>
      <c r="N33236" s="152"/>
      <c r="P33236" s="138"/>
    </row>
    <row r="33237" spans="13:16" x14ac:dyDescent="0.3">
      <c r="M33237" s="162"/>
      <c r="N33237" s="152"/>
      <c r="P33237" s="138"/>
    </row>
    <row r="33238" spans="13:16" x14ac:dyDescent="0.3">
      <c r="M33238" s="162"/>
      <c r="N33238" s="152"/>
      <c r="P33238" s="138"/>
    </row>
    <row r="33239" spans="13:16" x14ac:dyDescent="0.3">
      <c r="M33239" s="162"/>
      <c r="N33239" s="152"/>
      <c r="P33239" s="138"/>
    </row>
    <row r="33240" spans="13:16" x14ac:dyDescent="0.3">
      <c r="M33240" s="162"/>
      <c r="N33240" s="152"/>
      <c r="P33240" s="138"/>
    </row>
    <row r="33241" spans="13:16" x14ac:dyDescent="0.3">
      <c r="M33241" s="162"/>
      <c r="N33241" s="152"/>
      <c r="P33241" s="138"/>
    </row>
    <row r="33242" spans="13:16" x14ac:dyDescent="0.3">
      <c r="M33242" s="162"/>
      <c r="N33242" s="152"/>
      <c r="P33242" s="138"/>
    </row>
    <row r="33243" spans="13:16" x14ac:dyDescent="0.3">
      <c r="M33243" s="162"/>
      <c r="N33243" s="152"/>
      <c r="P33243" s="138"/>
    </row>
    <row r="33244" spans="13:16" x14ac:dyDescent="0.3">
      <c r="M33244" s="162"/>
      <c r="N33244" s="152"/>
      <c r="P33244" s="138"/>
    </row>
    <row r="33245" spans="13:16" x14ac:dyDescent="0.3">
      <c r="M33245" s="162"/>
      <c r="N33245" s="152"/>
      <c r="P33245" s="138"/>
    </row>
    <row r="33246" spans="13:16" x14ac:dyDescent="0.3">
      <c r="M33246" s="162"/>
      <c r="N33246" s="152"/>
      <c r="P33246" s="138"/>
    </row>
    <row r="33247" spans="13:16" x14ac:dyDescent="0.3">
      <c r="M33247" s="162"/>
      <c r="N33247" s="152"/>
      <c r="P33247" s="138"/>
    </row>
    <row r="33248" spans="13:16" x14ac:dyDescent="0.3">
      <c r="M33248" s="162"/>
      <c r="N33248" s="152"/>
      <c r="P33248" s="138"/>
    </row>
    <row r="33249" spans="13:16" x14ac:dyDescent="0.3">
      <c r="M33249" s="162"/>
      <c r="N33249" s="152"/>
      <c r="P33249" s="138"/>
    </row>
    <row r="33250" spans="13:16" x14ac:dyDescent="0.3">
      <c r="M33250" s="162"/>
      <c r="N33250" s="152"/>
      <c r="P33250" s="138"/>
    </row>
    <row r="33251" spans="13:16" x14ac:dyDescent="0.3">
      <c r="M33251" s="162"/>
      <c r="N33251" s="152"/>
      <c r="P33251" s="138"/>
    </row>
    <row r="33252" spans="13:16" x14ac:dyDescent="0.3">
      <c r="M33252" s="162"/>
      <c r="N33252" s="152"/>
      <c r="P33252" s="138"/>
    </row>
    <row r="33253" spans="13:16" x14ac:dyDescent="0.3">
      <c r="M33253" s="162"/>
      <c r="N33253" s="152"/>
      <c r="P33253" s="138"/>
    </row>
    <row r="33254" spans="13:16" x14ac:dyDescent="0.3">
      <c r="M33254" s="162"/>
      <c r="N33254" s="152"/>
      <c r="P33254" s="138"/>
    </row>
    <row r="33255" spans="13:16" x14ac:dyDescent="0.3">
      <c r="M33255" s="162"/>
      <c r="N33255" s="152"/>
      <c r="P33255" s="138"/>
    </row>
    <row r="33256" spans="13:16" x14ac:dyDescent="0.3">
      <c r="M33256" s="162"/>
      <c r="N33256" s="152"/>
      <c r="P33256" s="138"/>
    </row>
    <row r="33257" spans="13:16" x14ac:dyDescent="0.3">
      <c r="M33257" s="162"/>
      <c r="N33257" s="152"/>
      <c r="P33257" s="138"/>
    </row>
    <row r="33258" spans="13:16" x14ac:dyDescent="0.3">
      <c r="M33258" s="162"/>
      <c r="N33258" s="152"/>
      <c r="P33258" s="138"/>
    </row>
    <row r="33259" spans="13:16" x14ac:dyDescent="0.3">
      <c r="M33259" s="162"/>
      <c r="N33259" s="152"/>
      <c r="P33259" s="138"/>
    </row>
    <row r="33260" spans="13:16" x14ac:dyDescent="0.3">
      <c r="M33260" s="162"/>
      <c r="N33260" s="152"/>
      <c r="P33260" s="138"/>
    </row>
    <row r="33261" spans="13:16" x14ac:dyDescent="0.3">
      <c r="M33261" s="162"/>
      <c r="N33261" s="152"/>
      <c r="P33261" s="138"/>
    </row>
    <row r="33262" spans="13:16" x14ac:dyDescent="0.3">
      <c r="M33262" s="162"/>
      <c r="N33262" s="152"/>
      <c r="P33262" s="138"/>
    </row>
    <row r="33263" spans="13:16" x14ac:dyDescent="0.3">
      <c r="M33263" s="162"/>
      <c r="N33263" s="152"/>
      <c r="P33263" s="138"/>
    </row>
    <row r="33264" spans="13:16" x14ac:dyDescent="0.3">
      <c r="M33264" s="162"/>
      <c r="N33264" s="152"/>
      <c r="P33264" s="138"/>
    </row>
    <row r="33265" spans="13:16" x14ac:dyDescent="0.3">
      <c r="M33265" s="162"/>
      <c r="N33265" s="152"/>
      <c r="P33265" s="138"/>
    </row>
    <row r="33266" spans="13:16" x14ac:dyDescent="0.3">
      <c r="M33266" s="162"/>
      <c r="N33266" s="152"/>
      <c r="P33266" s="138"/>
    </row>
    <row r="33267" spans="13:16" x14ac:dyDescent="0.3">
      <c r="M33267" s="162"/>
      <c r="N33267" s="152"/>
      <c r="P33267" s="138"/>
    </row>
    <row r="33268" spans="13:16" x14ac:dyDescent="0.3">
      <c r="M33268" s="162"/>
      <c r="N33268" s="152"/>
      <c r="P33268" s="138"/>
    </row>
    <row r="33269" spans="13:16" x14ac:dyDescent="0.3">
      <c r="M33269" s="162"/>
      <c r="N33269" s="152"/>
      <c r="P33269" s="138"/>
    </row>
    <row r="33270" spans="13:16" x14ac:dyDescent="0.3">
      <c r="M33270" s="162"/>
      <c r="N33270" s="152"/>
      <c r="P33270" s="138"/>
    </row>
    <row r="33271" spans="13:16" x14ac:dyDescent="0.3">
      <c r="M33271" s="162"/>
      <c r="N33271" s="152"/>
      <c r="P33271" s="138"/>
    </row>
    <row r="33272" spans="13:16" x14ac:dyDescent="0.3">
      <c r="M33272" s="162"/>
      <c r="N33272" s="152"/>
      <c r="P33272" s="138"/>
    </row>
    <row r="33273" spans="13:16" x14ac:dyDescent="0.3">
      <c r="M33273" s="162"/>
      <c r="N33273" s="152"/>
      <c r="P33273" s="138"/>
    </row>
    <row r="33274" spans="13:16" x14ac:dyDescent="0.3">
      <c r="M33274" s="162"/>
      <c r="N33274" s="152"/>
      <c r="P33274" s="138"/>
    </row>
    <row r="33275" spans="13:16" x14ac:dyDescent="0.3">
      <c r="M33275" s="162"/>
      <c r="N33275" s="152"/>
      <c r="P33275" s="138"/>
    </row>
    <row r="33276" spans="13:16" x14ac:dyDescent="0.3">
      <c r="M33276" s="162"/>
      <c r="N33276" s="152"/>
      <c r="P33276" s="138"/>
    </row>
    <row r="33277" spans="13:16" x14ac:dyDescent="0.3">
      <c r="M33277" s="162"/>
      <c r="N33277" s="152"/>
      <c r="P33277" s="138"/>
    </row>
    <row r="33278" spans="13:16" x14ac:dyDescent="0.3">
      <c r="M33278" s="162"/>
      <c r="N33278" s="152"/>
      <c r="P33278" s="138"/>
    </row>
    <row r="33279" spans="13:16" x14ac:dyDescent="0.3">
      <c r="M33279" s="162"/>
      <c r="N33279" s="152"/>
      <c r="P33279" s="138"/>
    </row>
    <row r="33280" spans="13:16" x14ac:dyDescent="0.3">
      <c r="M33280" s="162"/>
      <c r="N33280" s="152"/>
      <c r="P33280" s="138"/>
    </row>
    <row r="33281" spans="13:16" x14ac:dyDescent="0.3">
      <c r="M33281" s="162"/>
      <c r="N33281" s="152"/>
      <c r="P33281" s="138"/>
    </row>
    <row r="33282" spans="13:16" x14ac:dyDescent="0.3">
      <c r="M33282" s="162"/>
      <c r="N33282" s="152"/>
      <c r="P33282" s="138"/>
    </row>
    <row r="33283" spans="13:16" x14ac:dyDescent="0.3">
      <c r="M33283" s="162"/>
      <c r="N33283" s="152"/>
      <c r="P33283" s="138"/>
    </row>
    <row r="33284" spans="13:16" x14ac:dyDescent="0.3">
      <c r="M33284" s="162"/>
      <c r="N33284" s="152"/>
      <c r="P33284" s="138"/>
    </row>
    <row r="33285" spans="13:16" x14ac:dyDescent="0.3">
      <c r="M33285" s="162"/>
      <c r="N33285" s="152"/>
      <c r="P33285" s="138"/>
    </row>
    <row r="33286" spans="13:16" x14ac:dyDescent="0.3">
      <c r="M33286" s="162"/>
      <c r="N33286" s="152"/>
      <c r="P33286" s="138"/>
    </row>
    <row r="33287" spans="13:16" x14ac:dyDescent="0.3">
      <c r="M33287" s="162"/>
      <c r="N33287" s="152"/>
      <c r="P33287" s="138"/>
    </row>
    <row r="33288" spans="13:16" x14ac:dyDescent="0.3">
      <c r="M33288" s="162"/>
      <c r="N33288" s="152"/>
      <c r="P33288" s="138"/>
    </row>
    <row r="33289" spans="13:16" x14ac:dyDescent="0.3">
      <c r="M33289" s="162"/>
      <c r="N33289" s="152"/>
      <c r="P33289" s="138"/>
    </row>
    <row r="33290" spans="13:16" x14ac:dyDescent="0.3">
      <c r="M33290" s="162"/>
      <c r="N33290" s="152"/>
      <c r="P33290" s="138"/>
    </row>
    <row r="33291" spans="13:16" x14ac:dyDescent="0.3">
      <c r="M33291" s="162"/>
      <c r="N33291" s="152"/>
      <c r="P33291" s="138"/>
    </row>
    <row r="33292" spans="13:16" x14ac:dyDescent="0.3">
      <c r="M33292" s="162"/>
      <c r="N33292" s="152"/>
      <c r="P33292" s="138"/>
    </row>
    <row r="33293" spans="13:16" x14ac:dyDescent="0.3">
      <c r="M33293" s="162"/>
      <c r="N33293" s="152"/>
      <c r="P33293" s="138"/>
    </row>
    <row r="33294" spans="13:16" x14ac:dyDescent="0.3">
      <c r="M33294" s="162"/>
      <c r="N33294" s="152"/>
      <c r="P33294" s="138"/>
    </row>
    <row r="33295" spans="13:16" x14ac:dyDescent="0.3">
      <c r="M33295" s="162"/>
      <c r="N33295" s="152"/>
      <c r="P33295" s="138"/>
    </row>
    <row r="33296" spans="13:16" x14ac:dyDescent="0.3">
      <c r="M33296" s="162"/>
      <c r="N33296" s="152"/>
      <c r="P33296" s="138"/>
    </row>
    <row r="33297" spans="13:16" x14ac:dyDescent="0.3">
      <c r="M33297" s="162"/>
      <c r="N33297" s="152"/>
      <c r="P33297" s="138"/>
    </row>
    <row r="33298" spans="13:16" x14ac:dyDescent="0.3">
      <c r="M33298" s="162"/>
      <c r="N33298" s="152"/>
      <c r="P33298" s="138"/>
    </row>
    <row r="33299" spans="13:16" x14ac:dyDescent="0.3">
      <c r="M33299" s="162"/>
      <c r="N33299" s="152"/>
      <c r="P33299" s="138"/>
    </row>
    <row r="33300" spans="13:16" x14ac:dyDescent="0.3">
      <c r="M33300" s="162"/>
      <c r="N33300" s="152"/>
      <c r="P33300" s="138"/>
    </row>
    <row r="33301" spans="13:16" x14ac:dyDescent="0.3">
      <c r="M33301" s="162"/>
      <c r="N33301" s="152"/>
      <c r="P33301" s="138"/>
    </row>
    <row r="33302" spans="13:16" x14ac:dyDescent="0.3">
      <c r="M33302" s="162"/>
      <c r="N33302" s="152"/>
      <c r="P33302" s="138"/>
    </row>
    <row r="33303" spans="13:16" x14ac:dyDescent="0.3">
      <c r="M33303" s="162"/>
      <c r="N33303" s="152"/>
      <c r="P33303" s="138"/>
    </row>
    <row r="33304" spans="13:16" x14ac:dyDescent="0.3">
      <c r="M33304" s="162"/>
      <c r="N33304" s="152"/>
      <c r="P33304" s="138"/>
    </row>
    <row r="33305" spans="13:16" x14ac:dyDescent="0.3">
      <c r="M33305" s="162"/>
      <c r="N33305" s="152"/>
      <c r="P33305" s="138"/>
    </row>
    <row r="33306" spans="13:16" x14ac:dyDescent="0.3">
      <c r="M33306" s="162"/>
      <c r="N33306" s="152"/>
      <c r="P33306" s="138"/>
    </row>
    <row r="33307" spans="13:16" x14ac:dyDescent="0.3">
      <c r="M33307" s="162"/>
      <c r="N33307" s="152"/>
      <c r="P33307" s="138"/>
    </row>
    <row r="33308" spans="13:16" x14ac:dyDescent="0.3">
      <c r="M33308" s="162"/>
      <c r="N33308" s="152"/>
      <c r="P33308" s="138"/>
    </row>
    <row r="33309" spans="13:16" x14ac:dyDescent="0.3">
      <c r="M33309" s="162"/>
      <c r="N33309" s="152"/>
      <c r="P33309" s="138"/>
    </row>
    <row r="33310" spans="13:16" x14ac:dyDescent="0.3">
      <c r="M33310" s="162"/>
      <c r="N33310" s="152"/>
      <c r="P33310" s="138"/>
    </row>
    <row r="33311" spans="13:16" x14ac:dyDescent="0.3">
      <c r="M33311" s="162"/>
      <c r="N33311" s="152"/>
      <c r="P33311" s="138"/>
    </row>
    <row r="33312" spans="13:16" x14ac:dyDescent="0.3">
      <c r="M33312" s="162"/>
      <c r="N33312" s="152"/>
      <c r="P33312" s="138"/>
    </row>
    <row r="33313" spans="13:16" x14ac:dyDescent="0.3">
      <c r="M33313" s="162"/>
      <c r="N33313" s="152"/>
      <c r="P33313" s="138"/>
    </row>
    <row r="33314" spans="13:16" x14ac:dyDescent="0.3">
      <c r="M33314" s="162"/>
      <c r="N33314" s="152"/>
      <c r="P33314" s="138"/>
    </row>
    <row r="33315" spans="13:16" x14ac:dyDescent="0.3">
      <c r="M33315" s="162"/>
      <c r="N33315" s="152"/>
      <c r="P33315" s="138"/>
    </row>
    <row r="33316" spans="13:16" x14ac:dyDescent="0.3">
      <c r="M33316" s="162"/>
      <c r="N33316" s="152"/>
      <c r="P33316" s="138"/>
    </row>
    <row r="33317" spans="13:16" x14ac:dyDescent="0.3">
      <c r="M33317" s="162"/>
      <c r="N33317" s="152"/>
      <c r="P33317" s="138"/>
    </row>
    <row r="33318" spans="13:16" x14ac:dyDescent="0.3">
      <c r="M33318" s="162"/>
      <c r="N33318" s="152"/>
      <c r="P33318" s="138"/>
    </row>
    <row r="33319" spans="13:16" x14ac:dyDescent="0.3">
      <c r="M33319" s="162"/>
      <c r="N33319" s="152"/>
      <c r="P33319" s="138"/>
    </row>
    <row r="33320" spans="13:16" x14ac:dyDescent="0.3">
      <c r="M33320" s="162"/>
      <c r="N33320" s="152"/>
      <c r="P33320" s="138"/>
    </row>
    <row r="33321" spans="13:16" x14ac:dyDescent="0.3">
      <c r="M33321" s="162"/>
      <c r="N33321" s="152"/>
      <c r="P33321" s="138"/>
    </row>
    <row r="33322" spans="13:16" x14ac:dyDescent="0.3">
      <c r="M33322" s="162"/>
      <c r="N33322" s="152"/>
      <c r="P33322" s="138"/>
    </row>
    <row r="33323" spans="13:16" x14ac:dyDescent="0.3">
      <c r="M33323" s="162"/>
      <c r="N33323" s="152"/>
      <c r="P33323" s="138"/>
    </row>
    <row r="33324" spans="13:16" x14ac:dyDescent="0.3">
      <c r="M33324" s="162"/>
      <c r="N33324" s="152"/>
      <c r="P33324" s="138"/>
    </row>
    <row r="33325" spans="13:16" x14ac:dyDescent="0.3">
      <c r="M33325" s="162"/>
      <c r="N33325" s="152"/>
      <c r="P33325" s="138"/>
    </row>
    <row r="33326" spans="13:16" x14ac:dyDescent="0.3">
      <c r="M33326" s="162"/>
      <c r="N33326" s="152"/>
      <c r="P33326" s="138"/>
    </row>
    <row r="33327" spans="13:16" x14ac:dyDescent="0.3">
      <c r="M33327" s="162"/>
      <c r="N33327" s="152"/>
      <c r="P33327" s="138"/>
    </row>
    <row r="33328" spans="13:16" x14ac:dyDescent="0.3">
      <c r="M33328" s="162"/>
      <c r="N33328" s="152"/>
      <c r="P33328" s="138"/>
    </row>
    <row r="33329" spans="13:16" x14ac:dyDescent="0.3">
      <c r="M33329" s="162"/>
      <c r="N33329" s="152"/>
      <c r="P33329" s="138"/>
    </row>
    <row r="33330" spans="13:16" x14ac:dyDescent="0.3">
      <c r="M33330" s="162"/>
      <c r="N33330" s="152"/>
      <c r="P33330" s="138"/>
    </row>
    <row r="33331" spans="13:16" x14ac:dyDescent="0.3">
      <c r="M33331" s="162"/>
      <c r="N33331" s="152"/>
      <c r="P33331" s="138"/>
    </row>
    <row r="33332" spans="13:16" x14ac:dyDescent="0.3">
      <c r="M33332" s="162"/>
      <c r="N33332" s="152"/>
      <c r="P33332" s="138"/>
    </row>
    <row r="33333" spans="13:16" x14ac:dyDescent="0.3">
      <c r="M33333" s="162"/>
      <c r="N33333" s="152"/>
      <c r="P33333" s="138"/>
    </row>
    <row r="33334" spans="13:16" x14ac:dyDescent="0.3">
      <c r="M33334" s="162"/>
      <c r="N33334" s="152"/>
      <c r="P33334" s="138"/>
    </row>
    <row r="33335" spans="13:16" x14ac:dyDescent="0.3">
      <c r="M33335" s="162"/>
      <c r="N33335" s="152"/>
      <c r="P33335" s="138"/>
    </row>
    <row r="33336" spans="13:16" x14ac:dyDescent="0.3">
      <c r="M33336" s="162"/>
      <c r="N33336" s="152"/>
      <c r="P33336" s="138"/>
    </row>
    <row r="33337" spans="13:16" x14ac:dyDescent="0.3">
      <c r="M33337" s="162"/>
      <c r="N33337" s="152"/>
      <c r="P33337" s="138"/>
    </row>
    <row r="33338" spans="13:16" x14ac:dyDescent="0.3">
      <c r="M33338" s="162"/>
      <c r="N33338" s="152"/>
      <c r="P33338" s="138"/>
    </row>
    <row r="33339" spans="13:16" x14ac:dyDescent="0.3">
      <c r="M33339" s="162"/>
      <c r="N33339" s="152"/>
      <c r="P33339" s="138"/>
    </row>
    <row r="33340" spans="13:16" x14ac:dyDescent="0.3">
      <c r="M33340" s="162"/>
      <c r="N33340" s="152"/>
      <c r="P33340" s="138"/>
    </row>
    <row r="33341" spans="13:16" x14ac:dyDescent="0.3">
      <c r="M33341" s="162"/>
      <c r="N33341" s="152"/>
      <c r="P33341" s="138"/>
    </row>
    <row r="33342" spans="13:16" x14ac:dyDescent="0.3">
      <c r="M33342" s="162"/>
      <c r="N33342" s="152"/>
      <c r="P33342" s="138"/>
    </row>
    <row r="33343" spans="13:16" x14ac:dyDescent="0.3">
      <c r="M33343" s="162"/>
      <c r="N33343" s="152"/>
      <c r="P33343" s="138"/>
    </row>
    <row r="33344" spans="13:16" x14ac:dyDescent="0.3">
      <c r="M33344" s="162"/>
      <c r="N33344" s="152"/>
      <c r="P33344" s="138"/>
    </row>
    <row r="33345" spans="13:16" x14ac:dyDescent="0.3">
      <c r="M33345" s="162"/>
      <c r="N33345" s="152"/>
      <c r="P33345" s="138"/>
    </row>
    <row r="33346" spans="13:16" x14ac:dyDescent="0.3">
      <c r="M33346" s="162"/>
      <c r="N33346" s="152"/>
      <c r="P33346" s="138"/>
    </row>
    <row r="33347" spans="13:16" x14ac:dyDescent="0.3">
      <c r="M33347" s="162"/>
      <c r="N33347" s="152"/>
      <c r="P33347" s="138"/>
    </row>
    <row r="33348" spans="13:16" x14ac:dyDescent="0.3">
      <c r="M33348" s="162"/>
      <c r="N33348" s="152"/>
      <c r="P33348" s="138"/>
    </row>
    <row r="33349" spans="13:16" x14ac:dyDescent="0.3">
      <c r="M33349" s="162"/>
      <c r="N33349" s="152"/>
      <c r="P33349" s="138"/>
    </row>
    <row r="33350" spans="13:16" x14ac:dyDescent="0.3">
      <c r="M33350" s="162"/>
      <c r="N33350" s="152"/>
      <c r="P33350" s="138"/>
    </row>
    <row r="33351" spans="13:16" x14ac:dyDescent="0.3">
      <c r="M33351" s="162"/>
      <c r="N33351" s="152"/>
      <c r="P33351" s="138"/>
    </row>
    <row r="33352" spans="13:16" x14ac:dyDescent="0.3">
      <c r="M33352" s="162"/>
      <c r="N33352" s="152"/>
      <c r="P33352" s="138"/>
    </row>
    <row r="33353" spans="13:16" x14ac:dyDescent="0.3">
      <c r="M33353" s="162"/>
      <c r="N33353" s="152"/>
      <c r="P33353" s="138"/>
    </row>
    <row r="33354" spans="13:16" x14ac:dyDescent="0.3">
      <c r="M33354" s="162"/>
      <c r="N33354" s="152"/>
      <c r="P33354" s="138"/>
    </row>
    <row r="33355" spans="13:16" x14ac:dyDescent="0.3">
      <c r="M33355" s="162"/>
      <c r="N33355" s="152"/>
      <c r="P33355" s="138"/>
    </row>
    <row r="33356" spans="13:16" x14ac:dyDescent="0.3">
      <c r="M33356" s="162"/>
      <c r="N33356" s="152"/>
      <c r="P33356" s="138"/>
    </row>
    <row r="33357" spans="13:16" x14ac:dyDescent="0.3">
      <c r="M33357" s="162"/>
      <c r="N33357" s="152"/>
      <c r="P33357" s="138"/>
    </row>
    <row r="33358" spans="13:16" x14ac:dyDescent="0.3">
      <c r="M33358" s="162"/>
      <c r="N33358" s="152"/>
      <c r="P33358" s="138"/>
    </row>
    <row r="33359" spans="13:16" x14ac:dyDescent="0.3">
      <c r="M33359" s="162"/>
      <c r="N33359" s="152"/>
      <c r="P33359" s="138"/>
    </row>
    <row r="33360" spans="13:16" x14ac:dyDescent="0.3">
      <c r="M33360" s="162"/>
      <c r="N33360" s="152"/>
      <c r="P33360" s="138"/>
    </row>
    <row r="33361" spans="13:16" x14ac:dyDescent="0.3">
      <c r="M33361" s="162"/>
      <c r="N33361" s="152"/>
      <c r="P33361" s="138"/>
    </row>
    <row r="33362" spans="13:16" x14ac:dyDescent="0.3">
      <c r="M33362" s="162"/>
      <c r="N33362" s="152"/>
      <c r="P33362" s="138"/>
    </row>
    <row r="33363" spans="13:16" x14ac:dyDescent="0.3">
      <c r="M33363" s="162"/>
      <c r="N33363" s="152"/>
      <c r="P33363" s="138"/>
    </row>
    <row r="33364" spans="13:16" x14ac:dyDescent="0.3">
      <c r="M33364" s="162"/>
      <c r="N33364" s="152"/>
      <c r="P33364" s="138"/>
    </row>
    <row r="33365" spans="13:16" x14ac:dyDescent="0.3">
      <c r="M33365" s="162"/>
      <c r="N33365" s="152"/>
      <c r="P33365" s="138"/>
    </row>
    <row r="33366" spans="13:16" x14ac:dyDescent="0.3">
      <c r="M33366" s="162"/>
      <c r="N33366" s="152"/>
      <c r="P33366" s="138"/>
    </row>
    <row r="33367" spans="13:16" x14ac:dyDescent="0.3">
      <c r="M33367" s="162"/>
      <c r="N33367" s="152"/>
      <c r="P33367" s="138"/>
    </row>
    <row r="33368" spans="13:16" x14ac:dyDescent="0.3">
      <c r="M33368" s="162"/>
      <c r="N33368" s="152"/>
      <c r="P33368" s="138"/>
    </row>
    <row r="33369" spans="13:16" x14ac:dyDescent="0.3">
      <c r="M33369" s="162"/>
      <c r="N33369" s="152"/>
      <c r="P33369" s="138"/>
    </row>
    <row r="33370" spans="13:16" x14ac:dyDescent="0.3">
      <c r="M33370" s="162"/>
      <c r="N33370" s="152"/>
      <c r="P33370" s="138"/>
    </row>
    <row r="33371" spans="13:16" x14ac:dyDescent="0.3">
      <c r="M33371" s="162"/>
      <c r="N33371" s="152"/>
      <c r="P33371" s="138"/>
    </row>
    <row r="33372" spans="13:16" x14ac:dyDescent="0.3">
      <c r="M33372" s="162"/>
      <c r="N33372" s="152"/>
      <c r="P33372" s="138"/>
    </row>
    <row r="33373" spans="13:16" x14ac:dyDescent="0.3">
      <c r="M33373" s="162"/>
      <c r="N33373" s="152"/>
      <c r="P33373" s="138"/>
    </row>
    <row r="33374" spans="13:16" x14ac:dyDescent="0.3">
      <c r="M33374" s="162"/>
      <c r="N33374" s="152"/>
      <c r="P33374" s="138"/>
    </row>
    <row r="33375" spans="13:16" x14ac:dyDescent="0.3">
      <c r="M33375" s="162"/>
      <c r="N33375" s="152"/>
      <c r="P33375" s="138"/>
    </row>
    <row r="33376" spans="13:16" x14ac:dyDescent="0.3">
      <c r="M33376" s="162"/>
      <c r="N33376" s="152"/>
      <c r="P33376" s="138"/>
    </row>
    <row r="33377" spans="13:16" x14ac:dyDescent="0.3">
      <c r="M33377" s="162"/>
      <c r="N33377" s="152"/>
      <c r="P33377" s="138"/>
    </row>
    <row r="33378" spans="13:16" x14ac:dyDescent="0.3">
      <c r="M33378" s="162"/>
      <c r="N33378" s="152"/>
      <c r="P33378" s="138"/>
    </row>
    <row r="33379" spans="13:16" x14ac:dyDescent="0.3">
      <c r="M33379" s="162"/>
      <c r="N33379" s="152"/>
      <c r="P33379" s="138"/>
    </row>
    <row r="33380" spans="13:16" x14ac:dyDescent="0.3">
      <c r="M33380" s="162"/>
      <c r="N33380" s="152"/>
      <c r="P33380" s="138"/>
    </row>
    <row r="33381" spans="13:16" x14ac:dyDescent="0.3">
      <c r="M33381" s="162"/>
      <c r="N33381" s="152"/>
      <c r="P33381" s="138"/>
    </row>
    <row r="33382" spans="13:16" x14ac:dyDescent="0.3">
      <c r="M33382" s="162"/>
      <c r="N33382" s="152"/>
      <c r="P33382" s="138"/>
    </row>
    <row r="33383" spans="13:16" x14ac:dyDescent="0.3">
      <c r="M33383" s="162"/>
      <c r="N33383" s="152"/>
      <c r="P33383" s="138"/>
    </row>
    <row r="33384" spans="13:16" x14ac:dyDescent="0.3">
      <c r="M33384" s="162"/>
      <c r="N33384" s="152"/>
      <c r="P33384" s="138"/>
    </row>
    <row r="33385" spans="13:16" x14ac:dyDescent="0.3">
      <c r="M33385" s="162"/>
      <c r="N33385" s="152"/>
      <c r="P33385" s="138"/>
    </row>
    <row r="33386" spans="13:16" x14ac:dyDescent="0.3">
      <c r="M33386" s="162"/>
      <c r="N33386" s="152"/>
      <c r="P33386" s="138"/>
    </row>
    <row r="33387" spans="13:16" x14ac:dyDescent="0.3">
      <c r="M33387" s="162"/>
      <c r="N33387" s="152"/>
      <c r="P33387" s="138"/>
    </row>
    <row r="33388" spans="13:16" x14ac:dyDescent="0.3">
      <c r="M33388" s="162"/>
      <c r="N33388" s="152"/>
      <c r="P33388" s="138"/>
    </row>
    <row r="33389" spans="13:16" x14ac:dyDescent="0.3">
      <c r="M33389" s="162"/>
      <c r="N33389" s="152"/>
      <c r="P33389" s="138"/>
    </row>
    <row r="33390" spans="13:16" x14ac:dyDescent="0.3">
      <c r="M33390" s="162"/>
      <c r="N33390" s="152"/>
      <c r="P33390" s="138"/>
    </row>
    <row r="33391" spans="13:16" x14ac:dyDescent="0.3">
      <c r="M33391" s="162"/>
      <c r="N33391" s="152"/>
      <c r="P33391" s="138"/>
    </row>
    <row r="33392" spans="13:16" x14ac:dyDescent="0.3">
      <c r="M33392" s="162"/>
      <c r="N33392" s="152"/>
      <c r="P33392" s="138"/>
    </row>
    <row r="33393" spans="13:16" x14ac:dyDescent="0.3">
      <c r="M33393" s="162"/>
      <c r="N33393" s="152"/>
      <c r="P33393" s="138"/>
    </row>
    <row r="33394" spans="13:16" x14ac:dyDescent="0.3">
      <c r="M33394" s="162"/>
      <c r="N33394" s="152"/>
      <c r="P33394" s="138"/>
    </row>
    <row r="33395" spans="13:16" x14ac:dyDescent="0.3">
      <c r="M33395" s="162"/>
      <c r="N33395" s="152"/>
      <c r="P33395" s="138"/>
    </row>
    <row r="33396" spans="13:16" x14ac:dyDescent="0.3">
      <c r="M33396" s="162"/>
      <c r="N33396" s="152"/>
      <c r="P33396" s="138"/>
    </row>
    <row r="33397" spans="13:16" x14ac:dyDescent="0.3">
      <c r="M33397" s="162"/>
      <c r="N33397" s="152"/>
      <c r="P33397" s="138"/>
    </row>
    <row r="33398" spans="13:16" x14ac:dyDescent="0.3">
      <c r="M33398" s="162"/>
      <c r="N33398" s="152"/>
      <c r="P33398" s="138"/>
    </row>
    <row r="33399" spans="13:16" x14ac:dyDescent="0.3">
      <c r="M33399" s="162"/>
      <c r="N33399" s="152"/>
      <c r="P33399" s="138"/>
    </row>
    <row r="33400" spans="13:16" x14ac:dyDescent="0.3">
      <c r="M33400" s="162"/>
      <c r="N33400" s="152"/>
      <c r="P33400" s="138"/>
    </row>
    <row r="33401" spans="13:16" x14ac:dyDescent="0.3">
      <c r="M33401" s="162"/>
      <c r="N33401" s="152"/>
      <c r="P33401" s="138"/>
    </row>
    <row r="33402" spans="13:16" x14ac:dyDescent="0.3">
      <c r="M33402" s="162"/>
      <c r="N33402" s="152"/>
      <c r="P33402" s="138"/>
    </row>
    <row r="33403" spans="13:16" x14ac:dyDescent="0.3">
      <c r="M33403" s="162"/>
      <c r="N33403" s="152"/>
      <c r="P33403" s="138"/>
    </row>
    <row r="33404" spans="13:16" x14ac:dyDescent="0.3">
      <c r="M33404" s="162"/>
      <c r="N33404" s="152"/>
      <c r="P33404" s="138"/>
    </row>
    <row r="33405" spans="13:16" x14ac:dyDescent="0.3">
      <c r="M33405" s="162"/>
      <c r="N33405" s="152"/>
      <c r="P33405" s="138"/>
    </row>
    <row r="33406" spans="13:16" x14ac:dyDescent="0.3">
      <c r="M33406" s="162"/>
      <c r="N33406" s="152"/>
      <c r="P33406" s="138"/>
    </row>
    <row r="33407" spans="13:16" x14ac:dyDescent="0.3">
      <c r="M33407" s="162"/>
      <c r="N33407" s="152"/>
      <c r="P33407" s="138"/>
    </row>
    <row r="33408" spans="13:16" x14ac:dyDescent="0.3">
      <c r="M33408" s="162"/>
      <c r="N33408" s="152"/>
      <c r="P33408" s="138"/>
    </row>
    <row r="33409" spans="13:16" x14ac:dyDescent="0.3">
      <c r="M33409" s="162"/>
      <c r="N33409" s="152"/>
      <c r="P33409" s="138"/>
    </row>
    <row r="33410" spans="13:16" x14ac:dyDescent="0.3">
      <c r="M33410" s="162"/>
      <c r="N33410" s="152"/>
      <c r="P33410" s="138"/>
    </row>
    <row r="33411" spans="13:16" x14ac:dyDescent="0.3">
      <c r="M33411" s="162"/>
      <c r="N33411" s="152"/>
      <c r="P33411" s="138"/>
    </row>
    <row r="33412" spans="13:16" x14ac:dyDescent="0.3">
      <c r="M33412" s="162"/>
      <c r="N33412" s="152"/>
      <c r="P33412" s="138"/>
    </row>
    <row r="33413" spans="13:16" x14ac:dyDescent="0.3">
      <c r="M33413" s="162"/>
      <c r="N33413" s="152"/>
      <c r="P33413" s="138"/>
    </row>
    <row r="33414" spans="13:16" x14ac:dyDescent="0.3">
      <c r="M33414" s="162"/>
      <c r="N33414" s="152"/>
      <c r="P33414" s="138"/>
    </row>
    <row r="33415" spans="13:16" x14ac:dyDescent="0.3">
      <c r="M33415" s="162"/>
      <c r="N33415" s="152"/>
      <c r="P33415" s="138"/>
    </row>
    <row r="33416" spans="13:16" x14ac:dyDescent="0.3">
      <c r="M33416" s="162"/>
      <c r="N33416" s="152"/>
      <c r="P33416" s="138"/>
    </row>
    <row r="33417" spans="13:16" x14ac:dyDescent="0.3">
      <c r="M33417" s="162"/>
      <c r="N33417" s="152"/>
      <c r="P33417" s="138"/>
    </row>
    <row r="33418" spans="13:16" x14ac:dyDescent="0.3">
      <c r="M33418" s="162"/>
      <c r="N33418" s="152"/>
      <c r="P33418" s="138"/>
    </row>
    <row r="33419" spans="13:16" x14ac:dyDescent="0.3">
      <c r="M33419" s="162"/>
      <c r="N33419" s="152"/>
      <c r="P33419" s="138"/>
    </row>
    <row r="33420" spans="13:16" x14ac:dyDescent="0.3">
      <c r="M33420" s="162"/>
      <c r="N33420" s="152"/>
      <c r="P33420" s="138"/>
    </row>
    <row r="33421" spans="13:16" x14ac:dyDescent="0.3">
      <c r="M33421" s="162"/>
      <c r="N33421" s="152"/>
      <c r="P33421" s="138"/>
    </row>
    <row r="33422" spans="13:16" x14ac:dyDescent="0.3">
      <c r="M33422" s="162"/>
      <c r="N33422" s="152"/>
      <c r="P33422" s="138"/>
    </row>
    <row r="33423" spans="13:16" x14ac:dyDescent="0.3">
      <c r="M33423" s="162"/>
      <c r="N33423" s="152"/>
      <c r="P33423" s="138"/>
    </row>
    <row r="33424" spans="13:16" x14ac:dyDescent="0.3">
      <c r="M33424" s="162"/>
      <c r="N33424" s="152"/>
      <c r="P33424" s="138"/>
    </row>
    <row r="33425" spans="13:16" x14ac:dyDescent="0.3">
      <c r="M33425" s="162"/>
      <c r="N33425" s="152"/>
      <c r="P33425" s="138"/>
    </row>
    <row r="33426" spans="13:16" x14ac:dyDescent="0.3">
      <c r="M33426" s="162"/>
      <c r="N33426" s="152"/>
      <c r="P33426" s="138"/>
    </row>
    <row r="33427" spans="13:16" x14ac:dyDescent="0.3">
      <c r="M33427" s="162"/>
      <c r="N33427" s="152"/>
      <c r="P33427" s="138"/>
    </row>
    <row r="33428" spans="13:16" x14ac:dyDescent="0.3">
      <c r="M33428" s="162"/>
      <c r="N33428" s="152"/>
      <c r="P33428" s="138"/>
    </row>
    <row r="33429" spans="13:16" x14ac:dyDescent="0.3">
      <c r="M33429" s="162"/>
      <c r="N33429" s="152"/>
      <c r="P33429" s="138"/>
    </row>
    <row r="33430" spans="13:16" x14ac:dyDescent="0.3">
      <c r="M33430" s="162"/>
      <c r="N33430" s="152"/>
      <c r="P33430" s="138"/>
    </row>
    <row r="33431" spans="13:16" x14ac:dyDescent="0.3">
      <c r="M33431" s="162"/>
      <c r="N33431" s="152"/>
      <c r="P33431" s="138"/>
    </row>
    <row r="33432" spans="13:16" x14ac:dyDescent="0.3">
      <c r="M33432" s="162"/>
      <c r="N33432" s="152"/>
      <c r="P33432" s="138"/>
    </row>
    <row r="33433" spans="13:16" x14ac:dyDescent="0.3">
      <c r="M33433" s="162"/>
      <c r="N33433" s="152"/>
      <c r="P33433" s="138"/>
    </row>
    <row r="33434" spans="13:16" x14ac:dyDescent="0.3">
      <c r="M33434" s="162"/>
      <c r="N33434" s="152"/>
      <c r="P33434" s="138"/>
    </row>
    <row r="33435" spans="13:16" x14ac:dyDescent="0.3">
      <c r="M33435" s="162"/>
      <c r="N33435" s="152"/>
      <c r="P33435" s="138"/>
    </row>
    <row r="33436" spans="13:16" x14ac:dyDescent="0.3">
      <c r="M33436" s="162"/>
      <c r="N33436" s="152"/>
      <c r="P33436" s="138"/>
    </row>
    <row r="33437" spans="13:16" x14ac:dyDescent="0.3">
      <c r="M33437" s="162"/>
      <c r="N33437" s="152"/>
      <c r="P33437" s="138"/>
    </row>
    <row r="33438" spans="13:16" x14ac:dyDescent="0.3">
      <c r="M33438" s="162"/>
      <c r="N33438" s="152"/>
      <c r="P33438" s="138"/>
    </row>
    <row r="33439" spans="13:16" x14ac:dyDescent="0.3">
      <c r="M33439" s="162"/>
      <c r="N33439" s="152"/>
      <c r="P33439" s="138"/>
    </row>
    <row r="33440" spans="13:16" x14ac:dyDescent="0.3">
      <c r="M33440" s="162"/>
      <c r="N33440" s="152"/>
      <c r="P33440" s="138"/>
    </row>
    <row r="33441" spans="13:16" x14ac:dyDescent="0.3">
      <c r="M33441" s="162"/>
      <c r="N33441" s="152"/>
      <c r="P33441" s="138"/>
    </row>
    <row r="33442" spans="13:16" x14ac:dyDescent="0.3">
      <c r="M33442" s="162"/>
      <c r="N33442" s="152"/>
      <c r="P33442" s="138"/>
    </row>
    <row r="33443" spans="13:16" x14ac:dyDescent="0.3">
      <c r="M33443" s="162"/>
      <c r="N33443" s="152"/>
      <c r="P33443" s="138"/>
    </row>
    <row r="33444" spans="13:16" x14ac:dyDescent="0.3">
      <c r="M33444" s="162"/>
      <c r="N33444" s="152"/>
      <c r="P33444" s="138"/>
    </row>
    <row r="33445" spans="13:16" x14ac:dyDescent="0.3">
      <c r="M33445" s="162"/>
      <c r="N33445" s="152"/>
      <c r="P33445" s="138"/>
    </row>
    <row r="33446" spans="13:16" x14ac:dyDescent="0.3">
      <c r="M33446" s="162"/>
      <c r="N33446" s="152"/>
      <c r="P33446" s="138"/>
    </row>
    <row r="33447" spans="13:16" x14ac:dyDescent="0.3">
      <c r="M33447" s="162"/>
      <c r="N33447" s="152"/>
      <c r="P33447" s="138"/>
    </row>
    <row r="33448" spans="13:16" x14ac:dyDescent="0.3">
      <c r="M33448" s="162"/>
      <c r="N33448" s="152"/>
      <c r="P33448" s="138"/>
    </row>
    <row r="33449" spans="13:16" x14ac:dyDescent="0.3">
      <c r="M33449" s="162"/>
      <c r="N33449" s="152"/>
      <c r="P33449" s="138"/>
    </row>
    <row r="33450" spans="13:16" x14ac:dyDescent="0.3">
      <c r="M33450" s="162"/>
      <c r="N33450" s="152"/>
      <c r="P33450" s="138"/>
    </row>
    <row r="33451" spans="13:16" x14ac:dyDescent="0.3">
      <c r="M33451" s="162"/>
      <c r="N33451" s="152"/>
      <c r="P33451" s="138"/>
    </row>
    <row r="33452" spans="13:16" x14ac:dyDescent="0.3">
      <c r="M33452" s="162"/>
      <c r="N33452" s="152"/>
      <c r="P33452" s="138"/>
    </row>
    <row r="33453" spans="13:16" x14ac:dyDescent="0.3">
      <c r="M33453" s="162"/>
      <c r="N33453" s="152"/>
      <c r="P33453" s="138"/>
    </row>
    <row r="33454" spans="13:16" x14ac:dyDescent="0.3">
      <c r="M33454" s="162"/>
      <c r="N33454" s="152"/>
      <c r="P33454" s="138"/>
    </row>
    <row r="33455" spans="13:16" x14ac:dyDescent="0.3">
      <c r="M33455" s="162"/>
      <c r="N33455" s="152"/>
      <c r="P33455" s="138"/>
    </row>
    <row r="33456" spans="13:16" x14ac:dyDescent="0.3">
      <c r="M33456" s="162"/>
      <c r="N33456" s="152"/>
      <c r="P33456" s="138"/>
    </row>
    <row r="33457" spans="13:16" x14ac:dyDescent="0.3">
      <c r="M33457" s="162"/>
      <c r="N33457" s="152"/>
      <c r="P33457" s="138"/>
    </row>
    <row r="33458" spans="13:16" x14ac:dyDescent="0.3">
      <c r="M33458" s="162"/>
      <c r="N33458" s="152"/>
      <c r="P33458" s="138"/>
    </row>
    <row r="33459" spans="13:16" x14ac:dyDescent="0.3">
      <c r="M33459" s="162"/>
      <c r="N33459" s="152"/>
      <c r="P33459" s="138"/>
    </row>
    <row r="33460" spans="13:16" x14ac:dyDescent="0.3">
      <c r="M33460" s="162"/>
      <c r="N33460" s="152"/>
      <c r="P33460" s="138"/>
    </row>
    <row r="33461" spans="13:16" x14ac:dyDescent="0.3">
      <c r="M33461" s="162"/>
      <c r="N33461" s="152"/>
      <c r="P33461" s="138"/>
    </row>
    <row r="33462" spans="13:16" x14ac:dyDescent="0.3">
      <c r="M33462" s="162"/>
      <c r="N33462" s="152"/>
      <c r="P33462" s="138"/>
    </row>
    <row r="33463" spans="13:16" x14ac:dyDescent="0.3">
      <c r="M33463" s="162"/>
      <c r="N33463" s="152"/>
      <c r="P33463" s="138"/>
    </row>
    <row r="33464" spans="13:16" x14ac:dyDescent="0.3">
      <c r="M33464" s="162"/>
      <c r="N33464" s="152"/>
      <c r="P33464" s="138"/>
    </row>
    <row r="33465" spans="13:16" x14ac:dyDescent="0.3">
      <c r="M33465" s="162"/>
      <c r="N33465" s="152"/>
      <c r="P33465" s="138"/>
    </row>
    <row r="33466" spans="13:16" x14ac:dyDescent="0.3">
      <c r="M33466" s="162"/>
      <c r="N33466" s="152"/>
      <c r="P33466" s="138"/>
    </row>
    <row r="33467" spans="13:16" x14ac:dyDescent="0.3">
      <c r="M33467" s="162"/>
      <c r="N33467" s="152"/>
      <c r="P33467" s="138"/>
    </row>
    <row r="33468" spans="13:16" x14ac:dyDescent="0.3">
      <c r="M33468" s="162"/>
      <c r="N33468" s="152"/>
      <c r="P33468" s="138"/>
    </row>
    <row r="33469" spans="13:16" x14ac:dyDescent="0.3">
      <c r="M33469" s="162"/>
      <c r="N33469" s="152"/>
      <c r="P33469" s="138"/>
    </row>
    <row r="33470" spans="13:16" x14ac:dyDescent="0.3">
      <c r="M33470" s="162"/>
      <c r="N33470" s="152"/>
      <c r="P33470" s="138"/>
    </row>
    <row r="33471" spans="13:16" x14ac:dyDescent="0.3">
      <c r="M33471" s="162"/>
      <c r="N33471" s="152"/>
      <c r="P33471" s="138"/>
    </row>
    <row r="33472" spans="13:16" x14ac:dyDescent="0.3">
      <c r="M33472" s="162"/>
      <c r="N33472" s="152"/>
      <c r="P33472" s="138"/>
    </row>
    <row r="33473" spans="13:16" x14ac:dyDescent="0.3">
      <c r="M33473" s="162"/>
      <c r="N33473" s="152"/>
      <c r="P33473" s="138"/>
    </row>
    <row r="33474" spans="13:16" x14ac:dyDescent="0.3">
      <c r="M33474" s="162"/>
      <c r="N33474" s="152"/>
      <c r="P33474" s="138"/>
    </row>
    <row r="33475" spans="13:16" x14ac:dyDescent="0.3">
      <c r="M33475" s="162"/>
      <c r="N33475" s="152"/>
      <c r="P33475" s="138"/>
    </row>
    <row r="33476" spans="13:16" x14ac:dyDescent="0.3">
      <c r="M33476" s="162"/>
      <c r="N33476" s="152"/>
      <c r="P33476" s="138"/>
    </row>
    <row r="33477" spans="13:16" x14ac:dyDescent="0.3">
      <c r="M33477" s="162"/>
      <c r="N33477" s="152"/>
      <c r="P33477" s="138"/>
    </row>
    <row r="33478" spans="13:16" x14ac:dyDescent="0.3">
      <c r="M33478" s="162"/>
      <c r="N33478" s="152"/>
      <c r="P33478" s="138"/>
    </row>
    <row r="33479" spans="13:16" x14ac:dyDescent="0.3">
      <c r="M33479" s="162"/>
      <c r="N33479" s="152"/>
      <c r="P33479" s="138"/>
    </row>
    <row r="33480" spans="13:16" x14ac:dyDescent="0.3">
      <c r="M33480" s="162"/>
      <c r="N33480" s="152"/>
      <c r="P33480" s="138"/>
    </row>
    <row r="33481" spans="13:16" x14ac:dyDescent="0.3">
      <c r="M33481" s="162"/>
      <c r="N33481" s="152"/>
      <c r="P33481" s="138"/>
    </row>
    <row r="33482" spans="13:16" x14ac:dyDescent="0.3">
      <c r="M33482" s="162"/>
      <c r="N33482" s="152"/>
      <c r="P33482" s="138"/>
    </row>
    <row r="33483" spans="13:16" x14ac:dyDescent="0.3">
      <c r="M33483" s="162"/>
      <c r="N33483" s="152"/>
      <c r="P33483" s="138"/>
    </row>
    <row r="33484" spans="13:16" x14ac:dyDescent="0.3">
      <c r="M33484" s="162"/>
      <c r="N33484" s="152"/>
      <c r="P33484" s="138"/>
    </row>
    <row r="33485" spans="13:16" x14ac:dyDescent="0.3">
      <c r="M33485" s="162"/>
      <c r="N33485" s="152"/>
      <c r="P33485" s="138"/>
    </row>
    <row r="33486" spans="13:16" x14ac:dyDescent="0.3">
      <c r="M33486" s="162"/>
      <c r="N33486" s="152"/>
      <c r="P33486" s="138"/>
    </row>
    <row r="33487" spans="13:16" x14ac:dyDescent="0.3">
      <c r="M33487" s="162"/>
      <c r="N33487" s="152"/>
      <c r="P33487" s="138"/>
    </row>
    <row r="33488" spans="13:16" x14ac:dyDescent="0.3">
      <c r="M33488" s="162"/>
      <c r="N33488" s="152"/>
      <c r="P33488" s="138"/>
    </row>
    <row r="33489" spans="13:16" x14ac:dyDescent="0.3">
      <c r="M33489" s="162"/>
      <c r="N33489" s="152"/>
      <c r="P33489" s="138"/>
    </row>
    <row r="33490" spans="13:16" x14ac:dyDescent="0.3">
      <c r="M33490" s="162"/>
      <c r="N33490" s="152"/>
      <c r="P33490" s="138"/>
    </row>
    <row r="33491" spans="13:16" x14ac:dyDescent="0.3">
      <c r="M33491" s="162"/>
      <c r="N33491" s="152"/>
      <c r="P33491" s="138"/>
    </row>
    <row r="33492" spans="13:16" x14ac:dyDescent="0.3">
      <c r="M33492" s="162"/>
      <c r="N33492" s="152"/>
      <c r="P33492" s="138"/>
    </row>
    <row r="33493" spans="13:16" x14ac:dyDescent="0.3">
      <c r="M33493" s="162"/>
      <c r="N33493" s="152"/>
      <c r="P33493" s="138"/>
    </row>
    <row r="33494" spans="13:16" x14ac:dyDescent="0.3">
      <c r="M33494" s="162"/>
      <c r="N33494" s="152"/>
      <c r="P33494" s="138"/>
    </row>
    <row r="33495" spans="13:16" x14ac:dyDescent="0.3">
      <c r="M33495" s="162"/>
      <c r="N33495" s="152"/>
      <c r="P33495" s="138"/>
    </row>
    <row r="33496" spans="13:16" x14ac:dyDescent="0.3">
      <c r="M33496" s="162"/>
      <c r="N33496" s="152"/>
      <c r="P33496" s="138"/>
    </row>
    <row r="33497" spans="13:16" x14ac:dyDescent="0.3">
      <c r="M33497" s="162"/>
      <c r="N33497" s="152"/>
      <c r="P33497" s="138"/>
    </row>
    <row r="33498" spans="13:16" x14ac:dyDescent="0.3">
      <c r="M33498" s="162"/>
      <c r="N33498" s="152"/>
      <c r="P33498" s="138"/>
    </row>
    <row r="33499" spans="13:16" x14ac:dyDescent="0.3">
      <c r="M33499" s="162"/>
      <c r="N33499" s="152"/>
      <c r="P33499" s="138"/>
    </row>
    <row r="33500" spans="13:16" x14ac:dyDescent="0.3">
      <c r="M33500" s="162"/>
      <c r="N33500" s="152"/>
      <c r="P33500" s="138"/>
    </row>
    <row r="33501" spans="13:16" x14ac:dyDescent="0.3">
      <c r="M33501" s="162"/>
      <c r="N33501" s="152"/>
      <c r="P33501" s="138"/>
    </row>
    <row r="33502" spans="13:16" x14ac:dyDescent="0.3">
      <c r="M33502" s="162"/>
      <c r="N33502" s="152"/>
      <c r="P33502" s="138"/>
    </row>
    <row r="33503" spans="13:16" x14ac:dyDescent="0.3">
      <c r="M33503" s="162"/>
      <c r="N33503" s="152"/>
      <c r="P33503" s="138"/>
    </row>
    <row r="33504" spans="13:16" x14ac:dyDescent="0.3">
      <c r="M33504" s="162"/>
      <c r="N33504" s="152"/>
      <c r="P33504" s="138"/>
    </row>
    <row r="33505" spans="13:16" x14ac:dyDescent="0.3">
      <c r="M33505" s="162"/>
      <c r="N33505" s="152"/>
      <c r="P33505" s="138"/>
    </row>
    <row r="33506" spans="13:16" x14ac:dyDescent="0.3">
      <c r="M33506" s="162"/>
      <c r="N33506" s="152"/>
      <c r="P33506" s="138"/>
    </row>
    <row r="33507" spans="13:16" x14ac:dyDescent="0.3">
      <c r="M33507" s="162"/>
      <c r="N33507" s="152"/>
      <c r="P33507" s="138"/>
    </row>
    <row r="33508" spans="13:16" x14ac:dyDescent="0.3">
      <c r="M33508" s="162"/>
      <c r="N33508" s="152"/>
      <c r="P33508" s="138"/>
    </row>
    <row r="33509" spans="13:16" x14ac:dyDescent="0.3">
      <c r="M33509" s="162"/>
      <c r="N33509" s="152"/>
      <c r="P33509" s="138"/>
    </row>
    <row r="33510" spans="13:16" x14ac:dyDescent="0.3">
      <c r="M33510" s="162"/>
      <c r="N33510" s="152"/>
      <c r="P33510" s="138"/>
    </row>
    <row r="33511" spans="13:16" x14ac:dyDescent="0.3">
      <c r="M33511" s="162"/>
      <c r="N33511" s="152"/>
      <c r="P33511" s="138"/>
    </row>
    <row r="33512" spans="13:16" x14ac:dyDescent="0.3">
      <c r="M33512" s="162"/>
      <c r="N33512" s="152"/>
      <c r="P33512" s="138"/>
    </row>
    <row r="33513" spans="13:16" x14ac:dyDescent="0.3">
      <c r="M33513" s="162"/>
      <c r="N33513" s="152"/>
      <c r="P33513" s="138"/>
    </row>
    <row r="33514" spans="13:16" x14ac:dyDescent="0.3">
      <c r="M33514" s="162"/>
      <c r="N33514" s="152"/>
      <c r="P33514" s="138"/>
    </row>
    <row r="33515" spans="13:16" x14ac:dyDescent="0.3">
      <c r="M33515" s="162"/>
      <c r="N33515" s="152"/>
      <c r="P33515" s="138"/>
    </row>
    <row r="33516" spans="13:16" x14ac:dyDescent="0.3">
      <c r="M33516" s="162"/>
      <c r="N33516" s="152"/>
      <c r="P33516" s="138"/>
    </row>
    <row r="33517" spans="13:16" x14ac:dyDescent="0.3">
      <c r="M33517" s="162"/>
      <c r="N33517" s="152"/>
      <c r="P33517" s="138"/>
    </row>
    <row r="33518" spans="13:16" x14ac:dyDescent="0.3">
      <c r="M33518" s="162"/>
      <c r="N33518" s="152"/>
      <c r="P33518" s="138"/>
    </row>
    <row r="33519" spans="13:16" x14ac:dyDescent="0.3">
      <c r="M33519" s="162"/>
      <c r="N33519" s="152"/>
      <c r="P33519" s="138"/>
    </row>
    <row r="33520" spans="13:16" x14ac:dyDescent="0.3">
      <c r="M33520" s="162"/>
      <c r="N33520" s="152"/>
      <c r="P33520" s="138"/>
    </row>
    <row r="33521" spans="13:16" x14ac:dyDescent="0.3">
      <c r="M33521" s="162"/>
      <c r="N33521" s="152"/>
      <c r="P33521" s="138"/>
    </row>
    <row r="33522" spans="13:16" x14ac:dyDescent="0.3">
      <c r="M33522" s="162"/>
      <c r="N33522" s="152"/>
      <c r="P33522" s="138"/>
    </row>
    <row r="33523" spans="13:16" x14ac:dyDescent="0.3">
      <c r="M33523" s="162"/>
      <c r="N33523" s="152"/>
      <c r="P33523" s="138"/>
    </row>
    <row r="33524" spans="13:16" x14ac:dyDescent="0.3">
      <c r="M33524" s="162"/>
      <c r="N33524" s="152"/>
      <c r="P33524" s="138"/>
    </row>
    <row r="33525" spans="13:16" x14ac:dyDescent="0.3">
      <c r="M33525" s="162"/>
      <c r="N33525" s="152"/>
      <c r="P33525" s="138"/>
    </row>
    <row r="33526" spans="13:16" x14ac:dyDescent="0.3">
      <c r="M33526" s="162"/>
      <c r="N33526" s="152"/>
      <c r="P33526" s="138"/>
    </row>
    <row r="33527" spans="13:16" x14ac:dyDescent="0.3">
      <c r="M33527" s="162"/>
      <c r="N33527" s="152"/>
      <c r="P33527" s="138"/>
    </row>
    <row r="33528" spans="13:16" x14ac:dyDescent="0.3">
      <c r="M33528" s="162"/>
      <c r="N33528" s="152"/>
      <c r="P33528" s="138"/>
    </row>
    <row r="33529" spans="13:16" x14ac:dyDescent="0.3">
      <c r="M33529" s="162"/>
      <c r="N33529" s="152"/>
      <c r="P33529" s="138"/>
    </row>
    <row r="33530" spans="13:16" x14ac:dyDescent="0.3">
      <c r="M33530" s="162"/>
      <c r="N33530" s="152"/>
      <c r="P33530" s="138"/>
    </row>
    <row r="33531" spans="13:16" x14ac:dyDescent="0.3">
      <c r="M33531" s="162"/>
      <c r="N33531" s="152"/>
      <c r="P33531" s="138"/>
    </row>
    <row r="33532" spans="13:16" x14ac:dyDescent="0.3">
      <c r="M33532" s="162"/>
      <c r="N33532" s="152"/>
      <c r="P33532" s="138"/>
    </row>
    <row r="33533" spans="13:16" x14ac:dyDescent="0.3">
      <c r="M33533" s="162"/>
      <c r="N33533" s="152"/>
      <c r="P33533" s="138"/>
    </row>
    <row r="33534" spans="13:16" x14ac:dyDescent="0.3">
      <c r="M33534" s="162"/>
      <c r="N33534" s="152"/>
      <c r="P33534" s="138"/>
    </row>
    <row r="33535" spans="13:16" x14ac:dyDescent="0.3">
      <c r="M33535" s="162"/>
      <c r="N33535" s="152"/>
      <c r="P33535" s="138"/>
    </row>
    <row r="33536" spans="13:16" x14ac:dyDescent="0.3">
      <c r="M33536" s="162"/>
      <c r="N33536" s="152"/>
      <c r="P33536" s="138"/>
    </row>
    <row r="33537" spans="13:16" x14ac:dyDescent="0.3">
      <c r="M33537" s="162"/>
      <c r="N33537" s="152"/>
      <c r="P33537" s="138"/>
    </row>
    <row r="33538" spans="13:16" x14ac:dyDescent="0.3">
      <c r="M33538" s="162"/>
      <c r="N33538" s="152"/>
      <c r="P33538" s="138"/>
    </row>
    <row r="33539" spans="13:16" x14ac:dyDescent="0.3">
      <c r="M33539" s="162"/>
      <c r="N33539" s="152"/>
      <c r="P33539" s="138"/>
    </row>
    <row r="33540" spans="13:16" x14ac:dyDescent="0.3">
      <c r="M33540" s="162"/>
      <c r="N33540" s="152"/>
      <c r="P33540" s="138"/>
    </row>
    <row r="33541" spans="13:16" x14ac:dyDescent="0.3">
      <c r="M33541" s="162"/>
      <c r="N33541" s="152"/>
      <c r="P33541" s="138"/>
    </row>
    <row r="33542" spans="13:16" x14ac:dyDescent="0.3">
      <c r="M33542" s="162"/>
      <c r="N33542" s="152"/>
      <c r="P33542" s="138"/>
    </row>
    <row r="33543" spans="13:16" x14ac:dyDescent="0.3">
      <c r="M33543" s="162"/>
      <c r="N33543" s="152"/>
      <c r="P33543" s="138"/>
    </row>
    <row r="33544" spans="13:16" x14ac:dyDescent="0.3">
      <c r="M33544" s="162"/>
      <c r="N33544" s="152"/>
      <c r="P33544" s="138"/>
    </row>
    <row r="33545" spans="13:16" x14ac:dyDescent="0.3">
      <c r="M33545" s="162"/>
      <c r="N33545" s="152"/>
      <c r="P33545" s="138"/>
    </row>
    <row r="33546" spans="13:16" x14ac:dyDescent="0.3">
      <c r="M33546" s="162"/>
      <c r="N33546" s="152"/>
      <c r="P33546" s="138"/>
    </row>
    <row r="33547" spans="13:16" x14ac:dyDescent="0.3">
      <c r="M33547" s="162"/>
      <c r="N33547" s="152"/>
      <c r="P33547" s="138"/>
    </row>
    <row r="33548" spans="13:16" x14ac:dyDescent="0.3">
      <c r="M33548" s="162"/>
      <c r="N33548" s="152"/>
      <c r="P33548" s="138"/>
    </row>
    <row r="33549" spans="13:16" x14ac:dyDescent="0.3">
      <c r="M33549" s="162"/>
      <c r="N33549" s="152"/>
      <c r="P33549" s="138"/>
    </row>
    <row r="33550" spans="13:16" x14ac:dyDescent="0.3">
      <c r="M33550" s="162"/>
      <c r="N33550" s="152"/>
      <c r="P33550" s="138"/>
    </row>
    <row r="33551" spans="13:16" x14ac:dyDescent="0.3">
      <c r="M33551" s="162"/>
      <c r="N33551" s="152"/>
      <c r="P33551" s="138"/>
    </row>
    <row r="33552" spans="13:16" x14ac:dyDescent="0.3">
      <c r="M33552" s="162"/>
      <c r="N33552" s="152"/>
      <c r="P33552" s="138"/>
    </row>
    <row r="33553" spans="13:16" x14ac:dyDescent="0.3">
      <c r="M33553" s="162"/>
      <c r="N33553" s="152"/>
      <c r="P33553" s="138"/>
    </row>
    <row r="33554" spans="13:16" x14ac:dyDescent="0.3">
      <c r="M33554" s="162"/>
      <c r="N33554" s="152"/>
      <c r="P33554" s="138"/>
    </row>
    <row r="33555" spans="13:16" x14ac:dyDescent="0.3">
      <c r="M33555" s="162"/>
      <c r="N33555" s="152"/>
      <c r="P33555" s="138"/>
    </row>
    <row r="33556" spans="13:16" x14ac:dyDescent="0.3">
      <c r="M33556" s="162"/>
      <c r="N33556" s="152"/>
      <c r="P33556" s="138"/>
    </row>
    <row r="33557" spans="13:16" x14ac:dyDescent="0.3">
      <c r="M33557" s="162"/>
      <c r="N33557" s="152"/>
      <c r="P33557" s="138"/>
    </row>
    <row r="33558" spans="13:16" x14ac:dyDescent="0.3">
      <c r="M33558" s="162"/>
      <c r="N33558" s="152"/>
      <c r="P33558" s="138"/>
    </row>
    <row r="33559" spans="13:16" x14ac:dyDescent="0.3">
      <c r="M33559" s="162"/>
      <c r="N33559" s="152"/>
      <c r="P33559" s="138"/>
    </row>
    <row r="33560" spans="13:16" x14ac:dyDescent="0.3">
      <c r="M33560" s="162"/>
      <c r="N33560" s="152"/>
      <c r="P33560" s="138"/>
    </row>
    <row r="33561" spans="13:16" x14ac:dyDescent="0.3">
      <c r="M33561" s="162"/>
      <c r="N33561" s="152"/>
      <c r="P33561" s="138"/>
    </row>
    <row r="33562" spans="13:16" x14ac:dyDescent="0.3">
      <c r="M33562" s="162"/>
      <c r="N33562" s="152"/>
      <c r="P33562" s="138"/>
    </row>
    <row r="33563" spans="13:16" x14ac:dyDescent="0.3">
      <c r="M33563" s="162"/>
      <c r="N33563" s="152"/>
      <c r="P33563" s="138"/>
    </row>
    <row r="33564" spans="13:16" x14ac:dyDescent="0.3">
      <c r="M33564" s="162"/>
      <c r="N33564" s="152"/>
      <c r="P33564" s="138"/>
    </row>
    <row r="33565" spans="13:16" x14ac:dyDescent="0.3">
      <c r="M33565" s="162"/>
      <c r="N33565" s="152"/>
      <c r="P33565" s="138"/>
    </row>
    <row r="33566" spans="13:16" x14ac:dyDescent="0.3">
      <c r="M33566" s="162"/>
      <c r="N33566" s="152"/>
      <c r="P33566" s="138"/>
    </row>
    <row r="33567" spans="13:16" x14ac:dyDescent="0.3">
      <c r="M33567" s="162"/>
      <c r="N33567" s="152"/>
      <c r="P33567" s="138"/>
    </row>
    <row r="33568" spans="13:16" x14ac:dyDescent="0.3">
      <c r="M33568" s="162"/>
      <c r="N33568" s="152"/>
      <c r="P33568" s="138"/>
    </row>
    <row r="33569" spans="13:16" x14ac:dyDescent="0.3">
      <c r="M33569" s="162"/>
      <c r="N33569" s="152"/>
      <c r="P33569" s="138"/>
    </row>
    <row r="33570" spans="13:16" x14ac:dyDescent="0.3">
      <c r="M33570" s="162"/>
      <c r="N33570" s="152"/>
      <c r="P33570" s="138"/>
    </row>
    <row r="33571" spans="13:16" x14ac:dyDescent="0.3">
      <c r="M33571" s="162"/>
      <c r="N33571" s="152"/>
      <c r="P33571" s="138"/>
    </row>
    <row r="33572" spans="13:16" x14ac:dyDescent="0.3">
      <c r="M33572" s="162"/>
      <c r="N33572" s="152"/>
      <c r="P33572" s="138"/>
    </row>
    <row r="33573" spans="13:16" x14ac:dyDescent="0.3">
      <c r="M33573" s="162"/>
      <c r="N33573" s="152"/>
      <c r="P33573" s="138"/>
    </row>
    <row r="33574" spans="13:16" x14ac:dyDescent="0.3">
      <c r="M33574" s="162"/>
      <c r="N33574" s="152"/>
      <c r="P33574" s="138"/>
    </row>
    <row r="33575" spans="13:16" x14ac:dyDescent="0.3">
      <c r="M33575" s="162"/>
      <c r="N33575" s="152"/>
      <c r="P33575" s="138"/>
    </row>
    <row r="33576" spans="13:16" x14ac:dyDescent="0.3">
      <c r="M33576" s="162"/>
      <c r="N33576" s="152"/>
      <c r="P33576" s="138"/>
    </row>
    <row r="33577" spans="13:16" x14ac:dyDescent="0.3">
      <c r="M33577" s="162"/>
      <c r="N33577" s="152"/>
      <c r="P33577" s="138"/>
    </row>
    <row r="33578" spans="13:16" x14ac:dyDescent="0.3">
      <c r="M33578" s="162"/>
      <c r="N33578" s="152"/>
      <c r="P33578" s="138"/>
    </row>
    <row r="33579" spans="13:16" x14ac:dyDescent="0.3">
      <c r="M33579" s="162"/>
      <c r="N33579" s="152"/>
      <c r="P33579" s="138"/>
    </row>
    <row r="33580" spans="13:16" x14ac:dyDescent="0.3">
      <c r="M33580" s="162"/>
      <c r="N33580" s="152"/>
      <c r="P33580" s="138"/>
    </row>
    <row r="33581" spans="13:16" x14ac:dyDescent="0.3">
      <c r="M33581" s="162"/>
      <c r="N33581" s="152"/>
      <c r="P33581" s="138"/>
    </row>
    <row r="33582" spans="13:16" x14ac:dyDescent="0.3">
      <c r="M33582" s="162"/>
      <c r="N33582" s="152"/>
      <c r="P33582" s="138"/>
    </row>
    <row r="33583" spans="13:16" x14ac:dyDescent="0.3">
      <c r="M33583" s="162"/>
      <c r="N33583" s="152"/>
      <c r="P33583" s="138"/>
    </row>
    <row r="33584" spans="13:16" x14ac:dyDescent="0.3">
      <c r="M33584" s="162"/>
      <c r="N33584" s="152"/>
      <c r="P33584" s="138"/>
    </row>
    <row r="33585" spans="13:16" x14ac:dyDescent="0.3">
      <c r="M33585" s="162"/>
      <c r="N33585" s="152"/>
      <c r="P33585" s="138"/>
    </row>
    <row r="33586" spans="13:16" x14ac:dyDescent="0.3">
      <c r="M33586" s="162"/>
      <c r="N33586" s="152"/>
      <c r="P33586" s="138"/>
    </row>
    <row r="33587" spans="13:16" x14ac:dyDescent="0.3">
      <c r="M33587" s="162"/>
      <c r="N33587" s="152"/>
      <c r="P33587" s="138"/>
    </row>
    <row r="33588" spans="13:16" x14ac:dyDescent="0.3">
      <c r="M33588" s="162"/>
      <c r="N33588" s="152"/>
      <c r="P33588" s="138"/>
    </row>
    <row r="33589" spans="13:16" x14ac:dyDescent="0.3">
      <c r="M33589" s="162"/>
      <c r="N33589" s="152"/>
      <c r="P33589" s="138"/>
    </row>
    <row r="33590" spans="13:16" x14ac:dyDescent="0.3">
      <c r="M33590" s="162"/>
      <c r="N33590" s="152"/>
      <c r="P33590" s="138"/>
    </row>
    <row r="33591" spans="13:16" x14ac:dyDescent="0.3">
      <c r="M33591" s="162"/>
      <c r="N33591" s="152"/>
      <c r="P33591" s="138"/>
    </row>
    <row r="33592" spans="13:16" x14ac:dyDescent="0.3">
      <c r="M33592" s="162"/>
      <c r="N33592" s="152"/>
      <c r="P33592" s="138"/>
    </row>
    <row r="33593" spans="13:16" x14ac:dyDescent="0.3">
      <c r="M33593" s="162"/>
      <c r="N33593" s="152"/>
      <c r="P33593" s="138"/>
    </row>
    <row r="33594" spans="13:16" x14ac:dyDescent="0.3">
      <c r="M33594" s="162"/>
      <c r="N33594" s="152"/>
      <c r="P33594" s="138"/>
    </row>
    <row r="33595" spans="13:16" x14ac:dyDescent="0.3">
      <c r="M33595" s="162"/>
      <c r="N33595" s="152"/>
      <c r="P33595" s="138"/>
    </row>
    <row r="33596" spans="13:16" x14ac:dyDescent="0.3">
      <c r="M33596" s="162"/>
      <c r="N33596" s="152"/>
      <c r="P33596" s="138"/>
    </row>
    <row r="33597" spans="13:16" x14ac:dyDescent="0.3">
      <c r="M33597" s="162"/>
      <c r="N33597" s="152"/>
      <c r="P33597" s="138"/>
    </row>
    <row r="33598" spans="13:16" x14ac:dyDescent="0.3">
      <c r="M33598" s="162"/>
      <c r="N33598" s="152"/>
      <c r="P33598" s="138"/>
    </row>
    <row r="33599" spans="13:16" x14ac:dyDescent="0.3">
      <c r="M33599" s="162"/>
      <c r="N33599" s="152"/>
      <c r="P33599" s="138"/>
    </row>
    <row r="33600" spans="13:16" x14ac:dyDescent="0.3">
      <c r="M33600" s="162"/>
      <c r="N33600" s="152"/>
      <c r="P33600" s="138"/>
    </row>
    <row r="33601" spans="13:16" x14ac:dyDescent="0.3">
      <c r="M33601" s="162"/>
      <c r="N33601" s="152"/>
      <c r="P33601" s="138"/>
    </row>
    <row r="33602" spans="13:16" x14ac:dyDescent="0.3">
      <c r="M33602" s="162"/>
      <c r="N33602" s="152"/>
      <c r="P33602" s="138"/>
    </row>
    <row r="33603" spans="13:16" x14ac:dyDescent="0.3">
      <c r="M33603" s="162"/>
      <c r="N33603" s="152"/>
      <c r="P33603" s="138"/>
    </row>
    <row r="33604" spans="13:16" x14ac:dyDescent="0.3">
      <c r="M33604" s="162"/>
      <c r="N33604" s="152"/>
      <c r="P33604" s="138"/>
    </row>
    <row r="33605" spans="13:16" x14ac:dyDescent="0.3">
      <c r="M33605" s="162"/>
      <c r="N33605" s="152"/>
      <c r="P33605" s="138"/>
    </row>
    <row r="33606" spans="13:16" x14ac:dyDescent="0.3">
      <c r="M33606" s="162"/>
      <c r="N33606" s="152"/>
      <c r="P33606" s="138"/>
    </row>
    <row r="33607" spans="13:16" x14ac:dyDescent="0.3">
      <c r="M33607" s="162"/>
      <c r="N33607" s="152"/>
      <c r="P33607" s="138"/>
    </row>
    <row r="33608" spans="13:16" x14ac:dyDescent="0.3">
      <c r="M33608" s="162"/>
      <c r="N33608" s="152"/>
      <c r="P33608" s="138"/>
    </row>
    <row r="33609" spans="13:16" x14ac:dyDescent="0.3">
      <c r="M33609" s="162"/>
      <c r="N33609" s="152"/>
      <c r="P33609" s="138"/>
    </row>
    <row r="33610" spans="13:16" x14ac:dyDescent="0.3">
      <c r="M33610" s="162"/>
      <c r="N33610" s="152"/>
      <c r="P33610" s="138"/>
    </row>
    <row r="33611" spans="13:16" x14ac:dyDescent="0.3">
      <c r="M33611" s="162"/>
      <c r="N33611" s="152"/>
      <c r="P33611" s="138"/>
    </row>
    <row r="33612" spans="13:16" x14ac:dyDescent="0.3">
      <c r="M33612" s="162"/>
      <c r="N33612" s="152"/>
      <c r="P33612" s="138"/>
    </row>
    <row r="33613" spans="13:16" x14ac:dyDescent="0.3">
      <c r="M33613" s="162"/>
      <c r="N33613" s="152"/>
      <c r="P33613" s="138"/>
    </row>
    <row r="33614" spans="13:16" x14ac:dyDescent="0.3">
      <c r="M33614" s="162"/>
      <c r="N33614" s="152"/>
      <c r="P33614" s="138"/>
    </row>
    <row r="33615" spans="13:16" x14ac:dyDescent="0.3">
      <c r="M33615" s="162"/>
      <c r="N33615" s="152"/>
      <c r="P33615" s="138"/>
    </row>
    <row r="33616" spans="13:16" x14ac:dyDescent="0.3">
      <c r="M33616" s="162"/>
      <c r="N33616" s="152"/>
      <c r="P33616" s="138"/>
    </row>
    <row r="33617" spans="13:16" x14ac:dyDescent="0.3">
      <c r="M33617" s="162"/>
      <c r="N33617" s="152"/>
      <c r="P33617" s="138"/>
    </row>
    <row r="33618" spans="13:16" x14ac:dyDescent="0.3">
      <c r="M33618" s="162"/>
      <c r="N33618" s="152"/>
      <c r="P33618" s="138"/>
    </row>
    <row r="33619" spans="13:16" x14ac:dyDescent="0.3">
      <c r="M33619" s="162"/>
      <c r="N33619" s="152"/>
      <c r="P33619" s="138"/>
    </row>
    <row r="33620" spans="13:16" x14ac:dyDescent="0.3">
      <c r="M33620" s="162"/>
      <c r="N33620" s="152"/>
      <c r="P33620" s="138"/>
    </row>
    <row r="33621" spans="13:16" x14ac:dyDescent="0.3">
      <c r="M33621" s="162"/>
      <c r="N33621" s="152"/>
      <c r="P33621" s="138"/>
    </row>
    <row r="33622" spans="13:16" x14ac:dyDescent="0.3">
      <c r="M33622" s="162"/>
      <c r="N33622" s="152"/>
      <c r="P33622" s="138"/>
    </row>
    <row r="33623" spans="13:16" x14ac:dyDescent="0.3">
      <c r="M33623" s="162"/>
      <c r="N33623" s="152"/>
      <c r="P33623" s="138"/>
    </row>
    <row r="33624" spans="13:16" x14ac:dyDescent="0.3">
      <c r="M33624" s="162"/>
      <c r="N33624" s="152"/>
      <c r="P33624" s="138"/>
    </row>
    <row r="33625" spans="13:16" x14ac:dyDescent="0.3">
      <c r="M33625" s="162"/>
      <c r="N33625" s="152"/>
      <c r="P33625" s="138"/>
    </row>
    <row r="33626" spans="13:16" x14ac:dyDescent="0.3">
      <c r="M33626" s="162"/>
      <c r="N33626" s="152"/>
      <c r="P33626" s="138"/>
    </row>
    <row r="33627" spans="13:16" x14ac:dyDescent="0.3">
      <c r="M33627" s="162"/>
      <c r="N33627" s="152"/>
      <c r="P33627" s="138"/>
    </row>
    <row r="33628" spans="13:16" x14ac:dyDescent="0.3">
      <c r="M33628" s="162"/>
      <c r="N33628" s="152"/>
      <c r="P33628" s="138"/>
    </row>
    <row r="33629" spans="13:16" x14ac:dyDescent="0.3">
      <c r="M33629" s="162"/>
      <c r="N33629" s="152"/>
      <c r="P33629" s="138"/>
    </row>
    <row r="33630" spans="13:16" x14ac:dyDescent="0.3">
      <c r="M33630" s="162"/>
      <c r="N33630" s="152"/>
      <c r="P33630" s="138"/>
    </row>
    <row r="33631" spans="13:16" x14ac:dyDescent="0.3">
      <c r="M33631" s="162"/>
      <c r="N33631" s="152"/>
      <c r="P33631" s="138"/>
    </row>
    <row r="33632" spans="13:16" x14ac:dyDescent="0.3">
      <c r="M33632" s="162"/>
      <c r="N33632" s="152"/>
      <c r="P33632" s="138"/>
    </row>
    <row r="33633" spans="13:16" x14ac:dyDescent="0.3">
      <c r="M33633" s="162"/>
      <c r="N33633" s="152"/>
      <c r="P33633" s="138"/>
    </row>
    <row r="33634" spans="13:16" x14ac:dyDescent="0.3">
      <c r="M33634" s="162"/>
      <c r="N33634" s="152"/>
      <c r="P33634" s="138"/>
    </row>
    <row r="33635" spans="13:16" x14ac:dyDescent="0.3">
      <c r="M33635" s="162"/>
      <c r="N33635" s="152"/>
      <c r="P33635" s="138"/>
    </row>
    <row r="33636" spans="13:16" x14ac:dyDescent="0.3">
      <c r="M33636" s="162"/>
      <c r="N33636" s="152"/>
      <c r="P33636" s="138"/>
    </row>
    <row r="33637" spans="13:16" x14ac:dyDescent="0.3">
      <c r="M33637" s="162"/>
      <c r="N33637" s="152"/>
      <c r="P33637" s="138"/>
    </row>
    <row r="33638" spans="13:16" x14ac:dyDescent="0.3">
      <c r="M33638" s="162"/>
      <c r="N33638" s="152"/>
      <c r="P33638" s="138"/>
    </row>
    <row r="33639" spans="13:16" x14ac:dyDescent="0.3">
      <c r="M33639" s="162"/>
      <c r="N33639" s="152"/>
      <c r="P33639" s="138"/>
    </row>
    <row r="33640" spans="13:16" x14ac:dyDescent="0.3">
      <c r="M33640" s="162"/>
      <c r="N33640" s="152"/>
      <c r="P33640" s="138"/>
    </row>
    <row r="33641" spans="13:16" x14ac:dyDescent="0.3">
      <c r="M33641" s="162"/>
      <c r="N33641" s="152"/>
      <c r="P33641" s="138"/>
    </row>
    <row r="33642" spans="13:16" x14ac:dyDescent="0.3">
      <c r="M33642" s="162"/>
      <c r="N33642" s="152"/>
      <c r="P33642" s="138"/>
    </row>
    <row r="33643" spans="13:16" x14ac:dyDescent="0.3">
      <c r="M33643" s="162"/>
      <c r="N33643" s="152"/>
      <c r="P33643" s="138"/>
    </row>
    <row r="33644" spans="13:16" x14ac:dyDescent="0.3">
      <c r="M33644" s="162"/>
      <c r="N33644" s="152"/>
      <c r="P33644" s="138"/>
    </row>
    <row r="33645" spans="13:16" x14ac:dyDescent="0.3">
      <c r="M33645" s="162"/>
      <c r="N33645" s="152"/>
      <c r="P33645" s="138"/>
    </row>
    <row r="33646" spans="13:16" x14ac:dyDescent="0.3">
      <c r="M33646" s="162"/>
      <c r="N33646" s="152"/>
      <c r="P33646" s="138"/>
    </row>
    <row r="33647" spans="13:16" x14ac:dyDescent="0.3">
      <c r="M33647" s="162"/>
      <c r="N33647" s="152"/>
      <c r="P33647" s="138"/>
    </row>
    <row r="33648" spans="13:16" x14ac:dyDescent="0.3">
      <c r="M33648" s="162"/>
      <c r="N33648" s="152"/>
      <c r="P33648" s="138"/>
    </row>
    <row r="33649" spans="13:16" x14ac:dyDescent="0.3">
      <c r="M33649" s="162"/>
      <c r="N33649" s="152"/>
      <c r="P33649" s="138"/>
    </row>
    <row r="33650" spans="13:16" x14ac:dyDescent="0.3">
      <c r="M33650" s="162"/>
      <c r="N33650" s="152"/>
      <c r="P33650" s="138"/>
    </row>
    <row r="33651" spans="13:16" x14ac:dyDescent="0.3">
      <c r="M33651" s="162"/>
      <c r="N33651" s="152"/>
      <c r="P33651" s="138"/>
    </row>
    <row r="33652" spans="13:16" x14ac:dyDescent="0.3">
      <c r="M33652" s="162"/>
      <c r="N33652" s="152"/>
      <c r="P33652" s="138"/>
    </row>
    <row r="33653" spans="13:16" x14ac:dyDescent="0.3">
      <c r="M33653" s="162"/>
      <c r="N33653" s="152"/>
      <c r="P33653" s="138"/>
    </row>
    <row r="33654" spans="13:16" x14ac:dyDescent="0.3">
      <c r="M33654" s="162"/>
      <c r="N33654" s="152"/>
      <c r="P33654" s="138"/>
    </row>
    <row r="33655" spans="13:16" x14ac:dyDescent="0.3">
      <c r="M33655" s="162"/>
      <c r="N33655" s="152"/>
      <c r="P33655" s="138"/>
    </row>
    <row r="33656" spans="13:16" x14ac:dyDescent="0.3">
      <c r="M33656" s="162"/>
      <c r="N33656" s="152"/>
      <c r="P33656" s="138"/>
    </row>
    <row r="33657" spans="13:16" x14ac:dyDescent="0.3">
      <c r="M33657" s="162"/>
      <c r="N33657" s="152"/>
      <c r="P33657" s="138"/>
    </row>
    <row r="33658" spans="13:16" x14ac:dyDescent="0.3">
      <c r="M33658" s="162"/>
      <c r="N33658" s="152"/>
      <c r="P33658" s="138"/>
    </row>
    <row r="33659" spans="13:16" x14ac:dyDescent="0.3">
      <c r="M33659" s="162"/>
      <c r="N33659" s="152"/>
      <c r="P33659" s="138"/>
    </row>
    <row r="33660" spans="13:16" x14ac:dyDescent="0.3">
      <c r="M33660" s="162"/>
      <c r="N33660" s="152"/>
      <c r="P33660" s="138"/>
    </row>
    <row r="33661" spans="13:16" x14ac:dyDescent="0.3">
      <c r="M33661" s="162"/>
      <c r="N33661" s="152"/>
      <c r="P33661" s="138"/>
    </row>
    <row r="33662" spans="13:16" x14ac:dyDescent="0.3">
      <c r="M33662" s="162"/>
      <c r="N33662" s="152"/>
      <c r="P33662" s="138"/>
    </row>
    <row r="33663" spans="13:16" x14ac:dyDescent="0.3">
      <c r="M33663" s="162"/>
      <c r="N33663" s="152"/>
      <c r="P33663" s="138"/>
    </row>
    <row r="33664" spans="13:16" x14ac:dyDescent="0.3">
      <c r="M33664" s="162"/>
      <c r="N33664" s="152"/>
      <c r="P33664" s="138"/>
    </row>
    <row r="33665" spans="13:16" x14ac:dyDescent="0.3">
      <c r="M33665" s="162"/>
      <c r="N33665" s="152"/>
      <c r="P33665" s="138"/>
    </row>
    <row r="33666" spans="13:16" x14ac:dyDescent="0.3">
      <c r="M33666" s="162"/>
      <c r="N33666" s="152"/>
      <c r="P33666" s="138"/>
    </row>
    <row r="33667" spans="13:16" x14ac:dyDescent="0.3">
      <c r="M33667" s="162"/>
      <c r="N33667" s="152"/>
      <c r="P33667" s="138"/>
    </row>
    <row r="33668" spans="13:16" x14ac:dyDescent="0.3">
      <c r="M33668" s="162"/>
      <c r="N33668" s="152"/>
      <c r="P33668" s="138"/>
    </row>
    <row r="33669" spans="13:16" x14ac:dyDescent="0.3">
      <c r="M33669" s="162"/>
      <c r="N33669" s="152"/>
      <c r="P33669" s="138"/>
    </row>
    <row r="33670" spans="13:16" x14ac:dyDescent="0.3">
      <c r="M33670" s="162"/>
      <c r="N33670" s="152"/>
      <c r="P33670" s="138"/>
    </row>
    <row r="33671" spans="13:16" x14ac:dyDescent="0.3">
      <c r="M33671" s="162"/>
      <c r="N33671" s="152"/>
      <c r="P33671" s="138"/>
    </row>
    <row r="33672" spans="13:16" x14ac:dyDescent="0.3">
      <c r="M33672" s="162"/>
      <c r="N33672" s="152"/>
      <c r="P33672" s="138"/>
    </row>
    <row r="33673" spans="13:16" x14ac:dyDescent="0.3">
      <c r="M33673" s="162"/>
      <c r="N33673" s="152"/>
      <c r="P33673" s="138"/>
    </row>
    <row r="33674" spans="13:16" x14ac:dyDescent="0.3">
      <c r="M33674" s="162"/>
      <c r="N33674" s="152"/>
      <c r="P33674" s="138"/>
    </row>
    <row r="33675" spans="13:16" x14ac:dyDescent="0.3">
      <c r="M33675" s="162"/>
      <c r="N33675" s="152"/>
      <c r="P33675" s="138"/>
    </row>
    <row r="33676" spans="13:16" x14ac:dyDescent="0.3">
      <c r="M33676" s="162"/>
      <c r="N33676" s="152"/>
      <c r="P33676" s="138"/>
    </row>
    <row r="33677" spans="13:16" x14ac:dyDescent="0.3">
      <c r="M33677" s="162"/>
      <c r="N33677" s="152"/>
      <c r="P33677" s="138"/>
    </row>
    <row r="33678" spans="13:16" x14ac:dyDescent="0.3">
      <c r="M33678" s="162"/>
      <c r="N33678" s="152"/>
      <c r="P33678" s="138"/>
    </row>
    <row r="33679" spans="13:16" x14ac:dyDescent="0.3">
      <c r="M33679" s="162"/>
      <c r="N33679" s="152"/>
      <c r="P33679" s="138"/>
    </row>
    <row r="33680" spans="13:16" x14ac:dyDescent="0.3">
      <c r="M33680" s="162"/>
      <c r="N33680" s="152"/>
      <c r="P33680" s="138"/>
    </row>
    <row r="33681" spans="13:16" x14ac:dyDescent="0.3">
      <c r="M33681" s="162"/>
      <c r="N33681" s="152"/>
      <c r="P33681" s="138"/>
    </row>
    <row r="33682" spans="13:16" x14ac:dyDescent="0.3">
      <c r="M33682" s="162"/>
      <c r="N33682" s="152"/>
      <c r="P33682" s="138"/>
    </row>
    <row r="33683" spans="13:16" x14ac:dyDescent="0.3">
      <c r="M33683" s="162"/>
      <c r="N33683" s="152"/>
      <c r="P33683" s="138"/>
    </row>
    <row r="33684" spans="13:16" x14ac:dyDescent="0.3">
      <c r="M33684" s="162"/>
      <c r="N33684" s="152"/>
      <c r="P33684" s="138"/>
    </row>
    <row r="33685" spans="13:16" x14ac:dyDescent="0.3">
      <c r="M33685" s="162"/>
      <c r="N33685" s="152"/>
      <c r="P33685" s="138"/>
    </row>
    <row r="33686" spans="13:16" x14ac:dyDescent="0.3">
      <c r="M33686" s="162"/>
      <c r="N33686" s="152"/>
      <c r="P33686" s="138"/>
    </row>
    <row r="33687" spans="13:16" x14ac:dyDescent="0.3">
      <c r="M33687" s="162"/>
      <c r="N33687" s="152"/>
      <c r="P33687" s="138"/>
    </row>
    <row r="33688" spans="13:16" x14ac:dyDescent="0.3">
      <c r="M33688" s="162"/>
      <c r="N33688" s="152"/>
      <c r="P33688" s="138"/>
    </row>
    <row r="33689" spans="13:16" x14ac:dyDescent="0.3">
      <c r="M33689" s="162"/>
      <c r="N33689" s="152"/>
      <c r="P33689" s="138"/>
    </row>
    <row r="33690" spans="13:16" x14ac:dyDescent="0.3">
      <c r="M33690" s="162"/>
      <c r="N33690" s="152"/>
      <c r="P33690" s="138"/>
    </row>
    <row r="33691" spans="13:16" x14ac:dyDescent="0.3">
      <c r="M33691" s="162"/>
      <c r="N33691" s="152"/>
      <c r="P33691" s="138"/>
    </row>
    <row r="33692" spans="13:16" x14ac:dyDescent="0.3">
      <c r="M33692" s="162"/>
      <c r="N33692" s="152"/>
      <c r="P33692" s="138"/>
    </row>
    <row r="33693" spans="13:16" x14ac:dyDescent="0.3">
      <c r="M33693" s="162"/>
      <c r="N33693" s="152"/>
      <c r="P33693" s="138"/>
    </row>
    <row r="33694" spans="13:16" x14ac:dyDescent="0.3">
      <c r="M33694" s="162"/>
      <c r="N33694" s="152"/>
      <c r="P33694" s="138"/>
    </row>
    <row r="33695" spans="13:16" x14ac:dyDescent="0.3">
      <c r="M33695" s="162"/>
      <c r="N33695" s="152"/>
      <c r="P33695" s="138"/>
    </row>
    <row r="33696" spans="13:16" x14ac:dyDescent="0.3">
      <c r="M33696" s="162"/>
      <c r="N33696" s="152"/>
      <c r="P33696" s="138"/>
    </row>
    <row r="33697" spans="13:16" x14ac:dyDescent="0.3">
      <c r="M33697" s="162"/>
      <c r="N33697" s="152"/>
      <c r="P33697" s="138"/>
    </row>
    <row r="33698" spans="13:16" x14ac:dyDescent="0.3">
      <c r="M33698" s="162"/>
      <c r="N33698" s="152"/>
      <c r="P33698" s="138"/>
    </row>
    <row r="33699" spans="13:16" x14ac:dyDescent="0.3">
      <c r="M33699" s="162"/>
      <c r="N33699" s="152"/>
      <c r="P33699" s="138"/>
    </row>
    <row r="33700" spans="13:16" x14ac:dyDescent="0.3">
      <c r="M33700" s="162"/>
      <c r="N33700" s="152"/>
      <c r="P33700" s="138"/>
    </row>
    <row r="33701" spans="13:16" x14ac:dyDescent="0.3">
      <c r="M33701" s="162"/>
      <c r="N33701" s="152"/>
      <c r="P33701" s="138"/>
    </row>
    <row r="33702" spans="13:16" x14ac:dyDescent="0.3">
      <c r="M33702" s="162"/>
      <c r="N33702" s="152"/>
      <c r="P33702" s="138"/>
    </row>
    <row r="33703" spans="13:16" x14ac:dyDescent="0.3">
      <c r="M33703" s="162"/>
      <c r="N33703" s="152"/>
      <c r="P33703" s="138"/>
    </row>
    <row r="33704" spans="13:16" x14ac:dyDescent="0.3">
      <c r="M33704" s="162"/>
      <c r="N33704" s="152"/>
      <c r="P33704" s="138"/>
    </row>
    <row r="33705" spans="13:16" x14ac:dyDescent="0.3">
      <c r="M33705" s="162"/>
      <c r="N33705" s="152"/>
      <c r="P33705" s="138"/>
    </row>
    <row r="33706" spans="13:16" x14ac:dyDescent="0.3">
      <c r="M33706" s="162"/>
      <c r="N33706" s="152"/>
      <c r="P33706" s="138"/>
    </row>
    <row r="33707" spans="13:16" x14ac:dyDescent="0.3">
      <c r="M33707" s="162"/>
      <c r="N33707" s="152"/>
      <c r="P33707" s="138"/>
    </row>
    <row r="33708" spans="13:16" x14ac:dyDescent="0.3">
      <c r="M33708" s="162"/>
      <c r="N33708" s="152"/>
      <c r="P33708" s="138"/>
    </row>
    <row r="33709" spans="13:16" x14ac:dyDescent="0.3">
      <c r="M33709" s="162"/>
      <c r="N33709" s="152"/>
      <c r="P33709" s="138"/>
    </row>
    <row r="33710" spans="13:16" x14ac:dyDescent="0.3">
      <c r="M33710" s="162"/>
      <c r="N33710" s="152"/>
      <c r="P33710" s="138"/>
    </row>
    <row r="33711" spans="13:16" x14ac:dyDescent="0.3">
      <c r="M33711" s="162"/>
      <c r="N33711" s="152"/>
      <c r="P33711" s="138"/>
    </row>
    <row r="33712" spans="13:16" x14ac:dyDescent="0.3">
      <c r="M33712" s="162"/>
      <c r="N33712" s="152"/>
      <c r="P33712" s="138"/>
    </row>
    <row r="33713" spans="13:16" x14ac:dyDescent="0.3">
      <c r="M33713" s="162"/>
      <c r="N33713" s="152"/>
      <c r="P33713" s="138"/>
    </row>
    <row r="33714" spans="13:16" x14ac:dyDescent="0.3">
      <c r="M33714" s="162"/>
      <c r="N33714" s="152"/>
      <c r="P33714" s="138"/>
    </row>
    <row r="33715" spans="13:16" x14ac:dyDescent="0.3">
      <c r="M33715" s="162"/>
      <c r="N33715" s="152"/>
      <c r="P33715" s="138"/>
    </row>
    <row r="33716" spans="13:16" x14ac:dyDescent="0.3">
      <c r="M33716" s="162"/>
      <c r="N33716" s="152"/>
      <c r="P33716" s="138"/>
    </row>
    <row r="33717" spans="13:16" x14ac:dyDescent="0.3">
      <c r="M33717" s="162"/>
      <c r="N33717" s="152"/>
      <c r="P33717" s="138"/>
    </row>
    <row r="33718" spans="13:16" x14ac:dyDescent="0.3">
      <c r="M33718" s="162"/>
      <c r="N33718" s="152"/>
      <c r="P33718" s="138"/>
    </row>
    <row r="33719" spans="13:16" x14ac:dyDescent="0.3">
      <c r="M33719" s="162"/>
      <c r="N33719" s="152"/>
      <c r="P33719" s="138"/>
    </row>
    <row r="33720" spans="13:16" x14ac:dyDescent="0.3">
      <c r="M33720" s="162"/>
      <c r="N33720" s="152"/>
      <c r="P33720" s="138"/>
    </row>
    <row r="33721" spans="13:16" x14ac:dyDescent="0.3">
      <c r="M33721" s="162"/>
      <c r="N33721" s="152"/>
      <c r="P33721" s="138"/>
    </row>
    <row r="33722" spans="13:16" x14ac:dyDescent="0.3">
      <c r="M33722" s="162"/>
      <c r="N33722" s="152"/>
      <c r="P33722" s="138"/>
    </row>
    <row r="33723" spans="13:16" x14ac:dyDescent="0.3">
      <c r="M33723" s="162"/>
      <c r="N33723" s="152"/>
      <c r="P33723" s="138"/>
    </row>
    <row r="33724" spans="13:16" x14ac:dyDescent="0.3">
      <c r="M33724" s="162"/>
      <c r="N33724" s="152"/>
      <c r="P33724" s="138"/>
    </row>
    <row r="33725" spans="13:16" x14ac:dyDescent="0.3">
      <c r="M33725" s="162"/>
      <c r="N33725" s="152"/>
      <c r="P33725" s="138"/>
    </row>
    <row r="33726" spans="13:16" x14ac:dyDescent="0.3">
      <c r="M33726" s="162"/>
      <c r="N33726" s="152"/>
      <c r="P33726" s="138"/>
    </row>
    <row r="33727" spans="13:16" x14ac:dyDescent="0.3">
      <c r="M33727" s="162"/>
      <c r="N33727" s="152"/>
      <c r="P33727" s="138"/>
    </row>
    <row r="33728" spans="13:16" x14ac:dyDescent="0.3">
      <c r="M33728" s="162"/>
      <c r="N33728" s="152"/>
      <c r="P33728" s="138"/>
    </row>
    <row r="33729" spans="13:16" x14ac:dyDescent="0.3">
      <c r="M33729" s="162"/>
      <c r="N33729" s="152"/>
      <c r="P33729" s="138"/>
    </row>
    <row r="33730" spans="13:16" x14ac:dyDescent="0.3">
      <c r="M33730" s="162"/>
      <c r="N33730" s="152"/>
      <c r="P33730" s="138"/>
    </row>
    <row r="33731" spans="13:16" x14ac:dyDescent="0.3">
      <c r="M33731" s="162"/>
      <c r="N33731" s="152"/>
      <c r="P33731" s="138"/>
    </row>
    <row r="33732" spans="13:16" x14ac:dyDescent="0.3">
      <c r="M33732" s="162"/>
      <c r="N33732" s="152"/>
      <c r="P33732" s="138"/>
    </row>
    <row r="33733" spans="13:16" x14ac:dyDescent="0.3">
      <c r="M33733" s="162"/>
      <c r="N33733" s="152"/>
      <c r="P33733" s="138"/>
    </row>
    <row r="33734" spans="13:16" x14ac:dyDescent="0.3">
      <c r="M33734" s="162"/>
      <c r="N33734" s="152"/>
      <c r="P33734" s="138"/>
    </row>
    <row r="33735" spans="13:16" x14ac:dyDescent="0.3">
      <c r="M33735" s="162"/>
      <c r="N33735" s="152"/>
      <c r="P33735" s="138"/>
    </row>
    <row r="33736" spans="13:16" x14ac:dyDescent="0.3">
      <c r="M33736" s="162"/>
      <c r="N33736" s="152"/>
      <c r="P33736" s="138"/>
    </row>
    <row r="33737" spans="13:16" x14ac:dyDescent="0.3">
      <c r="M33737" s="162"/>
      <c r="N33737" s="152"/>
      <c r="P33737" s="138"/>
    </row>
    <row r="33738" spans="13:16" x14ac:dyDescent="0.3">
      <c r="M33738" s="162"/>
      <c r="N33738" s="152"/>
      <c r="P33738" s="138"/>
    </row>
    <row r="33739" spans="13:16" x14ac:dyDescent="0.3">
      <c r="M33739" s="162"/>
      <c r="N33739" s="152"/>
      <c r="P33739" s="138"/>
    </row>
    <row r="33740" spans="13:16" x14ac:dyDescent="0.3">
      <c r="M33740" s="162"/>
      <c r="N33740" s="152"/>
      <c r="P33740" s="138"/>
    </row>
    <row r="33741" spans="13:16" x14ac:dyDescent="0.3">
      <c r="M33741" s="162"/>
      <c r="N33741" s="152"/>
      <c r="P33741" s="138"/>
    </row>
    <row r="33742" spans="13:16" x14ac:dyDescent="0.3">
      <c r="M33742" s="162"/>
      <c r="N33742" s="152"/>
      <c r="P33742" s="138"/>
    </row>
    <row r="33743" spans="13:16" x14ac:dyDescent="0.3">
      <c r="M33743" s="162"/>
      <c r="N33743" s="152"/>
      <c r="P33743" s="138"/>
    </row>
    <row r="33744" spans="13:16" x14ac:dyDescent="0.3">
      <c r="M33744" s="162"/>
      <c r="N33744" s="152"/>
      <c r="P33744" s="138"/>
    </row>
    <row r="33745" spans="13:16" x14ac:dyDescent="0.3">
      <c r="M33745" s="162"/>
      <c r="N33745" s="152"/>
      <c r="P33745" s="138"/>
    </row>
    <row r="33746" spans="13:16" x14ac:dyDescent="0.3">
      <c r="M33746" s="162"/>
      <c r="N33746" s="152"/>
      <c r="P33746" s="138"/>
    </row>
    <row r="33747" spans="13:16" x14ac:dyDescent="0.3">
      <c r="M33747" s="162"/>
      <c r="N33747" s="152"/>
      <c r="P33747" s="138"/>
    </row>
    <row r="33748" spans="13:16" x14ac:dyDescent="0.3">
      <c r="M33748" s="162"/>
      <c r="N33748" s="152"/>
      <c r="P33748" s="138"/>
    </row>
    <row r="33749" spans="13:16" x14ac:dyDescent="0.3">
      <c r="M33749" s="162"/>
      <c r="N33749" s="152"/>
      <c r="P33749" s="138"/>
    </row>
    <row r="33750" spans="13:16" x14ac:dyDescent="0.3">
      <c r="M33750" s="162"/>
      <c r="N33750" s="152"/>
      <c r="P33750" s="138"/>
    </row>
    <row r="33751" spans="13:16" x14ac:dyDescent="0.3">
      <c r="M33751" s="162"/>
      <c r="N33751" s="152"/>
      <c r="P33751" s="138"/>
    </row>
    <row r="33752" spans="13:16" x14ac:dyDescent="0.3">
      <c r="M33752" s="162"/>
      <c r="N33752" s="152"/>
      <c r="P33752" s="138"/>
    </row>
    <row r="33753" spans="13:16" x14ac:dyDescent="0.3">
      <c r="M33753" s="162"/>
      <c r="N33753" s="152"/>
      <c r="P33753" s="138"/>
    </row>
    <row r="33754" spans="13:16" x14ac:dyDescent="0.3">
      <c r="M33754" s="162"/>
      <c r="N33754" s="152"/>
      <c r="P33754" s="138"/>
    </row>
    <row r="33755" spans="13:16" x14ac:dyDescent="0.3">
      <c r="M33755" s="162"/>
      <c r="N33755" s="152"/>
      <c r="P33755" s="138"/>
    </row>
    <row r="33756" spans="13:16" x14ac:dyDescent="0.3">
      <c r="M33756" s="162"/>
      <c r="N33756" s="152"/>
      <c r="P33756" s="138"/>
    </row>
    <row r="33757" spans="13:16" x14ac:dyDescent="0.3">
      <c r="M33757" s="162"/>
      <c r="N33757" s="152"/>
      <c r="P33757" s="138"/>
    </row>
    <row r="33758" spans="13:16" x14ac:dyDescent="0.3">
      <c r="M33758" s="162"/>
      <c r="N33758" s="152"/>
      <c r="P33758" s="138"/>
    </row>
    <row r="33759" spans="13:16" x14ac:dyDescent="0.3">
      <c r="M33759" s="162"/>
      <c r="N33759" s="152"/>
      <c r="P33759" s="138"/>
    </row>
    <row r="33760" spans="13:16" x14ac:dyDescent="0.3">
      <c r="M33760" s="162"/>
      <c r="N33760" s="152"/>
      <c r="P33760" s="138"/>
    </row>
    <row r="33761" spans="13:16" x14ac:dyDescent="0.3">
      <c r="M33761" s="162"/>
      <c r="N33761" s="152"/>
      <c r="P33761" s="138"/>
    </row>
    <row r="33762" spans="13:16" x14ac:dyDescent="0.3">
      <c r="M33762" s="162"/>
      <c r="N33762" s="152"/>
      <c r="P33762" s="138"/>
    </row>
    <row r="33763" spans="13:16" x14ac:dyDescent="0.3">
      <c r="M33763" s="162"/>
      <c r="N33763" s="152"/>
      <c r="P33763" s="138"/>
    </row>
    <row r="33764" spans="13:16" x14ac:dyDescent="0.3">
      <c r="M33764" s="162"/>
      <c r="N33764" s="152"/>
      <c r="P33764" s="138"/>
    </row>
    <row r="33765" spans="13:16" x14ac:dyDescent="0.3">
      <c r="M33765" s="162"/>
      <c r="N33765" s="152"/>
      <c r="P33765" s="138"/>
    </row>
    <row r="33766" spans="13:16" x14ac:dyDescent="0.3">
      <c r="M33766" s="162"/>
      <c r="N33766" s="152"/>
      <c r="P33766" s="138"/>
    </row>
    <row r="33767" spans="13:16" x14ac:dyDescent="0.3">
      <c r="M33767" s="162"/>
      <c r="N33767" s="152"/>
      <c r="P33767" s="138"/>
    </row>
    <row r="33768" spans="13:16" x14ac:dyDescent="0.3">
      <c r="M33768" s="162"/>
      <c r="N33768" s="152"/>
      <c r="P33768" s="138"/>
    </row>
    <row r="33769" spans="13:16" x14ac:dyDescent="0.3">
      <c r="M33769" s="162"/>
      <c r="N33769" s="152"/>
      <c r="P33769" s="138"/>
    </row>
    <row r="33770" spans="13:16" x14ac:dyDescent="0.3">
      <c r="M33770" s="162"/>
      <c r="N33770" s="152"/>
      <c r="P33770" s="138"/>
    </row>
    <row r="33771" spans="13:16" x14ac:dyDescent="0.3">
      <c r="M33771" s="162"/>
      <c r="N33771" s="152"/>
      <c r="P33771" s="138"/>
    </row>
    <row r="33772" spans="13:16" x14ac:dyDescent="0.3">
      <c r="M33772" s="162"/>
      <c r="N33772" s="152"/>
      <c r="P33772" s="138"/>
    </row>
    <row r="33773" spans="13:16" x14ac:dyDescent="0.3">
      <c r="M33773" s="162"/>
      <c r="N33773" s="152"/>
      <c r="P33773" s="138"/>
    </row>
    <row r="33774" spans="13:16" x14ac:dyDescent="0.3">
      <c r="M33774" s="162"/>
      <c r="N33774" s="152"/>
      <c r="P33774" s="138"/>
    </row>
    <row r="33775" spans="13:16" x14ac:dyDescent="0.3">
      <c r="M33775" s="162"/>
      <c r="N33775" s="152"/>
      <c r="P33775" s="138"/>
    </row>
    <row r="33776" spans="13:16" x14ac:dyDescent="0.3">
      <c r="M33776" s="162"/>
      <c r="N33776" s="152"/>
      <c r="P33776" s="138"/>
    </row>
    <row r="33777" spans="13:16" x14ac:dyDescent="0.3">
      <c r="M33777" s="162"/>
      <c r="N33777" s="152"/>
      <c r="P33777" s="138"/>
    </row>
    <row r="33778" spans="13:16" x14ac:dyDescent="0.3">
      <c r="M33778" s="162"/>
      <c r="N33778" s="152"/>
      <c r="P33778" s="138"/>
    </row>
    <row r="33779" spans="13:16" x14ac:dyDescent="0.3">
      <c r="M33779" s="162"/>
      <c r="N33779" s="152"/>
      <c r="P33779" s="138"/>
    </row>
    <row r="33780" spans="13:16" x14ac:dyDescent="0.3">
      <c r="M33780" s="162"/>
      <c r="N33780" s="152"/>
      <c r="P33780" s="138"/>
    </row>
    <row r="33781" spans="13:16" x14ac:dyDescent="0.3">
      <c r="M33781" s="162"/>
      <c r="N33781" s="152"/>
      <c r="P33781" s="138"/>
    </row>
    <row r="33782" spans="13:16" x14ac:dyDescent="0.3">
      <c r="M33782" s="162"/>
      <c r="N33782" s="152"/>
      <c r="P33782" s="138"/>
    </row>
    <row r="33783" spans="13:16" x14ac:dyDescent="0.3">
      <c r="M33783" s="162"/>
      <c r="N33783" s="152"/>
      <c r="P33783" s="138"/>
    </row>
    <row r="33784" spans="13:16" x14ac:dyDescent="0.3">
      <c r="M33784" s="162"/>
      <c r="N33784" s="152"/>
      <c r="P33784" s="138"/>
    </row>
    <row r="33785" spans="13:16" x14ac:dyDescent="0.3">
      <c r="M33785" s="162"/>
      <c r="N33785" s="152"/>
      <c r="P33785" s="138"/>
    </row>
    <row r="33786" spans="13:16" x14ac:dyDescent="0.3">
      <c r="M33786" s="162"/>
      <c r="N33786" s="152"/>
      <c r="P33786" s="138"/>
    </row>
    <row r="33787" spans="13:16" x14ac:dyDescent="0.3">
      <c r="M33787" s="162"/>
      <c r="N33787" s="152"/>
      <c r="P33787" s="138"/>
    </row>
    <row r="33788" spans="13:16" x14ac:dyDescent="0.3">
      <c r="M33788" s="162"/>
      <c r="N33788" s="152"/>
      <c r="P33788" s="138"/>
    </row>
    <row r="33789" spans="13:16" x14ac:dyDescent="0.3">
      <c r="M33789" s="162"/>
      <c r="N33789" s="152"/>
      <c r="P33789" s="138"/>
    </row>
    <row r="33790" spans="13:16" x14ac:dyDescent="0.3">
      <c r="M33790" s="162"/>
      <c r="N33790" s="152"/>
      <c r="P33790" s="138"/>
    </row>
    <row r="33791" spans="13:16" x14ac:dyDescent="0.3">
      <c r="M33791" s="162"/>
      <c r="N33791" s="152"/>
      <c r="P33791" s="138"/>
    </row>
    <row r="33792" spans="13:16" x14ac:dyDescent="0.3">
      <c r="M33792" s="162"/>
      <c r="N33792" s="152"/>
      <c r="P33792" s="138"/>
    </row>
    <row r="33793" spans="13:16" x14ac:dyDescent="0.3">
      <c r="M33793" s="162"/>
      <c r="N33793" s="152"/>
      <c r="P33793" s="138"/>
    </row>
    <row r="33794" spans="13:16" x14ac:dyDescent="0.3">
      <c r="M33794" s="162"/>
      <c r="N33794" s="152"/>
      <c r="P33794" s="138"/>
    </row>
    <row r="33795" spans="13:16" x14ac:dyDescent="0.3">
      <c r="M33795" s="162"/>
      <c r="N33795" s="152"/>
      <c r="P33795" s="138"/>
    </row>
    <row r="33796" spans="13:16" x14ac:dyDescent="0.3">
      <c r="M33796" s="162"/>
      <c r="N33796" s="152"/>
      <c r="P33796" s="138"/>
    </row>
    <row r="33797" spans="13:16" x14ac:dyDescent="0.3">
      <c r="M33797" s="162"/>
      <c r="N33797" s="152"/>
      <c r="P33797" s="138"/>
    </row>
    <row r="33798" spans="13:16" x14ac:dyDescent="0.3">
      <c r="M33798" s="162"/>
      <c r="N33798" s="152"/>
      <c r="P33798" s="138"/>
    </row>
    <row r="33799" spans="13:16" x14ac:dyDescent="0.3">
      <c r="M33799" s="162"/>
      <c r="N33799" s="152"/>
      <c r="P33799" s="138"/>
    </row>
    <row r="33800" spans="13:16" x14ac:dyDescent="0.3">
      <c r="M33800" s="162"/>
      <c r="N33800" s="152"/>
      <c r="P33800" s="138"/>
    </row>
    <row r="33801" spans="13:16" x14ac:dyDescent="0.3">
      <c r="M33801" s="162"/>
      <c r="N33801" s="152"/>
      <c r="P33801" s="138"/>
    </row>
    <row r="33802" spans="13:16" x14ac:dyDescent="0.3">
      <c r="M33802" s="162"/>
      <c r="N33802" s="152"/>
      <c r="P33802" s="138"/>
    </row>
    <row r="33803" spans="13:16" x14ac:dyDescent="0.3">
      <c r="M33803" s="162"/>
      <c r="N33803" s="152"/>
      <c r="P33803" s="138"/>
    </row>
    <row r="33804" spans="13:16" x14ac:dyDescent="0.3">
      <c r="M33804" s="162"/>
      <c r="N33804" s="152"/>
      <c r="P33804" s="138"/>
    </row>
    <row r="33805" spans="13:16" x14ac:dyDescent="0.3">
      <c r="M33805" s="162"/>
      <c r="N33805" s="152"/>
      <c r="P33805" s="138"/>
    </row>
    <row r="33806" spans="13:16" x14ac:dyDescent="0.3">
      <c r="M33806" s="162"/>
      <c r="N33806" s="152"/>
      <c r="P33806" s="138"/>
    </row>
    <row r="33807" spans="13:16" x14ac:dyDescent="0.3">
      <c r="M33807" s="162"/>
      <c r="N33807" s="152"/>
      <c r="P33807" s="138"/>
    </row>
    <row r="33808" spans="13:16" x14ac:dyDescent="0.3">
      <c r="M33808" s="162"/>
      <c r="N33808" s="152"/>
      <c r="P33808" s="138"/>
    </row>
    <row r="33809" spans="13:16" x14ac:dyDescent="0.3">
      <c r="M33809" s="162"/>
      <c r="N33809" s="152"/>
      <c r="P33809" s="138"/>
    </row>
    <row r="33810" spans="13:16" x14ac:dyDescent="0.3">
      <c r="M33810" s="162"/>
      <c r="N33810" s="152"/>
      <c r="P33810" s="138"/>
    </row>
    <row r="33811" spans="13:16" x14ac:dyDescent="0.3">
      <c r="M33811" s="162"/>
      <c r="N33811" s="152"/>
      <c r="P33811" s="138"/>
    </row>
    <row r="33812" spans="13:16" x14ac:dyDescent="0.3">
      <c r="M33812" s="162"/>
      <c r="N33812" s="152"/>
      <c r="P33812" s="138"/>
    </row>
    <row r="33813" spans="13:16" x14ac:dyDescent="0.3">
      <c r="M33813" s="162"/>
      <c r="N33813" s="152"/>
      <c r="P33813" s="138"/>
    </row>
    <row r="33814" spans="13:16" x14ac:dyDescent="0.3">
      <c r="M33814" s="162"/>
      <c r="N33814" s="152"/>
      <c r="P33814" s="138"/>
    </row>
    <row r="33815" spans="13:16" x14ac:dyDescent="0.3">
      <c r="M33815" s="162"/>
      <c r="N33815" s="152"/>
      <c r="P33815" s="138"/>
    </row>
    <row r="33816" spans="13:16" x14ac:dyDescent="0.3">
      <c r="M33816" s="162"/>
      <c r="N33816" s="152"/>
      <c r="P33816" s="138"/>
    </row>
    <row r="33817" spans="13:16" x14ac:dyDescent="0.3">
      <c r="M33817" s="162"/>
      <c r="N33817" s="152"/>
      <c r="P33817" s="138"/>
    </row>
    <row r="33818" spans="13:16" x14ac:dyDescent="0.3">
      <c r="M33818" s="162"/>
      <c r="N33818" s="152"/>
      <c r="P33818" s="138"/>
    </row>
    <row r="33819" spans="13:16" x14ac:dyDescent="0.3">
      <c r="M33819" s="162"/>
      <c r="N33819" s="152"/>
      <c r="P33819" s="138"/>
    </row>
    <row r="33820" spans="13:16" x14ac:dyDescent="0.3">
      <c r="M33820" s="162"/>
      <c r="N33820" s="152"/>
      <c r="P33820" s="138"/>
    </row>
    <row r="33821" spans="13:16" x14ac:dyDescent="0.3">
      <c r="M33821" s="162"/>
      <c r="N33821" s="152"/>
      <c r="P33821" s="138"/>
    </row>
    <row r="33822" spans="13:16" x14ac:dyDescent="0.3">
      <c r="M33822" s="162"/>
      <c r="N33822" s="152"/>
      <c r="P33822" s="138"/>
    </row>
    <row r="33823" spans="13:16" x14ac:dyDescent="0.3">
      <c r="M33823" s="162"/>
      <c r="N33823" s="152"/>
      <c r="P33823" s="138"/>
    </row>
    <row r="33824" spans="13:16" x14ac:dyDescent="0.3">
      <c r="M33824" s="162"/>
      <c r="N33824" s="152"/>
      <c r="P33824" s="138"/>
    </row>
    <row r="33825" spans="13:16" x14ac:dyDescent="0.3">
      <c r="M33825" s="162"/>
      <c r="N33825" s="152"/>
      <c r="P33825" s="138"/>
    </row>
    <row r="33826" spans="13:16" x14ac:dyDescent="0.3">
      <c r="M33826" s="162"/>
      <c r="N33826" s="152"/>
      <c r="P33826" s="138"/>
    </row>
    <row r="33827" spans="13:16" x14ac:dyDescent="0.3">
      <c r="M33827" s="162"/>
      <c r="N33827" s="152"/>
      <c r="P33827" s="138"/>
    </row>
    <row r="33828" spans="13:16" x14ac:dyDescent="0.3">
      <c r="M33828" s="162"/>
      <c r="N33828" s="152"/>
      <c r="P33828" s="138"/>
    </row>
    <row r="33829" spans="13:16" x14ac:dyDescent="0.3">
      <c r="M33829" s="162"/>
      <c r="N33829" s="152"/>
      <c r="P33829" s="138"/>
    </row>
    <row r="33830" spans="13:16" x14ac:dyDescent="0.3">
      <c r="M33830" s="162"/>
      <c r="N33830" s="152"/>
      <c r="P33830" s="138"/>
    </row>
    <row r="33831" spans="13:16" x14ac:dyDescent="0.3">
      <c r="M33831" s="162"/>
      <c r="N33831" s="152"/>
      <c r="P33831" s="138"/>
    </row>
    <row r="33832" spans="13:16" x14ac:dyDescent="0.3">
      <c r="M33832" s="162"/>
      <c r="N33832" s="152"/>
      <c r="P33832" s="138"/>
    </row>
    <row r="33833" spans="13:16" x14ac:dyDescent="0.3">
      <c r="M33833" s="162"/>
      <c r="N33833" s="152"/>
      <c r="P33833" s="138"/>
    </row>
    <row r="33834" spans="13:16" x14ac:dyDescent="0.3">
      <c r="M33834" s="162"/>
      <c r="N33834" s="152"/>
      <c r="P33834" s="138"/>
    </row>
    <row r="33835" spans="13:16" x14ac:dyDescent="0.3">
      <c r="M33835" s="162"/>
      <c r="N33835" s="152"/>
      <c r="P33835" s="138"/>
    </row>
    <row r="33836" spans="13:16" x14ac:dyDescent="0.3">
      <c r="M33836" s="162"/>
      <c r="N33836" s="152"/>
      <c r="P33836" s="138"/>
    </row>
    <row r="33837" spans="13:16" x14ac:dyDescent="0.3">
      <c r="M33837" s="162"/>
      <c r="N33837" s="152"/>
      <c r="P33837" s="138"/>
    </row>
    <row r="33838" spans="13:16" x14ac:dyDescent="0.3">
      <c r="M33838" s="162"/>
      <c r="N33838" s="152"/>
      <c r="P33838" s="138"/>
    </row>
    <row r="33839" spans="13:16" x14ac:dyDescent="0.3">
      <c r="M33839" s="162"/>
      <c r="N33839" s="152"/>
      <c r="P33839" s="138"/>
    </row>
    <row r="33840" spans="13:16" x14ac:dyDescent="0.3">
      <c r="M33840" s="162"/>
      <c r="N33840" s="152"/>
      <c r="P33840" s="138"/>
    </row>
    <row r="33841" spans="13:16" x14ac:dyDescent="0.3">
      <c r="M33841" s="162"/>
      <c r="N33841" s="152"/>
      <c r="P33841" s="138"/>
    </row>
    <row r="33842" spans="13:16" x14ac:dyDescent="0.3">
      <c r="M33842" s="162"/>
      <c r="N33842" s="152"/>
      <c r="P33842" s="138"/>
    </row>
    <row r="33843" spans="13:16" x14ac:dyDescent="0.3">
      <c r="M33843" s="162"/>
      <c r="N33843" s="152"/>
      <c r="P33843" s="138"/>
    </row>
    <row r="33844" spans="13:16" x14ac:dyDescent="0.3">
      <c r="M33844" s="162"/>
      <c r="N33844" s="152"/>
      <c r="P33844" s="138"/>
    </row>
    <row r="33845" spans="13:16" x14ac:dyDescent="0.3">
      <c r="M33845" s="162"/>
      <c r="N33845" s="152"/>
      <c r="P33845" s="138"/>
    </row>
    <row r="33846" spans="13:16" x14ac:dyDescent="0.3">
      <c r="M33846" s="162"/>
      <c r="N33846" s="152"/>
      <c r="P33846" s="138"/>
    </row>
    <row r="33847" spans="13:16" x14ac:dyDescent="0.3">
      <c r="M33847" s="162"/>
      <c r="N33847" s="152"/>
      <c r="P33847" s="138"/>
    </row>
    <row r="33848" spans="13:16" x14ac:dyDescent="0.3">
      <c r="M33848" s="162"/>
      <c r="N33848" s="152"/>
      <c r="P33848" s="138"/>
    </row>
    <row r="33849" spans="13:16" x14ac:dyDescent="0.3">
      <c r="M33849" s="162"/>
      <c r="N33849" s="152"/>
      <c r="P33849" s="138"/>
    </row>
    <row r="33850" spans="13:16" x14ac:dyDescent="0.3">
      <c r="M33850" s="162"/>
      <c r="N33850" s="152"/>
      <c r="P33850" s="138"/>
    </row>
    <row r="33851" spans="13:16" x14ac:dyDescent="0.3">
      <c r="M33851" s="162"/>
      <c r="N33851" s="152"/>
      <c r="P33851" s="138"/>
    </row>
    <row r="33852" spans="13:16" x14ac:dyDescent="0.3">
      <c r="M33852" s="162"/>
      <c r="N33852" s="152"/>
      <c r="P33852" s="138"/>
    </row>
    <row r="33853" spans="13:16" x14ac:dyDescent="0.3">
      <c r="M33853" s="162"/>
      <c r="N33853" s="152"/>
      <c r="P33853" s="138"/>
    </row>
    <row r="33854" spans="13:16" x14ac:dyDescent="0.3">
      <c r="M33854" s="162"/>
      <c r="N33854" s="152"/>
      <c r="P33854" s="138"/>
    </row>
    <row r="33855" spans="13:16" x14ac:dyDescent="0.3">
      <c r="M33855" s="162"/>
      <c r="N33855" s="152"/>
      <c r="P33855" s="138"/>
    </row>
    <row r="33856" spans="13:16" x14ac:dyDescent="0.3">
      <c r="M33856" s="162"/>
      <c r="N33856" s="152"/>
      <c r="P33856" s="138"/>
    </row>
    <row r="33857" spans="13:16" x14ac:dyDescent="0.3">
      <c r="M33857" s="162"/>
      <c r="N33857" s="152"/>
      <c r="P33857" s="138"/>
    </row>
    <row r="33858" spans="13:16" x14ac:dyDescent="0.3">
      <c r="M33858" s="162"/>
      <c r="N33858" s="152"/>
      <c r="P33858" s="138"/>
    </row>
    <row r="33859" spans="13:16" x14ac:dyDescent="0.3">
      <c r="M33859" s="162"/>
      <c r="N33859" s="152"/>
      <c r="P33859" s="138"/>
    </row>
    <row r="33860" spans="13:16" x14ac:dyDescent="0.3">
      <c r="M33860" s="162"/>
      <c r="N33860" s="152"/>
      <c r="P33860" s="138"/>
    </row>
    <row r="33861" spans="13:16" x14ac:dyDescent="0.3">
      <c r="M33861" s="162"/>
      <c r="N33861" s="152"/>
      <c r="P33861" s="138"/>
    </row>
    <row r="33862" spans="13:16" x14ac:dyDescent="0.3">
      <c r="M33862" s="162"/>
      <c r="N33862" s="152"/>
      <c r="P33862" s="138"/>
    </row>
    <row r="33863" spans="13:16" x14ac:dyDescent="0.3">
      <c r="M33863" s="162"/>
      <c r="N33863" s="152"/>
      <c r="P33863" s="138"/>
    </row>
    <row r="33864" spans="13:16" x14ac:dyDescent="0.3">
      <c r="M33864" s="162"/>
      <c r="N33864" s="152"/>
      <c r="P33864" s="138"/>
    </row>
    <row r="33865" spans="13:16" x14ac:dyDescent="0.3">
      <c r="M33865" s="162"/>
      <c r="N33865" s="152"/>
      <c r="P33865" s="138"/>
    </row>
    <row r="33866" spans="13:16" x14ac:dyDescent="0.3">
      <c r="M33866" s="162"/>
      <c r="N33866" s="152"/>
      <c r="P33866" s="138"/>
    </row>
    <row r="33867" spans="13:16" x14ac:dyDescent="0.3">
      <c r="M33867" s="162"/>
      <c r="N33867" s="152"/>
      <c r="P33867" s="138"/>
    </row>
    <row r="33868" spans="13:16" x14ac:dyDescent="0.3">
      <c r="M33868" s="162"/>
      <c r="N33868" s="152"/>
      <c r="P33868" s="138"/>
    </row>
    <row r="33869" spans="13:16" x14ac:dyDescent="0.3">
      <c r="M33869" s="162"/>
      <c r="N33869" s="152"/>
      <c r="P33869" s="138"/>
    </row>
    <row r="33870" spans="13:16" x14ac:dyDescent="0.3">
      <c r="M33870" s="162"/>
      <c r="N33870" s="152"/>
      <c r="P33870" s="138"/>
    </row>
    <row r="33871" spans="13:16" x14ac:dyDescent="0.3">
      <c r="M33871" s="162"/>
      <c r="N33871" s="152"/>
      <c r="P33871" s="138"/>
    </row>
    <row r="33872" spans="13:16" x14ac:dyDescent="0.3">
      <c r="M33872" s="162"/>
      <c r="N33872" s="152"/>
      <c r="P33872" s="138"/>
    </row>
    <row r="33873" spans="13:16" x14ac:dyDescent="0.3">
      <c r="M33873" s="162"/>
      <c r="N33873" s="152"/>
      <c r="P33873" s="138"/>
    </row>
    <row r="33874" spans="13:16" x14ac:dyDescent="0.3">
      <c r="M33874" s="162"/>
      <c r="N33874" s="152"/>
      <c r="P33874" s="138"/>
    </row>
    <row r="33875" spans="13:16" x14ac:dyDescent="0.3">
      <c r="M33875" s="162"/>
      <c r="N33875" s="152"/>
      <c r="P33875" s="138"/>
    </row>
    <row r="33876" spans="13:16" x14ac:dyDescent="0.3">
      <c r="M33876" s="162"/>
      <c r="N33876" s="152"/>
      <c r="P33876" s="138"/>
    </row>
    <row r="33877" spans="13:16" x14ac:dyDescent="0.3">
      <c r="M33877" s="162"/>
      <c r="N33877" s="152"/>
      <c r="P33877" s="138"/>
    </row>
    <row r="33878" spans="13:16" x14ac:dyDescent="0.3">
      <c r="M33878" s="162"/>
      <c r="N33878" s="152"/>
      <c r="P33878" s="138"/>
    </row>
    <row r="33879" spans="13:16" x14ac:dyDescent="0.3">
      <c r="M33879" s="162"/>
      <c r="N33879" s="152"/>
      <c r="P33879" s="138"/>
    </row>
    <row r="33880" spans="13:16" x14ac:dyDescent="0.3">
      <c r="M33880" s="162"/>
      <c r="N33880" s="152"/>
      <c r="P33880" s="138"/>
    </row>
    <row r="33881" spans="13:16" x14ac:dyDescent="0.3">
      <c r="M33881" s="162"/>
      <c r="N33881" s="152"/>
      <c r="P33881" s="138"/>
    </row>
    <row r="33882" spans="13:16" x14ac:dyDescent="0.3">
      <c r="M33882" s="162"/>
      <c r="N33882" s="152"/>
      <c r="P33882" s="138"/>
    </row>
    <row r="33883" spans="13:16" x14ac:dyDescent="0.3">
      <c r="M33883" s="162"/>
      <c r="N33883" s="152"/>
      <c r="P33883" s="138"/>
    </row>
    <row r="33884" spans="13:16" x14ac:dyDescent="0.3">
      <c r="M33884" s="162"/>
      <c r="N33884" s="152"/>
      <c r="P33884" s="138"/>
    </row>
    <row r="33885" spans="13:16" x14ac:dyDescent="0.3">
      <c r="M33885" s="162"/>
      <c r="N33885" s="152"/>
      <c r="P33885" s="138"/>
    </row>
    <row r="33886" spans="13:16" x14ac:dyDescent="0.3">
      <c r="M33886" s="162"/>
      <c r="N33886" s="152"/>
      <c r="P33886" s="138"/>
    </row>
    <row r="33887" spans="13:16" x14ac:dyDescent="0.3">
      <c r="M33887" s="162"/>
      <c r="N33887" s="152"/>
      <c r="P33887" s="138"/>
    </row>
    <row r="33888" spans="13:16" x14ac:dyDescent="0.3">
      <c r="M33888" s="162"/>
      <c r="N33888" s="152"/>
      <c r="P33888" s="138"/>
    </row>
    <row r="33889" spans="13:16" x14ac:dyDescent="0.3">
      <c r="M33889" s="162"/>
      <c r="N33889" s="152"/>
      <c r="P33889" s="138"/>
    </row>
    <row r="33890" spans="13:16" x14ac:dyDescent="0.3">
      <c r="M33890" s="162"/>
      <c r="N33890" s="152"/>
      <c r="P33890" s="138"/>
    </row>
    <row r="33891" spans="13:16" x14ac:dyDescent="0.3">
      <c r="M33891" s="162"/>
      <c r="N33891" s="152"/>
      <c r="P33891" s="138"/>
    </row>
    <row r="33892" spans="13:16" x14ac:dyDescent="0.3">
      <c r="M33892" s="162"/>
      <c r="N33892" s="152"/>
      <c r="P33892" s="138"/>
    </row>
    <row r="33893" spans="13:16" x14ac:dyDescent="0.3">
      <c r="M33893" s="162"/>
      <c r="N33893" s="152"/>
      <c r="P33893" s="138"/>
    </row>
    <row r="33894" spans="13:16" x14ac:dyDescent="0.3">
      <c r="M33894" s="162"/>
      <c r="N33894" s="152"/>
      <c r="P33894" s="138"/>
    </row>
    <row r="33895" spans="13:16" x14ac:dyDescent="0.3">
      <c r="M33895" s="162"/>
      <c r="N33895" s="152"/>
      <c r="P33895" s="138"/>
    </row>
    <row r="33896" spans="13:16" x14ac:dyDescent="0.3">
      <c r="M33896" s="162"/>
      <c r="N33896" s="152"/>
      <c r="P33896" s="138"/>
    </row>
    <row r="33897" spans="13:16" x14ac:dyDescent="0.3">
      <c r="M33897" s="162"/>
      <c r="N33897" s="152"/>
      <c r="P33897" s="138"/>
    </row>
    <row r="33898" spans="13:16" x14ac:dyDescent="0.3">
      <c r="M33898" s="162"/>
      <c r="N33898" s="152"/>
      <c r="P33898" s="138"/>
    </row>
    <row r="33899" spans="13:16" x14ac:dyDescent="0.3">
      <c r="M33899" s="162"/>
      <c r="N33899" s="152"/>
      <c r="P33899" s="138"/>
    </row>
    <row r="33900" spans="13:16" x14ac:dyDescent="0.3">
      <c r="M33900" s="162"/>
      <c r="N33900" s="152"/>
      <c r="P33900" s="138"/>
    </row>
    <row r="33901" spans="13:16" x14ac:dyDescent="0.3">
      <c r="M33901" s="162"/>
      <c r="N33901" s="152"/>
      <c r="P33901" s="138"/>
    </row>
    <row r="33902" spans="13:16" x14ac:dyDescent="0.3">
      <c r="M33902" s="162"/>
      <c r="N33902" s="152"/>
      <c r="P33902" s="138"/>
    </row>
    <row r="33903" spans="13:16" x14ac:dyDescent="0.3">
      <c r="M33903" s="162"/>
      <c r="N33903" s="152"/>
      <c r="P33903" s="138"/>
    </row>
    <row r="33904" spans="13:16" x14ac:dyDescent="0.3">
      <c r="M33904" s="162"/>
      <c r="N33904" s="152"/>
      <c r="P33904" s="138"/>
    </row>
    <row r="33905" spans="13:16" x14ac:dyDescent="0.3">
      <c r="M33905" s="162"/>
      <c r="N33905" s="152"/>
      <c r="P33905" s="138"/>
    </row>
    <row r="33906" spans="13:16" x14ac:dyDescent="0.3">
      <c r="M33906" s="162"/>
      <c r="N33906" s="152"/>
      <c r="P33906" s="138"/>
    </row>
    <row r="33907" spans="13:16" x14ac:dyDescent="0.3">
      <c r="M33907" s="162"/>
      <c r="N33907" s="152"/>
      <c r="P33907" s="138"/>
    </row>
    <row r="33908" spans="13:16" x14ac:dyDescent="0.3">
      <c r="M33908" s="162"/>
      <c r="N33908" s="152"/>
      <c r="P33908" s="138"/>
    </row>
    <row r="33909" spans="13:16" x14ac:dyDescent="0.3">
      <c r="M33909" s="162"/>
      <c r="N33909" s="152"/>
      <c r="P33909" s="138"/>
    </row>
    <row r="33910" spans="13:16" x14ac:dyDescent="0.3">
      <c r="M33910" s="162"/>
      <c r="N33910" s="152"/>
      <c r="P33910" s="138"/>
    </row>
    <row r="33911" spans="13:16" x14ac:dyDescent="0.3">
      <c r="M33911" s="162"/>
      <c r="N33911" s="152"/>
      <c r="P33911" s="138"/>
    </row>
    <row r="33912" spans="13:16" x14ac:dyDescent="0.3">
      <c r="M33912" s="162"/>
      <c r="N33912" s="152"/>
      <c r="P33912" s="138"/>
    </row>
    <row r="33913" spans="13:16" x14ac:dyDescent="0.3">
      <c r="M33913" s="162"/>
      <c r="N33913" s="152"/>
      <c r="P33913" s="138"/>
    </row>
    <row r="33914" spans="13:16" x14ac:dyDescent="0.3">
      <c r="M33914" s="162"/>
      <c r="N33914" s="152"/>
      <c r="P33914" s="138"/>
    </row>
    <row r="33915" spans="13:16" x14ac:dyDescent="0.3">
      <c r="M33915" s="162"/>
      <c r="N33915" s="152"/>
      <c r="P33915" s="138"/>
    </row>
    <row r="33916" spans="13:16" x14ac:dyDescent="0.3">
      <c r="M33916" s="162"/>
      <c r="N33916" s="152"/>
      <c r="P33916" s="138"/>
    </row>
    <row r="33917" spans="13:16" x14ac:dyDescent="0.3">
      <c r="M33917" s="162"/>
      <c r="N33917" s="152"/>
      <c r="P33917" s="138"/>
    </row>
    <row r="33918" spans="13:16" x14ac:dyDescent="0.3">
      <c r="M33918" s="162"/>
      <c r="N33918" s="152"/>
      <c r="P33918" s="138"/>
    </row>
    <row r="33919" spans="13:16" x14ac:dyDescent="0.3">
      <c r="M33919" s="162"/>
      <c r="N33919" s="152"/>
      <c r="P33919" s="138"/>
    </row>
    <row r="33920" spans="13:16" x14ac:dyDescent="0.3">
      <c r="M33920" s="162"/>
      <c r="N33920" s="152"/>
      <c r="P33920" s="138"/>
    </row>
    <row r="33921" spans="13:16" x14ac:dyDescent="0.3">
      <c r="M33921" s="162"/>
      <c r="N33921" s="152"/>
      <c r="P33921" s="138"/>
    </row>
    <row r="33922" spans="13:16" x14ac:dyDescent="0.3">
      <c r="M33922" s="162"/>
      <c r="N33922" s="152"/>
      <c r="P33922" s="138"/>
    </row>
    <row r="33923" spans="13:16" x14ac:dyDescent="0.3">
      <c r="M33923" s="162"/>
      <c r="N33923" s="152"/>
      <c r="P33923" s="138"/>
    </row>
    <row r="33924" spans="13:16" x14ac:dyDescent="0.3">
      <c r="M33924" s="162"/>
      <c r="N33924" s="152"/>
      <c r="P33924" s="138"/>
    </row>
    <row r="33925" spans="13:16" x14ac:dyDescent="0.3">
      <c r="M33925" s="162"/>
      <c r="N33925" s="152"/>
      <c r="P33925" s="138"/>
    </row>
    <row r="33926" spans="13:16" x14ac:dyDescent="0.3">
      <c r="M33926" s="162"/>
      <c r="N33926" s="152"/>
      <c r="P33926" s="138"/>
    </row>
    <row r="33927" spans="13:16" x14ac:dyDescent="0.3">
      <c r="M33927" s="162"/>
      <c r="N33927" s="152"/>
      <c r="P33927" s="138"/>
    </row>
    <row r="33928" spans="13:16" x14ac:dyDescent="0.3">
      <c r="M33928" s="162"/>
      <c r="N33928" s="152"/>
      <c r="P33928" s="138"/>
    </row>
    <row r="33929" spans="13:16" x14ac:dyDescent="0.3">
      <c r="M33929" s="162"/>
      <c r="N33929" s="152"/>
      <c r="P33929" s="138"/>
    </row>
    <row r="33930" spans="13:16" x14ac:dyDescent="0.3">
      <c r="M33930" s="162"/>
      <c r="N33930" s="152"/>
      <c r="P33930" s="138"/>
    </row>
    <row r="33931" spans="13:16" x14ac:dyDescent="0.3">
      <c r="M33931" s="162"/>
      <c r="N33931" s="152"/>
      <c r="P33931" s="138"/>
    </row>
    <row r="33932" spans="13:16" x14ac:dyDescent="0.3">
      <c r="M33932" s="162"/>
      <c r="N33932" s="152"/>
      <c r="P33932" s="138"/>
    </row>
    <row r="33933" spans="13:16" x14ac:dyDescent="0.3">
      <c r="M33933" s="162"/>
      <c r="N33933" s="152"/>
      <c r="P33933" s="138"/>
    </row>
    <row r="33934" spans="13:16" x14ac:dyDescent="0.3">
      <c r="M33934" s="162"/>
      <c r="N33934" s="152"/>
      <c r="P33934" s="138"/>
    </row>
    <row r="33935" spans="13:16" x14ac:dyDescent="0.3">
      <c r="M33935" s="162"/>
      <c r="N33935" s="152"/>
      <c r="P33935" s="138"/>
    </row>
    <row r="33936" spans="13:16" x14ac:dyDescent="0.3">
      <c r="M33936" s="162"/>
      <c r="N33936" s="152"/>
      <c r="P33936" s="138"/>
    </row>
    <row r="33937" spans="13:16" x14ac:dyDescent="0.3">
      <c r="M33937" s="162"/>
      <c r="N33937" s="152"/>
      <c r="P33937" s="138"/>
    </row>
    <row r="33938" spans="13:16" x14ac:dyDescent="0.3">
      <c r="M33938" s="162"/>
      <c r="N33938" s="152"/>
      <c r="P33938" s="138"/>
    </row>
    <row r="33939" spans="13:16" x14ac:dyDescent="0.3">
      <c r="M33939" s="162"/>
      <c r="N33939" s="152"/>
      <c r="P33939" s="138"/>
    </row>
    <row r="33940" spans="13:16" x14ac:dyDescent="0.3">
      <c r="M33940" s="162"/>
      <c r="N33940" s="152"/>
      <c r="P33940" s="138"/>
    </row>
    <row r="33941" spans="13:16" x14ac:dyDescent="0.3">
      <c r="M33941" s="162"/>
      <c r="N33941" s="152"/>
      <c r="P33941" s="138"/>
    </row>
    <row r="33942" spans="13:16" x14ac:dyDescent="0.3">
      <c r="M33942" s="162"/>
      <c r="N33942" s="152"/>
      <c r="P33942" s="138"/>
    </row>
    <row r="33943" spans="13:16" x14ac:dyDescent="0.3">
      <c r="M33943" s="162"/>
      <c r="N33943" s="152"/>
      <c r="P33943" s="138"/>
    </row>
    <row r="33944" spans="13:16" x14ac:dyDescent="0.3">
      <c r="M33944" s="162"/>
      <c r="N33944" s="152"/>
      <c r="P33944" s="138"/>
    </row>
    <row r="33945" spans="13:16" x14ac:dyDescent="0.3">
      <c r="M33945" s="162"/>
      <c r="N33945" s="152"/>
      <c r="P33945" s="138"/>
    </row>
    <row r="33946" spans="13:16" x14ac:dyDescent="0.3">
      <c r="M33946" s="162"/>
      <c r="N33946" s="152"/>
      <c r="P33946" s="138"/>
    </row>
    <row r="33947" spans="13:16" x14ac:dyDescent="0.3">
      <c r="M33947" s="162"/>
      <c r="N33947" s="152"/>
      <c r="P33947" s="138"/>
    </row>
    <row r="33948" spans="13:16" x14ac:dyDescent="0.3">
      <c r="M33948" s="162"/>
      <c r="N33948" s="152"/>
      <c r="P33948" s="138"/>
    </row>
    <row r="33949" spans="13:16" x14ac:dyDescent="0.3">
      <c r="M33949" s="162"/>
      <c r="N33949" s="152"/>
      <c r="P33949" s="138"/>
    </row>
    <row r="33950" spans="13:16" x14ac:dyDescent="0.3">
      <c r="M33950" s="162"/>
      <c r="N33950" s="152"/>
      <c r="P33950" s="138"/>
    </row>
    <row r="33951" spans="13:16" x14ac:dyDescent="0.3">
      <c r="M33951" s="162"/>
      <c r="N33951" s="152"/>
      <c r="P33951" s="138"/>
    </row>
    <row r="33952" spans="13:16" x14ac:dyDescent="0.3">
      <c r="M33952" s="162"/>
      <c r="N33952" s="152"/>
      <c r="P33952" s="138"/>
    </row>
    <row r="33953" spans="13:16" x14ac:dyDescent="0.3">
      <c r="M33953" s="162"/>
      <c r="N33953" s="152"/>
      <c r="P33953" s="138"/>
    </row>
    <row r="33954" spans="13:16" x14ac:dyDescent="0.3">
      <c r="M33954" s="162"/>
      <c r="N33954" s="152"/>
      <c r="P33954" s="138"/>
    </row>
    <row r="33955" spans="13:16" x14ac:dyDescent="0.3">
      <c r="M33955" s="162"/>
      <c r="N33955" s="152"/>
      <c r="P33955" s="138"/>
    </row>
    <row r="33956" spans="13:16" x14ac:dyDescent="0.3">
      <c r="M33956" s="162"/>
      <c r="N33956" s="152"/>
      <c r="P33956" s="138"/>
    </row>
    <row r="33957" spans="13:16" x14ac:dyDescent="0.3">
      <c r="M33957" s="162"/>
      <c r="N33957" s="152"/>
      <c r="P33957" s="138"/>
    </row>
    <row r="33958" spans="13:16" x14ac:dyDescent="0.3">
      <c r="M33958" s="162"/>
      <c r="N33958" s="152"/>
      <c r="P33958" s="138"/>
    </row>
    <row r="33959" spans="13:16" x14ac:dyDescent="0.3">
      <c r="M33959" s="162"/>
      <c r="N33959" s="152"/>
      <c r="P33959" s="138"/>
    </row>
    <row r="33960" spans="13:16" x14ac:dyDescent="0.3">
      <c r="M33960" s="162"/>
      <c r="N33960" s="152"/>
      <c r="P33960" s="138"/>
    </row>
    <row r="33961" spans="13:16" x14ac:dyDescent="0.3">
      <c r="M33961" s="162"/>
      <c r="N33961" s="152"/>
      <c r="P33961" s="138"/>
    </row>
    <row r="33962" spans="13:16" x14ac:dyDescent="0.3">
      <c r="M33962" s="162"/>
      <c r="N33962" s="152"/>
      <c r="P33962" s="138"/>
    </row>
    <row r="33963" spans="13:16" x14ac:dyDescent="0.3">
      <c r="M33963" s="162"/>
      <c r="N33963" s="152"/>
      <c r="P33963" s="138"/>
    </row>
    <row r="33964" spans="13:16" x14ac:dyDescent="0.3">
      <c r="M33964" s="162"/>
      <c r="N33964" s="152"/>
      <c r="P33964" s="138"/>
    </row>
    <row r="33965" spans="13:16" x14ac:dyDescent="0.3">
      <c r="M33965" s="162"/>
      <c r="N33965" s="152"/>
      <c r="P33965" s="138"/>
    </row>
    <row r="33966" spans="13:16" x14ac:dyDescent="0.3">
      <c r="M33966" s="162"/>
      <c r="N33966" s="152"/>
      <c r="P33966" s="138"/>
    </row>
    <row r="33967" spans="13:16" x14ac:dyDescent="0.3">
      <c r="M33967" s="162"/>
      <c r="N33967" s="152"/>
      <c r="P33967" s="138"/>
    </row>
    <row r="33968" spans="13:16" x14ac:dyDescent="0.3">
      <c r="M33968" s="162"/>
      <c r="N33968" s="152"/>
      <c r="P33968" s="138"/>
    </row>
    <row r="33969" spans="13:16" x14ac:dyDescent="0.3">
      <c r="M33969" s="162"/>
      <c r="N33969" s="152"/>
      <c r="P33969" s="138"/>
    </row>
    <row r="33970" spans="13:16" x14ac:dyDescent="0.3">
      <c r="M33970" s="162"/>
      <c r="N33970" s="152"/>
      <c r="P33970" s="138"/>
    </row>
    <row r="33971" spans="13:16" x14ac:dyDescent="0.3">
      <c r="M33971" s="162"/>
      <c r="N33971" s="152"/>
      <c r="P33971" s="138"/>
    </row>
    <row r="33972" spans="13:16" x14ac:dyDescent="0.3">
      <c r="M33972" s="162"/>
      <c r="N33972" s="152"/>
      <c r="P33972" s="138"/>
    </row>
    <row r="33973" spans="13:16" x14ac:dyDescent="0.3">
      <c r="M33973" s="162"/>
      <c r="N33973" s="152"/>
      <c r="P33973" s="138"/>
    </row>
    <row r="33974" spans="13:16" x14ac:dyDescent="0.3">
      <c r="M33974" s="162"/>
      <c r="N33974" s="152"/>
      <c r="P33974" s="138"/>
    </row>
    <row r="33975" spans="13:16" x14ac:dyDescent="0.3">
      <c r="M33975" s="162"/>
      <c r="N33975" s="152"/>
      <c r="P33975" s="138"/>
    </row>
    <row r="33976" spans="13:16" x14ac:dyDescent="0.3">
      <c r="M33976" s="162"/>
      <c r="N33976" s="152"/>
      <c r="P33976" s="138"/>
    </row>
    <row r="33977" spans="13:16" x14ac:dyDescent="0.3">
      <c r="M33977" s="162"/>
      <c r="N33977" s="152"/>
      <c r="P33977" s="138"/>
    </row>
    <row r="33978" spans="13:16" x14ac:dyDescent="0.3">
      <c r="M33978" s="162"/>
      <c r="N33978" s="152"/>
      <c r="P33978" s="138"/>
    </row>
    <row r="33979" spans="13:16" x14ac:dyDescent="0.3">
      <c r="M33979" s="162"/>
      <c r="N33979" s="152"/>
      <c r="P33979" s="138"/>
    </row>
    <row r="33980" spans="13:16" x14ac:dyDescent="0.3">
      <c r="M33980" s="162"/>
      <c r="N33980" s="152"/>
      <c r="P33980" s="138"/>
    </row>
    <row r="33981" spans="13:16" x14ac:dyDescent="0.3">
      <c r="M33981" s="162"/>
      <c r="N33981" s="152"/>
      <c r="P33981" s="138"/>
    </row>
    <row r="33982" spans="13:16" x14ac:dyDescent="0.3">
      <c r="M33982" s="162"/>
      <c r="N33982" s="152"/>
      <c r="P33982" s="138"/>
    </row>
    <row r="33983" spans="13:16" x14ac:dyDescent="0.3">
      <c r="M33983" s="162"/>
      <c r="N33983" s="152"/>
      <c r="P33983" s="138"/>
    </row>
    <row r="33984" spans="13:16" x14ac:dyDescent="0.3">
      <c r="M33984" s="162"/>
      <c r="N33984" s="152"/>
      <c r="P33984" s="138"/>
    </row>
    <row r="33985" spans="13:16" x14ac:dyDescent="0.3">
      <c r="M33985" s="162"/>
      <c r="N33985" s="152"/>
      <c r="P33985" s="138"/>
    </row>
    <row r="33986" spans="13:16" x14ac:dyDescent="0.3">
      <c r="M33986" s="162"/>
      <c r="N33986" s="152"/>
      <c r="P33986" s="138"/>
    </row>
    <row r="33987" spans="13:16" x14ac:dyDescent="0.3">
      <c r="M33987" s="162"/>
      <c r="N33987" s="152"/>
      <c r="P33987" s="138"/>
    </row>
    <row r="33988" spans="13:16" x14ac:dyDescent="0.3">
      <c r="M33988" s="162"/>
      <c r="N33988" s="152"/>
      <c r="P33988" s="138"/>
    </row>
    <row r="33989" spans="13:16" x14ac:dyDescent="0.3">
      <c r="M33989" s="162"/>
      <c r="N33989" s="152"/>
      <c r="P33989" s="138"/>
    </row>
    <row r="33990" spans="13:16" x14ac:dyDescent="0.3">
      <c r="M33990" s="162"/>
      <c r="N33990" s="152"/>
      <c r="P33990" s="138"/>
    </row>
    <row r="33991" spans="13:16" x14ac:dyDescent="0.3">
      <c r="M33991" s="162"/>
      <c r="N33991" s="152"/>
      <c r="P33991" s="138"/>
    </row>
    <row r="33992" spans="13:16" x14ac:dyDescent="0.3">
      <c r="M33992" s="162"/>
      <c r="N33992" s="152"/>
      <c r="P33992" s="138"/>
    </row>
    <row r="33993" spans="13:16" x14ac:dyDescent="0.3">
      <c r="M33993" s="162"/>
      <c r="N33993" s="152"/>
      <c r="P33993" s="138"/>
    </row>
    <row r="33994" spans="13:16" x14ac:dyDescent="0.3">
      <c r="M33994" s="162"/>
      <c r="N33994" s="152"/>
      <c r="P33994" s="138"/>
    </row>
    <row r="33995" spans="13:16" x14ac:dyDescent="0.3">
      <c r="M33995" s="162"/>
      <c r="N33995" s="152"/>
      <c r="P33995" s="138"/>
    </row>
    <row r="33996" spans="13:16" x14ac:dyDescent="0.3">
      <c r="M33996" s="162"/>
      <c r="N33996" s="152"/>
      <c r="P33996" s="138"/>
    </row>
    <row r="33997" spans="13:16" x14ac:dyDescent="0.3">
      <c r="M33997" s="162"/>
      <c r="N33997" s="152"/>
      <c r="P33997" s="138"/>
    </row>
    <row r="33998" spans="13:16" x14ac:dyDescent="0.3">
      <c r="M33998" s="162"/>
      <c r="N33998" s="152"/>
      <c r="P33998" s="138"/>
    </row>
    <row r="33999" spans="13:16" x14ac:dyDescent="0.3">
      <c r="M33999" s="162"/>
      <c r="N33999" s="152"/>
      <c r="P33999" s="138"/>
    </row>
    <row r="34000" spans="13:16" x14ac:dyDescent="0.3">
      <c r="M34000" s="162"/>
      <c r="N34000" s="152"/>
      <c r="P34000" s="138"/>
    </row>
    <row r="34001" spans="13:16" x14ac:dyDescent="0.3">
      <c r="M34001" s="162"/>
      <c r="N34001" s="152"/>
      <c r="P34001" s="138"/>
    </row>
    <row r="34002" spans="13:16" x14ac:dyDescent="0.3">
      <c r="M34002" s="162"/>
      <c r="N34002" s="152"/>
      <c r="P34002" s="138"/>
    </row>
    <row r="34003" spans="13:16" x14ac:dyDescent="0.3">
      <c r="M34003" s="162"/>
      <c r="N34003" s="152"/>
      <c r="P34003" s="138"/>
    </row>
    <row r="34004" spans="13:16" x14ac:dyDescent="0.3">
      <c r="M34004" s="162"/>
      <c r="N34004" s="152"/>
      <c r="P34004" s="138"/>
    </row>
    <row r="34005" spans="13:16" x14ac:dyDescent="0.3">
      <c r="M34005" s="162"/>
      <c r="N34005" s="152"/>
      <c r="P34005" s="138"/>
    </row>
    <row r="34006" spans="13:16" x14ac:dyDescent="0.3">
      <c r="M34006" s="162"/>
      <c r="N34006" s="152"/>
      <c r="P34006" s="138"/>
    </row>
    <row r="34007" spans="13:16" x14ac:dyDescent="0.3">
      <c r="M34007" s="162"/>
      <c r="N34007" s="152"/>
      <c r="P34007" s="138"/>
    </row>
    <row r="34008" spans="13:16" x14ac:dyDescent="0.3">
      <c r="M34008" s="162"/>
      <c r="N34008" s="152"/>
      <c r="P34008" s="138"/>
    </row>
    <row r="34009" spans="13:16" x14ac:dyDescent="0.3">
      <c r="M34009" s="162"/>
      <c r="N34009" s="152"/>
      <c r="P34009" s="138"/>
    </row>
    <row r="34010" spans="13:16" x14ac:dyDescent="0.3">
      <c r="M34010" s="162"/>
      <c r="N34010" s="152"/>
      <c r="P34010" s="138"/>
    </row>
    <row r="34011" spans="13:16" x14ac:dyDescent="0.3">
      <c r="M34011" s="162"/>
      <c r="N34011" s="152"/>
      <c r="P34011" s="138"/>
    </row>
    <row r="34012" spans="13:16" x14ac:dyDescent="0.3">
      <c r="M34012" s="162"/>
      <c r="N34012" s="152"/>
      <c r="P34012" s="138"/>
    </row>
    <row r="34013" spans="13:16" x14ac:dyDescent="0.3">
      <c r="M34013" s="162"/>
      <c r="N34013" s="152"/>
      <c r="P34013" s="138"/>
    </row>
    <row r="34014" spans="13:16" x14ac:dyDescent="0.3">
      <c r="M34014" s="162"/>
      <c r="N34014" s="152"/>
      <c r="P34014" s="138"/>
    </row>
    <row r="34015" spans="13:16" x14ac:dyDescent="0.3">
      <c r="M34015" s="162"/>
      <c r="N34015" s="152"/>
      <c r="P34015" s="138"/>
    </row>
    <row r="34016" spans="13:16" x14ac:dyDescent="0.3">
      <c r="M34016" s="162"/>
      <c r="N34016" s="152"/>
      <c r="P34016" s="138"/>
    </row>
    <row r="34017" spans="13:16" x14ac:dyDescent="0.3">
      <c r="M34017" s="162"/>
      <c r="N34017" s="152"/>
      <c r="P34017" s="138"/>
    </row>
    <row r="34018" spans="13:16" x14ac:dyDescent="0.3">
      <c r="M34018" s="162"/>
      <c r="N34018" s="152"/>
      <c r="P34018" s="138"/>
    </row>
    <row r="34019" spans="13:16" x14ac:dyDescent="0.3">
      <c r="M34019" s="162"/>
      <c r="N34019" s="152"/>
      <c r="P34019" s="138"/>
    </row>
    <row r="34020" spans="13:16" x14ac:dyDescent="0.3">
      <c r="M34020" s="162"/>
      <c r="N34020" s="152"/>
      <c r="P34020" s="138"/>
    </row>
    <row r="34021" spans="13:16" x14ac:dyDescent="0.3">
      <c r="M34021" s="162"/>
      <c r="N34021" s="152"/>
      <c r="P34021" s="138"/>
    </row>
    <row r="34022" spans="13:16" x14ac:dyDescent="0.3">
      <c r="M34022" s="162"/>
      <c r="N34022" s="152"/>
      <c r="P34022" s="138"/>
    </row>
    <row r="34023" spans="13:16" x14ac:dyDescent="0.3">
      <c r="M34023" s="162"/>
      <c r="N34023" s="152"/>
      <c r="P34023" s="138"/>
    </row>
    <row r="34024" spans="13:16" x14ac:dyDescent="0.3">
      <c r="M34024" s="162"/>
      <c r="N34024" s="152"/>
      <c r="P34024" s="138"/>
    </row>
    <row r="34025" spans="13:16" x14ac:dyDescent="0.3">
      <c r="M34025" s="162"/>
      <c r="N34025" s="152"/>
      <c r="P34025" s="138"/>
    </row>
    <row r="34026" spans="13:16" x14ac:dyDescent="0.3">
      <c r="M34026" s="162"/>
      <c r="N34026" s="152"/>
      <c r="P34026" s="138"/>
    </row>
    <row r="34027" spans="13:16" x14ac:dyDescent="0.3">
      <c r="M34027" s="162"/>
      <c r="N34027" s="152"/>
      <c r="P34027" s="138"/>
    </row>
    <row r="34028" spans="13:16" x14ac:dyDescent="0.3">
      <c r="M34028" s="162"/>
      <c r="N34028" s="152"/>
      <c r="P34028" s="138"/>
    </row>
    <row r="34029" spans="13:16" x14ac:dyDescent="0.3">
      <c r="M34029" s="162"/>
      <c r="N34029" s="152"/>
      <c r="P34029" s="138"/>
    </row>
    <row r="34030" spans="13:16" x14ac:dyDescent="0.3">
      <c r="M34030" s="162"/>
      <c r="N34030" s="152"/>
      <c r="P34030" s="138"/>
    </row>
    <row r="34031" spans="13:16" x14ac:dyDescent="0.3">
      <c r="M34031" s="162"/>
      <c r="N34031" s="152"/>
      <c r="P34031" s="138"/>
    </row>
    <row r="34032" spans="13:16" x14ac:dyDescent="0.3">
      <c r="M34032" s="162"/>
      <c r="N34032" s="152"/>
      <c r="P34032" s="138"/>
    </row>
    <row r="34033" spans="13:16" x14ac:dyDescent="0.3">
      <c r="M34033" s="162"/>
      <c r="N34033" s="152"/>
      <c r="P34033" s="138"/>
    </row>
    <row r="34034" spans="13:16" x14ac:dyDescent="0.3">
      <c r="M34034" s="162"/>
      <c r="N34034" s="152"/>
      <c r="P34034" s="138"/>
    </row>
    <row r="34035" spans="13:16" x14ac:dyDescent="0.3">
      <c r="M34035" s="162"/>
      <c r="N34035" s="152"/>
      <c r="P34035" s="138"/>
    </row>
    <row r="34036" spans="13:16" x14ac:dyDescent="0.3">
      <c r="M34036" s="162"/>
      <c r="N34036" s="152"/>
      <c r="P34036" s="138"/>
    </row>
    <row r="34037" spans="13:16" x14ac:dyDescent="0.3">
      <c r="M34037" s="162"/>
      <c r="N34037" s="152"/>
      <c r="P34037" s="138"/>
    </row>
    <row r="34038" spans="13:16" x14ac:dyDescent="0.3">
      <c r="M34038" s="162"/>
      <c r="N34038" s="152"/>
      <c r="P34038" s="138"/>
    </row>
    <row r="34039" spans="13:16" x14ac:dyDescent="0.3">
      <c r="M34039" s="162"/>
      <c r="N34039" s="152"/>
      <c r="P34039" s="138"/>
    </row>
    <row r="34040" spans="13:16" x14ac:dyDescent="0.3">
      <c r="M34040" s="162"/>
      <c r="N34040" s="152"/>
      <c r="P34040" s="138"/>
    </row>
    <row r="34041" spans="13:16" x14ac:dyDescent="0.3">
      <c r="M34041" s="162"/>
      <c r="N34041" s="152"/>
      <c r="P34041" s="138"/>
    </row>
    <row r="34042" spans="13:16" x14ac:dyDescent="0.3">
      <c r="M34042" s="162"/>
      <c r="N34042" s="152"/>
      <c r="P34042" s="138"/>
    </row>
    <row r="34043" spans="13:16" x14ac:dyDescent="0.3">
      <c r="M34043" s="162"/>
      <c r="N34043" s="152"/>
      <c r="P34043" s="138"/>
    </row>
    <row r="34044" spans="13:16" x14ac:dyDescent="0.3">
      <c r="M34044" s="162"/>
      <c r="N34044" s="152"/>
      <c r="P34044" s="138"/>
    </row>
    <row r="34045" spans="13:16" x14ac:dyDescent="0.3">
      <c r="M34045" s="162"/>
      <c r="N34045" s="152"/>
      <c r="P34045" s="138"/>
    </row>
    <row r="34046" spans="13:16" x14ac:dyDescent="0.3">
      <c r="M34046" s="162"/>
      <c r="N34046" s="152"/>
      <c r="P34046" s="138"/>
    </row>
    <row r="34047" spans="13:16" x14ac:dyDescent="0.3">
      <c r="M34047" s="162"/>
      <c r="N34047" s="152"/>
      <c r="P34047" s="138"/>
    </row>
    <row r="34048" spans="13:16" x14ac:dyDescent="0.3">
      <c r="M34048" s="162"/>
      <c r="N34048" s="152"/>
      <c r="P34048" s="138"/>
    </row>
    <row r="34049" spans="13:16" x14ac:dyDescent="0.3">
      <c r="M34049" s="162"/>
      <c r="N34049" s="152"/>
      <c r="P34049" s="138"/>
    </row>
    <row r="34050" spans="13:16" x14ac:dyDescent="0.3">
      <c r="M34050" s="162"/>
      <c r="N34050" s="152"/>
      <c r="P34050" s="138"/>
    </row>
    <row r="34051" spans="13:16" x14ac:dyDescent="0.3">
      <c r="M34051" s="162"/>
      <c r="N34051" s="152"/>
      <c r="P34051" s="138"/>
    </row>
    <row r="34052" spans="13:16" x14ac:dyDescent="0.3">
      <c r="M34052" s="162"/>
      <c r="N34052" s="152"/>
      <c r="P34052" s="138"/>
    </row>
    <row r="34053" spans="13:16" x14ac:dyDescent="0.3">
      <c r="M34053" s="162"/>
      <c r="N34053" s="152"/>
      <c r="P34053" s="138"/>
    </row>
    <row r="34054" spans="13:16" x14ac:dyDescent="0.3">
      <c r="M34054" s="162"/>
      <c r="N34054" s="152"/>
      <c r="P34054" s="138"/>
    </row>
    <row r="34055" spans="13:16" x14ac:dyDescent="0.3">
      <c r="M34055" s="162"/>
      <c r="N34055" s="152"/>
      <c r="P34055" s="138"/>
    </row>
    <row r="34056" spans="13:16" x14ac:dyDescent="0.3">
      <c r="M34056" s="162"/>
      <c r="N34056" s="152"/>
      <c r="P34056" s="138"/>
    </row>
    <row r="34057" spans="13:16" x14ac:dyDescent="0.3">
      <c r="M34057" s="162"/>
      <c r="N34057" s="152"/>
      <c r="P34057" s="138"/>
    </row>
    <row r="34058" spans="13:16" x14ac:dyDescent="0.3">
      <c r="M34058" s="162"/>
      <c r="N34058" s="152"/>
      <c r="P34058" s="138"/>
    </row>
    <row r="34059" spans="13:16" x14ac:dyDescent="0.3">
      <c r="M34059" s="162"/>
      <c r="N34059" s="152"/>
      <c r="P34059" s="138"/>
    </row>
    <row r="34060" spans="13:16" x14ac:dyDescent="0.3">
      <c r="M34060" s="162"/>
      <c r="N34060" s="152"/>
      <c r="P34060" s="138"/>
    </row>
    <row r="34061" spans="13:16" x14ac:dyDescent="0.3">
      <c r="M34061" s="162"/>
      <c r="N34061" s="152"/>
      <c r="P34061" s="138"/>
    </row>
    <row r="34062" spans="13:16" x14ac:dyDescent="0.3">
      <c r="M34062" s="162"/>
      <c r="N34062" s="152"/>
      <c r="P34062" s="138"/>
    </row>
    <row r="34063" spans="13:16" x14ac:dyDescent="0.3">
      <c r="M34063" s="162"/>
      <c r="N34063" s="152"/>
      <c r="P34063" s="138"/>
    </row>
    <row r="34064" spans="13:16" x14ac:dyDescent="0.3">
      <c r="M34064" s="162"/>
      <c r="N34064" s="152"/>
      <c r="P34064" s="138"/>
    </row>
    <row r="34065" spans="13:16" x14ac:dyDescent="0.3">
      <c r="M34065" s="162"/>
      <c r="N34065" s="152"/>
      <c r="P34065" s="138"/>
    </row>
    <row r="34066" spans="13:16" x14ac:dyDescent="0.3">
      <c r="M34066" s="162"/>
      <c r="N34066" s="152"/>
      <c r="P34066" s="138"/>
    </row>
    <row r="34067" spans="13:16" x14ac:dyDescent="0.3">
      <c r="M34067" s="162"/>
      <c r="N34067" s="152"/>
      <c r="P34067" s="138"/>
    </row>
    <row r="34068" spans="13:16" x14ac:dyDescent="0.3">
      <c r="M34068" s="162"/>
      <c r="N34068" s="152"/>
      <c r="P34068" s="138"/>
    </row>
    <row r="34069" spans="13:16" x14ac:dyDescent="0.3">
      <c r="M34069" s="162"/>
      <c r="N34069" s="152"/>
      <c r="P34069" s="138"/>
    </row>
    <row r="34070" spans="13:16" x14ac:dyDescent="0.3">
      <c r="M34070" s="162"/>
      <c r="N34070" s="152"/>
      <c r="P34070" s="138"/>
    </row>
    <row r="34071" spans="13:16" x14ac:dyDescent="0.3">
      <c r="M34071" s="162"/>
      <c r="N34071" s="152"/>
      <c r="P34071" s="138"/>
    </row>
    <row r="34072" spans="13:16" x14ac:dyDescent="0.3">
      <c r="M34072" s="162"/>
      <c r="N34072" s="152"/>
      <c r="P34072" s="138"/>
    </row>
    <row r="34073" spans="13:16" x14ac:dyDescent="0.3">
      <c r="M34073" s="162"/>
      <c r="N34073" s="152"/>
      <c r="P34073" s="138"/>
    </row>
    <row r="34074" spans="13:16" x14ac:dyDescent="0.3">
      <c r="M34074" s="162"/>
      <c r="N34074" s="152"/>
      <c r="P34074" s="138"/>
    </row>
    <row r="34075" spans="13:16" x14ac:dyDescent="0.3">
      <c r="M34075" s="162"/>
      <c r="N34075" s="152"/>
      <c r="P34075" s="138"/>
    </row>
    <row r="34076" spans="13:16" x14ac:dyDescent="0.3">
      <c r="M34076" s="162"/>
      <c r="N34076" s="152"/>
      <c r="P34076" s="138"/>
    </row>
    <row r="34077" spans="13:16" x14ac:dyDescent="0.3">
      <c r="M34077" s="162"/>
      <c r="N34077" s="152"/>
      <c r="P34077" s="138"/>
    </row>
    <row r="34078" spans="13:16" x14ac:dyDescent="0.3">
      <c r="M34078" s="162"/>
      <c r="N34078" s="152"/>
      <c r="P34078" s="138"/>
    </row>
    <row r="34079" spans="13:16" x14ac:dyDescent="0.3">
      <c r="M34079" s="162"/>
      <c r="N34079" s="152"/>
      <c r="P34079" s="138"/>
    </row>
    <row r="34080" spans="13:16" x14ac:dyDescent="0.3">
      <c r="M34080" s="162"/>
      <c r="N34080" s="152"/>
      <c r="P34080" s="138"/>
    </row>
    <row r="34081" spans="13:16" x14ac:dyDescent="0.3">
      <c r="M34081" s="162"/>
      <c r="N34081" s="152"/>
      <c r="P34081" s="138"/>
    </row>
    <row r="34082" spans="13:16" x14ac:dyDescent="0.3">
      <c r="M34082" s="162"/>
      <c r="N34082" s="152"/>
      <c r="P34082" s="138"/>
    </row>
    <row r="34083" spans="13:16" x14ac:dyDescent="0.3">
      <c r="M34083" s="162"/>
      <c r="N34083" s="152"/>
      <c r="P34083" s="138"/>
    </row>
    <row r="34084" spans="13:16" x14ac:dyDescent="0.3">
      <c r="M34084" s="162"/>
      <c r="N34084" s="152"/>
      <c r="P34084" s="138"/>
    </row>
    <row r="34085" spans="13:16" x14ac:dyDescent="0.3">
      <c r="M34085" s="162"/>
      <c r="N34085" s="152"/>
      <c r="P34085" s="138"/>
    </row>
    <row r="34086" spans="13:16" x14ac:dyDescent="0.3">
      <c r="M34086" s="162"/>
      <c r="N34086" s="152"/>
      <c r="P34086" s="138"/>
    </row>
    <row r="34087" spans="13:16" x14ac:dyDescent="0.3">
      <c r="M34087" s="162"/>
      <c r="N34087" s="152"/>
      <c r="P34087" s="138"/>
    </row>
    <row r="34088" spans="13:16" x14ac:dyDescent="0.3">
      <c r="M34088" s="162"/>
      <c r="N34088" s="152"/>
      <c r="P34088" s="138"/>
    </row>
    <row r="34089" spans="13:16" x14ac:dyDescent="0.3">
      <c r="M34089" s="162"/>
      <c r="N34089" s="152"/>
      <c r="P34089" s="138"/>
    </row>
    <row r="34090" spans="13:16" x14ac:dyDescent="0.3">
      <c r="M34090" s="162"/>
      <c r="N34090" s="152"/>
      <c r="P34090" s="138"/>
    </row>
    <row r="34091" spans="13:16" x14ac:dyDescent="0.3">
      <c r="M34091" s="162"/>
      <c r="N34091" s="152"/>
      <c r="P34091" s="138"/>
    </row>
    <row r="34092" spans="13:16" x14ac:dyDescent="0.3">
      <c r="M34092" s="162"/>
      <c r="N34092" s="152"/>
      <c r="P34092" s="138"/>
    </row>
    <row r="34093" spans="13:16" x14ac:dyDescent="0.3">
      <c r="M34093" s="162"/>
      <c r="N34093" s="152"/>
      <c r="P34093" s="138"/>
    </row>
    <row r="34094" spans="13:16" x14ac:dyDescent="0.3">
      <c r="M34094" s="162"/>
      <c r="N34094" s="152"/>
      <c r="P34094" s="138"/>
    </row>
    <row r="34095" spans="13:16" x14ac:dyDescent="0.3">
      <c r="M34095" s="162"/>
      <c r="N34095" s="152"/>
      <c r="P34095" s="138"/>
    </row>
    <row r="34096" spans="13:16" x14ac:dyDescent="0.3">
      <c r="M34096" s="162"/>
      <c r="N34096" s="152"/>
      <c r="P34096" s="138"/>
    </row>
    <row r="34097" spans="13:16" x14ac:dyDescent="0.3">
      <c r="M34097" s="162"/>
      <c r="N34097" s="152"/>
      <c r="P34097" s="138"/>
    </row>
    <row r="34098" spans="13:16" x14ac:dyDescent="0.3">
      <c r="M34098" s="162"/>
      <c r="N34098" s="152"/>
      <c r="P34098" s="138"/>
    </row>
    <row r="34099" spans="13:16" x14ac:dyDescent="0.3">
      <c r="M34099" s="162"/>
      <c r="N34099" s="152"/>
      <c r="P34099" s="138"/>
    </row>
    <row r="34100" spans="13:16" x14ac:dyDescent="0.3">
      <c r="M34100" s="162"/>
      <c r="N34100" s="152"/>
      <c r="P34100" s="138"/>
    </row>
    <row r="34101" spans="13:16" x14ac:dyDescent="0.3">
      <c r="M34101" s="162"/>
      <c r="N34101" s="152"/>
      <c r="P34101" s="138"/>
    </row>
    <row r="34102" spans="13:16" x14ac:dyDescent="0.3">
      <c r="M34102" s="162"/>
      <c r="N34102" s="152"/>
      <c r="P34102" s="138"/>
    </row>
    <row r="34103" spans="13:16" x14ac:dyDescent="0.3">
      <c r="M34103" s="162"/>
      <c r="N34103" s="152"/>
      <c r="P34103" s="138"/>
    </row>
    <row r="34104" spans="13:16" x14ac:dyDescent="0.3">
      <c r="M34104" s="162"/>
      <c r="N34104" s="152"/>
      <c r="P34104" s="138"/>
    </row>
    <row r="34105" spans="13:16" x14ac:dyDescent="0.3">
      <c r="M34105" s="162"/>
      <c r="N34105" s="152"/>
      <c r="P34105" s="138"/>
    </row>
    <row r="34106" spans="13:16" x14ac:dyDescent="0.3">
      <c r="M34106" s="162"/>
      <c r="N34106" s="152"/>
      <c r="P34106" s="138"/>
    </row>
    <row r="34107" spans="13:16" x14ac:dyDescent="0.3">
      <c r="M34107" s="162"/>
      <c r="N34107" s="152"/>
      <c r="P34107" s="138"/>
    </row>
    <row r="34108" spans="13:16" x14ac:dyDescent="0.3">
      <c r="M34108" s="162"/>
      <c r="N34108" s="152"/>
      <c r="P34108" s="138"/>
    </row>
    <row r="34109" spans="13:16" x14ac:dyDescent="0.3">
      <c r="M34109" s="162"/>
      <c r="N34109" s="152"/>
      <c r="P34109" s="138"/>
    </row>
    <row r="34110" spans="13:16" x14ac:dyDescent="0.3">
      <c r="M34110" s="162"/>
      <c r="N34110" s="152"/>
      <c r="P34110" s="138"/>
    </row>
    <row r="34111" spans="13:16" x14ac:dyDescent="0.3">
      <c r="M34111" s="162"/>
      <c r="N34111" s="152"/>
      <c r="P34111" s="138"/>
    </row>
    <row r="34112" spans="13:16" x14ac:dyDescent="0.3">
      <c r="M34112" s="162"/>
      <c r="N34112" s="152"/>
      <c r="P34112" s="138"/>
    </row>
    <row r="34113" spans="13:16" x14ac:dyDescent="0.3">
      <c r="M34113" s="162"/>
      <c r="N34113" s="152"/>
      <c r="P34113" s="138"/>
    </row>
    <row r="34114" spans="13:16" x14ac:dyDescent="0.3">
      <c r="M34114" s="162"/>
      <c r="N34114" s="152"/>
      <c r="P34114" s="138"/>
    </row>
    <row r="34115" spans="13:16" x14ac:dyDescent="0.3">
      <c r="M34115" s="162"/>
      <c r="N34115" s="152"/>
      <c r="P34115" s="138"/>
    </row>
    <row r="34116" spans="13:16" x14ac:dyDescent="0.3">
      <c r="M34116" s="162"/>
      <c r="N34116" s="152"/>
      <c r="P34116" s="138"/>
    </row>
    <row r="34117" spans="13:16" x14ac:dyDescent="0.3">
      <c r="M34117" s="162"/>
      <c r="N34117" s="152"/>
      <c r="P34117" s="138"/>
    </row>
    <row r="34118" spans="13:16" x14ac:dyDescent="0.3">
      <c r="M34118" s="162"/>
      <c r="N34118" s="152"/>
      <c r="P34118" s="138"/>
    </row>
    <row r="34119" spans="13:16" x14ac:dyDescent="0.3">
      <c r="M34119" s="162"/>
      <c r="N34119" s="152"/>
      <c r="P34119" s="138"/>
    </row>
    <row r="34120" spans="13:16" x14ac:dyDescent="0.3">
      <c r="M34120" s="162"/>
      <c r="N34120" s="152"/>
      <c r="P34120" s="138"/>
    </row>
    <row r="34121" spans="13:16" x14ac:dyDescent="0.3">
      <c r="M34121" s="162"/>
      <c r="N34121" s="152"/>
      <c r="P34121" s="138"/>
    </row>
    <row r="34122" spans="13:16" x14ac:dyDescent="0.3">
      <c r="M34122" s="162"/>
      <c r="N34122" s="152"/>
      <c r="P34122" s="138"/>
    </row>
    <row r="34123" spans="13:16" x14ac:dyDescent="0.3">
      <c r="M34123" s="162"/>
      <c r="N34123" s="152"/>
      <c r="P34123" s="138"/>
    </row>
    <row r="34124" spans="13:16" x14ac:dyDescent="0.3">
      <c r="M34124" s="162"/>
      <c r="N34124" s="152"/>
      <c r="P34124" s="138"/>
    </row>
    <row r="34125" spans="13:16" x14ac:dyDescent="0.3">
      <c r="M34125" s="162"/>
      <c r="N34125" s="152"/>
      <c r="P34125" s="138"/>
    </row>
    <row r="34126" spans="13:16" x14ac:dyDescent="0.3">
      <c r="M34126" s="162"/>
      <c r="N34126" s="152"/>
      <c r="P34126" s="138"/>
    </row>
    <row r="34127" spans="13:16" x14ac:dyDescent="0.3">
      <c r="M34127" s="162"/>
      <c r="N34127" s="152"/>
      <c r="P34127" s="138"/>
    </row>
    <row r="34128" spans="13:16" x14ac:dyDescent="0.3">
      <c r="M34128" s="162"/>
      <c r="N34128" s="152"/>
      <c r="P34128" s="138"/>
    </row>
    <row r="34129" spans="13:16" x14ac:dyDescent="0.3">
      <c r="M34129" s="162"/>
      <c r="N34129" s="152"/>
      <c r="P34129" s="138"/>
    </row>
    <row r="34130" spans="13:16" x14ac:dyDescent="0.3">
      <c r="M34130" s="162"/>
      <c r="N34130" s="152"/>
      <c r="P34130" s="138"/>
    </row>
    <row r="34131" spans="13:16" x14ac:dyDescent="0.3">
      <c r="M34131" s="162"/>
      <c r="N34131" s="152"/>
      <c r="P34131" s="138"/>
    </row>
    <row r="34132" spans="13:16" x14ac:dyDescent="0.3">
      <c r="M34132" s="162"/>
      <c r="N34132" s="152"/>
      <c r="P34132" s="138"/>
    </row>
    <row r="34133" spans="13:16" x14ac:dyDescent="0.3">
      <c r="M34133" s="162"/>
      <c r="N34133" s="152"/>
      <c r="P34133" s="138"/>
    </row>
    <row r="34134" spans="13:16" x14ac:dyDescent="0.3">
      <c r="M34134" s="162"/>
      <c r="N34134" s="152"/>
      <c r="P34134" s="138"/>
    </row>
    <row r="34135" spans="13:16" x14ac:dyDescent="0.3">
      <c r="M34135" s="162"/>
      <c r="N34135" s="152"/>
      <c r="P34135" s="138"/>
    </row>
    <row r="34136" spans="13:16" x14ac:dyDescent="0.3">
      <c r="M34136" s="162"/>
      <c r="N34136" s="152"/>
      <c r="P34136" s="138"/>
    </row>
    <row r="34137" spans="13:16" x14ac:dyDescent="0.3">
      <c r="M34137" s="162"/>
      <c r="N34137" s="152"/>
      <c r="P34137" s="138"/>
    </row>
    <row r="34138" spans="13:16" x14ac:dyDescent="0.3">
      <c r="M34138" s="162"/>
      <c r="N34138" s="152"/>
      <c r="P34138" s="138"/>
    </row>
    <row r="34139" spans="13:16" x14ac:dyDescent="0.3">
      <c r="M34139" s="162"/>
      <c r="N34139" s="152"/>
      <c r="P34139" s="138"/>
    </row>
    <row r="34140" spans="13:16" x14ac:dyDescent="0.3">
      <c r="M34140" s="162"/>
      <c r="N34140" s="152"/>
      <c r="P34140" s="138"/>
    </row>
    <row r="34141" spans="13:16" x14ac:dyDescent="0.3">
      <c r="M34141" s="162"/>
      <c r="N34141" s="152"/>
      <c r="P34141" s="138"/>
    </row>
    <row r="34142" spans="13:16" x14ac:dyDescent="0.3">
      <c r="M34142" s="162"/>
      <c r="N34142" s="152"/>
      <c r="P34142" s="138"/>
    </row>
    <row r="34143" spans="13:16" x14ac:dyDescent="0.3">
      <c r="M34143" s="162"/>
      <c r="N34143" s="152"/>
      <c r="P34143" s="138"/>
    </row>
    <row r="34144" spans="13:16" x14ac:dyDescent="0.3">
      <c r="M34144" s="162"/>
      <c r="N34144" s="152"/>
      <c r="P34144" s="138"/>
    </row>
    <row r="34145" spans="13:16" x14ac:dyDescent="0.3">
      <c r="M34145" s="162"/>
      <c r="N34145" s="152"/>
      <c r="P34145" s="138"/>
    </row>
    <row r="34146" spans="13:16" x14ac:dyDescent="0.3">
      <c r="M34146" s="162"/>
      <c r="N34146" s="152"/>
      <c r="P34146" s="138"/>
    </row>
    <row r="34147" spans="13:16" x14ac:dyDescent="0.3">
      <c r="M34147" s="162"/>
      <c r="N34147" s="152"/>
      <c r="P34147" s="138"/>
    </row>
    <row r="34148" spans="13:16" x14ac:dyDescent="0.3">
      <c r="M34148" s="162"/>
      <c r="N34148" s="152"/>
      <c r="P34148" s="138"/>
    </row>
    <row r="34149" spans="13:16" x14ac:dyDescent="0.3">
      <c r="M34149" s="162"/>
      <c r="N34149" s="152"/>
      <c r="P34149" s="138"/>
    </row>
    <row r="34150" spans="13:16" x14ac:dyDescent="0.3">
      <c r="M34150" s="162"/>
      <c r="N34150" s="152"/>
      <c r="P34150" s="138"/>
    </row>
    <row r="34151" spans="13:16" x14ac:dyDescent="0.3">
      <c r="M34151" s="162"/>
      <c r="N34151" s="152"/>
      <c r="P34151" s="138"/>
    </row>
    <row r="34152" spans="13:16" x14ac:dyDescent="0.3">
      <c r="M34152" s="162"/>
      <c r="N34152" s="152"/>
      <c r="P34152" s="138"/>
    </row>
    <row r="34153" spans="13:16" x14ac:dyDescent="0.3">
      <c r="M34153" s="162"/>
      <c r="N34153" s="152"/>
      <c r="P34153" s="138"/>
    </row>
    <row r="34154" spans="13:16" x14ac:dyDescent="0.3">
      <c r="M34154" s="162"/>
      <c r="N34154" s="152"/>
      <c r="P34154" s="138"/>
    </row>
    <row r="34155" spans="13:16" x14ac:dyDescent="0.3">
      <c r="M34155" s="162"/>
      <c r="N34155" s="152"/>
      <c r="P34155" s="138"/>
    </row>
    <row r="34156" spans="13:16" x14ac:dyDescent="0.3">
      <c r="M34156" s="162"/>
      <c r="N34156" s="152"/>
      <c r="P34156" s="138"/>
    </row>
    <row r="34157" spans="13:16" x14ac:dyDescent="0.3">
      <c r="M34157" s="162"/>
      <c r="N34157" s="152"/>
      <c r="P34157" s="138"/>
    </row>
    <row r="34158" spans="13:16" x14ac:dyDescent="0.3">
      <c r="M34158" s="162"/>
      <c r="N34158" s="152"/>
      <c r="P34158" s="138"/>
    </row>
    <row r="34159" spans="13:16" x14ac:dyDescent="0.3">
      <c r="M34159" s="162"/>
      <c r="N34159" s="152"/>
      <c r="P34159" s="138"/>
    </row>
    <row r="34160" spans="13:16" x14ac:dyDescent="0.3">
      <c r="M34160" s="162"/>
      <c r="N34160" s="152"/>
      <c r="P34160" s="138"/>
    </row>
    <row r="34161" spans="13:16" x14ac:dyDescent="0.3">
      <c r="M34161" s="162"/>
      <c r="N34161" s="152"/>
      <c r="P34161" s="138"/>
    </row>
    <row r="34162" spans="13:16" x14ac:dyDescent="0.3">
      <c r="M34162" s="162"/>
      <c r="N34162" s="152"/>
      <c r="P34162" s="138"/>
    </row>
    <row r="34163" spans="13:16" x14ac:dyDescent="0.3">
      <c r="M34163" s="162"/>
      <c r="N34163" s="152"/>
      <c r="P34163" s="138"/>
    </row>
    <row r="34164" spans="13:16" x14ac:dyDescent="0.3">
      <c r="M34164" s="162"/>
      <c r="N34164" s="152"/>
      <c r="P34164" s="138"/>
    </row>
    <row r="34165" spans="13:16" x14ac:dyDescent="0.3">
      <c r="M34165" s="162"/>
      <c r="N34165" s="152"/>
      <c r="P34165" s="138"/>
    </row>
    <row r="34166" spans="13:16" x14ac:dyDescent="0.3">
      <c r="M34166" s="162"/>
      <c r="N34166" s="152"/>
      <c r="P34166" s="138"/>
    </row>
    <row r="34167" spans="13:16" x14ac:dyDescent="0.3">
      <c r="M34167" s="162"/>
      <c r="N34167" s="152"/>
      <c r="P34167" s="138"/>
    </row>
    <row r="34168" spans="13:16" x14ac:dyDescent="0.3">
      <c r="M34168" s="162"/>
      <c r="N34168" s="152"/>
      <c r="P34168" s="138"/>
    </row>
    <row r="34169" spans="13:16" x14ac:dyDescent="0.3">
      <c r="M34169" s="162"/>
      <c r="N34169" s="152"/>
      <c r="P34169" s="138"/>
    </row>
    <row r="34170" spans="13:16" x14ac:dyDescent="0.3">
      <c r="M34170" s="162"/>
      <c r="N34170" s="152"/>
      <c r="P34170" s="138"/>
    </row>
    <row r="34171" spans="13:16" x14ac:dyDescent="0.3">
      <c r="M34171" s="162"/>
      <c r="N34171" s="152"/>
      <c r="P34171" s="138"/>
    </row>
    <row r="34172" spans="13:16" x14ac:dyDescent="0.3">
      <c r="M34172" s="162"/>
      <c r="N34172" s="152"/>
      <c r="P34172" s="138"/>
    </row>
    <row r="34173" spans="13:16" x14ac:dyDescent="0.3">
      <c r="M34173" s="162"/>
      <c r="N34173" s="152"/>
      <c r="P34173" s="138"/>
    </row>
    <row r="34174" spans="13:16" x14ac:dyDescent="0.3">
      <c r="M34174" s="162"/>
      <c r="N34174" s="152"/>
      <c r="P34174" s="138"/>
    </row>
    <row r="34175" spans="13:16" x14ac:dyDescent="0.3">
      <c r="M34175" s="162"/>
      <c r="N34175" s="152"/>
      <c r="P34175" s="138"/>
    </row>
    <row r="34176" spans="13:16" x14ac:dyDescent="0.3">
      <c r="M34176" s="162"/>
      <c r="N34176" s="152"/>
      <c r="P34176" s="138"/>
    </row>
    <row r="34177" spans="13:16" x14ac:dyDescent="0.3">
      <c r="M34177" s="162"/>
      <c r="N34177" s="152"/>
      <c r="P34177" s="138"/>
    </row>
    <row r="34178" spans="13:16" x14ac:dyDescent="0.3">
      <c r="M34178" s="162"/>
      <c r="N34178" s="152"/>
      <c r="P34178" s="138"/>
    </row>
    <row r="34179" spans="13:16" x14ac:dyDescent="0.3">
      <c r="M34179" s="162"/>
      <c r="N34179" s="152"/>
      <c r="P34179" s="138"/>
    </row>
    <row r="34180" spans="13:16" x14ac:dyDescent="0.3">
      <c r="M34180" s="162"/>
      <c r="N34180" s="152"/>
      <c r="P34180" s="138"/>
    </row>
    <row r="34181" spans="13:16" x14ac:dyDescent="0.3">
      <c r="M34181" s="162"/>
      <c r="N34181" s="152"/>
      <c r="P34181" s="138"/>
    </row>
    <row r="34182" spans="13:16" x14ac:dyDescent="0.3">
      <c r="M34182" s="162"/>
      <c r="N34182" s="152"/>
      <c r="P34182" s="138"/>
    </row>
    <row r="34183" spans="13:16" x14ac:dyDescent="0.3">
      <c r="M34183" s="162"/>
      <c r="N34183" s="152"/>
      <c r="P34183" s="138"/>
    </row>
    <row r="34184" spans="13:16" x14ac:dyDescent="0.3">
      <c r="M34184" s="162"/>
      <c r="N34184" s="152"/>
      <c r="P34184" s="138"/>
    </row>
    <row r="34185" spans="13:16" x14ac:dyDescent="0.3">
      <c r="M34185" s="162"/>
      <c r="N34185" s="152"/>
      <c r="P34185" s="138"/>
    </row>
    <row r="34186" spans="13:16" x14ac:dyDescent="0.3">
      <c r="M34186" s="162"/>
      <c r="N34186" s="152"/>
      <c r="P34186" s="138"/>
    </row>
    <row r="34187" spans="13:16" x14ac:dyDescent="0.3">
      <c r="M34187" s="162"/>
      <c r="N34187" s="152"/>
      <c r="P34187" s="138"/>
    </row>
    <row r="34188" spans="13:16" x14ac:dyDescent="0.3">
      <c r="M34188" s="162"/>
      <c r="N34188" s="152"/>
      <c r="P34188" s="138"/>
    </row>
    <row r="34189" spans="13:16" x14ac:dyDescent="0.3">
      <c r="M34189" s="162"/>
      <c r="N34189" s="152"/>
      <c r="P34189" s="138"/>
    </row>
    <row r="34190" spans="13:16" x14ac:dyDescent="0.3">
      <c r="M34190" s="162"/>
      <c r="N34190" s="152"/>
      <c r="P34190" s="138"/>
    </row>
    <row r="34191" spans="13:16" x14ac:dyDescent="0.3">
      <c r="M34191" s="162"/>
      <c r="N34191" s="152"/>
      <c r="P34191" s="138"/>
    </row>
    <row r="34192" spans="13:16" x14ac:dyDescent="0.3">
      <c r="M34192" s="162"/>
      <c r="N34192" s="152"/>
      <c r="P34192" s="138"/>
    </row>
    <row r="34193" spans="13:16" x14ac:dyDescent="0.3">
      <c r="M34193" s="162"/>
      <c r="N34193" s="152"/>
      <c r="P34193" s="138"/>
    </row>
    <row r="34194" spans="13:16" x14ac:dyDescent="0.3">
      <c r="M34194" s="162"/>
      <c r="N34194" s="152"/>
      <c r="P34194" s="138"/>
    </row>
    <row r="34195" spans="13:16" x14ac:dyDescent="0.3">
      <c r="M34195" s="162"/>
      <c r="N34195" s="152"/>
      <c r="P34195" s="138"/>
    </row>
    <row r="34196" spans="13:16" x14ac:dyDescent="0.3">
      <c r="M34196" s="162"/>
      <c r="N34196" s="152"/>
      <c r="P34196" s="138"/>
    </row>
    <row r="34197" spans="13:16" x14ac:dyDescent="0.3">
      <c r="M34197" s="162"/>
      <c r="N34197" s="152"/>
      <c r="P34197" s="138"/>
    </row>
    <row r="34198" spans="13:16" x14ac:dyDescent="0.3">
      <c r="M34198" s="162"/>
      <c r="N34198" s="152"/>
      <c r="P34198" s="138"/>
    </row>
    <row r="34199" spans="13:16" x14ac:dyDescent="0.3">
      <c r="M34199" s="162"/>
      <c r="N34199" s="152"/>
      <c r="P34199" s="138"/>
    </row>
    <row r="34200" spans="13:16" x14ac:dyDescent="0.3">
      <c r="M34200" s="162"/>
      <c r="N34200" s="152"/>
      <c r="P34200" s="138"/>
    </row>
    <row r="34201" spans="13:16" x14ac:dyDescent="0.3">
      <c r="M34201" s="162"/>
      <c r="N34201" s="152"/>
      <c r="P34201" s="138"/>
    </row>
    <row r="34202" spans="13:16" x14ac:dyDescent="0.3">
      <c r="M34202" s="162"/>
      <c r="N34202" s="152"/>
      <c r="P34202" s="138"/>
    </row>
    <row r="34203" spans="13:16" x14ac:dyDescent="0.3">
      <c r="M34203" s="162"/>
      <c r="N34203" s="152"/>
      <c r="P34203" s="138"/>
    </row>
    <row r="34204" spans="13:16" x14ac:dyDescent="0.3">
      <c r="M34204" s="162"/>
      <c r="N34204" s="152"/>
      <c r="P34204" s="138"/>
    </row>
    <row r="34205" spans="13:16" x14ac:dyDescent="0.3">
      <c r="M34205" s="162"/>
      <c r="N34205" s="152"/>
      <c r="P34205" s="138"/>
    </row>
    <row r="34206" spans="13:16" x14ac:dyDescent="0.3">
      <c r="M34206" s="162"/>
      <c r="N34206" s="152"/>
      <c r="P34206" s="138"/>
    </row>
    <row r="34207" spans="13:16" x14ac:dyDescent="0.3">
      <c r="M34207" s="162"/>
      <c r="N34207" s="152"/>
      <c r="P34207" s="138"/>
    </row>
    <row r="34208" spans="13:16" x14ac:dyDescent="0.3">
      <c r="M34208" s="162"/>
      <c r="N34208" s="152"/>
      <c r="P34208" s="138"/>
    </row>
    <row r="34209" spans="13:16" x14ac:dyDescent="0.3">
      <c r="M34209" s="162"/>
      <c r="N34209" s="152"/>
      <c r="P34209" s="138"/>
    </row>
    <row r="34210" spans="13:16" x14ac:dyDescent="0.3">
      <c r="M34210" s="162"/>
      <c r="N34210" s="152"/>
      <c r="P34210" s="138"/>
    </row>
    <row r="34211" spans="13:16" x14ac:dyDescent="0.3">
      <c r="M34211" s="162"/>
      <c r="N34211" s="152"/>
      <c r="P34211" s="138"/>
    </row>
    <row r="34212" spans="13:16" x14ac:dyDescent="0.3">
      <c r="M34212" s="162"/>
      <c r="N34212" s="152"/>
      <c r="P34212" s="138"/>
    </row>
    <row r="34213" spans="13:16" x14ac:dyDescent="0.3">
      <c r="M34213" s="162"/>
      <c r="N34213" s="152"/>
      <c r="P34213" s="138"/>
    </row>
    <row r="34214" spans="13:16" x14ac:dyDescent="0.3">
      <c r="M34214" s="162"/>
      <c r="N34214" s="152"/>
      <c r="P34214" s="138"/>
    </row>
    <row r="34215" spans="13:16" x14ac:dyDescent="0.3">
      <c r="M34215" s="162"/>
      <c r="N34215" s="152"/>
      <c r="P34215" s="138"/>
    </row>
    <row r="34216" spans="13:16" x14ac:dyDescent="0.3">
      <c r="M34216" s="162"/>
      <c r="N34216" s="152"/>
      <c r="P34216" s="138"/>
    </row>
    <row r="34217" spans="13:16" x14ac:dyDescent="0.3">
      <c r="M34217" s="162"/>
      <c r="N34217" s="152"/>
      <c r="P34217" s="138"/>
    </row>
    <row r="34218" spans="13:16" x14ac:dyDescent="0.3">
      <c r="M34218" s="162"/>
      <c r="N34218" s="152"/>
      <c r="P34218" s="138"/>
    </row>
    <row r="34219" spans="13:16" x14ac:dyDescent="0.3">
      <c r="M34219" s="162"/>
      <c r="N34219" s="152"/>
      <c r="P34219" s="138"/>
    </row>
    <row r="34220" spans="13:16" x14ac:dyDescent="0.3">
      <c r="M34220" s="162"/>
      <c r="N34220" s="152"/>
      <c r="P34220" s="138"/>
    </row>
    <row r="34221" spans="13:16" x14ac:dyDescent="0.3">
      <c r="M34221" s="162"/>
      <c r="N34221" s="152"/>
      <c r="P34221" s="138"/>
    </row>
    <row r="34222" spans="13:16" x14ac:dyDescent="0.3">
      <c r="M34222" s="162"/>
      <c r="N34222" s="152"/>
      <c r="P34222" s="138"/>
    </row>
    <row r="34223" spans="13:16" x14ac:dyDescent="0.3">
      <c r="M34223" s="162"/>
      <c r="N34223" s="152"/>
      <c r="P34223" s="138"/>
    </row>
    <row r="34224" spans="13:16" x14ac:dyDescent="0.3">
      <c r="M34224" s="162"/>
      <c r="N34224" s="152"/>
      <c r="P34224" s="138"/>
    </row>
    <row r="34225" spans="13:16" x14ac:dyDescent="0.3">
      <c r="M34225" s="162"/>
      <c r="N34225" s="152"/>
      <c r="P34225" s="138"/>
    </row>
    <row r="34226" spans="13:16" x14ac:dyDescent="0.3">
      <c r="M34226" s="162"/>
      <c r="N34226" s="152"/>
      <c r="P34226" s="138"/>
    </row>
    <row r="34227" spans="13:16" x14ac:dyDescent="0.3">
      <c r="M34227" s="162"/>
      <c r="N34227" s="152"/>
      <c r="P34227" s="138"/>
    </row>
    <row r="34228" spans="13:16" x14ac:dyDescent="0.3">
      <c r="M34228" s="162"/>
      <c r="N34228" s="152"/>
      <c r="P34228" s="138"/>
    </row>
    <row r="34229" spans="13:16" x14ac:dyDescent="0.3">
      <c r="M34229" s="162"/>
      <c r="N34229" s="152"/>
      <c r="P34229" s="138"/>
    </row>
    <row r="34230" spans="13:16" x14ac:dyDescent="0.3">
      <c r="M34230" s="162"/>
      <c r="N34230" s="152"/>
      <c r="P34230" s="138"/>
    </row>
    <row r="34231" spans="13:16" x14ac:dyDescent="0.3">
      <c r="M34231" s="162"/>
      <c r="N34231" s="152"/>
      <c r="P34231" s="138"/>
    </row>
    <row r="34232" spans="13:16" x14ac:dyDescent="0.3">
      <c r="M34232" s="162"/>
      <c r="N34232" s="152"/>
      <c r="P34232" s="138"/>
    </row>
    <row r="34233" spans="13:16" x14ac:dyDescent="0.3">
      <c r="M34233" s="162"/>
      <c r="N34233" s="152"/>
      <c r="P34233" s="138"/>
    </row>
    <row r="34234" spans="13:16" x14ac:dyDescent="0.3">
      <c r="M34234" s="162"/>
      <c r="N34234" s="152"/>
      <c r="P34234" s="138"/>
    </row>
    <row r="34235" spans="13:16" x14ac:dyDescent="0.3">
      <c r="M34235" s="162"/>
      <c r="N34235" s="152"/>
      <c r="P34235" s="138"/>
    </row>
    <row r="34236" spans="13:16" x14ac:dyDescent="0.3">
      <c r="M34236" s="162"/>
      <c r="N34236" s="152"/>
      <c r="P34236" s="138"/>
    </row>
    <row r="34237" spans="13:16" x14ac:dyDescent="0.3">
      <c r="M34237" s="162"/>
      <c r="N34237" s="152"/>
      <c r="P34237" s="138"/>
    </row>
    <row r="34238" spans="13:16" x14ac:dyDescent="0.3">
      <c r="M34238" s="162"/>
      <c r="N34238" s="152"/>
      <c r="P34238" s="138"/>
    </row>
    <row r="34239" spans="13:16" x14ac:dyDescent="0.3">
      <c r="M34239" s="162"/>
      <c r="N34239" s="152"/>
      <c r="P34239" s="138"/>
    </row>
    <row r="34240" spans="13:16" x14ac:dyDescent="0.3">
      <c r="M34240" s="162"/>
      <c r="N34240" s="152"/>
      <c r="P34240" s="138"/>
    </row>
    <row r="34241" spans="13:16" x14ac:dyDescent="0.3">
      <c r="M34241" s="162"/>
      <c r="N34241" s="152"/>
      <c r="P34241" s="138"/>
    </row>
    <row r="34242" spans="13:16" x14ac:dyDescent="0.3">
      <c r="M34242" s="162"/>
      <c r="N34242" s="152"/>
      <c r="P34242" s="138"/>
    </row>
    <row r="34243" spans="13:16" x14ac:dyDescent="0.3">
      <c r="M34243" s="162"/>
      <c r="N34243" s="152"/>
      <c r="P34243" s="138"/>
    </row>
    <row r="34244" spans="13:16" x14ac:dyDescent="0.3">
      <c r="M34244" s="162"/>
      <c r="N34244" s="152"/>
      <c r="P34244" s="138"/>
    </row>
    <row r="34245" spans="13:16" x14ac:dyDescent="0.3">
      <c r="M34245" s="162"/>
      <c r="N34245" s="152"/>
      <c r="P34245" s="138"/>
    </row>
    <row r="34246" spans="13:16" x14ac:dyDescent="0.3">
      <c r="M34246" s="162"/>
      <c r="N34246" s="152"/>
      <c r="P34246" s="138"/>
    </row>
    <row r="34247" spans="13:16" x14ac:dyDescent="0.3">
      <c r="M34247" s="162"/>
      <c r="N34247" s="152"/>
      <c r="P34247" s="138"/>
    </row>
    <row r="34248" spans="13:16" x14ac:dyDescent="0.3">
      <c r="M34248" s="162"/>
      <c r="N34248" s="152"/>
      <c r="P34248" s="138"/>
    </row>
    <row r="34249" spans="13:16" x14ac:dyDescent="0.3">
      <c r="M34249" s="162"/>
      <c r="N34249" s="152"/>
      <c r="P34249" s="138"/>
    </row>
    <row r="34250" spans="13:16" x14ac:dyDescent="0.3">
      <c r="M34250" s="162"/>
      <c r="N34250" s="152"/>
      <c r="P34250" s="138"/>
    </row>
    <row r="34251" spans="13:16" x14ac:dyDescent="0.3">
      <c r="M34251" s="162"/>
      <c r="N34251" s="152"/>
      <c r="P34251" s="138"/>
    </row>
    <row r="34252" spans="13:16" x14ac:dyDescent="0.3">
      <c r="M34252" s="162"/>
      <c r="N34252" s="152"/>
      <c r="P34252" s="138"/>
    </row>
    <row r="34253" spans="13:16" x14ac:dyDescent="0.3">
      <c r="M34253" s="162"/>
      <c r="N34253" s="152"/>
      <c r="P34253" s="138"/>
    </row>
    <row r="34254" spans="13:16" x14ac:dyDescent="0.3">
      <c r="M34254" s="162"/>
      <c r="N34254" s="152"/>
      <c r="P34254" s="138"/>
    </row>
    <row r="34255" spans="13:16" x14ac:dyDescent="0.3">
      <c r="M34255" s="162"/>
      <c r="N34255" s="152"/>
      <c r="P34255" s="138"/>
    </row>
    <row r="34256" spans="13:16" x14ac:dyDescent="0.3">
      <c r="M34256" s="162"/>
      <c r="N34256" s="152"/>
      <c r="P34256" s="138"/>
    </row>
    <row r="34257" spans="13:16" x14ac:dyDescent="0.3">
      <c r="M34257" s="162"/>
      <c r="N34257" s="152"/>
      <c r="P34257" s="138"/>
    </row>
    <row r="34258" spans="13:16" x14ac:dyDescent="0.3">
      <c r="M34258" s="162"/>
      <c r="N34258" s="152"/>
      <c r="P34258" s="138"/>
    </row>
    <row r="34259" spans="13:16" x14ac:dyDescent="0.3">
      <c r="M34259" s="162"/>
      <c r="N34259" s="152"/>
      <c r="P34259" s="138"/>
    </row>
    <row r="34260" spans="13:16" x14ac:dyDescent="0.3">
      <c r="M34260" s="162"/>
      <c r="N34260" s="152"/>
      <c r="P34260" s="138"/>
    </row>
    <row r="34261" spans="13:16" x14ac:dyDescent="0.3">
      <c r="M34261" s="162"/>
      <c r="N34261" s="152"/>
      <c r="P34261" s="138"/>
    </row>
    <row r="34262" spans="13:16" x14ac:dyDescent="0.3">
      <c r="M34262" s="162"/>
      <c r="N34262" s="152"/>
      <c r="P34262" s="138"/>
    </row>
    <row r="34263" spans="13:16" x14ac:dyDescent="0.3">
      <c r="M34263" s="162"/>
      <c r="N34263" s="152"/>
      <c r="P34263" s="138"/>
    </row>
    <row r="34264" spans="13:16" x14ac:dyDescent="0.3">
      <c r="M34264" s="162"/>
      <c r="N34264" s="152"/>
      <c r="P34264" s="138"/>
    </row>
    <row r="34265" spans="13:16" x14ac:dyDescent="0.3">
      <c r="M34265" s="162"/>
      <c r="N34265" s="152"/>
      <c r="P34265" s="138"/>
    </row>
    <row r="34266" spans="13:16" x14ac:dyDescent="0.3">
      <c r="M34266" s="162"/>
      <c r="N34266" s="152"/>
      <c r="P34266" s="138"/>
    </row>
    <row r="34267" spans="13:16" x14ac:dyDescent="0.3">
      <c r="M34267" s="162"/>
      <c r="N34267" s="152"/>
      <c r="P34267" s="138"/>
    </row>
    <row r="34268" spans="13:16" x14ac:dyDescent="0.3">
      <c r="M34268" s="162"/>
      <c r="N34268" s="152"/>
      <c r="P34268" s="138"/>
    </row>
    <row r="34269" spans="13:16" x14ac:dyDescent="0.3">
      <c r="M34269" s="162"/>
      <c r="N34269" s="152"/>
      <c r="P34269" s="138"/>
    </row>
    <row r="34270" spans="13:16" x14ac:dyDescent="0.3">
      <c r="M34270" s="162"/>
      <c r="N34270" s="152"/>
      <c r="P34270" s="138"/>
    </row>
    <row r="34271" spans="13:16" x14ac:dyDescent="0.3">
      <c r="M34271" s="162"/>
      <c r="N34271" s="152"/>
      <c r="P34271" s="138"/>
    </row>
    <row r="34272" spans="13:16" x14ac:dyDescent="0.3">
      <c r="M34272" s="162"/>
      <c r="N34272" s="152"/>
      <c r="P34272" s="138"/>
    </row>
    <row r="34273" spans="13:16" x14ac:dyDescent="0.3">
      <c r="M34273" s="162"/>
      <c r="N34273" s="152"/>
      <c r="P34273" s="138"/>
    </row>
    <row r="34274" spans="13:16" x14ac:dyDescent="0.3">
      <c r="M34274" s="162"/>
      <c r="N34274" s="152"/>
      <c r="P34274" s="138"/>
    </row>
    <row r="34275" spans="13:16" x14ac:dyDescent="0.3">
      <c r="M34275" s="162"/>
      <c r="N34275" s="152"/>
      <c r="P34275" s="138"/>
    </row>
    <row r="34276" spans="13:16" x14ac:dyDescent="0.3">
      <c r="M34276" s="162"/>
      <c r="N34276" s="152"/>
      <c r="P34276" s="138"/>
    </row>
    <row r="34277" spans="13:16" x14ac:dyDescent="0.3">
      <c r="M34277" s="162"/>
      <c r="N34277" s="152"/>
      <c r="P34277" s="138"/>
    </row>
    <row r="34278" spans="13:16" x14ac:dyDescent="0.3">
      <c r="M34278" s="162"/>
      <c r="N34278" s="152"/>
      <c r="P34278" s="138"/>
    </row>
    <row r="34279" spans="13:16" x14ac:dyDescent="0.3">
      <c r="M34279" s="162"/>
      <c r="N34279" s="152"/>
      <c r="P34279" s="138"/>
    </row>
    <row r="34280" spans="13:16" x14ac:dyDescent="0.3">
      <c r="M34280" s="162"/>
      <c r="N34280" s="152"/>
      <c r="P34280" s="138"/>
    </row>
    <row r="34281" spans="13:16" x14ac:dyDescent="0.3">
      <c r="M34281" s="162"/>
      <c r="N34281" s="152"/>
      <c r="P34281" s="138"/>
    </row>
    <row r="34282" spans="13:16" x14ac:dyDescent="0.3">
      <c r="M34282" s="162"/>
      <c r="N34282" s="152"/>
      <c r="P34282" s="138"/>
    </row>
    <row r="34283" spans="13:16" x14ac:dyDescent="0.3">
      <c r="M34283" s="162"/>
      <c r="N34283" s="152"/>
      <c r="P34283" s="138"/>
    </row>
    <row r="34284" spans="13:16" x14ac:dyDescent="0.3">
      <c r="M34284" s="162"/>
      <c r="N34284" s="152"/>
      <c r="P34284" s="138"/>
    </row>
    <row r="34285" spans="13:16" x14ac:dyDescent="0.3">
      <c r="M34285" s="162"/>
      <c r="N34285" s="152"/>
      <c r="P34285" s="138"/>
    </row>
    <row r="34286" spans="13:16" x14ac:dyDescent="0.3">
      <c r="M34286" s="162"/>
      <c r="N34286" s="152"/>
      <c r="P34286" s="138"/>
    </row>
    <row r="34287" spans="13:16" x14ac:dyDescent="0.3">
      <c r="M34287" s="162"/>
      <c r="N34287" s="152"/>
      <c r="P34287" s="138"/>
    </row>
    <row r="34288" spans="13:16" x14ac:dyDescent="0.3">
      <c r="M34288" s="162"/>
      <c r="N34288" s="152"/>
      <c r="P34288" s="138"/>
    </row>
    <row r="34289" spans="13:16" x14ac:dyDescent="0.3">
      <c r="M34289" s="162"/>
      <c r="N34289" s="152"/>
      <c r="P34289" s="138"/>
    </row>
    <row r="34290" spans="13:16" x14ac:dyDescent="0.3">
      <c r="M34290" s="162"/>
      <c r="N34290" s="152"/>
      <c r="P34290" s="138"/>
    </row>
    <row r="34291" spans="13:16" x14ac:dyDescent="0.3">
      <c r="M34291" s="162"/>
      <c r="N34291" s="152"/>
      <c r="P34291" s="138"/>
    </row>
    <row r="34292" spans="13:16" x14ac:dyDescent="0.3">
      <c r="M34292" s="162"/>
      <c r="N34292" s="152"/>
      <c r="P34292" s="138"/>
    </row>
    <row r="34293" spans="13:16" x14ac:dyDescent="0.3">
      <c r="M34293" s="162"/>
      <c r="N34293" s="152"/>
      <c r="P34293" s="138"/>
    </row>
    <row r="34294" spans="13:16" x14ac:dyDescent="0.3">
      <c r="M34294" s="162"/>
      <c r="N34294" s="152"/>
      <c r="P34294" s="138"/>
    </row>
    <row r="34295" spans="13:16" x14ac:dyDescent="0.3">
      <c r="M34295" s="162"/>
      <c r="N34295" s="152"/>
      <c r="P34295" s="138"/>
    </row>
    <row r="34296" spans="13:16" x14ac:dyDescent="0.3">
      <c r="M34296" s="162"/>
      <c r="N34296" s="152"/>
      <c r="P34296" s="138"/>
    </row>
    <row r="34297" spans="13:16" x14ac:dyDescent="0.3">
      <c r="M34297" s="162"/>
      <c r="N34297" s="152"/>
      <c r="P34297" s="138"/>
    </row>
    <row r="34298" spans="13:16" x14ac:dyDescent="0.3">
      <c r="M34298" s="162"/>
      <c r="N34298" s="152"/>
      <c r="P34298" s="138"/>
    </row>
    <row r="34299" spans="13:16" x14ac:dyDescent="0.3">
      <c r="M34299" s="162"/>
      <c r="N34299" s="152"/>
      <c r="P34299" s="138"/>
    </row>
    <row r="34300" spans="13:16" x14ac:dyDescent="0.3">
      <c r="M34300" s="162"/>
      <c r="N34300" s="152"/>
      <c r="P34300" s="138"/>
    </row>
    <row r="34301" spans="13:16" x14ac:dyDescent="0.3">
      <c r="M34301" s="162"/>
      <c r="N34301" s="152"/>
      <c r="P34301" s="138"/>
    </row>
    <row r="34302" spans="13:16" x14ac:dyDescent="0.3">
      <c r="M34302" s="162"/>
      <c r="N34302" s="152"/>
      <c r="P34302" s="138"/>
    </row>
    <row r="34303" spans="13:16" x14ac:dyDescent="0.3">
      <c r="M34303" s="162"/>
      <c r="N34303" s="152"/>
      <c r="P34303" s="138"/>
    </row>
    <row r="34304" spans="13:16" x14ac:dyDescent="0.3">
      <c r="M34304" s="162"/>
      <c r="N34304" s="152"/>
      <c r="P34304" s="138"/>
    </row>
    <row r="34305" spans="13:16" x14ac:dyDescent="0.3">
      <c r="M34305" s="162"/>
      <c r="N34305" s="152"/>
      <c r="P34305" s="138"/>
    </row>
    <row r="34306" spans="13:16" x14ac:dyDescent="0.3">
      <c r="M34306" s="162"/>
      <c r="N34306" s="152"/>
      <c r="P34306" s="138"/>
    </row>
    <row r="34307" spans="13:16" x14ac:dyDescent="0.3">
      <c r="M34307" s="162"/>
      <c r="N34307" s="152"/>
      <c r="P34307" s="138"/>
    </row>
    <row r="34308" spans="13:16" x14ac:dyDescent="0.3">
      <c r="M34308" s="162"/>
      <c r="N34308" s="152"/>
      <c r="P34308" s="138"/>
    </row>
    <row r="34309" spans="13:16" x14ac:dyDescent="0.3">
      <c r="M34309" s="162"/>
      <c r="N34309" s="152"/>
      <c r="P34309" s="138"/>
    </row>
    <row r="34310" spans="13:16" x14ac:dyDescent="0.3">
      <c r="M34310" s="162"/>
      <c r="N34310" s="152"/>
      <c r="P34310" s="138"/>
    </row>
    <row r="34311" spans="13:16" x14ac:dyDescent="0.3">
      <c r="M34311" s="162"/>
      <c r="N34311" s="152"/>
      <c r="P34311" s="138"/>
    </row>
    <row r="34312" spans="13:16" x14ac:dyDescent="0.3">
      <c r="M34312" s="162"/>
      <c r="N34312" s="152"/>
      <c r="P34312" s="138"/>
    </row>
    <row r="34313" spans="13:16" x14ac:dyDescent="0.3">
      <c r="M34313" s="162"/>
      <c r="N34313" s="152"/>
      <c r="P34313" s="138"/>
    </row>
    <row r="34314" spans="13:16" x14ac:dyDescent="0.3">
      <c r="M34314" s="162"/>
      <c r="N34314" s="152"/>
      <c r="P34314" s="138"/>
    </row>
    <row r="34315" spans="13:16" x14ac:dyDescent="0.3">
      <c r="M34315" s="162"/>
      <c r="N34315" s="152"/>
      <c r="P34315" s="138"/>
    </row>
    <row r="34316" spans="13:16" x14ac:dyDescent="0.3">
      <c r="M34316" s="162"/>
      <c r="N34316" s="152"/>
      <c r="P34316" s="138"/>
    </row>
    <row r="34317" spans="13:16" x14ac:dyDescent="0.3">
      <c r="M34317" s="162"/>
      <c r="N34317" s="152"/>
      <c r="P34317" s="138"/>
    </row>
    <row r="34318" spans="13:16" x14ac:dyDescent="0.3">
      <c r="M34318" s="162"/>
      <c r="N34318" s="152"/>
      <c r="P34318" s="138"/>
    </row>
    <row r="34319" spans="13:16" x14ac:dyDescent="0.3">
      <c r="M34319" s="162"/>
      <c r="N34319" s="152"/>
      <c r="P34319" s="138"/>
    </row>
    <row r="34320" spans="13:16" x14ac:dyDescent="0.3">
      <c r="M34320" s="162"/>
      <c r="N34320" s="152"/>
      <c r="P34320" s="138"/>
    </row>
    <row r="34321" spans="13:16" x14ac:dyDescent="0.3">
      <c r="M34321" s="162"/>
      <c r="N34321" s="152"/>
      <c r="P34321" s="138"/>
    </row>
    <row r="34322" spans="13:16" x14ac:dyDescent="0.3">
      <c r="M34322" s="162"/>
      <c r="N34322" s="152"/>
      <c r="P34322" s="138"/>
    </row>
    <row r="34323" spans="13:16" x14ac:dyDescent="0.3">
      <c r="M34323" s="162"/>
      <c r="N34323" s="152"/>
      <c r="P34323" s="138"/>
    </row>
    <row r="34324" spans="13:16" x14ac:dyDescent="0.3">
      <c r="M34324" s="162"/>
      <c r="N34324" s="152"/>
      <c r="P34324" s="138"/>
    </row>
    <row r="34325" spans="13:16" x14ac:dyDescent="0.3">
      <c r="M34325" s="162"/>
      <c r="N34325" s="152"/>
      <c r="P34325" s="138"/>
    </row>
    <row r="34326" spans="13:16" x14ac:dyDescent="0.3">
      <c r="M34326" s="162"/>
      <c r="N34326" s="152"/>
      <c r="P34326" s="138"/>
    </row>
    <row r="34327" spans="13:16" x14ac:dyDescent="0.3">
      <c r="M34327" s="162"/>
      <c r="N34327" s="152"/>
      <c r="P34327" s="138"/>
    </row>
    <row r="34328" spans="13:16" x14ac:dyDescent="0.3">
      <c r="M34328" s="162"/>
      <c r="N34328" s="152"/>
      <c r="P34328" s="138"/>
    </row>
    <row r="34329" spans="13:16" x14ac:dyDescent="0.3">
      <c r="M34329" s="162"/>
      <c r="N34329" s="152"/>
      <c r="P34329" s="138"/>
    </row>
    <row r="34330" spans="13:16" x14ac:dyDescent="0.3">
      <c r="M34330" s="162"/>
      <c r="N34330" s="152"/>
      <c r="P34330" s="138"/>
    </row>
    <row r="34331" spans="13:16" x14ac:dyDescent="0.3">
      <c r="M34331" s="162"/>
      <c r="N34331" s="152"/>
      <c r="P34331" s="138"/>
    </row>
    <row r="34332" spans="13:16" x14ac:dyDescent="0.3">
      <c r="M34332" s="162"/>
      <c r="N34332" s="152"/>
      <c r="P34332" s="138"/>
    </row>
    <row r="34333" spans="13:16" x14ac:dyDescent="0.3">
      <c r="M34333" s="162"/>
      <c r="N34333" s="152"/>
      <c r="P34333" s="138"/>
    </row>
    <row r="34334" spans="13:16" x14ac:dyDescent="0.3">
      <c r="M34334" s="162"/>
      <c r="N34334" s="152"/>
      <c r="P34334" s="138"/>
    </row>
    <row r="34335" spans="13:16" x14ac:dyDescent="0.3">
      <c r="M34335" s="162"/>
      <c r="N34335" s="152"/>
      <c r="P34335" s="138"/>
    </row>
    <row r="34336" spans="13:16" x14ac:dyDescent="0.3">
      <c r="M34336" s="162"/>
      <c r="N34336" s="152"/>
      <c r="P34336" s="138"/>
    </row>
    <row r="34337" spans="13:16" x14ac:dyDescent="0.3">
      <c r="M34337" s="162"/>
      <c r="N34337" s="152"/>
      <c r="P34337" s="138"/>
    </row>
    <row r="34338" spans="13:16" x14ac:dyDescent="0.3">
      <c r="M34338" s="162"/>
      <c r="N34338" s="152"/>
      <c r="P34338" s="138"/>
    </row>
    <row r="34339" spans="13:16" x14ac:dyDescent="0.3">
      <c r="M34339" s="162"/>
      <c r="N34339" s="152"/>
      <c r="P34339" s="138"/>
    </row>
    <row r="34340" spans="13:16" x14ac:dyDescent="0.3">
      <c r="M34340" s="162"/>
      <c r="N34340" s="152"/>
      <c r="P34340" s="138"/>
    </row>
    <row r="34341" spans="13:16" x14ac:dyDescent="0.3">
      <c r="M34341" s="162"/>
      <c r="N34341" s="152"/>
      <c r="P34341" s="138"/>
    </row>
    <row r="34342" spans="13:16" x14ac:dyDescent="0.3">
      <c r="M34342" s="162"/>
      <c r="N34342" s="152"/>
      <c r="P34342" s="138"/>
    </row>
    <row r="34343" spans="13:16" x14ac:dyDescent="0.3">
      <c r="M34343" s="162"/>
      <c r="N34343" s="152"/>
      <c r="P34343" s="138"/>
    </row>
    <row r="34344" spans="13:16" x14ac:dyDescent="0.3">
      <c r="M34344" s="162"/>
      <c r="N34344" s="152"/>
      <c r="P34344" s="138"/>
    </row>
    <row r="34345" spans="13:16" x14ac:dyDescent="0.3">
      <c r="M34345" s="162"/>
      <c r="N34345" s="152"/>
      <c r="P34345" s="138"/>
    </row>
    <row r="34346" spans="13:16" x14ac:dyDescent="0.3">
      <c r="M34346" s="162"/>
      <c r="N34346" s="152"/>
      <c r="P34346" s="138"/>
    </row>
    <row r="34347" spans="13:16" x14ac:dyDescent="0.3">
      <c r="M34347" s="162"/>
      <c r="N34347" s="152"/>
      <c r="P34347" s="138"/>
    </row>
    <row r="34348" spans="13:16" x14ac:dyDescent="0.3">
      <c r="M34348" s="162"/>
      <c r="N34348" s="152"/>
      <c r="P34348" s="138"/>
    </row>
    <row r="34349" spans="13:16" x14ac:dyDescent="0.3">
      <c r="M34349" s="162"/>
      <c r="N34349" s="152"/>
      <c r="P34349" s="138"/>
    </row>
    <row r="34350" spans="13:16" x14ac:dyDescent="0.3">
      <c r="M34350" s="162"/>
      <c r="N34350" s="152"/>
      <c r="P34350" s="138"/>
    </row>
    <row r="34351" spans="13:16" x14ac:dyDescent="0.3">
      <c r="M34351" s="162"/>
      <c r="N34351" s="152"/>
      <c r="P34351" s="138"/>
    </row>
    <row r="34352" spans="13:16" x14ac:dyDescent="0.3">
      <c r="M34352" s="162"/>
      <c r="N34352" s="152"/>
      <c r="P34352" s="138"/>
    </row>
    <row r="34353" spans="13:16" x14ac:dyDescent="0.3">
      <c r="M34353" s="162"/>
      <c r="N34353" s="152"/>
      <c r="P34353" s="138"/>
    </row>
    <row r="34354" spans="13:16" x14ac:dyDescent="0.3">
      <c r="M34354" s="162"/>
      <c r="N34354" s="152"/>
      <c r="P34354" s="138"/>
    </row>
    <row r="34355" spans="13:16" x14ac:dyDescent="0.3">
      <c r="M34355" s="162"/>
      <c r="N34355" s="152"/>
      <c r="P34355" s="138"/>
    </row>
    <row r="34356" spans="13:16" x14ac:dyDescent="0.3">
      <c r="M34356" s="162"/>
      <c r="N34356" s="152"/>
      <c r="P34356" s="138"/>
    </row>
    <row r="34357" spans="13:16" x14ac:dyDescent="0.3">
      <c r="M34357" s="162"/>
      <c r="N34357" s="152"/>
      <c r="P34357" s="138"/>
    </row>
    <row r="34358" spans="13:16" x14ac:dyDescent="0.3">
      <c r="M34358" s="162"/>
      <c r="N34358" s="152"/>
      <c r="P34358" s="138"/>
    </row>
    <row r="34359" spans="13:16" x14ac:dyDescent="0.3">
      <c r="M34359" s="162"/>
      <c r="N34359" s="152"/>
      <c r="P34359" s="138"/>
    </row>
    <row r="34360" spans="13:16" x14ac:dyDescent="0.3">
      <c r="M34360" s="162"/>
      <c r="N34360" s="152"/>
      <c r="P34360" s="138"/>
    </row>
    <row r="34361" spans="13:16" x14ac:dyDescent="0.3">
      <c r="M34361" s="162"/>
      <c r="N34361" s="152"/>
      <c r="P34361" s="138"/>
    </row>
    <row r="34362" spans="13:16" x14ac:dyDescent="0.3">
      <c r="M34362" s="162"/>
      <c r="N34362" s="152"/>
      <c r="P34362" s="138"/>
    </row>
    <row r="34363" spans="13:16" x14ac:dyDescent="0.3">
      <c r="M34363" s="162"/>
      <c r="N34363" s="152"/>
      <c r="P34363" s="138"/>
    </row>
    <row r="34364" spans="13:16" x14ac:dyDescent="0.3">
      <c r="M34364" s="162"/>
      <c r="N34364" s="152"/>
      <c r="P34364" s="138"/>
    </row>
    <row r="34365" spans="13:16" x14ac:dyDescent="0.3">
      <c r="M34365" s="162"/>
      <c r="N34365" s="152"/>
      <c r="P34365" s="138"/>
    </row>
    <row r="34366" spans="13:16" x14ac:dyDescent="0.3">
      <c r="M34366" s="162"/>
      <c r="N34366" s="152"/>
      <c r="P34366" s="138"/>
    </row>
    <row r="34367" spans="13:16" x14ac:dyDescent="0.3">
      <c r="M34367" s="162"/>
      <c r="N34367" s="152"/>
      <c r="P34367" s="138"/>
    </row>
    <row r="34368" spans="13:16" x14ac:dyDescent="0.3">
      <c r="M34368" s="162"/>
      <c r="N34368" s="152"/>
      <c r="P34368" s="138"/>
    </row>
    <row r="34369" spans="13:16" x14ac:dyDescent="0.3">
      <c r="M34369" s="162"/>
      <c r="N34369" s="152"/>
      <c r="P34369" s="138"/>
    </row>
    <row r="34370" spans="13:16" x14ac:dyDescent="0.3">
      <c r="M34370" s="162"/>
      <c r="N34370" s="152"/>
      <c r="P34370" s="138"/>
    </row>
    <row r="34371" spans="13:16" x14ac:dyDescent="0.3">
      <c r="M34371" s="162"/>
      <c r="N34371" s="152"/>
      <c r="P34371" s="138"/>
    </row>
    <row r="34372" spans="13:16" x14ac:dyDescent="0.3">
      <c r="M34372" s="162"/>
      <c r="N34372" s="152"/>
      <c r="P34372" s="138"/>
    </row>
    <row r="34373" spans="13:16" x14ac:dyDescent="0.3">
      <c r="M34373" s="162"/>
      <c r="N34373" s="152"/>
      <c r="P34373" s="138"/>
    </row>
    <row r="34374" spans="13:16" x14ac:dyDescent="0.3">
      <c r="M34374" s="162"/>
      <c r="N34374" s="152"/>
      <c r="P34374" s="138"/>
    </row>
    <row r="34375" spans="13:16" x14ac:dyDescent="0.3">
      <c r="M34375" s="162"/>
      <c r="N34375" s="152"/>
      <c r="P34375" s="138"/>
    </row>
    <row r="34376" spans="13:16" x14ac:dyDescent="0.3">
      <c r="M34376" s="162"/>
      <c r="N34376" s="152"/>
      <c r="P34376" s="138"/>
    </row>
    <row r="34377" spans="13:16" x14ac:dyDescent="0.3">
      <c r="M34377" s="162"/>
      <c r="N34377" s="152"/>
      <c r="P34377" s="138"/>
    </row>
    <row r="34378" spans="13:16" x14ac:dyDescent="0.3">
      <c r="M34378" s="162"/>
      <c r="N34378" s="152"/>
      <c r="P34378" s="138"/>
    </row>
    <row r="34379" spans="13:16" x14ac:dyDescent="0.3">
      <c r="M34379" s="162"/>
      <c r="N34379" s="152"/>
      <c r="P34379" s="138"/>
    </row>
    <row r="34380" spans="13:16" x14ac:dyDescent="0.3">
      <c r="M34380" s="162"/>
      <c r="N34380" s="152"/>
      <c r="P34380" s="138"/>
    </row>
    <row r="34381" spans="13:16" x14ac:dyDescent="0.3">
      <c r="M34381" s="162"/>
      <c r="N34381" s="152"/>
      <c r="P34381" s="138"/>
    </row>
    <row r="34382" spans="13:16" x14ac:dyDescent="0.3">
      <c r="M34382" s="162"/>
      <c r="N34382" s="152"/>
      <c r="P34382" s="138"/>
    </row>
    <row r="34383" spans="13:16" x14ac:dyDescent="0.3">
      <c r="M34383" s="162"/>
      <c r="N34383" s="152"/>
      <c r="P34383" s="138"/>
    </row>
    <row r="34384" spans="13:16" x14ac:dyDescent="0.3">
      <c r="M34384" s="162"/>
      <c r="N34384" s="152"/>
      <c r="P34384" s="138"/>
    </row>
    <row r="34385" spans="13:16" x14ac:dyDescent="0.3">
      <c r="M34385" s="162"/>
      <c r="N34385" s="152"/>
      <c r="P34385" s="138"/>
    </row>
    <row r="34386" spans="13:16" x14ac:dyDescent="0.3">
      <c r="M34386" s="162"/>
      <c r="N34386" s="152"/>
      <c r="P34386" s="138"/>
    </row>
    <row r="34387" spans="13:16" x14ac:dyDescent="0.3">
      <c r="M34387" s="162"/>
      <c r="N34387" s="152"/>
      <c r="P34387" s="138"/>
    </row>
    <row r="34388" spans="13:16" x14ac:dyDescent="0.3">
      <c r="M34388" s="162"/>
      <c r="N34388" s="152"/>
      <c r="P34388" s="138"/>
    </row>
    <row r="34389" spans="13:16" x14ac:dyDescent="0.3">
      <c r="M34389" s="162"/>
      <c r="N34389" s="152"/>
      <c r="P34389" s="138"/>
    </row>
    <row r="34390" spans="13:16" x14ac:dyDescent="0.3">
      <c r="M34390" s="162"/>
      <c r="N34390" s="152"/>
      <c r="P34390" s="138"/>
    </row>
    <row r="34391" spans="13:16" x14ac:dyDescent="0.3">
      <c r="M34391" s="162"/>
      <c r="N34391" s="152"/>
      <c r="P34391" s="138"/>
    </row>
    <row r="34392" spans="13:16" x14ac:dyDescent="0.3">
      <c r="M34392" s="162"/>
      <c r="N34392" s="152"/>
      <c r="P34392" s="138"/>
    </row>
    <row r="34393" spans="13:16" x14ac:dyDescent="0.3">
      <c r="M34393" s="162"/>
      <c r="N34393" s="152"/>
      <c r="P34393" s="138"/>
    </row>
    <row r="34394" spans="13:16" x14ac:dyDescent="0.3">
      <c r="M34394" s="162"/>
      <c r="N34394" s="152"/>
      <c r="P34394" s="138"/>
    </row>
    <row r="34395" spans="13:16" x14ac:dyDescent="0.3">
      <c r="M34395" s="162"/>
      <c r="N34395" s="152"/>
      <c r="P34395" s="138"/>
    </row>
    <row r="34396" spans="13:16" x14ac:dyDescent="0.3">
      <c r="M34396" s="162"/>
      <c r="N34396" s="152"/>
      <c r="P34396" s="138"/>
    </row>
    <row r="34397" spans="13:16" x14ac:dyDescent="0.3">
      <c r="M34397" s="162"/>
      <c r="N34397" s="152"/>
      <c r="P34397" s="138"/>
    </row>
    <row r="34398" spans="13:16" x14ac:dyDescent="0.3">
      <c r="M34398" s="162"/>
      <c r="N34398" s="152"/>
      <c r="P34398" s="138"/>
    </row>
    <row r="34399" spans="13:16" x14ac:dyDescent="0.3">
      <c r="M34399" s="162"/>
      <c r="N34399" s="152"/>
      <c r="P34399" s="138"/>
    </row>
    <row r="34400" spans="13:16" x14ac:dyDescent="0.3">
      <c r="M34400" s="162"/>
      <c r="N34400" s="152"/>
      <c r="P34400" s="138"/>
    </row>
    <row r="34401" spans="13:16" x14ac:dyDescent="0.3">
      <c r="M34401" s="162"/>
      <c r="N34401" s="152"/>
      <c r="P34401" s="138"/>
    </row>
    <row r="34402" spans="13:16" x14ac:dyDescent="0.3">
      <c r="M34402" s="162"/>
      <c r="N34402" s="152"/>
      <c r="P34402" s="138"/>
    </row>
    <row r="34403" spans="13:16" x14ac:dyDescent="0.3">
      <c r="M34403" s="162"/>
      <c r="N34403" s="152"/>
      <c r="P34403" s="138"/>
    </row>
    <row r="34404" spans="13:16" x14ac:dyDescent="0.3">
      <c r="M34404" s="162"/>
      <c r="N34404" s="152"/>
      <c r="P34404" s="138"/>
    </row>
    <row r="34405" spans="13:16" x14ac:dyDescent="0.3">
      <c r="M34405" s="162"/>
      <c r="N34405" s="152"/>
      <c r="P34405" s="138"/>
    </row>
    <row r="34406" spans="13:16" x14ac:dyDescent="0.3">
      <c r="M34406" s="162"/>
      <c r="N34406" s="152"/>
      <c r="P34406" s="138"/>
    </row>
    <row r="34407" spans="13:16" x14ac:dyDescent="0.3">
      <c r="M34407" s="162"/>
      <c r="N34407" s="152"/>
      <c r="P34407" s="138"/>
    </row>
    <row r="34408" spans="13:16" x14ac:dyDescent="0.3">
      <c r="M34408" s="162"/>
      <c r="N34408" s="152"/>
      <c r="P34408" s="138"/>
    </row>
    <row r="34409" spans="13:16" x14ac:dyDescent="0.3">
      <c r="M34409" s="162"/>
      <c r="N34409" s="152"/>
      <c r="P34409" s="138"/>
    </row>
    <row r="34410" spans="13:16" x14ac:dyDescent="0.3">
      <c r="M34410" s="162"/>
      <c r="N34410" s="152"/>
      <c r="P34410" s="138"/>
    </row>
    <row r="34411" spans="13:16" x14ac:dyDescent="0.3">
      <c r="M34411" s="162"/>
      <c r="N34411" s="152"/>
      <c r="P34411" s="138"/>
    </row>
    <row r="34412" spans="13:16" x14ac:dyDescent="0.3">
      <c r="M34412" s="162"/>
      <c r="N34412" s="152"/>
      <c r="P34412" s="138"/>
    </row>
    <row r="34413" spans="13:16" x14ac:dyDescent="0.3">
      <c r="M34413" s="162"/>
      <c r="N34413" s="152"/>
      <c r="P34413" s="138"/>
    </row>
    <row r="34414" spans="13:16" x14ac:dyDescent="0.3">
      <c r="M34414" s="162"/>
      <c r="N34414" s="152"/>
      <c r="P34414" s="138"/>
    </row>
    <row r="34415" spans="13:16" x14ac:dyDescent="0.3">
      <c r="M34415" s="162"/>
      <c r="N34415" s="152"/>
      <c r="P34415" s="138"/>
    </row>
    <row r="34416" spans="13:16" x14ac:dyDescent="0.3">
      <c r="M34416" s="162"/>
      <c r="N34416" s="152"/>
      <c r="P34416" s="138"/>
    </row>
    <row r="34417" spans="13:16" x14ac:dyDescent="0.3">
      <c r="M34417" s="162"/>
      <c r="N34417" s="152"/>
      <c r="P34417" s="138"/>
    </row>
    <row r="34418" spans="13:16" x14ac:dyDescent="0.3">
      <c r="M34418" s="162"/>
      <c r="N34418" s="152"/>
      <c r="P34418" s="138"/>
    </row>
    <row r="34419" spans="13:16" x14ac:dyDescent="0.3">
      <c r="M34419" s="162"/>
      <c r="N34419" s="152"/>
      <c r="P34419" s="138"/>
    </row>
    <row r="34420" spans="13:16" x14ac:dyDescent="0.3">
      <c r="M34420" s="162"/>
      <c r="N34420" s="152"/>
      <c r="P34420" s="138"/>
    </row>
    <row r="34421" spans="13:16" x14ac:dyDescent="0.3">
      <c r="M34421" s="162"/>
      <c r="N34421" s="152"/>
      <c r="P34421" s="138"/>
    </row>
    <row r="34422" spans="13:16" x14ac:dyDescent="0.3">
      <c r="M34422" s="162"/>
      <c r="N34422" s="152"/>
      <c r="P34422" s="138"/>
    </row>
    <row r="34423" spans="13:16" x14ac:dyDescent="0.3">
      <c r="M34423" s="162"/>
      <c r="N34423" s="152"/>
      <c r="P34423" s="138"/>
    </row>
    <row r="34424" spans="13:16" x14ac:dyDescent="0.3">
      <c r="M34424" s="162"/>
      <c r="N34424" s="152"/>
      <c r="P34424" s="138"/>
    </row>
    <row r="34425" spans="13:16" x14ac:dyDescent="0.3">
      <c r="M34425" s="162"/>
      <c r="N34425" s="152"/>
      <c r="P34425" s="138"/>
    </row>
    <row r="34426" spans="13:16" x14ac:dyDescent="0.3">
      <c r="M34426" s="162"/>
      <c r="N34426" s="152"/>
      <c r="P34426" s="138"/>
    </row>
    <row r="34427" spans="13:16" x14ac:dyDescent="0.3">
      <c r="M34427" s="162"/>
      <c r="N34427" s="152"/>
      <c r="P34427" s="138"/>
    </row>
    <row r="34428" spans="13:16" x14ac:dyDescent="0.3">
      <c r="M34428" s="162"/>
      <c r="N34428" s="152"/>
      <c r="P34428" s="138"/>
    </row>
    <row r="34429" spans="13:16" x14ac:dyDescent="0.3">
      <c r="M34429" s="162"/>
      <c r="N34429" s="152"/>
      <c r="P34429" s="138"/>
    </row>
    <row r="34430" spans="13:16" x14ac:dyDescent="0.3">
      <c r="M34430" s="162"/>
      <c r="N34430" s="152"/>
      <c r="P34430" s="138"/>
    </row>
    <row r="34431" spans="13:16" x14ac:dyDescent="0.3">
      <c r="M34431" s="162"/>
      <c r="N34431" s="152"/>
      <c r="P34431" s="138"/>
    </row>
    <row r="34432" spans="13:16" x14ac:dyDescent="0.3">
      <c r="M34432" s="162"/>
      <c r="N34432" s="152"/>
      <c r="P34432" s="138"/>
    </row>
    <row r="34433" spans="13:16" x14ac:dyDescent="0.3">
      <c r="M34433" s="162"/>
      <c r="N34433" s="152"/>
      <c r="P34433" s="138"/>
    </row>
    <row r="34434" spans="13:16" x14ac:dyDescent="0.3">
      <c r="M34434" s="162"/>
      <c r="N34434" s="152"/>
      <c r="P34434" s="138"/>
    </row>
    <row r="34435" spans="13:16" x14ac:dyDescent="0.3">
      <c r="M34435" s="162"/>
      <c r="N34435" s="152"/>
      <c r="P34435" s="138"/>
    </row>
    <row r="34436" spans="13:16" x14ac:dyDescent="0.3">
      <c r="M34436" s="162"/>
      <c r="N34436" s="152"/>
      <c r="P34436" s="138"/>
    </row>
    <row r="34437" spans="13:16" x14ac:dyDescent="0.3">
      <c r="M34437" s="162"/>
      <c r="N34437" s="152"/>
      <c r="P34437" s="138"/>
    </row>
    <row r="34438" spans="13:16" x14ac:dyDescent="0.3">
      <c r="M34438" s="162"/>
      <c r="N34438" s="152"/>
      <c r="P34438" s="138"/>
    </row>
    <row r="34439" spans="13:16" x14ac:dyDescent="0.3">
      <c r="M34439" s="162"/>
      <c r="N34439" s="152"/>
      <c r="P34439" s="138"/>
    </row>
    <row r="34440" spans="13:16" x14ac:dyDescent="0.3">
      <c r="M34440" s="162"/>
      <c r="N34440" s="152"/>
      <c r="P34440" s="138"/>
    </row>
    <row r="34441" spans="13:16" x14ac:dyDescent="0.3">
      <c r="M34441" s="162"/>
      <c r="N34441" s="152"/>
      <c r="P34441" s="138"/>
    </row>
    <row r="34442" spans="13:16" x14ac:dyDescent="0.3">
      <c r="M34442" s="162"/>
      <c r="N34442" s="152"/>
      <c r="P34442" s="138"/>
    </row>
    <row r="34443" spans="13:16" x14ac:dyDescent="0.3">
      <c r="M34443" s="162"/>
      <c r="N34443" s="152"/>
      <c r="P34443" s="138"/>
    </row>
    <row r="34444" spans="13:16" x14ac:dyDescent="0.3">
      <c r="M34444" s="162"/>
      <c r="N34444" s="152"/>
      <c r="P34444" s="138"/>
    </row>
    <row r="34445" spans="13:16" x14ac:dyDescent="0.3">
      <c r="M34445" s="162"/>
      <c r="N34445" s="152"/>
      <c r="P34445" s="138"/>
    </row>
    <row r="34446" spans="13:16" x14ac:dyDescent="0.3">
      <c r="M34446" s="162"/>
      <c r="N34446" s="152"/>
      <c r="P34446" s="138"/>
    </row>
    <row r="34447" spans="13:16" x14ac:dyDescent="0.3">
      <c r="M34447" s="162"/>
      <c r="N34447" s="152"/>
      <c r="P34447" s="138"/>
    </row>
    <row r="34448" spans="13:16" x14ac:dyDescent="0.3">
      <c r="M34448" s="162"/>
      <c r="N34448" s="152"/>
      <c r="P34448" s="138"/>
    </row>
    <row r="34449" spans="13:16" x14ac:dyDescent="0.3">
      <c r="M34449" s="162"/>
      <c r="N34449" s="152"/>
      <c r="P34449" s="138"/>
    </row>
    <row r="34450" spans="13:16" x14ac:dyDescent="0.3">
      <c r="M34450" s="162"/>
      <c r="N34450" s="152"/>
      <c r="P34450" s="138"/>
    </row>
    <row r="34451" spans="13:16" x14ac:dyDescent="0.3">
      <c r="M34451" s="162"/>
      <c r="N34451" s="152"/>
      <c r="P34451" s="138"/>
    </row>
    <row r="34452" spans="13:16" x14ac:dyDescent="0.3">
      <c r="M34452" s="162"/>
      <c r="N34452" s="152"/>
      <c r="P34452" s="138"/>
    </row>
    <row r="34453" spans="13:16" x14ac:dyDescent="0.3">
      <c r="M34453" s="162"/>
      <c r="N34453" s="152"/>
      <c r="P34453" s="138"/>
    </row>
    <row r="34454" spans="13:16" x14ac:dyDescent="0.3">
      <c r="M34454" s="162"/>
      <c r="N34454" s="152"/>
      <c r="P34454" s="138"/>
    </row>
    <row r="34455" spans="13:16" x14ac:dyDescent="0.3">
      <c r="M34455" s="162"/>
      <c r="N34455" s="152"/>
      <c r="P34455" s="138"/>
    </row>
    <row r="34456" spans="13:16" x14ac:dyDescent="0.3">
      <c r="M34456" s="162"/>
      <c r="N34456" s="152"/>
      <c r="P34456" s="138"/>
    </row>
    <row r="34457" spans="13:16" x14ac:dyDescent="0.3">
      <c r="M34457" s="162"/>
      <c r="N34457" s="152"/>
      <c r="P34457" s="138"/>
    </row>
    <row r="34458" spans="13:16" x14ac:dyDescent="0.3">
      <c r="M34458" s="162"/>
      <c r="N34458" s="152"/>
      <c r="P34458" s="138"/>
    </row>
    <row r="34459" spans="13:16" x14ac:dyDescent="0.3">
      <c r="M34459" s="162"/>
      <c r="N34459" s="152"/>
      <c r="P34459" s="138"/>
    </row>
    <row r="34460" spans="13:16" x14ac:dyDescent="0.3">
      <c r="M34460" s="162"/>
      <c r="N34460" s="152"/>
      <c r="P34460" s="138"/>
    </row>
    <row r="34461" spans="13:16" x14ac:dyDescent="0.3">
      <c r="M34461" s="162"/>
      <c r="N34461" s="152"/>
      <c r="P34461" s="138"/>
    </row>
    <row r="34462" spans="13:16" x14ac:dyDescent="0.3">
      <c r="M34462" s="162"/>
      <c r="N34462" s="152"/>
      <c r="P34462" s="138"/>
    </row>
    <row r="34463" spans="13:16" x14ac:dyDescent="0.3">
      <c r="M34463" s="162"/>
      <c r="N34463" s="152"/>
      <c r="P34463" s="138"/>
    </row>
    <row r="34464" spans="13:16" x14ac:dyDescent="0.3">
      <c r="M34464" s="162"/>
      <c r="N34464" s="152"/>
      <c r="P34464" s="138"/>
    </row>
    <row r="34465" spans="13:16" x14ac:dyDescent="0.3">
      <c r="M34465" s="162"/>
      <c r="N34465" s="152"/>
      <c r="P34465" s="138"/>
    </row>
    <row r="34466" spans="13:16" x14ac:dyDescent="0.3">
      <c r="M34466" s="162"/>
      <c r="N34466" s="152"/>
      <c r="P34466" s="138"/>
    </row>
    <row r="34467" spans="13:16" x14ac:dyDescent="0.3">
      <c r="M34467" s="162"/>
      <c r="N34467" s="152"/>
      <c r="P34467" s="138"/>
    </row>
    <row r="34468" spans="13:16" x14ac:dyDescent="0.3">
      <c r="M34468" s="162"/>
      <c r="N34468" s="152"/>
      <c r="P34468" s="138"/>
    </row>
    <row r="34469" spans="13:16" x14ac:dyDescent="0.3">
      <c r="M34469" s="162"/>
      <c r="N34469" s="152"/>
      <c r="P34469" s="138"/>
    </row>
    <row r="34470" spans="13:16" x14ac:dyDescent="0.3">
      <c r="M34470" s="162"/>
      <c r="N34470" s="152"/>
      <c r="P34470" s="138"/>
    </row>
    <row r="34471" spans="13:16" x14ac:dyDescent="0.3">
      <c r="M34471" s="162"/>
      <c r="N34471" s="152"/>
      <c r="P34471" s="138"/>
    </row>
    <row r="34472" spans="13:16" x14ac:dyDescent="0.3">
      <c r="M34472" s="162"/>
      <c r="N34472" s="152"/>
      <c r="P34472" s="138"/>
    </row>
    <row r="34473" spans="13:16" x14ac:dyDescent="0.3">
      <c r="M34473" s="162"/>
      <c r="N34473" s="152"/>
      <c r="P34473" s="138"/>
    </row>
    <row r="34474" spans="13:16" x14ac:dyDescent="0.3">
      <c r="M34474" s="162"/>
      <c r="N34474" s="152"/>
      <c r="P34474" s="138"/>
    </row>
    <row r="34475" spans="13:16" x14ac:dyDescent="0.3">
      <c r="M34475" s="162"/>
      <c r="N34475" s="152"/>
      <c r="P34475" s="138"/>
    </row>
    <row r="34476" spans="13:16" x14ac:dyDescent="0.3">
      <c r="M34476" s="162"/>
      <c r="N34476" s="152"/>
      <c r="P34476" s="138"/>
    </row>
    <row r="34477" spans="13:16" x14ac:dyDescent="0.3">
      <c r="M34477" s="162"/>
      <c r="N34477" s="152"/>
      <c r="P34477" s="138"/>
    </row>
    <row r="34478" spans="13:16" x14ac:dyDescent="0.3">
      <c r="M34478" s="162"/>
      <c r="N34478" s="152"/>
      <c r="P34478" s="138"/>
    </row>
    <row r="34479" spans="13:16" x14ac:dyDescent="0.3">
      <c r="M34479" s="162"/>
      <c r="N34479" s="152"/>
      <c r="P34479" s="138"/>
    </row>
    <row r="34480" spans="13:16" x14ac:dyDescent="0.3">
      <c r="M34480" s="162"/>
      <c r="N34480" s="152"/>
      <c r="P34480" s="138"/>
    </row>
    <row r="34481" spans="13:16" x14ac:dyDescent="0.3">
      <c r="M34481" s="162"/>
      <c r="N34481" s="152"/>
      <c r="P34481" s="138"/>
    </row>
    <row r="34482" spans="13:16" x14ac:dyDescent="0.3">
      <c r="M34482" s="162"/>
      <c r="N34482" s="152"/>
      <c r="P34482" s="138"/>
    </row>
    <row r="34483" spans="13:16" x14ac:dyDescent="0.3">
      <c r="M34483" s="162"/>
      <c r="N34483" s="152"/>
      <c r="P34483" s="138"/>
    </row>
    <row r="34484" spans="13:16" x14ac:dyDescent="0.3">
      <c r="M34484" s="162"/>
      <c r="N34484" s="152"/>
      <c r="P34484" s="138"/>
    </row>
    <row r="34485" spans="13:16" x14ac:dyDescent="0.3">
      <c r="M34485" s="162"/>
      <c r="N34485" s="152"/>
      <c r="P34485" s="138"/>
    </row>
    <row r="34486" spans="13:16" x14ac:dyDescent="0.3">
      <c r="M34486" s="162"/>
      <c r="N34486" s="152"/>
      <c r="P34486" s="138"/>
    </row>
    <row r="34487" spans="13:16" x14ac:dyDescent="0.3">
      <c r="M34487" s="162"/>
      <c r="N34487" s="152"/>
      <c r="P34487" s="138"/>
    </row>
    <row r="34488" spans="13:16" x14ac:dyDescent="0.3">
      <c r="M34488" s="162"/>
      <c r="N34488" s="152"/>
      <c r="P34488" s="138"/>
    </row>
    <row r="34489" spans="13:16" x14ac:dyDescent="0.3">
      <c r="M34489" s="162"/>
      <c r="N34489" s="152"/>
      <c r="P34489" s="138"/>
    </row>
    <row r="34490" spans="13:16" x14ac:dyDescent="0.3">
      <c r="M34490" s="162"/>
      <c r="N34490" s="152"/>
      <c r="P34490" s="138"/>
    </row>
    <row r="34491" spans="13:16" x14ac:dyDescent="0.3">
      <c r="M34491" s="162"/>
      <c r="N34491" s="152"/>
      <c r="P34491" s="138"/>
    </row>
    <row r="34492" spans="13:16" x14ac:dyDescent="0.3">
      <c r="M34492" s="162"/>
      <c r="N34492" s="152"/>
      <c r="P34492" s="138"/>
    </row>
    <row r="34493" spans="13:16" x14ac:dyDescent="0.3">
      <c r="M34493" s="162"/>
      <c r="N34493" s="152"/>
      <c r="P34493" s="138"/>
    </row>
    <row r="34494" spans="13:16" x14ac:dyDescent="0.3">
      <c r="M34494" s="162"/>
      <c r="N34494" s="152"/>
      <c r="P34494" s="138"/>
    </row>
    <row r="34495" spans="13:16" x14ac:dyDescent="0.3">
      <c r="M34495" s="162"/>
      <c r="N34495" s="152"/>
      <c r="P34495" s="138"/>
    </row>
    <row r="34496" spans="13:16" x14ac:dyDescent="0.3">
      <c r="M34496" s="162"/>
      <c r="N34496" s="152"/>
      <c r="P34496" s="138"/>
    </row>
    <row r="34497" spans="13:16" x14ac:dyDescent="0.3">
      <c r="M34497" s="162"/>
      <c r="N34497" s="152"/>
      <c r="P34497" s="138"/>
    </row>
    <row r="34498" spans="13:16" x14ac:dyDescent="0.3">
      <c r="M34498" s="162"/>
      <c r="N34498" s="152"/>
      <c r="P34498" s="138"/>
    </row>
    <row r="34499" spans="13:16" x14ac:dyDescent="0.3">
      <c r="M34499" s="162"/>
      <c r="N34499" s="152"/>
      <c r="P34499" s="138"/>
    </row>
    <row r="34500" spans="13:16" x14ac:dyDescent="0.3">
      <c r="M34500" s="162"/>
      <c r="N34500" s="152"/>
      <c r="P34500" s="138"/>
    </row>
    <row r="34501" spans="13:16" x14ac:dyDescent="0.3">
      <c r="M34501" s="162"/>
      <c r="N34501" s="152"/>
      <c r="P34501" s="138"/>
    </row>
    <row r="34502" spans="13:16" x14ac:dyDescent="0.3">
      <c r="M34502" s="162"/>
      <c r="N34502" s="152"/>
      <c r="P34502" s="138"/>
    </row>
    <row r="34503" spans="13:16" x14ac:dyDescent="0.3">
      <c r="M34503" s="162"/>
      <c r="N34503" s="152"/>
      <c r="P34503" s="138"/>
    </row>
    <row r="34504" spans="13:16" x14ac:dyDescent="0.3">
      <c r="M34504" s="162"/>
      <c r="N34504" s="152"/>
      <c r="P34504" s="138"/>
    </row>
    <row r="34505" spans="13:16" x14ac:dyDescent="0.3">
      <c r="M34505" s="162"/>
      <c r="N34505" s="152"/>
      <c r="P34505" s="138"/>
    </row>
    <row r="34506" spans="13:16" x14ac:dyDescent="0.3">
      <c r="M34506" s="162"/>
      <c r="N34506" s="152"/>
      <c r="P34506" s="138"/>
    </row>
    <row r="34507" spans="13:16" x14ac:dyDescent="0.3">
      <c r="M34507" s="162"/>
      <c r="N34507" s="152"/>
      <c r="P34507" s="138"/>
    </row>
    <row r="34508" spans="13:16" x14ac:dyDescent="0.3">
      <c r="M34508" s="162"/>
      <c r="N34508" s="152"/>
      <c r="P34508" s="138"/>
    </row>
    <row r="34509" spans="13:16" x14ac:dyDescent="0.3">
      <c r="M34509" s="162"/>
      <c r="N34509" s="152"/>
      <c r="P34509" s="138"/>
    </row>
    <row r="34510" spans="13:16" x14ac:dyDescent="0.3">
      <c r="M34510" s="162"/>
      <c r="N34510" s="152"/>
      <c r="P34510" s="138"/>
    </row>
    <row r="34511" spans="13:16" x14ac:dyDescent="0.3">
      <c r="M34511" s="162"/>
      <c r="N34511" s="152"/>
      <c r="P34511" s="138"/>
    </row>
    <row r="34512" spans="13:16" x14ac:dyDescent="0.3">
      <c r="M34512" s="162"/>
      <c r="N34512" s="152"/>
      <c r="P34512" s="138"/>
    </row>
    <row r="34513" spans="13:16" x14ac:dyDescent="0.3">
      <c r="M34513" s="162"/>
      <c r="N34513" s="152"/>
      <c r="P34513" s="138"/>
    </row>
    <row r="34514" spans="13:16" x14ac:dyDescent="0.3">
      <c r="M34514" s="162"/>
      <c r="N34514" s="152"/>
      <c r="P34514" s="138"/>
    </row>
    <row r="34515" spans="13:16" x14ac:dyDescent="0.3">
      <c r="M34515" s="162"/>
      <c r="N34515" s="152"/>
      <c r="P34515" s="138"/>
    </row>
    <row r="34516" spans="13:16" x14ac:dyDescent="0.3">
      <c r="M34516" s="162"/>
      <c r="N34516" s="152"/>
      <c r="P34516" s="138"/>
    </row>
    <row r="34517" spans="13:16" x14ac:dyDescent="0.3">
      <c r="M34517" s="162"/>
      <c r="N34517" s="152"/>
      <c r="P34517" s="138"/>
    </row>
    <row r="34518" spans="13:16" x14ac:dyDescent="0.3">
      <c r="M34518" s="162"/>
      <c r="N34518" s="152"/>
      <c r="P34518" s="138"/>
    </row>
    <row r="34519" spans="13:16" x14ac:dyDescent="0.3">
      <c r="M34519" s="162"/>
      <c r="N34519" s="152"/>
      <c r="P34519" s="138"/>
    </row>
    <row r="34520" spans="13:16" x14ac:dyDescent="0.3">
      <c r="M34520" s="162"/>
      <c r="N34520" s="152"/>
      <c r="P34520" s="138"/>
    </row>
    <row r="34521" spans="13:16" x14ac:dyDescent="0.3">
      <c r="M34521" s="162"/>
      <c r="N34521" s="152"/>
      <c r="P34521" s="138"/>
    </row>
    <row r="34522" spans="13:16" x14ac:dyDescent="0.3">
      <c r="M34522" s="162"/>
      <c r="N34522" s="152"/>
      <c r="P34522" s="138"/>
    </row>
    <row r="34523" spans="13:16" x14ac:dyDescent="0.3">
      <c r="M34523" s="162"/>
      <c r="N34523" s="152"/>
      <c r="P34523" s="138"/>
    </row>
    <row r="34524" spans="13:16" x14ac:dyDescent="0.3">
      <c r="M34524" s="162"/>
      <c r="N34524" s="152"/>
      <c r="P34524" s="138"/>
    </row>
    <row r="34525" spans="13:16" x14ac:dyDescent="0.3">
      <c r="M34525" s="162"/>
      <c r="N34525" s="152"/>
      <c r="P34525" s="138"/>
    </row>
    <row r="34526" spans="13:16" x14ac:dyDescent="0.3">
      <c r="M34526" s="162"/>
      <c r="N34526" s="152"/>
      <c r="P34526" s="138"/>
    </row>
    <row r="34527" spans="13:16" x14ac:dyDescent="0.3">
      <c r="M34527" s="162"/>
      <c r="N34527" s="152"/>
      <c r="P34527" s="138"/>
    </row>
    <row r="34528" spans="13:16" x14ac:dyDescent="0.3">
      <c r="M34528" s="162"/>
      <c r="N34528" s="152"/>
      <c r="P34528" s="138"/>
    </row>
    <row r="34529" spans="13:16" x14ac:dyDescent="0.3">
      <c r="M34529" s="162"/>
      <c r="N34529" s="152"/>
      <c r="P34529" s="138"/>
    </row>
    <row r="34530" spans="13:16" x14ac:dyDescent="0.3">
      <c r="M34530" s="162"/>
      <c r="N34530" s="152"/>
      <c r="P34530" s="138"/>
    </row>
    <row r="34531" spans="13:16" x14ac:dyDescent="0.3">
      <c r="M34531" s="162"/>
      <c r="N34531" s="152"/>
      <c r="P34531" s="138"/>
    </row>
    <row r="34532" spans="13:16" x14ac:dyDescent="0.3">
      <c r="M34532" s="162"/>
      <c r="N34532" s="152"/>
      <c r="P34532" s="138"/>
    </row>
    <row r="34533" spans="13:16" x14ac:dyDescent="0.3">
      <c r="M34533" s="162"/>
      <c r="N34533" s="152"/>
      <c r="P34533" s="138"/>
    </row>
    <row r="34534" spans="13:16" x14ac:dyDescent="0.3">
      <c r="M34534" s="162"/>
      <c r="N34534" s="152"/>
      <c r="P34534" s="138"/>
    </row>
    <row r="34535" spans="13:16" x14ac:dyDescent="0.3">
      <c r="M34535" s="162"/>
      <c r="N34535" s="152"/>
      <c r="P34535" s="138"/>
    </row>
    <row r="34536" spans="13:16" x14ac:dyDescent="0.3">
      <c r="M34536" s="162"/>
      <c r="N34536" s="152"/>
      <c r="P34536" s="138"/>
    </row>
    <row r="34537" spans="13:16" x14ac:dyDescent="0.3">
      <c r="M34537" s="162"/>
      <c r="N34537" s="152"/>
      <c r="P34537" s="138"/>
    </row>
    <row r="34538" spans="13:16" x14ac:dyDescent="0.3">
      <c r="M34538" s="162"/>
      <c r="N34538" s="152"/>
      <c r="P34538" s="138"/>
    </row>
    <row r="34539" spans="13:16" x14ac:dyDescent="0.3">
      <c r="M34539" s="162"/>
      <c r="N34539" s="152"/>
      <c r="P34539" s="138"/>
    </row>
    <row r="34540" spans="13:16" x14ac:dyDescent="0.3">
      <c r="M34540" s="162"/>
      <c r="N34540" s="152"/>
      <c r="P34540" s="138"/>
    </row>
    <row r="34541" spans="13:16" x14ac:dyDescent="0.3">
      <c r="M34541" s="162"/>
      <c r="N34541" s="152"/>
      <c r="P34541" s="138"/>
    </row>
    <row r="34542" spans="13:16" x14ac:dyDescent="0.3">
      <c r="M34542" s="162"/>
      <c r="N34542" s="152"/>
      <c r="P34542" s="138"/>
    </row>
    <row r="34543" spans="13:16" x14ac:dyDescent="0.3">
      <c r="M34543" s="162"/>
      <c r="N34543" s="152"/>
      <c r="P34543" s="138"/>
    </row>
    <row r="34544" spans="13:16" x14ac:dyDescent="0.3">
      <c r="M34544" s="162"/>
      <c r="N34544" s="152"/>
      <c r="P34544" s="138"/>
    </row>
    <row r="34545" spans="13:16" x14ac:dyDescent="0.3">
      <c r="M34545" s="162"/>
      <c r="N34545" s="152"/>
      <c r="P34545" s="138"/>
    </row>
    <row r="34546" spans="13:16" x14ac:dyDescent="0.3">
      <c r="M34546" s="162"/>
      <c r="N34546" s="152"/>
      <c r="P34546" s="138"/>
    </row>
    <row r="34547" spans="13:16" x14ac:dyDescent="0.3">
      <c r="M34547" s="162"/>
      <c r="N34547" s="152"/>
      <c r="P34547" s="138"/>
    </row>
    <row r="34548" spans="13:16" x14ac:dyDescent="0.3">
      <c r="M34548" s="162"/>
      <c r="N34548" s="152"/>
      <c r="P34548" s="138"/>
    </row>
    <row r="34549" spans="13:16" x14ac:dyDescent="0.3">
      <c r="M34549" s="162"/>
      <c r="N34549" s="152"/>
      <c r="P34549" s="138"/>
    </row>
    <row r="34550" spans="13:16" x14ac:dyDescent="0.3">
      <c r="M34550" s="162"/>
      <c r="N34550" s="152"/>
      <c r="P34550" s="138"/>
    </row>
    <row r="34551" spans="13:16" x14ac:dyDescent="0.3">
      <c r="M34551" s="162"/>
      <c r="N34551" s="152"/>
      <c r="P34551" s="138"/>
    </row>
    <row r="34552" spans="13:16" x14ac:dyDescent="0.3">
      <c r="M34552" s="162"/>
      <c r="N34552" s="152"/>
      <c r="P34552" s="138"/>
    </row>
    <row r="34553" spans="13:16" x14ac:dyDescent="0.3">
      <c r="M34553" s="162"/>
      <c r="N34553" s="152"/>
      <c r="P34553" s="138"/>
    </row>
    <row r="34554" spans="13:16" x14ac:dyDescent="0.3">
      <c r="M34554" s="162"/>
      <c r="N34554" s="152"/>
      <c r="P34554" s="138"/>
    </row>
    <row r="34555" spans="13:16" x14ac:dyDescent="0.3">
      <c r="M34555" s="162"/>
      <c r="N34555" s="152"/>
      <c r="P34555" s="138"/>
    </row>
    <row r="34556" spans="13:16" x14ac:dyDescent="0.3">
      <c r="M34556" s="162"/>
      <c r="N34556" s="152"/>
      <c r="P34556" s="138"/>
    </row>
    <row r="34557" spans="13:16" x14ac:dyDescent="0.3">
      <c r="M34557" s="162"/>
      <c r="N34557" s="152"/>
      <c r="P34557" s="138"/>
    </row>
    <row r="34558" spans="13:16" x14ac:dyDescent="0.3">
      <c r="M34558" s="162"/>
      <c r="N34558" s="152"/>
      <c r="P34558" s="138"/>
    </row>
    <row r="34559" spans="13:16" x14ac:dyDescent="0.3">
      <c r="M34559" s="162"/>
      <c r="N34559" s="152"/>
      <c r="P34559" s="138"/>
    </row>
    <row r="34560" spans="13:16" x14ac:dyDescent="0.3">
      <c r="M34560" s="162"/>
      <c r="N34560" s="152"/>
      <c r="P34560" s="138"/>
    </row>
    <row r="34561" spans="13:16" x14ac:dyDescent="0.3">
      <c r="M34561" s="162"/>
      <c r="N34561" s="152"/>
      <c r="P34561" s="138"/>
    </row>
    <row r="34562" spans="13:16" x14ac:dyDescent="0.3">
      <c r="M34562" s="162"/>
      <c r="N34562" s="152"/>
      <c r="P34562" s="138"/>
    </row>
    <row r="34563" spans="13:16" x14ac:dyDescent="0.3">
      <c r="M34563" s="162"/>
      <c r="N34563" s="152"/>
      <c r="P34563" s="138"/>
    </row>
    <row r="34564" spans="13:16" x14ac:dyDescent="0.3">
      <c r="M34564" s="162"/>
      <c r="N34564" s="152"/>
      <c r="P34564" s="138"/>
    </row>
    <row r="34565" spans="13:16" x14ac:dyDescent="0.3">
      <c r="M34565" s="162"/>
      <c r="N34565" s="152"/>
      <c r="P34565" s="138"/>
    </row>
    <row r="34566" spans="13:16" x14ac:dyDescent="0.3">
      <c r="M34566" s="162"/>
      <c r="N34566" s="152"/>
      <c r="P34566" s="138"/>
    </row>
    <row r="34567" spans="13:16" x14ac:dyDescent="0.3">
      <c r="M34567" s="162"/>
      <c r="N34567" s="152"/>
      <c r="P34567" s="138"/>
    </row>
    <row r="34568" spans="13:16" x14ac:dyDescent="0.3">
      <c r="M34568" s="162"/>
      <c r="N34568" s="152"/>
      <c r="P34568" s="138"/>
    </row>
    <row r="34569" spans="13:16" x14ac:dyDescent="0.3">
      <c r="M34569" s="162"/>
      <c r="N34569" s="152"/>
      <c r="P34569" s="138"/>
    </row>
    <row r="34570" spans="13:16" x14ac:dyDescent="0.3">
      <c r="M34570" s="162"/>
      <c r="N34570" s="152"/>
      <c r="P34570" s="138"/>
    </row>
    <row r="34571" spans="13:16" x14ac:dyDescent="0.3">
      <c r="M34571" s="162"/>
      <c r="N34571" s="152"/>
      <c r="P34571" s="138"/>
    </row>
    <row r="34572" spans="13:16" x14ac:dyDescent="0.3">
      <c r="M34572" s="162"/>
      <c r="N34572" s="152"/>
      <c r="P34572" s="138"/>
    </row>
    <row r="34573" spans="13:16" x14ac:dyDescent="0.3">
      <c r="M34573" s="162"/>
      <c r="N34573" s="152"/>
      <c r="P34573" s="138"/>
    </row>
    <row r="34574" spans="13:16" x14ac:dyDescent="0.3">
      <c r="M34574" s="162"/>
      <c r="N34574" s="152"/>
      <c r="P34574" s="138"/>
    </row>
    <row r="34575" spans="13:16" x14ac:dyDescent="0.3">
      <c r="M34575" s="162"/>
      <c r="N34575" s="152"/>
      <c r="P34575" s="138"/>
    </row>
    <row r="34576" spans="13:16" x14ac:dyDescent="0.3">
      <c r="M34576" s="162"/>
      <c r="N34576" s="152"/>
      <c r="P34576" s="138"/>
    </row>
    <row r="34577" spans="13:16" x14ac:dyDescent="0.3">
      <c r="M34577" s="162"/>
      <c r="N34577" s="152"/>
      <c r="P34577" s="138"/>
    </row>
    <row r="34578" spans="13:16" x14ac:dyDescent="0.3">
      <c r="M34578" s="162"/>
      <c r="N34578" s="152"/>
      <c r="P34578" s="138"/>
    </row>
    <row r="34579" spans="13:16" x14ac:dyDescent="0.3">
      <c r="M34579" s="162"/>
      <c r="N34579" s="152"/>
      <c r="P34579" s="138"/>
    </row>
    <row r="34580" spans="13:16" x14ac:dyDescent="0.3">
      <c r="M34580" s="162"/>
      <c r="N34580" s="152"/>
      <c r="P34580" s="138"/>
    </row>
    <row r="34581" spans="13:16" x14ac:dyDescent="0.3">
      <c r="M34581" s="162"/>
      <c r="N34581" s="152"/>
      <c r="P34581" s="138"/>
    </row>
    <row r="34582" spans="13:16" x14ac:dyDescent="0.3">
      <c r="M34582" s="162"/>
      <c r="N34582" s="152"/>
      <c r="P34582" s="138"/>
    </row>
    <row r="34583" spans="13:16" x14ac:dyDescent="0.3">
      <c r="M34583" s="162"/>
      <c r="N34583" s="152"/>
      <c r="P34583" s="138"/>
    </row>
    <row r="34584" spans="13:16" x14ac:dyDescent="0.3">
      <c r="M34584" s="162"/>
      <c r="N34584" s="152"/>
      <c r="P34584" s="138"/>
    </row>
    <row r="34585" spans="13:16" x14ac:dyDescent="0.3">
      <c r="M34585" s="162"/>
      <c r="N34585" s="152"/>
      <c r="P34585" s="138"/>
    </row>
    <row r="34586" spans="13:16" x14ac:dyDescent="0.3">
      <c r="M34586" s="162"/>
      <c r="N34586" s="152"/>
      <c r="P34586" s="138"/>
    </row>
    <row r="34587" spans="13:16" x14ac:dyDescent="0.3">
      <c r="M34587" s="162"/>
      <c r="N34587" s="152"/>
      <c r="P34587" s="138"/>
    </row>
    <row r="34588" spans="13:16" x14ac:dyDescent="0.3">
      <c r="M34588" s="162"/>
      <c r="N34588" s="152"/>
      <c r="P34588" s="138"/>
    </row>
    <row r="34589" spans="13:16" x14ac:dyDescent="0.3">
      <c r="M34589" s="162"/>
      <c r="N34589" s="152"/>
      <c r="P34589" s="138"/>
    </row>
    <row r="34590" spans="13:16" x14ac:dyDescent="0.3">
      <c r="M34590" s="162"/>
      <c r="N34590" s="152"/>
      <c r="P34590" s="138"/>
    </row>
    <row r="34591" spans="13:16" x14ac:dyDescent="0.3">
      <c r="M34591" s="162"/>
      <c r="N34591" s="152"/>
      <c r="P34591" s="138"/>
    </row>
    <row r="34592" spans="13:16" x14ac:dyDescent="0.3">
      <c r="M34592" s="162"/>
      <c r="N34592" s="152"/>
      <c r="P34592" s="138"/>
    </row>
    <row r="34593" spans="13:16" x14ac:dyDescent="0.3">
      <c r="M34593" s="162"/>
      <c r="N34593" s="152"/>
      <c r="P34593" s="138"/>
    </row>
    <row r="34594" spans="13:16" x14ac:dyDescent="0.3">
      <c r="M34594" s="162"/>
      <c r="N34594" s="152"/>
      <c r="P34594" s="138"/>
    </row>
    <row r="34595" spans="13:16" x14ac:dyDescent="0.3">
      <c r="M34595" s="162"/>
      <c r="N34595" s="152"/>
      <c r="P34595" s="138"/>
    </row>
    <row r="34596" spans="13:16" x14ac:dyDescent="0.3">
      <c r="M34596" s="162"/>
      <c r="N34596" s="152"/>
      <c r="P34596" s="138"/>
    </row>
    <row r="34597" spans="13:16" x14ac:dyDescent="0.3">
      <c r="M34597" s="162"/>
      <c r="N34597" s="152"/>
      <c r="P34597" s="138"/>
    </row>
    <row r="34598" spans="13:16" x14ac:dyDescent="0.3">
      <c r="M34598" s="162"/>
      <c r="N34598" s="152"/>
      <c r="P34598" s="138"/>
    </row>
    <row r="34599" spans="13:16" x14ac:dyDescent="0.3">
      <c r="M34599" s="162"/>
      <c r="N34599" s="152"/>
      <c r="P34599" s="138"/>
    </row>
    <row r="34600" spans="13:16" x14ac:dyDescent="0.3">
      <c r="M34600" s="162"/>
      <c r="N34600" s="152"/>
      <c r="P34600" s="138"/>
    </row>
    <row r="34601" spans="13:16" x14ac:dyDescent="0.3">
      <c r="M34601" s="162"/>
      <c r="N34601" s="152"/>
      <c r="P34601" s="138"/>
    </row>
    <row r="34602" spans="13:16" x14ac:dyDescent="0.3">
      <c r="M34602" s="162"/>
      <c r="N34602" s="152"/>
      <c r="P34602" s="138"/>
    </row>
    <row r="34603" spans="13:16" x14ac:dyDescent="0.3">
      <c r="M34603" s="162"/>
      <c r="N34603" s="152"/>
      <c r="P34603" s="138"/>
    </row>
    <row r="34604" spans="13:16" x14ac:dyDescent="0.3">
      <c r="M34604" s="162"/>
      <c r="N34604" s="152"/>
      <c r="P34604" s="138"/>
    </row>
    <row r="34605" spans="13:16" x14ac:dyDescent="0.3">
      <c r="M34605" s="162"/>
      <c r="N34605" s="152"/>
      <c r="P34605" s="138"/>
    </row>
    <row r="34606" spans="13:16" x14ac:dyDescent="0.3">
      <c r="M34606" s="162"/>
      <c r="N34606" s="152"/>
      <c r="P34606" s="138"/>
    </row>
    <row r="34607" spans="13:16" x14ac:dyDescent="0.3">
      <c r="M34607" s="162"/>
      <c r="N34607" s="152"/>
      <c r="P34607" s="138"/>
    </row>
    <row r="34608" spans="13:16" x14ac:dyDescent="0.3">
      <c r="M34608" s="162"/>
      <c r="N34608" s="152"/>
      <c r="P34608" s="138"/>
    </row>
    <row r="34609" spans="13:16" x14ac:dyDescent="0.3">
      <c r="M34609" s="162"/>
      <c r="N34609" s="152"/>
      <c r="P34609" s="138"/>
    </row>
    <row r="34610" spans="13:16" x14ac:dyDescent="0.3">
      <c r="M34610" s="162"/>
      <c r="N34610" s="152"/>
      <c r="P34610" s="138"/>
    </row>
    <row r="34611" spans="13:16" x14ac:dyDescent="0.3">
      <c r="M34611" s="162"/>
      <c r="N34611" s="152"/>
      <c r="P34611" s="138"/>
    </row>
    <row r="34612" spans="13:16" x14ac:dyDescent="0.3">
      <c r="M34612" s="162"/>
      <c r="N34612" s="152"/>
      <c r="P34612" s="138"/>
    </row>
    <row r="34613" spans="13:16" x14ac:dyDescent="0.3">
      <c r="M34613" s="162"/>
      <c r="N34613" s="152"/>
      <c r="P34613" s="138"/>
    </row>
    <row r="34614" spans="13:16" x14ac:dyDescent="0.3">
      <c r="M34614" s="162"/>
      <c r="N34614" s="152"/>
      <c r="P34614" s="138"/>
    </row>
    <row r="34615" spans="13:16" x14ac:dyDescent="0.3">
      <c r="M34615" s="162"/>
      <c r="N34615" s="152"/>
      <c r="P34615" s="138"/>
    </row>
    <row r="34616" spans="13:16" x14ac:dyDescent="0.3">
      <c r="M34616" s="162"/>
      <c r="N34616" s="152"/>
      <c r="P34616" s="138"/>
    </row>
    <row r="34617" spans="13:16" x14ac:dyDescent="0.3">
      <c r="M34617" s="162"/>
      <c r="N34617" s="152"/>
      <c r="P34617" s="138"/>
    </row>
    <row r="34618" spans="13:16" x14ac:dyDescent="0.3">
      <c r="M34618" s="162"/>
      <c r="N34618" s="152"/>
      <c r="P34618" s="138"/>
    </row>
    <row r="34619" spans="13:16" x14ac:dyDescent="0.3">
      <c r="M34619" s="162"/>
      <c r="N34619" s="152"/>
      <c r="P34619" s="138"/>
    </row>
    <row r="34620" spans="13:16" x14ac:dyDescent="0.3">
      <c r="M34620" s="162"/>
      <c r="N34620" s="152"/>
      <c r="P34620" s="138"/>
    </row>
    <row r="34621" spans="13:16" x14ac:dyDescent="0.3">
      <c r="M34621" s="162"/>
      <c r="N34621" s="152"/>
      <c r="P34621" s="138"/>
    </row>
    <row r="34622" spans="13:16" x14ac:dyDescent="0.3">
      <c r="M34622" s="162"/>
      <c r="N34622" s="152"/>
      <c r="P34622" s="138"/>
    </row>
    <row r="34623" spans="13:16" x14ac:dyDescent="0.3">
      <c r="M34623" s="162"/>
      <c r="N34623" s="152"/>
      <c r="P34623" s="138"/>
    </row>
    <row r="34624" spans="13:16" x14ac:dyDescent="0.3">
      <c r="M34624" s="162"/>
      <c r="N34624" s="152"/>
      <c r="P34624" s="138"/>
    </row>
    <row r="34625" spans="13:16" x14ac:dyDescent="0.3">
      <c r="M34625" s="162"/>
      <c r="N34625" s="152"/>
      <c r="P34625" s="138"/>
    </row>
    <row r="34626" spans="13:16" x14ac:dyDescent="0.3">
      <c r="M34626" s="162"/>
      <c r="N34626" s="152"/>
      <c r="P34626" s="138"/>
    </row>
    <row r="34627" spans="13:16" x14ac:dyDescent="0.3">
      <c r="M34627" s="162"/>
      <c r="N34627" s="152"/>
      <c r="P34627" s="138"/>
    </row>
    <row r="34628" spans="13:16" x14ac:dyDescent="0.3">
      <c r="M34628" s="162"/>
      <c r="N34628" s="152"/>
      <c r="P34628" s="138"/>
    </row>
    <row r="34629" spans="13:16" x14ac:dyDescent="0.3">
      <c r="M34629" s="162"/>
      <c r="N34629" s="152"/>
      <c r="P34629" s="138"/>
    </row>
    <row r="34630" spans="13:16" x14ac:dyDescent="0.3">
      <c r="M34630" s="162"/>
      <c r="N34630" s="152"/>
      <c r="P34630" s="138"/>
    </row>
    <row r="34631" spans="13:16" x14ac:dyDescent="0.3">
      <c r="M34631" s="162"/>
      <c r="N34631" s="152"/>
      <c r="P34631" s="138"/>
    </row>
    <row r="34632" spans="13:16" x14ac:dyDescent="0.3">
      <c r="M34632" s="162"/>
      <c r="N34632" s="152"/>
      <c r="P34632" s="138"/>
    </row>
    <row r="34633" spans="13:16" x14ac:dyDescent="0.3">
      <c r="M34633" s="162"/>
      <c r="N34633" s="152"/>
      <c r="P34633" s="138"/>
    </row>
    <row r="34634" spans="13:16" x14ac:dyDescent="0.3">
      <c r="M34634" s="162"/>
      <c r="N34634" s="152"/>
      <c r="P34634" s="138"/>
    </row>
    <row r="34635" spans="13:16" x14ac:dyDescent="0.3">
      <c r="M34635" s="162"/>
      <c r="N34635" s="152"/>
      <c r="P34635" s="138"/>
    </row>
    <row r="34636" spans="13:16" x14ac:dyDescent="0.3">
      <c r="M34636" s="162"/>
      <c r="N34636" s="152"/>
      <c r="P34636" s="138"/>
    </row>
    <row r="34637" spans="13:16" x14ac:dyDescent="0.3">
      <c r="M34637" s="162"/>
      <c r="N34637" s="152"/>
      <c r="P34637" s="138"/>
    </row>
    <row r="34638" spans="13:16" x14ac:dyDescent="0.3">
      <c r="M34638" s="162"/>
      <c r="N34638" s="152"/>
      <c r="P34638" s="138"/>
    </row>
    <row r="34639" spans="13:16" x14ac:dyDescent="0.3">
      <c r="M34639" s="162"/>
      <c r="N34639" s="152"/>
      <c r="P34639" s="138"/>
    </row>
    <row r="34640" spans="13:16" x14ac:dyDescent="0.3">
      <c r="M34640" s="162"/>
      <c r="N34640" s="152"/>
      <c r="P34640" s="138"/>
    </row>
    <row r="34641" spans="13:16" x14ac:dyDescent="0.3">
      <c r="M34641" s="162"/>
      <c r="N34641" s="152"/>
      <c r="P34641" s="138"/>
    </row>
    <row r="34642" spans="13:16" x14ac:dyDescent="0.3">
      <c r="M34642" s="162"/>
      <c r="N34642" s="152"/>
      <c r="P34642" s="138"/>
    </row>
    <row r="34643" spans="13:16" x14ac:dyDescent="0.3">
      <c r="M34643" s="162"/>
      <c r="N34643" s="152"/>
      <c r="P34643" s="138"/>
    </row>
    <row r="34644" spans="13:16" x14ac:dyDescent="0.3">
      <c r="M34644" s="162"/>
      <c r="N34644" s="152"/>
      <c r="P34644" s="138"/>
    </row>
    <row r="34645" spans="13:16" x14ac:dyDescent="0.3">
      <c r="M34645" s="162"/>
      <c r="N34645" s="152"/>
      <c r="P34645" s="138"/>
    </row>
    <row r="34646" spans="13:16" x14ac:dyDescent="0.3">
      <c r="M34646" s="162"/>
      <c r="N34646" s="152"/>
      <c r="P34646" s="138"/>
    </row>
    <row r="34647" spans="13:16" x14ac:dyDescent="0.3">
      <c r="M34647" s="162"/>
      <c r="N34647" s="152"/>
      <c r="P34647" s="138"/>
    </row>
    <row r="34648" spans="13:16" x14ac:dyDescent="0.3">
      <c r="M34648" s="162"/>
      <c r="N34648" s="152"/>
      <c r="P34648" s="138"/>
    </row>
    <row r="34649" spans="13:16" x14ac:dyDescent="0.3">
      <c r="M34649" s="162"/>
      <c r="N34649" s="152"/>
      <c r="P34649" s="138"/>
    </row>
    <row r="34650" spans="13:16" x14ac:dyDescent="0.3">
      <c r="M34650" s="162"/>
      <c r="N34650" s="152"/>
      <c r="P34650" s="138"/>
    </row>
    <row r="34651" spans="13:16" x14ac:dyDescent="0.3">
      <c r="M34651" s="162"/>
      <c r="N34651" s="152"/>
      <c r="P34651" s="138"/>
    </row>
    <row r="34652" spans="13:16" x14ac:dyDescent="0.3">
      <c r="M34652" s="162"/>
      <c r="N34652" s="152"/>
      <c r="P34652" s="138"/>
    </row>
    <row r="34653" spans="13:16" x14ac:dyDescent="0.3">
      <c r="M34653" s="162"/>
      <c r="N34653" s="152"/>
      <c r="P34653" s="138"/>
    </row>
    <row r="34654" spans="13:16" x14ac:dyDescent="0.3">
      <c r="M34654" s="162"/>
      <c r="N34654" s="152"/>
      <c r="P34654" s="138"/>
    </row>
    <row r="34655" spans="13:16" x14ac:dyDescent="0.3">
      <c r="M34655" s="162"/>
      <c r="N34655" s="152"/>
      <c r="P34655" s="138"/>
    </row>
    <row r="34656" spans="13:16" x14ac:dyDescent="0.3">
      <c r="M34656" s="162"/>
      <c r="N34656" s="152"/>
      <c r="P34656" s="138"/>
    </row>
    <row r="34657" spans="13:16" x14ac:dyDescent="0.3">
      <c r="M34657" s="162"/>
      <c r="N34657" s="152"/>
      <c r="P34657" s="138"/>
    </row>
    <row r="34658" spans="13:16" x14ac:dyDescent="0.3">
      <c r="M34658" s="162"/>
      <c r="N34658" s="152"/>
      <c r="P34658" s="138"/>
    </row>
    <row r="34659" spans="13:16" x14ac:dyDescent="0.3">
      <c r="M34659" s="162"/>
      <c r="N34659" s="152"/>
      <c r="P34659" s="138"/>
    </row>
    <row r="34660" spans="13:16" x14ac:dyDescent="0.3">
      <c r="M34660" s="162"/>
      <c r="N34660" s="152"/>
      <c r="P34660" s="138"/>
    </row>
    <row r="34661" spans="13:16" x14ac:dyDescent="0.3">
      <c r="M34661" s="162"/>
      <c r="N34661" s="152"/>
      <c r="P34661" s="138"/>
    </row>
    <row r="34662" spans="13:16" x14ac:dyDescent="0.3">
      <c r="M34662" s="162"/>
      <c r="N34662" s="152"/>
      <c r="P34662" s="138"/>
    </row>
    <row r="34663" spans="13:16" x14ac:dyDescent="0.3">
      <c r="M34663" s="162"/>
      <c r="N34663" s="152"/>
      <c r="P34663" s="138"/>
    </row>
    <row r="34664" spans="13:16" x14ac:dyDescent="0.3">
      <c r="M34664" s="162"/>
      <c r="N34664" s="152"/>
      <c r="P34664" s="138"/>
    </row>
    <row r="34665" spans="13:16" x14ac:dyDescent="0.3">
      <c r="M34665" s="162"/>
      <c r="N34665" s="152"/>
      <c r="P34665" s="138"/>
    </row>
    <row r="34666" spans="13:16" x14ac:dyDescent="0.3">
      <c r="M34666" s="162"/>
      <c r="N34666" s="152"/>
      <c r="P34666" s="138"/>
    </row>
    <row r="34667" spans="13:16" x14ac:dyDescent="0.3">
      <c r="M34667" s="162"/>
      <c r="N34667" s="152"/>
      <c r="P34667" s="138"/>
    </row>
    <row r="34668" spans="13:16" x14ac:dyDescent="0.3">
      <c r="M34668" s="162"/>
      <c r="N34668" s="152"/>
      <c r="P34668" s="138"/>
    </row>
    <row r="34669" spans="13:16" x14ac:dyDescent="0.3">
      <c r="M34669" s="162"/>
      <c r="N34669" s="152"/>
      <c r="P34669" s="138"/>
    </row>
    <row r="34670" spans="13:16" x14ac:dyDescent="0.3">
      <c r="M34670" s="162"/>
      <c r="N34670" s="152"/>
      <c r="P34670" s="138"/>
    </row>
    <row r="34671" spans="13:16" x14ac:dyDescent="0.3">
      <c r="M34671" s="162"/>
      <c r="N34671" s="152"/>
      <c r="P34671" s="138"/>
    </row>
    <row r="34672" spans="13:16" x14ac:dyDescent="0.3">
      <c r="M34672" s="162"/>
      <c r="N34672" s="152"/>
      <c r="P34672" s="138"/>
    </row>
    <row r="34673" spans="13:16" x14ac:dyDescent="0.3">
      <c r="M34673" s="162"/>
      <c r="N34673" s="152"/>
      <c r="P34673" s="138"/>
    </row>
    <row r="34674" spans="13:16" x14ac:dyDescent="0.3">
      <c r="M34674" s="162"/>
      <c r="N34674" s="152"/>
      <c r="P34674" s="138"/>
    </row>
    <row r="34675" spans="13:16" x14ac:dyDescent="0.3">
      <c r="M34675" s="162"/>
      <c r="N34675" s="152"/>
      <c r="P34675" s="138"/>
    </row>
    <row r="34676" spans="13:16" x14ac:dyDescent="0.3">
      <c r="M34676" s="162"/>
      <c r="N34676" s="152"/>
      <c r="P34676" s="138"/>
    </row>
    <row r="34677" spans="13:16" x14ac:dyDescent="0.3">
      <c r="M34677" s="162"/>
      <c r="N34677" s="152"/>
      <c r="P34677" s="138"/>
    </row>
    <row r="34678" spans="13:16" x14ac:dyDescent="0.3">
      <c r="M34678" s="162"/>
      <c r="N34678" s="152"/>
      <c r="P34678" s="138"/>
    </row>
    <row r="34679" spans="13:16" x14ac:dyDescent="0.3">
      <c r="M34679" s="162"/>
      <c r="N34679" s="152"/>
      <c r="P34679" s="138"/>
    </row>
    <row r="34680" spans="13:16" x14ac:dyDescent="0.3">
      <c r="M34680" s="162"/>
      <c r="N34680" s="152"/>
      <c r="P34680" s="138"/>
    </row>
    <row r="34681" spans="13:16" x14ac:dyDescent="0.3">
      <c r="M34681" s="162"/>
      <c r="N34681" s="152"/>
      <c r="P34681" s="138"/>
    </row>
    <row r="34682" spans="13:16" x14ac:dyDescent="0.3">
      <c r="M34682" s="162"/>
      <c r="N34682" s="152"/>
      <c r="P34682" s="138"/>
    </row>
    <row r="34683" spans="13:16" x14ac:dyDescent="0.3">
      <c r="M34683" s="162"/>
      <c r="N34683" s="152"/>
      <c r="P34683" s="138"/>
    </row>
    <row r="34684" spans="13:16" x14ac:dyDescent="0.3">
      <c r="M34684" s="162"/>
      <c r="N34684" s="152"/>
      <c r="P34684" s="138"/>
    </row>
    <row r="34685" spans="13:16" x14ac:dyDescent="0.3">
      <c r="M34685" s="162"/>
      <c r="N34685" s="152"/>
      <c r="P34685" s="138"/>
    </row>
    <row r="34686" spans="13:16" x14ac:dyDescent="0.3">
      <c r="M34686" s="162"/>
      <c r="N34686" s="152"/>
      <c r="P34686" s="138"/>
    </row>
    <row r="34687" spans="13:16" x14ac:dyDescent="0.3">
      <c r="M34687" s="162"/>
      <c r="N34687" s="152"/>
      <c r="P34687" s="138"/>
    </row>
    <row r="34688" spans="13:16" x14ac:dyDescent="0.3">
      <c r="M34688" s="162"/>
      <c r="N34688" s="152"/>
      <c r="P34688" s="138"/>
    </row>
    <row r="34689" spans="13:16" x14ac:dyDescent="0.3">
      <c r="M34689" s="162"/>
      <c r="N34689" s="152"/>
      <c r="P34689" s="138"/>
    </row>
    <row r="34690" spans="13:16" x14ac:dyDescent="0.3">
      <c r="M34690" s="162"/>
      <c r="N34690" s="152"/>
      <c r="P34690" s="138"/>
    </row>
    <row r="34691" spans="13:16" x14ac:dyDescent="0.3">
      <c r="M34691" s="162"/>
      <c r="N34691" s="152"/>
      <c r="P34691" s="138"/>
    </row>
    <row r="34692" spans="13:16" x14ac:dyDescent="0.3">
      <c r="M34692" s="162"/>
      <c r="N34692" s="152"/>
      <c r="P34692" s="138"/>
    </row>
    <row r="34693" spans="13:16" x14ac:dyDescent="0.3">
      <c r="M34693" s="162"/>
      <c r="N34693" s="152"/>
      <c r="P34693" s="138"/>
    </row>
    <row r="34694" spans="13:16" x14ac:dyDescent="0.3">
      <c r="M34694" s="162"/>
      <c r="N34694" s="152"/>
      <c r="P34694" s="138"/>
    </row>
    <row r="34695" spans="13:16" x14ac:dyDescent="0.3">
      <c r="M34695" s="162"/>
      <c r="N34695" s="152"/>
      <c r="P34695" s="138"/>
    </row>
    <row r="34696" spans="13:16" x14ac:dyDescent="0.3">
      <c r="M34696" s="162"/>
      <c r="N34696" s="152"/>
      <c r="P34696" s="138"/>
    </row>
    <row r="34697" spans="13:16" x14ac:dyDescent="0.3">
      <c r="M34697" s="162"/>
      <c r="N34697" s="152"/>
      <c r="P34697" s="138"/>
    </row>
    <row r="34698" spans="13:16" x14ac:dyDescent="0.3">
      <c r="M34698" s="162"/>
      <c r="N34698" s="152"/>
      <c r="P34698" s="138"/>
    </row>
    <row r="34699" spans="13:16" x14ac:dyDescent="0.3">
      <c r="M34699" s="162"/>
      <c r="N34699" s="152"/>
      <c r="P34699" s="138"/>
    </row>
    <row r="34700" spans="13:16" x14ac:dyDescent="0.3">
      <c r="M34700" s="162"/>
      <c r="N34700" s="152"/>
      <c r="P34700" s="138"/>
    </row>
    <row r="34701" spans="13:16" x14ac:dyDescent="0.3">
      <c r="M34701" s="162"/>
      <c r="N34701" s="152"/>
      <c r="P34701" s="138"/>
    </row>
    <row r="34702" spans="13:16" x14ac:dyDescent="0.3">
      <c r="M34702" s="162"/>
      <c r="N34702" s="152"/>
      <c r="P34702" s="138"/>
    </row>
    <row r="34703" spans="13:16" x14ac:dyDescent="0.3">
      <c r="M34703" s="162"/>
      <c r="N34703" s="152"/>
      <c r="P34703" s="138"/>
    </row>
    <row r="34704" spans="13:16" x14ac:dyDescent="0.3">
      <c r="M34704" s="162"/>
      <c r="N34704" s="152"/>
      <c r="P34704" s="138"/>
    </row>
    <row r="34705" spans="13:16" x14ac:dyDescent="0.3">
      <c r="M34705" s="162"/>
      <c r="N34705" s="152"/>
      <c r="P34705" s="138"/>
    </row>
    <row r="34706" spans="13:16" x14ac:dyDescent="0.3">
      <c r="M34706" s="162"/>
      <c r="N34706" s="152"/>
      <c r="P34706" s="138"/>
    </row>
    <row r="34707" spans="13:16" x14ac:dyDescent="0.3">
      <c r="M34707" s="162"/>
      <c r="N34707" s="152"/>
      <c r="P34707" s="138"/>
    </row>
    <row r="34708" spans="13:16" x14ac:dyDescent="0.3">
      <c r="M34708" s="162"/>
      <c r="N34708" s="152"/>
      <c r="P34708" s="138"/>
    </row>
    <row r="34709" spans="13:16" x14ac:dyDescent="0.3">
      <c r="M34709" s="162"/>
      <c r="N34709" s="152"/>
      <c r="P34709" s="138"/>
    </row>
    <row r="34710" spans="13:16" x14ac:dyDescent="0.3">
      <c r="M34710" s="162"/>
      <c r="N34710" s="152"/>
      <c r="P34710" s="138"/>
    </row>
    <row r="34711" spans="13:16" x14ac:dyDescent="0.3">
      <c r="M34711" s="162"/>
      <c r="N34711" s="152"/>
      <c r="P34711" s="138"/>
    </row>
    <row r="34712" spans="13:16" x14ac:dyDescent="0.3">
      <c r="M34712" s="162"/>
      <c r="N34712" s="152"/>
      <c r="P34712" s="138"/>
    </row>
    <row r="34713" spans="13:16" x14ac:dyDescent="0.3">
      <c r="M34713" s="162"/>
      <c r="N34713" s="152"/>
      <c r="P34713" s="138"/>
    </row>
    <row r="34714" spans="13:16" x14ac:dyDescent="0.3">
      <c r="M34714" s="162"/>
      <c r="N34714" s="152"/>
      <c r="P34714" s="138"/>
    </row>
    <row r="34715" spans="13:16" x14ac:dyDescent="0.3">
      <c r="M34715" s="162"/>
      <c r="N34715" s="152"/>
      <c r="P34715" s="138"/>
    </row>
    <row r="34716" spans="13:16" x14ac:dyDescent="0.3">
      <c r="M34716" s="162"/>
      <c r="N34716" s="152"/>
      <c r="P34716" s="138"/>
    </row>
    <row r="34717" spans="13:16" x14ac:dyDescent="0.3">
      <c r="M34717" s="162"/>
      <c r="N34717" s="152"/>
      <c r="P34717" s="138"/>
    </row>
    <row r="34718" spans="13:16" x14ac:dyDescent="0.3">
      <c r="M34718" s="162"/>
      <c r="N34718" s="152"/>
      <c r="P34718" s="138"/>
    </row>
    <row r="34719" spans="13:16" x14ac:dyDescent="0.3">
      <c r="M34719" s="162"/>
      <c r="N34719" s="152"/>
      <c r="P34719" s="138"/>
    </row>
    <row r="34720" spans="13:16" x14ac:dyDescent="0.3">
      <c r="M34720" s="162"/>
      <c r="N34720" s="152"/>
      <c r="P34720" s="138"/>
    </row>
    <row r="34721" spans="13:16" x14ac:dyDescent="0.3">
      <c r="M34721" s="162"/>
      <c r="N34721" s="152"/>
      <c r="P34721" s="138"/>
    </row>
    <row r="34722" spans="13:16" x14ac:dyDescent="0.3">
      <c r="M34722" s="162"/>
      <c r="N34722" s="152"/>
      <c r="P34722" s="138"/>
    </row>
    <row r="34723" spans="13:16" x14ac:dyDescent="0.3">
      <c r="M34723" s="162"/>
      <c r="N34723" s="152"/>
      <c r="P34723" s="138"/>
    </row>
    <row r="34724" spans="13:16" x14ac:dyDescent="0.3">
      <c r="M34724" s="162"/>
      <c r="N34724" s="152"/>
      <c r="P34724" s="138"/>
    </row>
    <row r="34725" spans="13:16" x14ac:dyDescent="0.3">
      <c r="M34725" s="162"/>
      <c r="N34725" s="152"/>
      <c r="P34725" s="138"/>
    </row>
    <row r="34726" spans="13:16" x14ac:dyDescent="0.3">
      <c r="M34726" s="162"/>
      <c r="N34726" s="152"/>
      <c r="P34726" s="138"/>
    </row>
    <row r="34727" spans="13:16" x14ac:dyDescent="0.3">
      <c r="M34727" s="162"/>
      <c r="N34727" s="152"/>
      <c r="P34727" s="138"/>
    </row>
    <row r="34728" spans="13:16" x14ac:dyDescent="0.3">
      <c r="M34728" s="162"/>
      <c r="N34728" s="152"/>
      <c r="P34728" s="138"/>
    </row>
    <row r="34729" spans="13:16" x14ac:dyDescent="0.3">
      <c r="M34729" s="162"/>
      <c r="N34729" s="152"/>
      <c r="P34729" s="138"/>
    </row>
    <row r="34730" spans="13:16" x14ac:dyDescent="0.3">
      <c r="M34730" s="162"/>
      <c r="N34730" s="152"/>
      <c r="P34730" s="138"/>
    </row>
    <row r="34731" spans="13:16" x14ac:dyDescent="0.3">
      <c r="M34731" s="162"/>
      <c r="N34731" s="152"/>
      <c r="P34731" s="138"/>
    </row>
    <row r="34732" spans="13:16" x14ac:dyDescent="0.3">
      <c r="M34732" s="162"/>
      <c r="N34732" s="152"/>
      <c r="P34732" s="138"/>
    </row>
    <row r="34733" spans="13:16" x14ac:dyDescent="0.3">
      <c r="M34733" s="162"/>
      <c r="N34733" s="152"/>
      <c r="P34733" s="138"/>
    </row>
    <row r="34734" spans="13:16" x14ac:dyDescent="0.3">
      <c r="M34734" s="162"/>
      <c r="N34734" s="152"/>
      <c r="P34734" s="138"/>
    </row>
    <row r="34735" spans="13:16" x14ac:dyDescent="0.3">
      <c r="M34735" s="162"/>
      <c r="N34735" s="152"/>
      <c r="P34735" s="138"/>
    </row>
    <row r="34736" spans="13:16" x14ac:dyDescent="0.3">
      <c r="M34736" s="162"/>
      <c r="N34736" s="152"/>
      <c r="P34736" s="138"/>
    </row>
    <row r="34737" spans="13:16" x14ac:dyDescent="0.3">
      <c r="M34737" s="162"/>
      <c r="N34737" s="152"/>
      <c r="P34737" s="138"/>
    </row>
    <row r="34738" spans="13:16" x14ac:dyDescent="0.3">
      <c r="M34738" s="162"/>
      <c r="N34738" s="152"/>
      <c r="P34738" s="138"/>
    </row>
    <row r="34739" spans="13:16" x14ac:dyDescent="0.3">
      <c r="M34739" s="162"/>
      <c r="N34739" s="152"/>
      <c r="P34739" s="138"/>
    </row>
    <row r="34740" spans="13:16" x14ac:dyDescent="0.3">
      <c r="M34740" s="162"/>
      <c r="N34740" s="152"/>
      <c r="P34740" s="138"/>
    </row>
    <row r="34741" spans="13:16" x14ac:dyDescent="0.3">
      <c r="M34741" s="162"/>
      <c r="N34741" s="152"/>
      <c r="P34741" s="138"/>
    </row>
    <row r="34742" spans="13:16" x14ac:dyDescent="0.3">
      <c r="M34742" s="162"/>
      <c r="N34742" s="152"/>
      <c r="P34742" s="138"/>
    </row>
    <row r="34743" spans="13:16" x14ac:dyDescent="0.3">
      <c r="M34743" s="162"/>
      <c r="N34743" s="152"/>
      <c r="P34743" s="138"/>
    </row>
    <row r="34744" spans="13:16" x14ac:dyDescent="0.3">
      <c r="M34744" s="162"/>
      <c r="N34744" s="152"/>
      <c r="P34744" s="138"/>
    </row>
    <row r="34745" spans="13:16" x14ac:dyDescent="0.3">
      <c r="M34745" s="162"/>
      <c r="N34745" s="152"/>
      <c r="P34745" s="138"/>
    </row>
    <row r="34746" spans="13:16" x14ac:dyDescent="0.3">
      <c r="M34746" s="162"/>
      <c r="N34746" s="152"/>
      <c r="P34746" s="138"/>
    </row>
    <row r="34747" spans="13:16" x14ac:dyDescent="0.3">
      <c r="M34747" s="162"/>
      <c r="N34747" s="152"/>
      <c r="P34747" s="138"/>
    </row>
    <row r="34748" spans="13:16" x14ac:dyDescent="0.3">
      <c r="M34748" s="162"/>
      <c r="N34748" s="152"/>
      <c r="P34748" s="138"/>
    </row>
    <row r="34749" spans="13:16" x14ac:dyDescent="0.3">
      <c r="M34749" s="162"/>
      <c r="N34749" s="152"/>
      <c r="P34749" s="138"/>
    </row>
    <row r="34750" spans="13:16" x14ac:dyDescent="0.3">
      <c r="M34750" s="162"/>
      <c r="N34750" s="152"/>
      <c r="P34750" s="138"/>
    </row>
    <row r="34751" spans="13:16" x14ac:dyDescent="0.3">
      <c r="M34751" s="162"/>
      <c r="N34751" s="152"/>
      <c r="P34751" s="138"/>
    </row>
    <row r="34752" spans="13:16" x14ac:dyDescent="0.3">
      <c r="M34752" s="162"/>
      <c r="N34752" s="152"/>
      <c r="P34752" s="138"/>
    </row>
    <row r="34753" spans="13:16" x14ac:dyDescent="0.3">
      <c r="M34753" s="162"/>
      <c r="N34753" s="152"/>
      <c r="P34753" s="138"/>
    </row>
    <row r="34754" spans="13:16" x14ac:dyDescent="0.3">
      <c r="M34754" s="162"/>
      <c r="N34754" s="152"/>
      <c r="P34754" s="138"/>
    </row>
    <row r="34755" spans="13:16" x14ac:dyDescent="0.3">
      <c r="M34755" s="162"/>
      <c r="N34755" s="152"/>
      <c r="P34755" s="138"/>
    </row>
    <row r="34756" spans="13:16" x14ac:dyDescent="0.3">
      <c r="M34756" s="162"/>
      <c r="N34756" s="152"/>
      <c r="P34756" s="138"/>
    </row>
    <row r="34757" spans="13:16" x14ac:dyDescent="0.3">
      <c r="M34757" s="162"/>
      <c r="N34757" s="152"/>
      <c r="P34757" s="138"/>
    </row>
    <row r="34758" spans="13:16" x14ac:dyDescent="0.3">
      <c r="M34758" s="162"/>
      <c r="N34758" s="152"/>
      <c r="P34758" s="138"/>
    </row>
    <row r="34759" spans="13:16" x14ac:dyDescent="0.3">
      <c r="M34759" s="162"/>
      <c r="N34759" s="152"/>
      <c r="P34759" s="138"/>
    </row>
    <row r="34760" spans="13:16" x14ac:dyDescent="0.3">
      <c r="M34760" s="162"/>
      <c r="N34760" s="152"/>
      <c r="P34760" s="138"/>
    </row>
    <row r="34761" spans="13:16" x14ac:dyDescent="0.3">
      <c r="M34761" s="162"/>
      <c r="N34761" s="152"/>
      <c r="P34761" s="138"/>
    </row>
    <row r="34762" spans="13:16" x14ac:dyDescent="0.3">
      <c r="M34762" s="162"/>
      <c r="N34762" s="152"/>
      <c r="P34762" s="138"/>
    </row>
    <row r="34763" spans="13:16" x14ac:dyDescent="0.3">
      <c r="M34763" s="162"/>
      <c r="N34763" s="152"/>
      <c r="P34763" s="138"/>
    </row>
    <row r="34764" spans="13:16" x14ac:dyDescent="0.3">
      <c r="M34764" s="162"/>
      <c r="N34764" s="152"/>
      <c r="P34764" s="138"/>
    </row>
    <row r="34765" spans="13:16" x14ac:dyDescent="0.3">
      <c r="M34765" s="162"/>
      <c r="N34765" s="152"/>
      <c r="P34765" s="138"/>
    </row>
    <row r="34766" spans="13:16" x14ac:dyDescent="0.3">
      <c r="M34766" s="162"/>
      <c r="N34766" s="152"/>
      <c r="P34766" s="138"/>
    </row>
    <row r="34767" spans="13:16" x14ac:dyDescent="0.3">
      <c r="M34767" s="162"/>
      <c r="N34767" s="152"/>
      <c r="P34767" s="138"/>
    </row>
    <row r="34768" spans="13:16" x14ac:dyDescent="0.3">
      <c r="M34768" s="162"/>
      <c r="N34768" s="152"/>
      <c r="P34768" s="138"/>
    </row>
    <row r="34769" spans="13:16" x14ac:dyDescent="0.3">
      <c r="M34769" s="162"/>
      <c r="N34769" s="152"/>
      <c r="P34769" s="138"/>
    </row>
    <row r="34770" spans="13:16" x14ac:dyDescent="0.3">
      <c r="M34770" s="162"/>
      <c r="N34770" s="152"/>
      <c r="P34770" s="138"/>
    </row>
    <row r="34771" spans="13:16" x14ac:dyDescent="0.3">
      <c r="M34771" s="162"/>
      <c r="N34771" s="152"/>
      <c r="P34771" s="138"/>
    </row>
    <row r="34772" spans="13:16" x14ac:dyDescent="0.3">
      <c r="M34772" s="162"/>
      <c r="N34772" s="152"/>
      <c r="P34772" s="138"/>
    </row>
    <row r="34773" spans="13:16" x14ac:dyDescent="0.3">
      <c r="M34773" s="162"/>
      <c r="N34773" s="152"/>
      <c r="P34773" s="138"/>
    </row>
    <row r="34774" spans="13:16" x14ac:dyDescent="0.3">
      <c r="M34774" s="162"/>
      <c r="N34774" s="152"/>
      <c r="P34774" s="138"/>
    </row>
    <row r="34775" spans="13:16" x14ac:dyDescent="0.3">
      <c r="M34775" s="162"/>
      <c r="N34775" s="152"/>
      <c r="P34775" s="138"/>
    </row>
    <row r="34776" spans="13:16" x14ac:dyDescent="0.3">
      <c r="M34776" s="162"/>
      <c r="N34776" s="152"/>
      <c r="P34776" s="138"/>
    </row>
    <row r="34777" spans="13:16" x14ac:dyDescent="0.3">
      <c r="M34777" s="162"/>
      <c r="N34777" s="152"/>
      <c r="P34777" s="138"/>
    </row>
    <row r="34778" spans="13:16" x14ac:dyDescent="0.3">
      <c r="M34778" s="162"/>
      <c r="N34778" s="152"/>
      <c r="P34778" s="138"/>
    </row>
    <row r="34779" spans="13:16" x14ac:dyDescent="0.3">
      <c r="M34779" s="162"/>
      <c r="N34779" s="152"/>
      <c r="P34779" s="138"/>
    </row>
    <row r="34780" spans="13:16" x14ac:dyDescent="0.3">
      <c r="M34780" s="162"/>
      <c r="N34780" s="152"/>
      <c r="P34780" s="138"/>
    </row>
    <row r="34781" spans="13:16" x14ac:dyDescent="0.3">
      <c r="M34781" s="162"/>
      <c r="N34781" s="152"/>
      <c r="P34781" s="138"/>
    </row>
    <row r="34782" spans="13:16" x14ac:dyDescent="0.3">
      <c r="M34782" s="162"/>
      <c r="N34782" s="152"/>
      <c r="P34782" s="138"/>
    </row>
    <row r="34783" spans="13:16" x14ac:dyDescent="0.3">
      <c r="M34783" s="162"/>
      <c r="N34783" s="152"/>
      <c r="P34783" s="138"/>
    </row>
    <row r="34784" spans="13:16" x14ac:dyDescent="0.3">
      <c r="M34784" s="162"/>
      <c r="N34784" s="152"/>
      <c r="P34784" s="138"/>
    </row>
    <row r="34785" spans="13:16" x14ac:dyDescent="0.3">
      <c r="M34785" s="162"/>
      <c r="N34785" s="152"/>
      <c r="P34785" s="138"/>
    </row>
    <row r="34786" spans="13:16" x14ac:dyDescent="0.3">
      <c r="M34786" s="162"/>
      <c r="N34786" s="152"/>
      <c r="P34786" s="138"/>
    </row>
    <row r="34787" spans="13:16" x14ac:dyDescent="0.3">
      <c r="M34787" s="162"/>
      <c r="N34787" s="152"/>
      <c r="P34787" s="138"/>
    </row>
    <row r="34788" spans="13:16" x14ac:dyDescent="0.3">
      <c r="M34788" s="162"/>
      <c r="N34788" s="152"/>
      <c r="P34788" s="138"/>
    </row>
    <row r="34789" spans="13:16" x14ac:dyDescent="0.3">
      <c r="M34789" s="162"/>
      <c r="N34789" s="152"/>
      <c r="P34789" s="138"/>
    </row>
    <row r="34790" spans="13:16" x14ac:dyDescent="0.3">
      <c r="M34790" s="162"/>
      <c r="N34790" s="152"/>
      <c r="P34790" s="138"/>
    </row>
    <row r="34791" spans="13:16" x14ac:dyDescent="0.3">
      <c r="M34791" s="162"/>
      <c r="N34791" s="152"/>
      <c r="P34791" s="138"/>
    </row>
    <row r="34792" spans="13:16" x14ac:dyDescent="0.3">
      <c r="M34792" s="162"/>
      <c r="N34792" s="152"/>
      <c r="P34792" s="138"/>
    </row>
    <row r="34793" spans="13:16" x14ac:dyDescent="0.3">
      <c r="M34793" s="162"/>
      <c r="N34793" s="152"/>
      <c r="P34793" s="138"/>
    </row>
    <row r="34794" spans="13:16" x14ac:dyDescent="0.3">
      <c r="M34794" s="162"/>
      <c r="N34794" s="152"/>
      <c r="P34794" s="138"/>
    </row>
    <row r="34795" spans="13:16" x14ac:dyDescent="0.3">
      <c r="M34795" s="162"/>
      <c r="N34795" s="152"/>
      <c r="P34795" s="138"/>
    </row>
    <row r="34796" spans="13:16" x14ac:dyDescent="0.3">
      <c r="M34796" s="162"/>
      <c r="N34796" s="152"/>
      <c r="P34796" s="138"/>
    </row>
    <row r="34797" spans="13:16" x14ac:dyDescent="0.3">
      <c r="M34797" s="162"/>
      <c r="N34797" s="152"/>
      <c r="P34797" s="138"/>
    </row>
    <row r="34798" spans="13:16" x14ac:dyDescent="0.3">
      <c r="M34798" s="162"/>
      <c r="N34798" s="152"/>
      <c r="P34798" s="138"/>
    </row>
    <row r="34799" spans="13:16" x14ac:dyDescent="0.3">
      <c r="M34799" s="162"/>
      <c r="N34799" s="152"/>
      <c r="P34799" s="138"/>
    </row>
    <row r="34800" spans="13:16" x14ac:dyDescent="0.3">
      <c r="M34800" s="162"/>
      <c r="N34800" s="152"/>
      <c r="P34800" s="138"/>
    </row>
    <row r="34801" spans="13:16" x14ac:dyDescent="0.3">
      <c r="M34801" s="162"/>
      <c r="N34801" s="152"/>
      <c r="P34801" s="138"/>
    </row>
    <row r="34802" spans="13:16" x14ac:dyDescent="0.3">
      <c r="M34802" s="162"/>
      <c r="N34802" s="152"/>
      <c r="P34802" s="138"/>
    </row>
    <row r="34803" spans="13:16" x14ac:dyDescent="0.3">
      <c r="M34803" s="162"/>
      <c r="N34803" s="152"/>
      <c r="P34803" s="138"/>
    </row>
    <row r="34804" spans="13:16" x14ac:dyDescent="0.3">
      <c r="M34804" s="162"/>
      <c r="N34804" s="152"/>
      <c r="P34804" s="138"/>
    </row>
    <row r="34805" spans="13:16" x14ac:dyDescent="0.3">
      <c r="M34805" s="162"/>
      <c r="N34805" s="152"/>
      <c r="P34805" s="138"/>
    </row>
    <row r="34806" spans="13:16" x14ac:dyDescent="0.3">
      <c r="M34806" s="162"/>
      <c r="N34806" s="152"/>
      <c r="P34806" s="138"/>
    </row>
    <row r="34807" spans="13:16" x14ac:dyDescent="0.3">
      <c r="M34807" s="162"/>
      <c r="N34807" s="152"/>
      <c r="P34807" s="138"/>
    </row>
    <row r="34808" spans="13:16" x14ac:dyDescent="0.3">
      <c r="M34808" s="162"/>
      <c r="N34808" s="152"/>
      <c r="P34808" s="138"/>
    </row>
    <row r="34809" spans="13:16" x14ac:dyDescent="0.3">
      <c r="M34809" s="162"/>
      <c r="N34809" s="152"/>
      <c r="P34809" s="138"/>
    </row>
    <row r="34810" spans="13:16" x14ac:dyDescent="0.3">
      <c r="M34810" s="162"/>
      <c r="N34810" s="152"/>
      <c r="P34810" s="138"/>
    </row>
    <row r="34811" spans="13:16" x14ac:dyDescent="0.3">
      <c r="M34811" s="162"/>
      <c r="N34811" s="152"/>
      <c r="P34811" s="138"/>
    </row>
    <row r="34812" spans="13:16" x14ac:dyDescent="0.3">
      <c r="M34812" s="162"/>
      <c r="N34812" s="152"/>
      <c r="P34812" s="138"/>
    </row>
    <row r="34813" spans="13:16" x14ac:dyDescent="0.3">
      <c r="M34813" s="162"/>
      <c r="N34813" s="152"/>
      <c r="P34813" s="138"/>
    </row>
    <row r="34814" spans="13:16" x14ac:dyDescent="0.3">
      <c r="M34814" s="162"/>
      <c r="N34814" s="152"/>
      <c r="P34814" s="138"/>
    </row>
    <row r="34815" spans="13:16" x14ac:dyDescent="0.3">
      <c r="M34815" s="162"/>
      <c r="N34815" s="152"/>
      <c r="P34815" s="138"/>
    </row>
    <row r="34816" spans="13:16" x14ac:dyDescent="0.3">
      <c r="M34816" s="162"/>
      <c r="N34816" s="152"/>
      <c r="P34816" s="138"/>
    </row>
    <row r="34817" spans="13:16" x14ac:dyDescent="0.3">
      <c r="M34817" s="162"/>
      <c r="N34817" s="152"/>
      <c r="P34817" s="138"/>
    </row>
    <row r="34818" spans="13:16" x14ac:dyDescent="0.3">
      <c r="M34818" s="162"/>
      <c r="N34818" s="152"/>
      <c r="P34818" s="138"/>
    </row>
    <row r="34819" spans="13:16" x14ac:dyDescent="0.3">
      <c r="M34819" s="162"/>
      <c r="N34819" s="152"/>
      <c r="P34819" s="138"/>
    </row>
    <row r="34820" spans="13:16" x14ac:dyDescent="0.3">
      <c r="M34820" s="162"/>
      <c r="N34820" s="152"/>
      <c r="P34820" s="138"/>
    </row>
    <row r="34821" spans="13:16" x14ac:dyDescent="0.3">
      <c r="M34821" s="162"/>
      <c r="N34821" s="152"/>
      <c r="P34821" s="138"/>
    </row>
    <row r="34822" spans="13:16" x14ac:dyDescent="0.3">
      <c r="M34822" s="162"/>
      <c r="N34822" s="152"/>
      <c r="P34822" s="138"/>
    </row>
    <row r="34823" spans="13:16" x14ac:dyDescent="0.3">
      <c r="M34823" s="162"/>
      <c r="N34823" s="152"/>
      <c r="P34823" s="138"/>
    </row>
    <row r="34824" spans="13:16" x14ac:dyDescent="0.3">
      <c r="M34824" s="162"/>
      <c r="N34824" s="152"/>
      <c r="P34824" s="138"/>
    </row>
    <row r="34825" spans="13:16" x14ac:dyDescent="0.3">
      <c r="M34825" s="162"/>
      <c r="N34825" s="152"/>
      <c r="P34825" s="138"/>
    </row>
    <row r="34826" spans="13:16" x14ac:dyDescent="0.3">
      <c r="M34826" s="162"/>
      <c r="N34826" s="152"/>
      <c r="P34826" s="138"/>
    </row>
    <row r="34827" spans="13:16" x14ac:dyDescent="0.3">
      <c r="M34827" s="162"/>
      <c r="N34827" s="152"/>
      <c r="P34827" s="138"/>
    </row>
    <row r="34828" spans="13:16" x14ac:dyDescent="0.3">
      <c r="M34828" s="162"/>
      <c r="N34828" s="152"/>
      <c r="P34828" s="138"/>
    </row>
    <row r="34829" spans="13:16" x14ac:dyDescent="0.3">
      <c r="M34829" s="162"/>
      <c r="N34829" s="152"/>
      <c r="P34829" s="138"/>
    </row>
    <row r="34830" spans="13:16" x14ac:dyDescent="0.3">
      <c r="M34830" s="162"/>
      <c r="N34830" s="152"/>
      <c r="P34830" s="138"/>
    </row>
    <row r="34831" spans="13:16" x14ac:dyDescent="0.3">
      <c r="M34831" s="162"/>
      <c r="N34831" s="152"/>
      <c r="P34831" s="138"/>
    </row>
    <row r="34832" spans="13:16" x14ac:dyDescent="0.3">
      <c r="M34832" s="162"/>
      <c r="N34832" s="152"/>
      <c r="P34832" s="138"/>
    </row>
    <row r="34833" spans="13:16" x14ac:dyDescent="0.3">
      <c r="M34833" s="162"/>
      <c r="N34833" s="152"/>
      <c r="P34833" s="138"/>
    </row>
    <row r="34834" spans="13:16" x14ac:dyDescent="0.3">
      <c r="M34834" s="162"/>
      <c r="N34834" s="152"/>
      <c r="P34834" s="138"/>
    </row>
    <row r="34835" spans="13:16" x14ac:dyDescent="0.3">
      <c r="M34835" s="162"/>
      <c r="N34835" s="152"/>
      <c r="P34835" s="138"/>
    </row>
    <row r="34836" spans="13:16" x14ac:dyDescent="0.3">
      <c r="M34836" s="162"/>
      <c r="N34836" s="152"/>
      <c r="P34836" s="138"/>
    </row>
    <row r="34837" spans="13:16" x14ac:dyDescent="0.3">
      <c r="M34837" s="162"/>
      <c r="N34837" s="152"/>
      <c r="P34837" s="138"/>
    </row>
    <row r="34838" spans="13:16" x14ac:dyDescent="0.3">
      <c r="M34838" s="162"/>
      <c r="N34838" s="152"/>
      <c r="P34838" s="138"/>
    </row>
    <row r="34839" spans="13:16" x14ac:dyDescent="0.3">
      <c r="M34839" s="162"/>
      <c r="N34839" s="152"/>
      <c r="P34839" s="138"/>
    </row>
    <row r="34840" spans="13:16" x14ac:dyDescent="0.3">
      <c r="M34840" s="162"/>
      <c r="N34840" s="152"/>
      <c r="P34840" s="138"/>
    </row>
    <row r="34841" spans="13:16" x14ac:dyDescent="0.3">
      <c r="M34841" s="162"/>
      <c r="N34841" s="152"/>
      <c r="P34841" s="138"/>
    </row>
    <row r="34842" spans="13:16" x14ac:dyDescent="0.3">
      <c r="M34842" s="162"/>
      <c r="N34842" s="152"/>
      <c r="P34842" s="138"/>
    </row>
    <row r="34843" spans="13:16" x14ac:dyDescent="0.3">
      <c r="M34843" s="162"/>
      <c r="N34843" s="152"/>
      <c r="P34843" s="138"/>
    </row>
    <row r="34844" spans="13:16" x14ac:dyDescent="0.3">
      <c r="M34844" s="162"/>
      <c r="N34844" s="152"/>
      <c r="P34844" s="138"/>
    </row>
    <row r="34845" spans="13:16" x14ac:dyDescent="0.3">
      <c r="M34845" s="162"/>
      <c r="N34845" s="152"/>
      <c r="P34845" s="138"/>
    </row>
    <row r="34846" spans="13:16" x14ac:dyDescent="0.3">
      <c r="M34846" s="162"/>
      <c r="N34846" s="152"/>
      <c r="P34846" s="138"/>
    </row>
    <row r="34847" spans="13:16" x14ac:dyDescent="0.3">
      <c r="M34847" s="162"/>
      <c r="N34847" s="152"/>
      <c r="P34847" s="138"/>
    </row>
    <row r="34848" spans="13:16" x14ac:dyDescent="0.3">
      <c r="M34848" s="162"/>
      <c r="N34848" s="152"/>
      <c r="P34848" s="138"/>
    </row>
    <row r="34849" spans="13:16" x14ac:dyDescent="0.3">
      <c r="M34849" s="162"/>
      <c r="N34849" s="152"/>
      <c r="P34849" s="138"/>
    </row>
    <row r="34850" spans="13:16" x14ac:dyDescent="0.3">
      <c r="M34850" s="162"/>
      <c r="N34850" s="152"/>
      <c r="P34850" s="138"/>
    </row>
    <row r="34851" spans="13:16" x14ac:dyDescent="0.3">
      <c r="M34851" s="162"/>
      <c r="N34851" s="152"/>
      <c r="P34851" s="138"/>
    </row>
    <row r="34852" spans="13:16" x14ac:dyDescent="0.3">
      <c r="M34852" s="162"/>
      <c r="N34852" s="152"/>
      <c r="P34852" s="138"/>
    </row>
    <row r="34853" spans="13:16" x14ac:dyDescent="0.3">
      <c r="M34853" s="162"/>
      <c r="N34853" s="152"/>
      <c r="P34853" s="138"/>
    </row>
    <row r="34854" spans="13:16" x14ac:dyDescent="0.3">
      <c r="M34854" s="162"/>
      <c r="N34854" s="152"/>
      <c r="P34854" s="138"/>
    </row>
    <row r="34855" spans="13:16" x14ac:dyDescent="0.3">
      <c r="M34855" s="162"/>
      <c r="N34855" s="152"/>
      <c r="P34855" s="138"/>
    </row>
    <row r="34856" spans="13:16" x14ac:dyDescent="0.3">
      <c r="M34856" s="162"/>
      <c r="N34856" s="152"/>
      <c r="P34856" s="138"/>
    </row>
    <row r="34857" spans="13:16" x14ac:dyDescent="0.3">
      <c r="M34857" s="162"/>
      <c r="N34857" s="152"/>
      <c r="P34857" s="138"/>
    </row>
    <row r="34858" spans="13:16" x14ac:dyDescent="0.3">
      <c r="M34858" s="162"/>
      <c r="N34858" s="152"/>
      <c r="P34858" s="138"/>
    </row>
    <row r="34859" spans="13:16" x14ac:dyDescent="0.3">
      <c r="M34859" s="162"/>
      <c r="N34859" s="152"/>
      <c r="P34859" s="138"/>
    </row>
    <row r="34860" spans="13:16" x14ac:dyDescent="0.3">
      <c r="M34860" s="162"/>
      <c r="N34860" s="152"/>
      <c r="P34860" s="138"/>
    </row>
    <row r="34861" spans="13:16" x14ac:dyDescent="0.3">
      <c r="M34861" s="162"/>
      <c r="N34861" s="152"/>
      <c r="P34861" s="138"/>
    </row>
    <row r="34862" spans="13:16" x14ac:dyDescent="0.3">
      <c r="M34862" s="162"/>
      <c r="N34862" s="152"/>
      <c r="P34862" s="138"/>
    </row>
    <row r="34863" spans="13:16" x14ac:dyDescent="0.3">
      <c r="M34863" s="162"/>
      <c r="N34863" s="152"/>
      <c r="P34863" s="138"/>
    </row>
    <row r="34864" spans="13:16" x14ac:dyDescent="0.3">
      <c r="M34864" s="162"/>
      <c r="N34864" s="152"/>
      <c r="P34864" s="138"/>
    </row>
    <row r="34865" spans="13:16" x14ac:dyDescent="0.3">
      <c r="M34865" s="162"/>
      <c r="N34865" s="152"/>
      <c r="P34865" s="138"/>
    </row>
    <row r="34866" spans="13:16" x14ac:dyDescent="0.3">
      <c r="M34866" s="162"/>
      <c r="N34866" s="152"/>
      <c r="P34866" s="138"/>
    </row>
    <row r="34867" spans="13:16" x14ac:dyDescent="0.3">
      <c r="M34867" s="162"/>
      <c r="N34867" s="152"/>
      <c r="P34867" s="138"/>
    </row>
    <row r="34868" spans="13:16" x14ac:dyDescent="0.3">
      <c r="M34868" s="162"/>
      <c r="N34868" s="152"/>
      <c r="P34868" s="138"/>
    </row>
    <row r="34869" spans="13:16" x14ac:dyDescent="0.3">
      <c r="M34869" s="162"/>
      <c r="N34869" s="152"/>
      <c r="P34869" s="138"/>
    </row>
    <row r="34870" spans="13:16" x14ac:dyDescent="0.3">
      <c r="M34870" s="162"/>
      <c r="N34870" s="152"/>
      <c r="P34870" s="138"/>
    </row>
    <row r="34871" spans="13:16" x14ac:dyDescent="0.3">
      <c r="M34871" s="162"/>
      <c r="N34871" s="152"/>
      <c r="P34871" s="138"/>
    </row>
    <row r="34872" spans="13:16" x14ac:dyDescent="0.3">
      <c r="M34872" s="162"/>
      <c r="N34872" s="152"/>
      <c r="P34872" s="138"/>
    </row>
    <row r="34873" spans="13:16" x14ac:dyDescent="0.3">
      <c r="M34873" s="162"/>
      <c r="N34873" s="152"/>
      <c r="P34873" s="138"/>
    </row>
    <row r="34874" spans="13:16" x14ac:dyDescent="0.3">
      <c r="M34874" s="162"/>
      <c r="N34874" s="152"/>
      <c r="P34874" s="138"/>
    </row>
    <row r="34875" spans="13:16" x14ac:dyDescent="0.3">
      <c r="M34875" s="162"/>
      <c r="N34875" s="152"/>
      <c r="P34875" s="138"/>
    </row>
    <row r="34876" spans="13:16" x14ac:dyDescent="0.3">
      <c r="M34876" s="162"/>
      <c r="N34876" s="152"/>
      <c r="P34876" s="138"/>
    </row>
    <row r="34877" spans="13:16" x14ac:dyDescent="0.3">
      <c r="M34877" s="162"/>
      <c r="N34877" s="152"/>
      <c r="P34877" s="138"/>
    </row>
    <row r="34878" spans="13:16" x14ac:dyDescent="0.3">
      <c r="M34878" s="162"/>
      <c r="N34878" s="152"/>
      <c r="P34878" s="138"/>
    </row>
    <row r="34879" spans="13:16" x14ac:dyDescent="0.3">
      <c r="M34879" s="162"/>
      <c r="N34879" s="152"/>
      <c r="P34879" s="138"/>
    </row>
    <row r="34880" spans="13:16" x14ac:dyDescent="0.3">
      <c r="M34880" s="162"/>
      <c r="N34880" s="152"/>
      <c r="P34880" s="138"/>
    </row>
    <row r="34881" spans="13:16" x14ac:dyDescent="0.3">
      <c r="M34881" s="162"/>
      <c r="N34881" s="152"/>
      <c r="P34881" s="138"/>
    </row>
    <row r="34882" spans="13:16" x14ac:dyDescent="0.3">
      <c r="M34882" s="162"/>
      <c r="N34882" s="152"/>
      <c r="P34882" s="138"/>
    </row>
    <row r="34883" spans="13:16" x14ac:dyDescent="0.3">
      <c r="M34883" s="162"/>
      <c r="N34883" s="152"/>
      <c r="P34883" s="138"/>
    </row>
    <row r="34884" spans="13:16" x14ac:dyDescent="0.3">
      <c r="M34884" s="162"/>
      <c r="N34884" s="152"/>
      <c r="P34884" s="138"/>
    </row>
    <row r="34885" spans="13:16" x14ac:dyDescent="0.3">
      <c r="M34885" s="162"/>
      <c r="N34885" s="152"/>
      <c r="P34885" s="138"/>
    </row>
    <row r="34886" spans="13:16" x14ac:dyDescent="0.3">
      <c r="M34886" s="162"/>
      <c r="N34886" s="152"/>
      <c r="P34886" s="138"/>
    </row>
    <row r="34887" spans="13:16" x14ac:dyDescent="0.3">
      <c r="M34887" s="162"/>
      <c r="N34887" s="152"/>
      <c r="P34887" s="138"/>
    </row>
    <row r="34888" spans="13:16" x14ac:dyDescent="0.3">
      <c r="M34888" s="162"/>
      <c r="N34888" s="152"/>
      <c r="P34888" s="138"/>
    </row>
    <row r="34889" spans="13:16" x14ac:dyDescent="0.3">
      <c r="M34889" s="162"/>
      <c r="N34889" s="152"/>
      <c r="P34889" s="138"/>
    </row>
    <row r="34890" spans="13:16" x14ac:dyDescent="0.3">
      <c r="M34890" s="162"/>
      <c r="N34890" s="152"/>
      <c r="P34890" s="138"/>
    </row>
    <row r="34891" spans="13:16" x14ac:dyDescent="0.3">
      <c r="M34891" s="162"/>
      <c r="N34891" s="152"/>
      <c r="P34891" s="138"/>
    </row>
    <row r="34892" spans="13:16" x14ac:dyDescent="0.3">
      <c r="M34892" s="162"/>
      <c r="N34892" s="152"/>
      <c r="P34892" s="138"/>
    </row>
    <row r="34893" spans="13:16" x14ac:dyDescent="0.3">
      <c r="M34893" s="162"/>
      <c r="N34893" s="152"/>
      <c r="P34893" s="138"/>
    </row>
    <row r="34894" spans="13:16" x14ac:dyDescent="0.3">
      <c r="M34894" s="162"/>
      <c r="N34894" s="152"/>
      <c r="P34894" s="138"/>
    </row>
    <row r="34895" spans="13:16" x14ac:dyDescent="0.3">
      <c r="M34895" s="162"/>
      <c r="N34895" s="152"/>
      <c r="P34895" s="138"/>
    </row>
    <row r="34896" spans="13:16" x14ac:dyDescent="0.3">
      <c r="M34896" s="162"/>
      <c r="N34896" s="152"/>
      <c r="P34896" s="138"/>
    </row>
    <row r="34897" spans="13:16" x14ac:dyDescent="0.3">
      <c r="M34897" s="162"/>
      <c r="N34897" s="152"/>
      <c r="P34897" s="138"/>
    </row>
    <row r="34898" spans="13:16" x14ac:dyDescent="0.3">
      <c r="M34898" s="162"/>
      <c r="N34898" s="152"/>
      <c r="P34898" s="138"/>
    </row>
    <row r="34899" spans="13:16" x14ac:dyDescent="0.3">
      <c r="M34899" s="162"/>
      <c r="N34899" s="152"/>
      <c r="P34899" s="138"/>
    </row>
    <row r="34900" spans="13:16" x14ac:dyDescent="0.3">
      <c r="M34900" s="162"/>
      <c r="N34900" s="152"/>
      <c r="P34900" s="138"/>
    </row>
    <row r="34901" spans="13:16" x14ac:dyDescent="0.3">
      <c r="M34901" s="162"/>
      <c r="N34901" s="152"/>
      <c r="P34901" s="138"/>
    </row>
    <row r="34902" spans="13:16" x14ac:dyDescent="0.3">
      <c r="M34902" s="162"/>
      <c r="N34902" s="152"/>
      <c r="P34902" s="138"/>
    </row>
    <row r="34903" spans="13:16" x14ac:dyDescent="0.3">
      <c r="M34903" s="162"/>
      <c r="N34903" s="152"/>
      <c r="P34903" s="138"/>
    </row>
    <row r="34904" spans="13:16" x14ac:dyDescent="0.3">
      <c r="M34904" s="162"/>
      <c r="N34904" s="152"/>
      <c r="P34904" s="138"/>
    </row>
    <row r="34905" spans="13:16" x14ac:dyDescent="0.3">
      <c r="M34905" s="162"/>
      <c r="N34905" s="152"/>
      <c r="P34905" s="138"/>
    </row>
    <row r="34906" spans="13:16" x14ac:dyDescent="0.3">
      <c r="M34906" s="162"/>
      <c r="N34906" s="152"/>
      <c r="P34906" s="138"/>
    </row>
    <row r="34907" spans="13:16" x14ac:dyDescent="0.3">
      <c r="M34907" s="162"/>
      <c r="N34907" s="152"/>
      <c r="P34907" s="138"/>
    </row>
    <row r="34908" spans="13:16" x14ac:dyDescent="0.3">
      <c r="M34908" s="162"/>
      <c r="N34908" s="152"/>
      <c r="P34908" s="138"/>
    </row>
    <row r="34909" spans="13:16" x14ac:dyDescent="0.3">
      <c r="M34909" s="162"/>
      <c r="N34909" s="152"/>
      <c r="P34909" s="138"/>
    </row>
    <row r="34910" spans="13:16" x14ac:dyDescent="0.3">
      <c r="M34910" s="162"/>
      <c r="N34910" s="152"/>
      <c r="P34910" s="138"/>
    </row>
    <row r="34911" spans="13:16" x14ac:dyDescent="0.3">
      <c r="M34911" s="162"/>
      <c r="N34911" s="152"/>
      <c r="P34911" s="138"/>
    </row>
    <row r="34912" spans="13:16" x14ac:dyDescent="0.3">
      <c r="M34912" s="162"/>
      <c r="N34912" s="152"/>
      <c r="P34912" s="138"/>
    </row>
    <row r="34913" spans="13:16" x14ac:dyDescent="0.3">
      <c r="M34913" s="162"/>
      <c r="N34913" s="152"/>
      <c r="P34913" s="138"/>
    </row>
    <row r="34914" spans="13:16" x14ac:dyDescent="0.3">
      <c r="M34914" s="162"/>
      <c r="N34914" s="152"/>
      <c r="P34914" s="138"/>
    </row>
    <row r="34915" spans="13:16" x14ac:dyDescent="0.3">
      <c r="M34915" s="162"/>
      <c r="N34915" s="152"/>
      <c r="P34915" s="138"/>
    </row>
    <row r="34916" spans="13:16" x14ac:dyDescent="0.3">
      <c r="M34916" s="162"/>
      <c r="N34916" s="152"/>
      <c r="P34916" s="138"/>
    </row>
    <row r="34917" spans="13:16" x14ac:dyDescent="0.3">
      <c r="M34917" s="162"/>
      <c r="N34917" s="152"/>
      <c r="P34917" s="138"/>
    </row>
    <row r="34918" spans="13:16" x14ac:dyDescent="0.3">
      <c r="M34918" s="162"/>
      <c r="N34918" s="152"/>
      <c r="P34918" s="138"/>
    </row>
    <row r="34919" spans="13:16" x14ac:dyDescent="0.3">
      <c r="M34919" s="162"/>
      <c r="N34919" s="152"/>
      <c r="P34919" s="138"/>
    </row>
    <row r="34920" spans="13:16" x14ac:dyDescent="0.3">
      <c r="M34920" s="162"/>
      <c r="N34920" s="152"/>
      <c r="P34920" s="138"/>
    </row>
    <row r="34921" spans="13:16" x14ac:dyDescent="0.3">
      <c r="M34921" s="162"/>
      <c r="N34921" s="152"/>
      <c r="P34921" s="138"/>
    </row>
    <row r="34922" spans="13:16" x14ac:dyDescent="0.3">
      <c r="M34922" s="162"/>
      <c r="N34922" s="152"/>
      <c r="P34922" s="138"/>
    </row>
    <row r="34923" spans="13:16" x14ac:dyDescent="0.3">
      <c r="M34923" s="162"/>
      <c r="N34923" s="152"/>
      <c r="P34923" s="138"/>
    </row>
    <row r="34924" spans="13:16" x14ac:dyDescent="0.3">
      <c r="M34924" s="162"/>
      <c r="N34924" s="152"/>
      <c r="P34924" s="138"/>
    </row>
    <row r="34925" spans="13:16" x14ac:dyDescent="0.3">
      <c r="M34925" s="162"/>
      <c r="N34925" s="152"/>
      <c r="P34925" s="138"/>
    </row>
    <row r="34926" spans="13:16" x14ac:dyDescent="0.3">
      <c r="M34926" s="162"/>
      <c r="N34926" s="152"/>
      <c r="P34926" s="138"/>
    </row>
    <row r="34927" spans="13:16" x14ac:dyDescent="0.3">
      <c r="M34927" s="162"/>
      <c r="N34927" s="152"/>
      <c r="P34927" s="138"/>
    </row>
    <row r="34928" spans="13:16" x14ac:dyDescent="0.3">
      <c r="M34928" s="162"/>
      <c r="N34928" s="152"/>
      <c r="P34928" s="138"/>
    </row>
    <row r="34929" spans="13:16" x14ac:dyDescent="0.3">
      <c r="M34929" s="162"/>
      <c r="N34929" s="152"/>
      <c r="P34929" s="138"/>
    </row>
    <row r="34930" spans="13:16" x14ac:dyDescent="0.3">
      <c r="M34930" s="162"/>
      <c r="N34930" s="152"/>
      <c r="P34930" s="138"/>
    </row>
    <row r="34931" spans="13:16" x14ac:dyDescent="0.3">
      <c r="M34931" s="162"/>
      <c r="N34931" s="152"/>
      <c r="P34931" s="138"/>
    </row>
    <row r="34932" spans="13:16" x14ac:dyDescent="0.3">
      <c r="M34932" s="162"/>
      <c r="N34932" s="152"/>
      <c r="P34932" s="138"/>
    </row>
    <row r="34933" spans="13:16" x14ac:dyDescent="0.3">
      <c r="M34933" s="162"/>
      <c r="N34933" s="152"/>
      <c r="P34933" s="138"/>
    </row>
    <row r="34934" spans="13:16" x14ac:dyDescent="0.3">
      <c r="M34934" s="162"/>
      <c r="N34934" s="152"/>
      <c r="P34934" s="138"/>
    </row>
    <row r="34935" spans="13:16" x14ac:dyDescent="0.3">
      <c r="M34935" s="162"/>
      <c r="N34935" s="152"/>
      <c r="P34935" s="138"/>
    </row>
    <row r="34936" spans="13:16" x14ac:dyDescent="0.3">
      <c r="M34936" s="162"/>
      <c r="N34936" s="152"/>
      <c r="P34936" s="138"/>
    </row>
    <row r="34937" spans="13:16" x14ac:dyDescent="0.3">
      <c r="M34937" s="162"/>
      <c r="N34937" s="152"/>
      <c r="P34937" s="138"/>
    </row>
    <row r="34938" spans="13:16" x14ac:dyDescent="0.3">
      <c r="M34938" s="162"/>
      <c r="N34938" s="152"/>
      <c r="P34938" s="138"/>
    </row>
    <row r="34939" spans="13:16" x14ac:dyDescent="0.3">
      <c r="M34939" s="162"/>
      <c r="N34939" s="152"/>
      <c r="P34939" s="138"/>
    </row>
    <row r="34940" spans="13:16" x14ac:dyDescent="0.3">
      <c r="M34940" s="162"/>
      <c r="N34940" s="152"/>
      <c r="P34940" s="138"/>
    </row>
    <row r="34941" spans="13:16" x14ac:dyDescent="0.3">
      <c r="M34941" s="162"/>
      <c r="N34941" s="152"/>
      <c r="P34941" s="138"/>
    </row>
    <row r="34942" spans="13:16" x14ac:dyDescent="0.3">
      <c r="M34942" s="162"/>
      <c r="N34942" s="152"/>
      <c r="P34942" s="138"/>
    </row>
    <row r="34943" spans="13:16" x14ac:dyDescent="0.3">
      <c r="M34943" s="162"/>
      <c r="N34943" s="152"/>
      <c r="P34943" s="138"/>
    </row>
    <row r="34944" spans="13:16" x14ac:dyDescent="0.3">
      <c r="M34944" s="162"/>
      <c r="N34944" s="152"/>
      <c r="P34944" s="138"/>
    </row>
    <row r="34945" spans="13:16" x14ac:dyDescent="0.3">
      <c r="M34945" s="162"/>
      <c r="N34945" s="152"/>
      <c r="P34945" s="138"/>
    </row>
    <row r="34946" spans="13:16" x14ac:dyDescent="0.3">
      <c r="M34946" s="162"/>
      <c r="N34946" s="152"/>
      <c r="P34946" s="138"/>
    </row>
    <row r="34947" spans="13:16" x14ac:dyDescent="0.3">
      <c r="M34947" s="162"/>
      <c r="N34947" s="152"/>
      <c r="P34947" s="138"/>
    </row>
    <row r="34948" spans="13:16" x14ac:dyDescent="0.3">
      <c r="M34948" s="162"/>
      <c r="N34948" s="152"/>
      <c r="P34948" s="138"/>
    </row>
    <row r="34949" spans="13:16" x14ac:dyDescent="0.3">
      <c r="M34949" s="162"/>
      <c r="N34949" s="152"/>
      <c r="P34949" s="138"/>
    </row>
    <row r="34950" spans="13:16" x14ac:dyDescent="0.3">
      <c r="M34950" s="162"/>
      <c r="N34950" s="152"/>
      <c r="P34950" s="138"/>
    </row>
    <row r="34951" spans="13:16" x14ac:dyDescent="0.3">
      <c r="M34951" s="162"/>
      <c r="N34951" s="152"/>
      <c r="P34951" s="138"/>
    </row>
    <row r="34952" spans="13:16" x14ac:dyDescent="0.3">
      <c r="M34952" s="162"/>
      <c r="N34952" s="152"/>
      <c r="P34952" s="138"/>
    </row>
    <row r="34953" spans="13:16" x14ac:dyDescent="0.3">
      <c r="M34953" s="162"/>
      <c r="N34953" s="152"/>
      <c r="P34953" s="138"/>
    </row>
    <row r="34954" spans="13:16" x14ac:dyDescent="0.3">
      <c r="M34954" s="162"/>
      <c r="N34954" s="152"/>
      <c r="P34954" s="138"/>
    </row>
    <row r="34955" spans="13:16" x14ac:dyDescent="0.3">
      <c r="M34955" s="162"/>
      <c r="N34955" s="152"/>
      <c r="P34955" s="138"/>
    </row>
    <row r="34956" spans="13:16" x14ac:dyDescent="0.3">
      <c r="M34956" s="162"/>
      <c r="N34956" s="152"/>
      <c r="P34956" s="138"/>
    </row>
    <row r="34957" spans="13:16" x14ac:dyDescent="0.3">
      <c r="M34957" s="162"/>
      <c r="N34957" s="152"/>
      <c r="P34957" s="138"/>
    </row>
    <row r="34958" spans="13:16" x14ac:dyDescent="0.3">
      <c r="M34958" s="162"/>
      <c r="N34958" s="152"/>
      <c r="P34958" s="138"/>
    </row>
    <row r="34959" spans="13:16" x14ac:dyDescent="0.3">
      <c r="M34959" s="162"/>
      <c r="N34959" s="152"/>
      <c r="P34959" s="138"/>
    </row>
    <row r="34960" spans="13:16" x14ac:dyDescent="0.3">
      <c r="M34960" s="162"/>
      <c r="N34960" s="152"/>
      <c r="P34960" s="138"/>
    </row>
    <row r="34961" spans="13:16" x14ac:dyDescent="0.3">
      <c r="M34961" s="162"/>
      <c r="N34961" s="152"/>
      <c r="P34961" s="138"/>
    </row>
    <row r="34962" spans="13:16" x14ac:dyDescent="0.3">
      <c r="M34962" s="162"/>
      <c r="N34962" s="152"/>
      <c r="P34962" s="138"/>
    </row>
    <row r="34963" spans="13:16" x14ac:dyDescent="0.3">
      <c r="M34963" s="162"/>
      <c r="N34963" s="152"/>
      <c r="P34963" s="138"/>
    </row>
    <row r="34964" spans="13:16" x14ac:dyDescent="0.3">
      <c r="M34964" s="162"/>
      <c r="N34964" s="152"/>
      <c r="P34964" s="138"/>
    </row>
    <row r="34965" spans="13:16" x14ac:dyDescent="0.3">
      <c r="M34965" s="162"/>
      <c r="N34965" s="152"/>
      <c r="P34965" s="138"/>
    </row>
    <row r="34966" spans="13:16" x14ac:dyDescent="0.3">
      <c r="M34966" s="162"/>
      <c r="N34966" s="152"/>
      <c r="P34966" s="138"/>
    </row>
    <row r="34967" spans="13:16" x14ac:dyDescent="0.3">
      <c r="M34967" s="162"/>
      <c r="N34967" s="152"/>
      <c r="P34967" s="138"/>
    </row>
    <row r="34968" spans="13:16" x14ac:dyDescent="0.3">
      <c r="M34968" s="162"/>
      <c r="N34968" s="152"/>
      <c r="P34968" s="138"/>
    </row>
    <row r="34969" spans="13:16" x14ac:dyDescent="0.3">
      <c r="M34969" s="162"/>
      <c r="N34969" s="152"/>
      <c r="P34969" s="138"/>
    </row>
    <row r="34970" spans="13:16" x14ac:dyDescent="0.3">
      <c r="M34970" s="162"/>
      <c r="N34970" s="152"/>
      <c r="P34970" s="138"/>
    </row>
    <row r="34971" spans="13:16" x14ac:dyDescent="0.3">
      <c r="M34971" s="162"/>
      <c r="N34971" s="152"/>
      <c r="P34971" s="138"/>
    </row>
    <row r="34972" spans="13:16" x14ac:dyDescent="0.3">
      <c r="M34972" s="162"/>
      <c r="N34972" s="152"/>
      <c r="P34972" s="138"/>
    </row>
    <row r="34973" spans="13:16" x14ac:dyDescent="0.3">
      <c r="M34973" s="162"/>
      <c r="N34973" s="152"/>
      <c r="P34973" s="138"/>
    </row>
    <row r="34974" spans="13:16" x14ac:dyDescent="0.3">
      <c r="M34974" s="162"/>
      <c r="N34974" s="152"/>
      <c r="P34974" s="138"/>
    </row>
    <row r="34975" spans="13:16" x14ac:dyDescent="0.3">
      <c r="M34975" s="162"/>
      <c r="N34975" s="152"/>
      <c r="P34975" s="138"/>
    </row>
    <row r="34976" spans="13:16" x14ac:dyDescent="0.3">
      <c r="M34976" s="162"/>
      <c r="N34976" s="152"/>
      <c r="P34976" s="138"/>
    </row>
    <row r="34977" spans="13:16" x14ac:dyDescent="0.3">
      <c r="M34977" s="162"/>
      <c r="N34977" s="152"/>
      <c r="P34977" s="138"/>
    </row>
    <row r="34978" spans="13:16" x14ac:dyDescent="0.3">
      <c r="M34978" s="162"/>
      <c r="N34978" s="152"/>
      <c r="P34978" s="138"/>
    </row>
    <row r="34979" spans="13:16" x14ac:dyDescent="0.3">
      <c r="M34979" s="162"/>
      <c r="N34979" s="152"/>
      <c r="P34979" s="138"/>
    </row>
    <row r="34980" spans="13:16" x14ac:dyDescent="0.3">
      <c r="M34980" s="162"/>
      <c r="N34980" s="152"/>
      <c r="P34980" s="138"/>
    </row>
    <row r="34981" spans="13:16" x14ac:dyDescent="0.3">
      <c r="M34981" s="162"/>
      <c r="N34981" s="152"/>
      <c r="P34981" s="138"/>
    </row>
    <row r="34982" spans="13:16" x14ac:dyDescent="0.3">
      <c r="M34982" s="162"/>
      <c r="N34982" s="152"/>
      <c r="P34982" s="138"/>
    </row>
    <row r="34983" spans="13:16" x14ac:dyDescent="0.3">
      <c r="M34983" s="162"/>
      <c r="N34983" s="152"/>
      <c r="P34983" s="138"/>
    </row>
    <row r="34984" spans="13:16" x14ac:dyDescent="0.3">
      <c r="M34984" s="162"/>
      <c r="N34984" s="152"/>
      <c r="P34984" s="138"/>
    </row>
    <row r="34985" spans="13:16" x14ac:dyDescent="0.3">
      <c r="M34985" s="162"/>
      <c r="N34985" s="152"/>
      <c r="P34985" s="138"/>
    </row>
    <row r="34986" spans="13:16" x14ac:dyDescent="0.3">
      <c r="M34986" s="162"/>
      <c r="N34986" s="152"/>
      <c r="P34986" s="138"/>
    </row>
    <row r="34987" spans="13:16" x14ac:dyDescent="0.3">
      <c r="M34987" s="162"/>
      <c r="N34987" s="152"/>
      <c r="P34987" s="138"/>
    </row>
    <row r="34988" spans="13:16" x14ac:dyDescent="0.3">
      <c r="M34988" s="162"/>
      <c r="N34988" s="152"/>
      <c r="P34988" s="138"/>
    </row>
    <row r="34989" spans="13:16" x14ac:dyDescent="0.3">
      <c r="M34989" s="162"/>
      <c r="N34989" s="152"/>
      <c r="P34989" s="138"/>
    </row>
    <row r="34990" spans="13:16" x14ac:dyDescent="0.3">
      <c r="M34990" s="162"/>
      <c r="N34990" s="152"/>
      <c r="P34990" s="138"/>
    </row>
    <row r="34991" spans="13:16" x14ac:dyDescent="0.3">
      <c r="M34991" s="162"/>
      <c r="N34991" s="152"/>
      <c r="P34991" s="138"/>
    </row>
    <row r="34992" spans="13:16" x14ac:dyDescent="0.3">
      <c r="M34992" s="162"/>
      <c r="N34992" s="152"/>
      <c r="P34992" s="138"/>
    </row>
    <row r="34993" spans="13:16" x14ac:dyDescent="0.3">
      <c r="M34993" s="162"/>
      <c r="N34993" s="152"/>
      <c r="P34993" s="138"/>
    </row>
    <row r="34994" spans="13:16" x14ac:dyDescent="0.3">
      <c r="M34994" s="162"/>
      <c r="N34994" s="152"/>
      <c r="P34994" s="138"/>
    </row>
    <row r="34995" spans="13:16" x14ac:dyDescent="0.3">
      <c r="M34995" s="162"/>
      <c r="N34995" s="152"/>
      <c r="P34995" s="138"/>
    </row>
    <row r="34996" spans="13:16" x14ac:dyDescent="0.3">
      <c r="M34996" s="162"/>
      <c r="N34996" s="152"/>
      <c r="P34996" s="138"/>
    </row>
    <row r="34997" spans="13:16" x14ac:dyDescent="0.3">
      <c r="M34997" s="162"/>
      <c r="N34997" s="152"/>
      <c r="P34997" s="138"/>
    </row>
    <row r="34998" spans="13:16" x14ac:dyDescent="0.3">
      <c r="M34998" s="162"/>
      <c r="N34998" s="152"/>
      <c r="P34998" s="138"/>
    </row>
    <row r="34999" spans="13:16" x14ac:dyDescent="0.3">
      <c r="M34999" s="162"/>
      <c r="N34999" s="152"/>
      <c r="P34999" s="138"/>
    </row>
    <row r="35000" spans="13:16" x14ac:dyDescent="0.3">
      <c r="M35000" s="162"/>
      <c r="N35000" s="152"/>
      <c r="P35000" s="138"/>
    </row>
    <row r="35001" spans="13:16" x14ac:dyDescent="0.3">
      <c r="M35001" s="162"/>
      <c r="N35001" s="152"/>
      <c r="P35001" s="138"/>
    </row>
    <row r="35002" spans="13:16" x14ac:dyDescent="0.3">
      <c r="M35002" s="162"/>
      <c r="N35002" s="152"/>
      <c r="P35002" s="138"/>
    </row>
    <row r="35003" spans="13:16" x14ac:dyDescent="0.3">
      <c r="M35003" s="162"/>
      <c r="N35003" s="152"/>
      <c r="P35003" s="138"/>
    </row>
    <row r="35004" spans="13:16" x14ac:dyDescent="0.3">
      <c r="M35004" s="162"/>
      <c r="N35004" s="152"/>
      <c r="P35004" s="138"/>
    </row>
    <row r="35005" spans="13:16" x14ac:dyDescent="0.3">
      <c r="M35005" s="162"/>
      <c r="N35005" s="152"/>
      <c r="P35005" s="138"/>
    </row>
    <row r="35006" spans="13:16" x14ac:dyDescent="0.3">
      <c r="M35006" s="162"/>
      <c r="N35006" s="152"/>
      <c r="P35006" s="138"/>
    </row>
    <row r="35007" spans="13:16" x14ac:dyDescent="0.3">
      <c r="M35007" s="162"/>
      <c r="N35007" s="152"/>
      <c r="P35007" s="138"/>
    </row>
    <row r="35008" spans="13:16" x14ac:dyDescent="0.3">
      <c r="M35008" s="162"/>
      <c r="N35008" s="152"/>
      <c r="P35008" s="138"/>
    </row>
    <row r="35009" spans="13:16" x14ac:dyDescent="0.3">
      <c r="M35009" s="162"/>
      <c r="N35009" s="152"/>
      <c r="P35009" s="138"/>
    </row>
    <row r="35010" spans="13:16" x14ac:dyDescent="0.3">
      <c r="M35010" s="162"/>
      <c r="N35010" s="152"/>
      <c r="P35010" s="138"/>
    </row>
    <row r="35011" spans="13:16" x14ac:dyDescent="0.3">
      <c r="M35011" s="162"/>
      <c r="N35011" s="152"/>
      <c r="P35011" s="138"/>
    </row>
    <row r="35012" spans="13:16" x14ac:dyDescent="0.3">
      <c r="M35012" s="162"/>
      <c r="N35012" s="152"/>
      <c r="P35012" s="138"/>
    </row>
    <row r="35013" spans="13:16" x14ac:dyDescent="0.3">
      <c r="M35013" s="162"/>
      <c r="N35013" s="152"/>
      <c r="P35013" s="138"/>
    </row>
    <row r="35014" spans="13:16" x14ac:dyDescent="0.3">
      <c r="M35014" s="162"/>
      <c r="N35014" s="152"/>
      <c r="P35014" s="138"/>
    </row>
    <row r="35015" spans="13:16" x14ac:dyDescent="0.3">
      <c r="M35015" s="162"/>
      <c r="N35015" s="152"/>
      <c r="P35015" s="138"/>
    </row>
    <row r="35016" spans="13:16" x14ac:dyDescent="0.3">
      <c r="M35016" s="162"/>
      <c r="N35016" s="152"/>
      <c r="P35016" s="138"/>
    </row>
    <row r="35017" spans="13:16" x14ac:dyDescent="0.3">
      <c r="M35017" s="162"/>
      <c r="N35017" s="152"/>
      <c r="P35017" s="138"/>
    </row>
    <row r="35018" spans="13:16" x14ac:dyDescent="0.3">
      <c r="M35018" s="162"/>
      <c r="N35018" s="152"/>
      <c r="P35018" s="138"/>
    </row>
    <row r="35019" spans="13:16" x14ac:dyDescent="0.3">
      <c r="M35019" s="162"/>
      <c r="N35019" s="152"/>
      <c r="P35019" s="138"/>
    </row>
    <row r="35020" spans="13:16" x14ac:dyDescent="0.3">
      <c r="M35020" s="162"/>
      <c r="N35020" s="152"/>
      <c r="P35020" s="138"/>
    </row>
    <row r="35021" spans="13:16" x14ac:dyDescent="0.3">
      <c r="M35021" s="162"/>
      <c r="N35021" s="152"/>
      <c r="P35021" s="138"/>
    </row>
    <row r="35022" spans="13:16" x14ac:dyDescent="0.3">
      <c r="M35022" s="162"/>
      <c r="N35022" s="152"/>
      <c r="P35022" s="138"/>
    </row>
    <row r="35023" spans="13:16" x14ac:dyDescent="0.3">
      <c r="M35023" s="162"/>
      <c r="N35023" s="152"/>
      <c r="P35023" s="138"/>
    </row>
    <row r="35024" spans="13:16" x14ac:dyDescent="0.3">
      <c r="M35024" s="162"/>
      <c r="N35024" s="152"/>
      <c r="P35024" s="138"/>
    </row>
    <row r="35025" spans="13:16" x14ac:dyDescent="0.3">
      <c r="M35025" s="162"/>
      <c r="N35025" s="152"/>
      <c r="P35025" s="138"/>
    </row>
    <row r="35026" spans="13:16" x14ac:dyDescent="0.3">
      <c r="M35026" s="162"/>
      <c r="N35026" s="152"/>
      <c r="P35026" s="138"/>
    </row>
    <row r="35027" spans="13:16" x14ac:dyDescent="0.3">
      <c r="M35027" s="162"/>
      <c r="N35027" s="152"/>
      <c r="P35027" s="138"/>
    </row>
    <row r="35028" spans="13:16" x14ac:dyDescent="0.3">
      <c r="M35028" s="162"/>
      <c r="N35028" s="152"/>
      <c r="P35028" s="138"/>
    </row>
    <row r="35029" spans="13:16" x14ac:dyDescent="0.3">
      <c r="M35029" s="162"/>
      <c r="N35029" s="152"/>
      <c r="P35029" s="138"/>
    </row>
    <row r="35030" spans="13:16" x14ac:dyDescent="0.3">
      <c r="M35030" s="162"/>
      <c r="N35030" s="152"/>
      <c r="P35030" s="138"/>
    </row>
    <row r="35031" spans="13:16" x14ac:dyDescent="0.3">
      <c r="M35031" s="162"/>
      <c r="N35031" s="152"/>
      <c r="P35031" s="138"/>
    </row>
    <row r="35032" spans="13:16" x14ac:dyDescent="0.3">
      <c r="M35032" s="162"/>
      <c r="N35032" s="152"/>
      <c r="P35032" s="138"/>
    </row>
    <row r="35033" spans="13:16" x14ac:dyDescent="0.3">
      <c r="M35033" s="162"/>
      <c r="N35033" s="152"/>
      <c r="P35033" s="138"/>
    </row>
    <row r="35034" spans="13:16" x14ac:dyDescent="0.3">
      <c r="M35034" s="162"/>
      <c r="N35034" s="152"/>
      <c r="P35034" s="138"/>
    </row>
    <row r="35035" spans="13:16" x14ac:dyDescent="0.3">
      <c r="M35035" s="162"/>
      <c r="N35035" s="152"/>
      <c r="P35035" s="138"/>
    </row>
    <row r="35036" spans="13:16" x14ac:dyDescent="0.3">
      <c r="M35036" s="162"/>
      <c r="N35036" s="152"/>
      <c r="P35036" s="138"/>
    </row>
    <row r="35037" spans="13:16" x14ac:dyDescent="0.3">
      <c r="M35037" s="162"/>
      <c r="N35037" s="152"/>
      <c r="P35037" s="138"/>
    </row>
    <row r="35038" spans="13:16" x14ac:dyDescent="0.3">
      <c r="M35038" s="162"/>
      <c r="N35038" s="152"/>
      <c r="P35038" s="138"/>
    </row>
    <row r="35039" spans="13:16" x14ac:dyDescent="0.3">
      <c r="M35039" s="162"/>
      <c r="N35039" s="152"/>
      <c r="P35039" s="138"/>
    </row>
    <row r="35040" spans="13:16" x14ac:dyDescent="0.3">
      <c r="M35040" s="162"/>
      <c r="N35040" s="152"/>
      <c r="P35040" s="138"/>
    </row>
    <row r="35041" spans="13:16" x14ac:dyDescent="0.3">
      <c r="M35041" s="162"/>
      <c r="N35041" s="152"/>
      <c r="P35041" s="138"/>
    </row>
    <row r="35042" spans="13:16" x14ac:dyDescent="0.3">
      <c r="M35042" s="162"/>
      <c r="N35042" s="152"/>
      <c r="P35042" s="138"/>
    </row>
    <row r="35043" spans="13:16" x14ac:dyDescent="0.3">
      <c r="M35043" s="162"/>
      <c r="N35043" s="152"/>
      <c r="P35043" s="138"/>
    </row>
    <row r="35044" spans="13:16" x14ac:dyDescent="0.3">
      <c r="M35044" s="162"/>
      <c r="N35044" s="152"/>
      <c r="P35044" s="138"/>
    </row>
    <row r="35045" spans="13:16" x14ac:dyDescent="0.3">
      <c r="M35045" s="162"/>
      <c r="N35045" s="152"/>
      <c r="P35045" s="138"/>
    </row>
    <row r="35046" spans="13:16" x14ac:dyDescent="0.3">
      <c r="M35046" s="162"/>
      <c r="N35046" s="152"/>
      <c r="P35046" s="138"/>
    </row>
    <row r="35047" spans="13:16" x14ac:dyDescent="0.3">
      <c r="M35047" s="162"/>
      <c r="N35047" s="152"/>
      <c r="P35047" s="138"/>
    </row>
    <row r="35048" spans="13:16" x14ac:dyDescent="0.3">
      <c r="M35048" s="162"/>
      <c r="N35048" s="152"/>
      <c r="P35048" s="138"/>
    </row>
    <row r="35049" spans="13:16" x14ac:dyDescent="0.3">
      <c r="M35049" s="162"/>
      <c r="N35049" s="152"/>
      <c r="P35049" s="138"/>
    </row>
    <row r="35050" spans="13:16" x14ac:dyDescent="0.3">
      <c r="M35050" s="162"/>
      <c r="N35050" s="152"/>
      <c r="P35050" s="138"/>
    </row>
    <row r="35051" spans="13:16" x14ac:dyDescent="0.3">
      <c r="M35051" s="162"/>
      <c r="N35051" s="152"/>
      <c r="P35051" s="138"/>
    </row>
    <row r="35052" spans="13:16" x14ac:dyDescent="0.3">
      <c r="M35052" s="162"/>
      <c r="N35052" s="152"/>
      <c r="P35052" s="138"/>
    </row>
    <row r="35053" spans="13:16" x14ac:dyDescent="0.3">
      <c r="M35053" s="162"/>
      <c r="N35053" s="152"/>
      <c r="P35053" s="138"/>
    </row>
    <row r="35054" spans="13:16" x14ac:dyDescent="0.3">
      <c r="M35054" s="162"/>
      <c r="N35054" s="152"/>
      <c r="P35054" s="138"/>
    </row>
    <row r="35055" spans="13:16" x14ac:dyDescent="0.3">
      <c r="M35055" s="162"/>
      <c r="N35055" s="152"/>
      <c r="P35055" s="138"/>
    </row>
    <row r="35056" spans="13:16" x14ac:dyDescent="0.3">
      <c r="M35056" s="162"/>
      <c r="N35056" s="152"/>
      <c r="P35056" s="138"/>
    </row>
    <row r="35057" spans="13:16" x14ac:dyDescent="0.3">
      <c r="M35057" s="162"/>
      <c r="N35057" s="152"/>
      <c r="P35057" s="138"/>
    </row>
    <row r="35058" spans="13:16" x14ac:dyDescent="0.3">
      <c r="M35058" s="162"/>
      <c r="N35058" s="152"/>
      <c r="P35058" s="138"/>
    </row>
    <row r="35059" spans="13:16" x14ac:dyDescent="0.3">
      <c r="M35059" s="162"/>
      <c r="N35059" s="152"/>
      <c r="P35059" s="138"/>
    </row>
    <row r="35060" spans="13:16" x14ac:dyDescent="0.3">
      <c r="M35060" s="162"/>
      <c r="N35060" s="152"/>
      <c r="P35060" s="138"/>
    </row>
    <row r="35061" spans="13:16" x14ac:dyDescent="0.3">
      <c r="M35061" s="162"/>
      <c r="N35061" s="152"/>
      <c r="P35061" s="138"/>
    </row>
    <row r="35062" spans="13:16" x14ac:dyDescent="0.3">
      <c r="M35062" s="162"/>
      <c r="N35062" s="152"/>
      <c r="P35062" s="138"/>
    </row>
    <row r="35063" spans="13:16" x14ac:dyDescent="0.3">
      <c r="M35063" s="162"/>
      <c r="N35063" s="152"/>
      <c r="P35063" s="138"/>
    </row>
    <row r="35064" spans="13:16" x14ac:dyDescent="0.3">
      <c r="M35064" s="162"/>
      <c r="N35064" s="152"/>
      <c r="P35064" s="138"/>
    </row>
    <row r="35065" spans="13:16" x14ac:dyDescent="0.3">
      <c r="M35065" s="162"/>
      <c r="N35065" s="152"/>
      <c r="P35065" s="138"/>
    </row>
    <row r="35066" spans="13:16" x14ac:dyDescent="0.3">
      <c r="M35066" s="162"/>
      <c r="N35066" s="152"/>
      <c r="P35066" s="138"/>
    </row>
    <row r="35067" spans="13:16" x14ac:dyDescent="0.3">
      <c r="M35067" s="162"/>
      <c r="N35067" s="152"/>
      <c r="P35067" s="138"/>
    </row>
    <row r="35068" spans="13:16" x14ac:dyDescent="0.3">
      <c r="M35068" s="162"/>
      <c r="N35068" s="152"/>
      <c r="P35068" s="138"/>
    </row>
    <row r="35069" spans="13:16" x14ac:dyDescent="0.3">
      <c r="M35069" s="162"/>
      <c r="N35069" s="152"/>
      <c r="P35069" s="138"/>
    </row>
    <row r="35070" spans="13:16" x14ac:dyDescent="0.3">
      <c r="M35070" s="162"/>
      <c r="N35070" s="152"/>
      <c r="P35070" s="138"/>
    </row>
    <row r="35071" spans="13:16" x14ac:dyDescent="0.3">
      <c r="M35071" s="162"/>
      <c r="N35071" s="152"/>
      <c r="P35071" s="138"/>
    </row>
    <row r="35072" spans="13:16" x14ac:dyDescent="0.3">
      <c r="M35072" s="162"/>
      <c r="N35072" s="152"/>
      <c r="P35072" s="138"/>
    </row>
    <row r="35073" spans="13:16" x14ac:dyDescent="0.3">
      <c r="M35073" s="162"/>
      <c r="N35073" s="152"/>
      <c r="P35073" s="138"/>
    </row>
    <row r="35074" spans="13:16" x14ac:dyDescent="0.3">
      <c r="M35074" s="162"/>
      <c r="N35074" s="152"/>
      <c r="P35074" s="138"/>
    </row>
    <row r="35075" spans="13:16" x14ac:dyDescent="0.3">
      <c r="M35075" s="162"/>
      <c r="N35075" s="152"/>
      <c r="P35075" s="138"/>
    </row>
    <row r="35076" spans="13:16" x14ac:dyDescent="0.3">
      <c r="M35076" s="162"/>
      <c r="N35076" s="152"/>
      <c r="P35076" s="138"/>
    </row>
    <row r="35077" spans="13:16" x14ac:dyDescent="0.3">
      <c r="M35077" s="162"/>
      <c r="N35077" s="152"/>
      <c r="P35077" s="138"/>
    </row>
    <row r="35078" spans="13:16" x14ac:dyDescent="0.3">
      <c r="M35078" s="162"/>
      <c r="N35078" s="152"/>
      <c r="P35078" s="138"/>
    </row>
    <row r="35079" spans="13:16" x14ac:dyDescent="0.3">
      <c r="M35079" s="162"/>
      <c r="N35079" s="152"/>
      <c r="P35079" s="138"/>
    </row>
    <row r="35080" spans="13:16" x14ac:dyDescent="0.3">
      <c r="M35080" s="162"/>
      <c r="N35080" s="152"/>
      <c r="P35080" s="138"/>
    </row>
    <row r="35081" spans="13:16" x14ac:dyDescent="0.3">
      <c r="M35081" s="162"/>
      <c r="N35081" s="152"/>
      <c r="P35081" s="138"/>
    </row>
    <row r="35082" spans="13:16" x14ac:dyDescent="0.3">
      <c r="M35082" s="162"/>
      <c r="N35082" s="152"/>
      <c r="P35082" s="138"/>
    </row>
    <row r="35083" spans="13:16" x14ac:dyDescent="0.3">
      <c r="M35083" s="162"/>
      <c r="N35083" s="152"/>
      <c r="P35083" s="138"/>
    </row>
    <row r="35084" spans="13:16" x14ac:dyDescent="0.3">
      <c r="M35084" s="162"/>
      <c r="N35084" s="152"/>
      <c r="P35084" s="138"/>
    </row>
    <row r="35085" spans="13:16" x14ac:dyDescent="0.3">
      <c r="M35085" s="162"/>
      <c r="N35085" s="152"/>
      <c r="P35085" s="138"/>
    </row>
    <row r="35086" spans="13:16" x14ac:dyDescent="0.3">
      <c r="M35086" s="162"/>
      <c r="N35086" s="152"/>
      <c r="P35086" s="138"/>
    </row>
    <row r="35087" spans="13:16" x14ac:dyDescent="0.3">
      <c r="M35087" s="162"/>
      <c r="N35087" s="152"/>
      <c r="P35087" s="138"/>
    </row>
    <row r="35088" spans="13:16" x14ac:dyDescent="0.3">
      <c r="M35088" s="162"/>
      <c r="N35088" s="152"/>
      <c r="P35088" s="138"/>
    </row>
    <row r="35089" spans="13:16" x14ac:dyDescent="0.3">
      <c r="M35089" s="162"/>
      <c r="N35089" s="152"/>
      <c r="P35089" s="138"/>
    </row>
    <row r="35090" spans="13:16" x14ac:dyDescent="0.3">
      <c r="M35090" s="162"/>
      <c r="N35090" s="152"/>
      <c r="P35090" s="138"/>
    </row>
    <row r="35091" spans="13:16" x14ac:dyDescent="0.3">
      <c r="M35091" s="162"/>
      <c r="N35091" s="152"/>
      <c r="P35091" s="138"/>
    </row>
    <row r="35092" spans="13:16" x14ac:dyDescent="0.3">
      <c r="M35092" s="162"/>
      <c r="N35092" s="152"/>
      <c r="P35092" s="138"/>
    </row>
    <row r="35093" spans="13:16" x14ac:dyDescent="0.3">
      <c r="M35093" s="162"/>
      <c r="N35093" s="152"/>
      <c r="P35093" s="138"/>
    </row>
    <row r="35094" spans="13:16" x14ac:dyDescent="0.3">
      <c r="M35094" s="162"/>
      <c r="N35094" s="152"/>
      <c r="P35094" s="138"/>
    </row>
    <row r="35095" spans="13:16" x14ac:dyDescent="0.3">
      <c r="M35095" s="162"/>
      <c r="N35095" s="152"/>
      <c r="P35095" s="138"/>
    </row>
    <row r="35096" spans="13:16" x14ac:dyDescent="0.3">
      <c r="M35096" s="162"/>
      <c r="N35096" s="152"/>
      <c r="P35096" s="138"/>
    </row>
    <row r="35097" spans="13:16" x14ac:dyDescent="0.3">
      <c r="M35097" s="162"/>
      <c r="N35097" s="152"/>
      <c r="P35097" s="138"/>
    </row>
    <row r="35098" spans="13:16" x14ac:dyDescent="0.3">
      <c r="M35098" s="162"/>
      <c r="N35098" s="152"/>
      <c r="P35098" s="138"/>
    </row>
    <row r="35099" spans="13:16" x14ac:dyDescent="0.3">
      <c r="M35099" s="162"/>
      <c r="N35099" s="152"/>
      <c r="P35099" s="138"/>
    </row>
    <row r="35100" spans="13:16" x14ac:dyDescent="0.3">
      <c r="M35100" s="162"/>
      <c r="N35100" s="152"/>
      <c r="P35100" s="138"/>
    </row>
    <row r="35101" spans="13:16" x14ac:dyDescent="0.3">
      <c r="M35101" s="162"/>
      <c r="N35101" s="152"/>
      <c r="P35101" s="138"/>
    </row>
    <row r="35102" spans="13:16" x14ac:dyDescent="0.3">
      <c r="M35102" s="162"/>
      <c r="N35102" s="152"/>
      <c r="P35102" s="138"/>
    </row>
    <row r="35103" spans="13:16" x14ac:dyDescent="0.3">
      <c r="M35103" s="162"/>
      <c r="N35103" s="152"/>
      <c r="P35103" s="138"/>
    </row>
    <row r="35104" spans="13:16" x14ac:dyDescent="0.3">
      <c r="M35104" s="162"/>
      <c r="N35104" s="152"/>
      <c r="P35104" s="138"/>
    </row>
    <row r="35105" spans="13:16" x14ac:dyDescent="0.3">
      <c r="M35105" s="162"/>
      <c r="N35105" s="152"/>
      <c r="P35105" s="138"/>
    </row>
    <row r="35106" spans="13:16" x14ac:dyDescent="0.3">
      <c r="M35106" s="162"/>
      <c r="N35106" s="152"/>
      <c r="P35106" s="138"/>
    </row>
    <row r="35107" spans="13:16" x14ac:dyDescent="0.3">
      <c r="M35107" s="162"/>
      <c r="N35107" s="152"/>
      <c r="P35107" s="138"/>
    </row>
    <row r="35108" spans="13:16" x14ac:dyDescent="0.3">
      <c r="M35108" s="162"/>
      <c r="N35108" s="152"/>
      <c r="P35108" s="138"/>
    </row>
    <row r="35109" spans="13:16" x14ac:dyDescent="0.3">
      <c r="M35109" s="162"/>
      <c r="N35109" s="152"/>
      <c r="P35109" s="138"/>
    </row>
    <row r="35110" spans="13:16" x14ac:dyDescent="0.3">
      <c r="M35110" s="162"/>
      <c r="N35110" s="152"/>
      <c r="P35110" s="138"/>
    </row>
    <row r="35111" spans="13:16" x14ac:dyDescent="0.3">
      <c r="M35111" s="162"/>
      <c r="N35111" s="152"/>
      <c r="P35111" s="138"/>
    </row>
    <row r="35112" spans="13:16" x14ac:dyDescent="0.3">
      <c r="M35112" s="162"/>
      <c r="N35112" s="152"/>
      <c r="P35112" s="138"/>
    </row>
    <row r="35113" spans="13:16" x14ac:dyDescent="0.3">
      <c r="M35113" s="162"/>
      <c r="N35113" s="152"/>
      <c r="P35113" s="138"/>
    </row>
    <row r="35114" spans="13:16" x14ac:dyDescent="0.3">
      <c r="M35114" s="162"/>
      <c r="N35114" s="152"/>
      <c r="P35114" s="138"/>
    </row>
    <row r="35115" spans="13:16" x14ac:dyDescent="0.3">
      <c r="M35115" s="162"/>
      <c r="N35115" s="152"/>
      <c r="P35115" s="138"/>
    </row>
    <row r="35116" spans="13:16" x14ac:dyDescent="0.3">
      <c r="M35116" s="162"/>
      <c r="N35116" s="152"/>
      <c r="P35116" s="138"/>
    </row>
    <row r="35117" spans="13:16" x14ac:dyDescent="0.3">
      <c r="M35117" s="162"/>
      <c r="N35117" s="152"/>
      <c r="P35117" s="138"/>
    </row>
    <row r="35118" spans="13:16" x14ac:dyDescent="0.3">
      <c r="M35118" s="162"/>
      <c r="N35118" s="152"/>
      <c r="P35118" s="138"/>
    </row>
    <row r="35119" spans="13:16" x14ac:dyDescent="0.3">
      <c r="M35119" s="162"/>
      <c r="N35119" s="152"/>
      <c r="P35119" s="138"/>
    </row>
    <row r="35120" spans="13:16" x14ac:dyDescent="0.3">
      <c r="M35120" s="162"/>
      <c r="N35120" s="152"/>
      <c r="P35120" s="138"/>
    </row>
    <row r="35121" spans="13:16" x14ac:dyDescent="0.3">
      <c r="M35121" s="162"/>
      <c r="N35121" s="152"/>
      <c r="P35121" s="138"/>
    </row>
    <row r="35122" spans="13:16" x14ac:dyDescent="0.3">
      <c r="M35122" s="162"/>
      <c r="N35122" s="152"/>
      <c r="P35122" s="138"/>
    </row>
    <row r="35123" spans="13:16" x14ac:dyDescent="0.3">
      <c r="M35123" s="162"/>
      <c r="N35123" s="152"/>
      <c r="P35123" s="138"/>
    </row>
    <row r="35124" spans="13:16" x14ac:dyDescent="0.3">
      <c r="M35124" s="162"/>
      <c r="N35124" s="152"/>
      <c r="P35124" s="138"/>
    </row>
    <row r="35125" spans="13:16" x14ac:dyDescent="0.3">
      <c r="M35125" s="162"/>
      <c r="N35125" s="152"/>
      <c r="P35125" s="138"/>
    </row>
    <row r="35126" spans="13:16" x14ac:dyDescent="0.3">
      <c r="M35126" s="162"/>
      <c r="N35126" s="152"/>
      <c r="P35126" s="138"/>
    </row>
    <row r="35127" spans="13:16" x14ac:dyDescent="0.3">
      <c r="M35127" s="162"/>
      <c r="N35127" s="152"/>
      <c r="P35127" s="138"/>
    </row>
    <row r="35128" spans="13:16" x14ac:dyDescent="0.3">
      <c r="M35128" s="162"/>
      <c r="N35128" s="152"/>
      <c r="P35128" s="138"/>
    </row>
    <row r="35129" spans="13:16" x14ac:dyDescent="0.3">
      <c r="M35129" s="162"/>
      <c r="N35129" s="152"/>
      <c r="P35129" s="138"/>
    </row>
    <row r="35130" spans="13:16" x14ac:dyDescent="0.3">
      <c r="M35130" s="162"/>
      <c r="N35130" s="152"/>
      <c r="P35130" s="138"/>
    </row>
    <row r="35131" spans="13:16" x14ac:dyDescent="0.3">
      <c r="M35131" s="162"/>
      <c r="N35131" s="152"/>
      <c r="P35131" s="138"/>
    </row>
    <row r="35132" spans="13:16" x14ac:dyDescent="0.3">
      <c r="M35132" s="162"/>
      <c r="N35132" s="152"/>
      <c r="P35132" s="138"/>
    </row>
    <row r="35133" spans="13:16" x14ac:dyDescent="0.3">
      <c r="M35133" s="162"/>
      <c r="N35133" s="152"/>
      <c r="P35133" s="138"/>
    </row>
    <row r="35134" spans="13:16" x14ac:dyDescent="0.3">
      <c r="M35134" s="162"/>
      <c r="N35134" s="152"/>
      <c r="P35134" s="138"/>
    </row>
    <row r="35135" spans="13:16" x14ac:dyDescent="0.3">
      <c r="M35135" s="162"/>
      <c r="N35135" s="152"/>
      <c r="P35135" s="138"/>
    </row>
    <row r="35136" spans="13:16" x14ac:dyDescent="0.3">
      <c r="M35136" s="162"/>
      <c r="N35136" s="152"/>
      <c r="P35136" s="138"/>
    </row>
    <row r="35137" spans="13:16" x14ac:dyDescent="0.3">
      <c r="M35137" s="162"/>
      <c r="N35137" s="152"/>
      <c r="P35137" s="138"/>
    </row>
    <row r="35138" spans="13:16" x14ac:dyDescent="0.3">
      <c r="M35138" s="162"/>
      <c r="N35138" s="152"/>
      <c r="P35138" s="138"/>
    </row>
    <row r="35139" spans="13:16" x14ac:dyDescent="0.3">
      <c r="M35139" s="162"/>
      <c r="N35139" s="152"/>
      <c r="P35139" s="138"/>
    </row>
    <row r="35140" spans="13:16" x14ac:dyDescent="0.3">
      <c r="M35140" s="162"/>
      <c r="N35140" s="152"/>
      <c r="P35140" s="138"/>
    </row>
    <row r="35141" spans="13:16" x14ac:dyDescent="0.3">
      <c r="M35141" s="162"/>
      <c r="N35141" s="152"/>
      <c r="P35141" s="138"/>
    </row>
    <row r="35142" spans="13:16" x14ac:dyDescent="0.3">
      <c r="M35142" s="162"/>
      <c r="N35142" s="152"/>
      <c r="P35142" s="138"/>
    </row>
    <row r="35143" spans="13:16" x14ac:dyDescent="0.3">
      <c r="M35143" s="162"/>
      <c r="N35143" s="152"/>
      <c r="P35143" s="138"/>
    </row>
    <row r="35144" spans="13:16" x14ac:dyDescent="0.3">
      <c r="M35144" s="162"/>
      <c r="N35144" s="152"/>
      <c r="P35144" s="138"/>
    </row>
    <row r="35145" spans="13:16" x14ac:dyDescent="0.3">
      <c r="M35145" s="162"/>
      <c r="N35145" s="152"/>
      <c r="P35145" s="138"/>
    </row>
    <row r="35146" spans="13:16" x14ac:dyDescent="0.3">
      <c r="M35146" s="162"/>
      <c r="N35146" s="152"/>
      <c r="P35146" s="138"/>
    </row>
    <row r="35147" spans="13:16" x14ac:dyDescent="0.3">
      <c r="M35147" s="162"/>
      <c r="N35147" s="152"/>
      <c r="P35147" s="138"/>
    </row>
    <row r="35148" spans="13:16" x14ac:dyDescent="0.3">
      <c r="M35148" s="162"/>
      <c r="N35148" s="152"/>
      <c r="P35148" s="138"/>
    </row>
    <row r="35149" spans="13:16" x14ac:dyDescent="0.3">
      <c r="M35149" s="162"/>
      <c r="N35149" s="152"/>
      <c r="P35149" s="138"/>
    </row>
    <row r="35150" spans="13:16" x14ac:dyDescent="0.3">
      <c r="M35150" s="162"/>
      <c r="N35150" s="152"/>
      <c r="P35150" s="138"/>
    </row>
    <row r="35151" spans="13:16" x14ac:dyDescent="0.3">
      <c r="M35151" s="162"/>
      <c r="N35151" s="152"/>
      <c r="P35151" s="138"/>
    </row>
    <row r="35152" spans="13:16" x14ac:dyDescent="0.3">
      <c r="M35152" s="162"/>
      <c r="N35152" s="152"/>
      <c r="P35152" s="138"/>
    </row>
    <row r="35153" spans="13:16" x14ac:dyDescent="0.3">
      <c r="M35153" s="162"/>
      <c r="N35153" s="152"/>
      <c r="P35153" s="138"/>
    </row>
    <row r="35154" spans="13:16" x14ac:dyDescent="0.3">
      <c r="M35154" s="162"/>
      <c r="N35154" s="152"/>
      <c r="P35154" s="138"/>
    </row>
    <row r="35155" spans="13:16" x14ac:dyDescent="0.3">
      <c r="M35155" s="162"/>
      <c r="N35155" s="152"/>
      <c r="P35155" s="138"/>
    </row>
    <row r="35156" spans="13:16" x14ac:dyDescent="0.3">
      <c r="M35156" s="162"/>
      <c r="N35156" s="152"/>
      <c r="P35156" s="138"/>
    </row>
    <row r="35157" spans="13:16" x14ac:dyDescent="0.3">
      <c r="M35157" s="162"/>
      <c r="N35157" s="152"/>
      <c r="P35157" s="138"/>
    </row>
    <row r="35158" spans="13:16" x14ac:dyDescent="0.3">
      <c r="M35158" s="162"/>
      <c r="N35158" s="152"/>
      <c r="P35158" s="138"/>
    </row>
    <row r="35159" spans="13:16" x14ac:dyDescent="0.3">
      <c r="M35159" s="162"/>
      <c r="N35159" s="152"/>
      <c r="P35159" s="138"/>
    </row>
    <row r="35160" spans="13:16" x14ac:dyDescent="0.3">
      <c r="M35160" s="162"/>
      <c r="N35160" s="152"/>
      <c r="P35160" s="138"/>
    </row>
    <row r="35161" spans="13:16" x14ac:dyDescent="0.3">
      <c r="M35161" s="162"/>
      <c r="N35161" s="152"/>
      <c r="P35161" s="138"/>
    </row>
    <row r="35162" spans="13:16" x14ac:dyDescent="0.3">
      <c r="M35162" s="162"/>
      <c r="N35162" s="152"/>
      <c r="P35162" s="138"/>
    </row>
    <row r="35163" spans="13:16" x14ac:dyDescent="0.3">
      <c r="M35163" s="162"/>
      <c r="N35163" s="152"/>
      <c r="P35163" s="138"/>
    </row>
    <row r="35164" spans="13:16" x14ac:dyDescent="0.3">
      <c r="M35164" s="162"/>
      <c r="N35164" s="152"/>
      <c r="P35164" s="138"/>
    </row>
    <row r="35165" spans="13:16" x14ac:dyDescent="0.3">
      <c r="M35165" s="162"/>
      <c r="N35165" s="152"/>
      <c r="P35165" s="138"/>
    </row>
    <row r="35166" spans="13:16" x14ac:dyDescent="0.3">
      <c r="M35166" s="162"/>
      <c r="N35166" s="152"/>
      <c r="P35166" s="138"/>
    </row>
    <row r="35167" spans="13:16" x14ac:dyDescent="0.3">
      <c r="M35167" s="162"/>
      <c r="N35167" s="152"/>
      <c r="P35167" s="138"/>
    </row>
    <row r="35168" spans="13:16" x14ac:dyDescent="0.3">
      <c r="M35168" s="162"/>
      <c r="N35168" s="152"/>
      <c r="P35168" s="138"/>
    </row>
    <row r="35169" spans="13:16" x14ac:dyDescent="0.3">
      <c r="M35169" s="162"/>
      <c r="N35169" s="152"/>
      <c r="P35169" s="138"/>
    </row>
    <row r="35170" spans="13:16" x14ac:dyDescent="0.3">
      <c r="M35170" s="162"/>
      <c r="N35170" s="152"/>
      <c r="P35170" s="138"/>
    </row>
    <row r="35171" spans="13:16" x14ac:dyDescent="0.3">
      <c r="M35171" s="162"/>
      <c r="N35171" s="152"/>
      <c r="P35171" s="138"/>
    </row>
    <row r="35172" spans="13:16" x14ac:dyDescent="0.3">
      <c r="M35172" s="162"/>
      <c r="N35172" s="152"/>
      <c r="P35172" s="138"/>
    </row>
    <row r="35173" spans="13:16" x14ac:dyDescent="0.3">
      <c r="M35173" s="162"/>
      <c r="N35173" s="152"/>
      <c r="P35173" s="138"/>
    </row>
    <row r="35174" spans="13:16" x14ac:dyDescent="0.3">
      <c r="M35174" s="162"/>
      <c r="N35174" s="152"/>
      <c r="P35174" s="138"/>
    </row>
    <row r="35175" spans="13:16" x14ac:dyDescent="0.3">
      <c r="M35175" s="162"/>
      <c r="N35175" s="152"/>
      <c r="P35175" s="138"/>
    </row>
    <row r="35176" spans="13:16" x14ac:dyDescent="0.3">
      <c r="M35176" s="162"/>
      <c r="N35176" s="152"/>
      <c r="P35176" s="138"/>
    </row>
    <row r="35177" spans="13:16" x14ac:dyDescent="0.3">
      <c r="M35177" s="162"/>
      <c r="N35177" s="152"/>
      <c r="P35177" s="138"/>
    </row>
    <row r="35178" spans="13:16" x14ac:dyDescent="0.3">
      <c r="M35178" s="162"/>
      <c r="N35178" s="152"/>
      <c r="P35178" s="138"/>
    </row>
    <row r="35179" spans="13:16" x14ac:dyDescent="0.3">
      <c r="M35179" s="162"/>
      <c r="N35179" s="152"/>
      <c r="P35179" s="138"/>
    </row>
    <row r="35180" spans="13:16" x14ac:dyDescent="0.3">
      <c r="M35180" s="162"/>
      <c r="N35180" s="152"/>
      <c r="P35180" s="138"/>
    </row>
    <row r="35181" spans="13:16" x14ac:dyDescent="0.3">
      <c r="M35181" s="162"/>
      <c r="N35181" s="152"/>
      <c r="P35181" s="138"/>
    </row>
    <row r="35182" spans="13:16" x14ac:dyDescent="0.3">
      <c r="M35182" s="162"/>
      <c r="N35182" s="152"/>
      <c r="P35182" s="138"/>
    </row>
    <row r="35183" spans="13:16" x14ac:dyDescent="0.3">
      <c r="M35183" s="162"/>
      <c r="N35183" s="152"/>
      <c r="P35183" s="138"/>
    </row>
    <row r="35184" spans="13:16" x14ac:dyDescent="0.3">
      <c r="M35184" s="162"/>
      <c r="N35184" s="152"/>
      <c r="P35184" s="138"/>
    </row>
    <row r="35185" spans="13:16" x14ac:dyDescent="0.3">
      <c r="M35185" s="162"/>
      <c r="N35185" s="152"/>
      <c r="P35185" s="138"/>
    </row>
    <row r="35186" spans="13:16" x14ac:dyDescent="0.3">
      <c r="M35186" s="162"/>
      <c r="N35186" s="152"/>
      <c r="P35186" s="138"/>
    </row>
    <row r="35187" spans="13:16" x14ac:dyDescent="0.3">
      <c r="M35187" s="162"/>
      <c r="N35187" s="152"/>
      <c r="P35187" s="138"/>
    </row>
    <row r="35188" spans="13:16" x14ac:dyDescent="0.3">
      <c r="M35188" s="162"/>
      <c r="N35188" s="152"/>
      <c r="P35188" s="138"/>
    </row>
    <row r="35189" spans="13:16" x14ac:dyDescent="0.3">
      <c r="M35189" s="162"/>
      <c r="N35189" s="152"/>
      <c r="P35189" s="138"/>
    </row>
    <row r="35190" spans="13:16" x14ac:dyDescent="0.3">
      <c r="M35190" s="162"/>
      <c r="N35190" s="152"/>
      <c r="P35190" s="138"/>
    </row>
    <row r="35191" spans="13:16" x14ac:dyDescent="0.3">
      <c r="M35191" s="162"/>
      <c r="N35191" s="152"/>
      <c r="P35191" s="138"/>
    </row>
    <row r="35192" spans="13:16" x14ac:dyDescent="0.3">
      <c r="M35192" s="162"/>
      <c r="N35192" s="152"/>
      <c r="P35192" s="138"/>
    </row>
    <row r="35193" spans="13:16" x14ac:dyDescent="0.3">
      <c r="M35193" s="162"/>
      <c r="N35193" s="152"/>
      <c r="P35193" s="138"/>
    </row>
    <row r="35194" spans="13:16" x14ac:dyDescent="0.3">
      <c r="M35194" s="162"/>
      <c r="N35194" s="152"/>
      <c r="P35194" s="138"/>
    </row>
    <row r="35195" spans="13:16" x14ac:dyDescent="0.3">
      <c r="M35195" s="162"/>
      <c r="N35195" s="152"/>
      <c r="P35195" s="138"/>
    </row>
    <row r="35196" spans="13:16" x14ac:dyDescent="0.3">
      <c r="M35196" s="162"/>
      <c r="N35196" s="152"/>
      <c r="P35196" s="138"/>
    </row>
    <row r="35197" spans="13:16" x14ac:dyDescent="0.3">
      <c r="M35197" s="162"/>
      <c r="N35197" s="152"/>
      <c r="P35197" s="138"/>
    </row>
    <row r="35198" spans="13:16" x14ac:dyDescent="0.3">
      <c r="M35198" s="162"/>
      <c r="N35198" s="152"/>
      <c r="P35198" s="138"/>
    </row>
    <row r="35199" spans="13:16" x14ac:dyDescent="0.3">
      <c r="M35199" s="162"/>
      <c r="N35199" s="152"/>
      <c r="P35199" s="138"/>
    </row>
    <row r="35200" spans="13:16" x14ac:dyDescent="0.3">
      <c r="M35200" s="162"/>
      <c r="N35200" s="152"/>
      <c r="P35200" s="138"/>
    </row>
    <row r="35201" spans="13:16" x14ac:dyDescent="0.3">
      <c r="M35201" s="162"/>
      <c r="N35201" s="152"/>
      <c r="P35201" s="138"/>
    </row>
    <row r="35202" spans="13:16" x14ac:dyDescent="0.3">
      <c r="M35202" s="162"/>
      <c r="N35202" s="152"/>
      <c r="P35202" s="138"/>
    </row>
    <row r="35203" spans="13:16" x14ac:dyDescent="0.3">
      <c r="M35203" s="162"/>
      <c r="N35203" s="152"/>
      <c r="P35203" s="138"/>
    </row>
    <row r="35204" spans="13:16" x14ac:dyDescent="0.3">
      <c r="M35204" s="162"/>
      <c r="N35204" s="152"/>
      <c r="P35204" s="138"/>
    </row>
    <row r="35205" spans="13:16" x14ac:dyDescent="0.3">
      <c r="M35205" s="162"/>
      <c r="N35205" s="152"/>
      <c r="P35205" s="138"/>
    </row>
    <row r="35206" spans="13:16" x14ac:dyDescent="0.3">
      <c r="M35206" s="162"/>
      <c r="N35206" s="152"/>
      <c r="P35206" s="138"/>
    </row>
    <row r="35207" spans="13:16" x14ac:dyDescent="0.3">
      <c r="M35207" s="162"/>
      <c r="N35207" s="152"/>
      <c r="P35207" s="138"/>
    </row>
    <row r="35208" spans="13:16" x14ac:dyDescent="0.3">
      <c r="M35208" s="162"/>
      <c r="N35208" s="152"/>
      <c r="P35208" s="138"/>
    </row>
    <row r="35209" spans="13:16" x14ac:dyDescent="0.3">
      <c r="M35209" s="162"/>
      <c r="N35209" s="152"/>
      <c r="P35209" s="138"/>
    </row>
    <row r="35210" spans="13:16" x14ac:dyDescent="0.3">
      <c r="M35210" s="162"/>
      <c r="N35210" s="152"/>
      <c r="P35210" s="138"/>
    </row>
    <row r="35211" spans="13:16" x14ac:dyDescent="0.3">
      <c r="M35211" s="162"/>
      <c r="N35211" s="152"/>
      <c r="P35211" s="138"/>
    </row>
    <row r="35212" spans="13:16" x14ac:dyDescent="0.3">
      <c r="M35212" s="162"/>
      <c r="N35212" s="152"/>
      <c r="P35212" s="138"/>
    </row>
    <row r="35213" spans="13:16" x14ac:dyDescent="0.3">
      <c r="M35213" s="162"/>
      <c r="N35213" s="152"/>
      <c r="P35213" s="138"/>
    </row>
    <row r="35214" spans="13:16" x14ac:dyDescent="0.3">
      <c r="M35214" s="162"/>
      <c r="N35214" s="152"/>
      <c r="P35214" s="138"/>
    </row>
    <row r="35215" spans="13:16" x14ac:dyDescent="0.3">
      <c r="M35215" s="162"/>
      <c r="N35215" s="152"/>
      <c r="P35215" s="138"/>
    </row>
    <row r="35216" spans="13:16" x14ac:dyDescent="0.3">
      <c r="M35216" s="162"/>
      <c r="N35216" s="152"/>
      <c r="P35216" s="138"/>
    </row>
    <row r="35217" spans="13:16" x14ac:dyDescent="0.3">
      <c r="M35217" s="162"/>
      <c r="N35217" s="152"/>
      <c r="P35217" s="138"/>
    </row>
    <row r="35218" spans="13:16" x14ac:dyDescent="0.3">
      <c r="M35218" s="162"/>
      <c r="N35218" s="152"/>
      <c r="P35218" s="138"/>
    </row>
    <row r="35219" spans="13:16" x14ac:dyDescent="0.3">
      <c r="M35219" s="162"/>
      <c r="N35219" s="152"/>
      <c r="P35219" s="138"/>
    </row>
    <row r="35220" spans="13:16" x14ac:dyDescent="0.3">
      <c r="M35220" s="162"/>
      <c r="N35220" s="152"/>
      <c r="P35220" s="138"/>
    </row>
    <row r="35221" spans="13:16" x14ac:dyDescent="0.3">
      <c r="M35221" s="162"/>
      <c r="N35221" s="152"/>
      <c r="P35221" s="138"/>
    </row>
    <row r="35222" spans="13:16" x14ac:dyDescent="0.3">
      <c r="M35222" s="162"/>
      <c r="N35222" s="152"/>
      <c r="P35222" s="138"/>
    </row>
    <row r="35223" spans="13:16" x14ac:dyDescent="0.3">
      <c r="M35223" s="162"/>
      <c r="N35223" s="152"/>
      <c r="P35223" s="138"/>
    </row>
    <row r="35224" spans="13:16" x14ac:dyDescent="0.3">
      <c r="M35224" s="162"/>
      <c r="N35224" s="152"/>
      <c r="P35224" s="138"/>
    </row>
    <row r="35225" spans="13:16" x14ac:dyDescent="0.3">
      <c r="M35225" s="162"/>
      <c r="N35225" s="152"/>
      <c r="P35225" s="138"/>
    </row>
    <row r="35226" spans="13:16" x14ac:dyDescent="0.3">
      <c r="M35226" s="162"/>
      <c r="N35226" s="152"/>
      <c r="P35226" s="138"/>
    </row>
    <row r="35227" spans="13:16" x14ac:dyDescent="0.3">
      <c r="M35227" s="162"/>
      <c r="N35227" s="152"/>
      <c r="P35227" s="138"/>
    </row>
    <row r="35228" spans="13:16" x14ac:dyDescent="0.3">
      <c r="M35228" s="162"/>
      <c r="N35228" s="152"/>
      <c r="P35228" s="138"/>
    </row>
    <row r="35229" spans="13:16" x14ac:dyDescent="0.3">
      <c r="M35229" s="162"/>
      <c r="N35229" s="152"/>
      <c r="P35229" s="138"/>
    </row>
    <row r="35230" spans="13:16" x14ac:dyDescent="0.3">
      <c r="M35230" s="162"/>
      <c r="N35230" s="152"/>
      <c r="P35230" s="138"/>
    </row>
    <row r="35231" spans="13:16" x14ac:dyDescent="0.3">
      <c r="M35231" s="162"/>
      <c r="N35231" s="152"/>
      <c r="P35231" s="138"/>
    </row>
    <row r="35232" spans="13:16" x14ac:dyDescent="0.3">
      <c r="M35232" s="162"/>
      <c r="N35232" s="152"/>
      <c r="P35232" s="138"/>
    </row>
    <row r="35233" spans="13:16" x14ac:dyDescent="0.3">
      <c r="M35233" s="162"/>
      <c r="N35233" s="152"/>
      <c r="P35233" s="138"/>
    </row>
    <row r="35234" spans="13:16" x14ac:dyDescent="0.3">
      <c r="M35234" s="162"/>
      <c r="N35234" s="152"/>
      <c r="P35234" s="138"/>
    </row>
    <row r="35235" spans="13:16" x14ac:dyDescent="0.3">
      <c r="M35235" s="162"/>
      <c r="N35235" s="152"/>
      <c r="P35235" s="138"/>
    </row>
    <row r="35236" spans="13:16" x14ac:dyDescent="0.3">
      <c r="M35236" s="162"/>
      <c r="N35236" s="152"/>
      <c r="P35236" s="138"/>
    </row>
    <row r="35237" spans="13:16" x14ac:dyDescent="0.3">
      <c r="M35237" s="162"/>
      <c r="N35237" s="152"/>
      <c r="P35237" s="138"/>
    </row>
    <row r="35238" spans="13:16" x14ac:dyDescent="0.3">
      <c r="M35238" s="162"/>
      <c r="N35238" s="152"/>
      <c r="P35238" s="138"/>
    </row>
    <row r="35239" spans="13:16" x14ac:dyDescent="0.3">
      <c r="M35239" s="162"/>
      <c r="N35239" s="152"/>
      <c r="P35239" s="138"/>
    </row>
    <row r="35240" spans="13:16" x14ac:dyDescent="0.3">
      <c r="M35240" s="162"/>
      <c r="N35240" s="152"/>
      <c r="P35240" s="138"/>
    </row>
    <row r="35241" spans="13:16" x14ac:dyDescent="0.3">
      <c r="M35241" s="162"/>
      <c r="N35241" s="152"/>
      <c r="P35241" s="138"/>
    </row>
    <row r="35242" spans="13:16" x14ac:dyDescent="0.3">
      <c r="M35242" s="162"/>
      <c r="N35242" s="152"/>
      <c r="P35242" s="138"/>
    </row>
    <row r="35243" spans="13:16" x14ac:dyDescent="0.3">
      <c r="M35243" s="162"/>
      <c r="N35243" s="152"/>
      <c r="P35243" s="138"/>
    </row>
    <row r="35244" spans="13:16" x14ac:dyDescent="0.3">
      <c r="M35244" s="162"/>
      <c r="N35244" s="152"/>
      <c r="P35244" s="138"/>
    </row>
    <row r="35245" spans="13:16" x14ac:dyDescent="0.3">
      <c r="M35245" s="162"/>
      <c r="N35245" s="152"/>
      <c r="P35245" s="138"/>
    </row>
    <row r="35246" spans="13:16" x14ac:dyDescent="0.3">
      <c r="M35246" s="162"/>
      <c r="N35246" s="152"/>
      <c r="P35246" s="138"/>
    </row>
    <row r="35247" spans="13:16" x14ac:dyDescent="0.3">
      <c r="M35247" s="162"/>
      <c r="N35247" s="152"/>
      <c r="P35247" s="138"/>
    </row>
    <row r="35248" spans="13:16" x14ac:dyDescent="0.3">
      <c r="M35248" s="162"/>
      <c r="N35248" s="152"/>
      <c r="P35248" s="138"/>
    </row>
    <row r="35249" spans="13:16" x14ac:dyDescent="0.3">
      <c r="M35249" s="162"/>
      <c r="N35249" s="152"/>
      <c r="P35249" s="138"/>
    </row>
    <row r="35250" spans="13:16" x14ac:dyDescent="0.3">
      <c r="M35250" s="162"/>
      <c r="N35250" s="152"/>
      <c r="P35250" s="138"/>
    </row>
    <row r="35251" spans="13:16" x14ac:dyDescent="0.3">
      <c r="M35251" s="162"/>
      <c r="N35251" s="152"/>
      <c r="P35251" s="138"/>
    </row>
    <row r="35252" spans="13:16" x14ac:dyDescent="0.3">
      <c r="M35252" s="162"/>
      <c r="N35252" s="152"/>
      <c r="P35252" s="138"/>
    </row>
    <row r="35253" spans="13:16" x14ac:dyDescent="0.3">
      <c r="M35253" s="162"/>
      <c r="N35253" s="152"/>
      <c r="P35253" s="138"/>
    </row>
    <row r="35254" spans="13:16" x14ac:dyDescent="0.3">
      <c r="M35254" s="162"/>
      <c r="N35254" s="152"/>
      <c r="P35254" s="138"/>
    </row>
    <row r="35255" spans="13:16" x14ac:dyDescent="0.3">
      <c r="M35255" s="162"/>
      <c r="N35255" s="152"/>
      <c r="P35255" s="138"/>
    </row>
    <row r="35256" spans="13:16" x14ac:dyDescent="0.3">
      <c r="M35256" s="162"/>
      <c r="N35256" s="152"/>
      <c r="P35256" s="138"/>
    </row>
    <row r="35257" spans="13:16" x14ac:dyDescent="0.3">
      <c r="M35257" s="162"/>
      <c r="N35257" s="152"/>
      <c r="P35257" s="138"/>
    </row>
    <row r="35258" spans="13:16" x14ac:dyDescent="0.3">
      <c r="M35258" s="162"/>
      <c r="N35258" s="152"/>
      <c r="P35258" s="138"/>
    </row>
    <row r="35259" spans="13:16" x14ac:dyDescent="0.3">
      <c r="M35259" s="162"/>
      <c r="N35259" s="152"/>
      <c r="P35259" s="138"/>
    </row>
    <row r="35260" spans="13:16" x14ac:dyDescent="0.3">
      <c r="M35260" s="162"/>
      <c r="N35260" s="152"/>
      <c r="P35260" s="138"/>
    </row>
    <row r="35261" spans="13:16" x14ac:dyDescent="0.3">
      <c r="M35261" s="162"/>
      <c r="N35261" s="152"/>
      <c r="P35261" s="138"/>
    </row>
    <row r="35262" spans="13:16" x14ac:dyDescent="0.3">
      <c r="M35262" s="162"/>
      <c r="N35262" s="152"/>
      <c r="P35262" s="138"/>
    </row>
    <row r="35263" spans="13:16" x14ac:dyDescent="0.3">
      <c r="M35263" s="162"/>
      <c r="N35263" s="152"/>
      <c r="P35263" s="138"/>
    </row>
    <row r="35264" spans="13:16" x14ac:dyDescent="0.3">
      <c r="M35264" s="162"/>
      <c r="N35264" s="152"/>
      <c r="P35264" s="138"/>
    </row>
    <row r="35265" spans="13:16" x14ac:dyDescent="0.3">
      <c r="M35265" s="162"/>
      <c r="N35265" s="152"/>
      <c r="P35265" s="138"/>
    </row>
    <row r="35266" spans="13:16" x14ac:dyDescent="0.3">
      <c r="M35266" s="162"/>
      <c r="N35266" s="152"/>
      <c r="P35266" s="138"/>
    </row>
    <row r="35267" spans="13:16" x14ac:dyDescent="0.3">
      <c r="M35267" s="162"/>
      <c r="N35267" s="152"/>
      <c r="P35267" s="138"/>
    </row>
    <row r="35268" spans="13:16" x14ac:dyDescent="0.3">
      <c r="M35268" s="162"/>
      <c r="N35268" s="152"/>
      <c r="P35268" s="138"/>
    </row>
    <row r="35269" spans="13:16" x14ac:dyDescent="0.3">
      <c r="M35269" s="162"/>
      <c r="N35269" s="152"/>
      <c r="P35269" s="138"/>
    </row>
    <row r="35270" spans="13:16" x14ac:dyDescent="0.3">
      <c r="M35270" s="162"/>
      <c r="N35270" s="152"/>
      <c r="P35270" s="138"/>
    </row>
    <row r="35271" spans="13:16" x14ac:dyDescent="0.3">
      <c r="M35271" s="162"/>
      <c r="N35271" s="152"/>
      <c r="P35271" s="138"/>
    </row>
    <row r="35272" spans="13:16" x14ac:dyDescent="0.3">
      <c r="M35272" s="162"/>
      <c r="N35272" s="152"/>
      <c r="P35272" s="138"/>
    </row>
    <row r="35273" spans="13:16" x14ac:dyDescent="0.3">
      <c r="M35273" s="162"/>
      <c r="N35273" s="152"/>
      <c r="P35273" s="138"/>
    </row>
    <row r="35274" spans="13:16" x14ac:dyDescent="0.3">
      <c r="M35274" s="162"/>
      <c r="N35274" s="152"/>
      <c r="P35274" s="138"/>
    </row>
    <row r="35275" spans="13:16" x14ac:dyDescent="0.3">
      <c r="M35275" s="162"/>
      <c r="N35275" s="152"/>
      <c r="P35275" s="138"/>
    </row>
    <row r="35276" spans="13:16" x14ac:dyDescent="0.3">
      <c r="M35276" s="162"/>
      <c r="N35276" s="152"/>
      <c r="P35276" s="138"/>
    </row>
    <row r="35277" spans="13:16" x14ac:dyDescent="0.3">
      <c r="M35277" s="162"/>
      <c r="N35277" s="152"/>
      <c r="P35277" s="138"/>
    </row>
    <row r="35278" spans="13:16" x14ac:dyDescent="0.3">
      <c r="M35278" s="162"/>
      <c r="N35278" s="152"/>
      <c r="P35278" s="138"/>
    </row>
    <row r="35279" spans="13:16" x14ac:dyDescent="0.3">
      <c r="M35279" s="162"/>
      <c r="N35279" s="152"/>
      <c r="P35279" s="138"/>
    </row>
    <row r="35280" spans="13:16" x14ac:dyDescent="0.3">
      <c r="M35280" s="162"/>
      <c r="N35280" s="152"/>
      <c r="P35280" s="138"/>
    </row>
    <row r="35281" spans="13:16" x14ac:dyDescent="0.3">
      <c r="M35281" s="162"/>
      <c r="N35281" s="152"/>
      <c r="P35281" s="138"/>
    </row>
    <row r="35282" spans="13:16" x14ac:dyDescent="0.3">
      <c r="M35282" s="162"/>
      <c r="N35282" s="152"/>
      <c r="P35282" s="138"/>
    </row>
    <row r="35283" spans="13:16" x14ac:dyDescent="0.3">
      <c r="M35283" s="162"/>
      <c r="N35283" s="152"/>
      <c r="P35283" s="138"/>
    </row>
    <row r="35284" spans="13:16" x14ac:dyDescent="0.3">
      <c r="M35284" s="162"/>
      <c r="N35284" s="152"/>
      <c r="P35284" s="138"/>
    </row>
    <row r="35285" spans="13:16" x14ac:dyDescent="0.3">
      <c r="M35285" s="162"/>
      <c r="N35285" s="152"/>
      <c r="P35285" s="138"/>
    </row>
    <row r="35286" spans="13:16" x14ac:dyDescent="0.3">
      <c r="M35286" s="162"/>
      <c r="N35286" s="152"/>
      <c r="P35286" s="138"/>
    </row>
    <row r="35287" spans="13:16" x14ac:dyDescent="0.3">
      <c r="M35287" s="162"/>
      <c r="N35287" s="152"/>
      <c r="P35287" s="138"/>
    </row>
    <row r="35288" spans="13:16" x14ac:dyDescent="0.3">
      <c r="M35288" s="162"/>
      <c r="N35288" s="152"/>
      <c r="P35288" s="138"/>
    </row>
    <row r="35289" spans="13:16" x14ac:dyDescent="0.3">
      <c r="M35289" s="162"/>
      <c r="N35289" s="152"/>
      <c r="P35289" s="138"/>
    </row>
    <row r="35290" spans="13:16" x14ac:dyDescent="0.3">
      <c r="M35290" s="162"/>
      <c r="N35290" s="152"/>
      <c r="P35290" s="138"/>
    </row>
    <row r="35291" spans="13:16" x14ac:dyDescent="0.3">
      <c r="M35291" s="162"/>
      <c r="N35291" s="152"/>
      <c r="P35291" s="138"/>
    </row>
    <row r="35292" spans="13:16" x14ac:dyDescent="0.3">
      <c r="M35292" s="162"/>
      <c r="N35292" s="152"/>
      <c r="P35292" s="138"/>
    </row>
    <row r="35293" spans="13:16" x14ac:dyDescent="0.3">
      <c r="M35293" s="162"/>
      <c r="N35293" s="152"/>
      <c r="P35293" s="138"/>
    </row>
    <row r="35294" spans="13:16" x14ac:dyDescent="0.3">
      <c r="M35294" s="162"/>
      <c r="N35294" s="152"/>
      <c r="P35294" s="138"/>
    </row>
    <row r="35295" spans="13:16" x14ac:dyDescent="0.3">
      <c r="M35295" s="162"/>
      <c r="N35295" s="152"/>
      <c r="P35295" s="138"/>
    </row>
    <row r="35296" spans="13:16" x14ac:dyDescent="0.3">
      <c r="M35296" s="162"/>
      <c r="N35296" s="152"/>
      <c r="P35296" s="138"/>
    </row>
    <row r="35297" spans="13:16" x14ac:dyDescent="0.3">
      <c r="M35297" s="162"/>
      <c r="N35297" s="152"/>
      <c r="P35297" s="138"/>
    </row>
    <row r="35298" spans="13:16" x14ac:dyDescent="0.3">
      <c r="M35298" s="162"/>
      <c r="N35298" s="152"/>
      <c r="P35298" s="138"/>
    </row>
    <row r="35299" spans="13:16" x14ac:dyDescent="0.3">
      <c r="M35299" s="162"/>
      <c r="N35299" s="152"/>
      <c r="P35299" s="138"/>
    </row>
    <row r="35300" spans="13:16" x14ac:dyDescent="0.3">
      <c r="M35300" s="162"/>
      <c r="N35300" s="152"/>
      <c r="P35300" s="138"/>
    </row>
    <row r="35301" spans="13:16" x14ac:dyDescent="0.3">
      <c r="M35301" s="162"/>
      <c r="N35301" s="152"/>
      <c r="P35301" s="138"/>
    </row>
    <row r="35302" spans="13:16" x14ac:dyDescent="0.3">
      <c r="M35302" s="162"/>
      <c r="N35302" s="152"/>
      <c r="P35302" s="138"/>
    </row>
    <row r="35303" spans="13:16" x14ac:dyDescent="0.3">
      <c r="M35303" s="162"/>
      <c r="N35303" s="152"/>
      <c r="P35303" s="138"/>
    </row>
    <row r="35304" spans="13:16" x14ac:dyDescent="0.3">
      <c r="M35304" s="162"/>
      <c r="N35304" s="152"/>
      <c r="P35304" s="138"/>
    </row>
    <row r="35305" spans="13:16" x14ac:dyDescent="0.3">
      <c r="M35305" s="162"/>
      <c r="N35305" s="152"/>
      <c r="P35305" s="138"/>
    </row>
    <row r="35306" spans="13:16" x14ac:dyDescent="0.3">
      <c r="M35306" s="162"/>
      <c r="N35306" s="152"/>
      <c r="P35306" s="138"/>
    </row>
    <row r="35307" spans="13:16" x14ac:dyDescent="0.3">
      <c r="M35307" s="162"/>
      <c r="N35307" s="152"/>
      <c r="P35307" s="138"/>
    </row>
    <row r="35308" spans="13:16" x14ac:dyDescent="0.3">
      <c r="M35308" s="162"/>
      <c r="N35308" s="152"/>
      <c r="P35308" s="138"/>
    </row>
    <row r="35309" spans="13:16" x14ac:dyDescent="0.3">
      <c r="M35309" s="162"/>
      <c r="N35309" s="152"/>
      <c r="P35309" s="138"/>
    </row>
    <row r="35310" spans="13:16" x14ac:dyDescent="0.3">
      <c r="M35310" s="162"/>
      <c r="N35310" s="152"/>
      <c r="P35310" s="138"/>
    </row>
    <row r="35311" spans="13:16" x14ac:dyDescent="0.3">
      <c r="M35311" s="162"/>
      <c r="N35311" s="152"/>
      <c r="P35311" s="138"/>
    </row>
    <row r="35312" spans="13:16" x14ac:dyDescent="0.3">
      <c r="M35312" s="162"/>
      <c r="N35312" s="152"/>
      <c r="P35312" s="138"/>
    </row>
    <row r="35313" spans="13:16" x14ac:dyDescent="0.3">
      <c r="M35313" s="162"/>
      <c r="N35313" s="152"/>
      <c r="P35313" s="138"/>
    </row>
    <row r="35314" spans="13:16" x14ac:dyDescent="0.3">
      <c r="M35314" s="162"/>
      <c r="N35314" s="152"/>
      <c r="P35314" s="138"/>
    </row>
    <row r="35315" spans="13:16" x14ac:dyDescent="0.3">
      <c r="M35315" s="162"/>
      <c r="N35315" s="152"/>
      <c r="P35315" s="138"/>
    </row>
    <row r="35316" spans="13:16" x14ac:dyDescent="0.3">
      <c r="M35316" s="162"/>
      <c r="N35316" s="152"/>
      <c r="P35316" s="138"/>
    </row>
    <row r="35317" spans="13:16" x14ac:dyDescent="0.3">
      <c r="M35317" s="162"/>
      <c r="N35317" s="152"/>
      <c r="P35317" s="138"/>
    </row>
    <row r="35318" spans="13:16" x14ac:dyDescent="0.3">
      <c r="M35318" s="162"/>
      <c r="N35318" s="152"/>
      <c r="P35318" s="138"/>
    </row>
    <row r="35319" spans="13:16" x14ac:dyDescent="0.3">
      <c r="M35319" s="162"/>
      <c r="N35319" s="152"/>
      <c r="P35319" s="138"/>
    </row>
    <row r="35320" spans="13:16" x14ac:dyDescent="0.3">
      <c r="M35320" s="162"/>
      <c r="N35320" s="152"/>
      <c r="P35320" s="138"/>
    </row>
    <row r="35321" spans="13:16" x14ac:dyDescent="0.3">
      <c r="M35321" s="162"/>
      <c r="N35321" s="152"/>
      <c r="P35321" s="138"/>
    </row>
    <row r="35322" spans="13:16" x14ac:dyDescent="0.3">
      <c r="M35322" s="162"/>
      <c r="N35322" s="152"/>
      <c r="P35322" s="138"/>
    </row>
    <row r="35323" spans="13:16" x14ac:dyDescent="0.3">
      <c r="M35323" s="162"/>
      <c r="N35323" s="152"/>
      <c r="P35323" s="138"/>
    </row>
    <row r="35324" spans="13:16" x14ac:dyDescent="0.3">
      <c r="M35324" s="162"/>
      <c r="N35324" s="152"/>
      <c r="P35324" s="138"/>
    </row>
    <row r="35325" spans="13:16" x14ac:dyDescent="0.3">
      <c r="M35325" s="162"/>
      <c r="N35325" s="152"/>
      <c r="P35325" s="138"/>
    </row>
    <row r="35326" spans="13:16" x14ac:dyDescent="0.3">
      <c r="M35326" s="162"/>
      <c r="N35326" s="152"/>
      <c r="P35326" s="138"/>
    </row>
    <row r="35327" spans="13:16" x14ac:dyDescent="0.3">
      <c r="M35327" s="162"/>
      <c r="N35327" s="152"/>
      <c r="P35327" s="138"/>
    </row>
    <row r="35328" spans="13:16" x14ac:dyDescent="0.3">
      <c r="M35328" s="162"/>
      <c r="N35328" s="152"/>
      <c r="P35328" s="138"/>
    </row>
    <row r="35329" spans="13:16" x14ac:dyDescent="0.3">
      <c r="M35329" s="162"/>
      <c r="N35329" s="152"/>
      <c r="P35329" s="138"/>
    </row>
    <row r="35330" spans="13:16" x14ac:dyDescent="0.3">
      <c r="M35330" s="162"/>
      <c r="N35330" s="152"/>
      <c r="P35330" s="138"/>
    </row>
    <row r="35331" spans="13:16" x14ac:dyDescent="0.3">
      <c r="M35331" s="162"/>
      <c r="N35331" s="152"/>
      <c r="P35331" s="138"/>
    </row>
    <row r="35332" spans="13:16" x14ac:dyDescent="0.3">
      <c r="M35332" s="162"/>
      <c r="N35332" s="152"/>
      <c r="P35332" s="138"/>
    </row>
    <row r="35333" spans="13:16" x14ac:dyDescent="0.3">
      <c r="M35333" s="162"/>
      <c r="N35333" s="152"/>
      <c r="P35333" s="138"/>
    </row>
    <row r="35334" spans="13:16" x14ac:dyDescent="0.3">
      <c r="M35334" s="162"/>
      <c r="N35334" s="152"/>
      <c r="P35334" s="138"/>
    </row>
    <row r="35335" spans="13:16" x14ac:dyDescent="0.3">
      <c r="M35335" s="162"/>
      <c r="N35335" s="152"/>
      <c r="P35335" s="138"/>
    </row>
    <row r="35336" spans="13:16" x14ac:dyDescent="0.3">
      <c r="M35336" s="162"/>
      <c r="N35336" s="152"/>
      <c r="P35336" s="138"/>
    </row>
    <row r="35337" spans="13:16" x14ac:dyDescent="0.3">
      <c r="M35337" s="162"/>
      <c r="N35337" s="152"/>
      <c r="P35337" s="138"/>
    </row>
    <row r="35338" spans="13:16" x14ac:dyDescent="0.3">
      <c r="M35338" s="162"/>
      <c r="N35338" s="152"/>
      <c r="P35338" s="138"/>
    </row>
    <row r="35339" spans="13:16" x14ac:dyDescent="0.3">
      <c r="M35339" s="162"/>
      <c r="N35339" s="152"/>
      <c r="P35339" s="138"/>
    </row>
    <row r="35340" spans="13:16" x14ac:dyDescent="0.3">
      <c r="M35340" s="162"/>
      <c r="N35340" s="152"/>
      <c r="P35340" s="138"/>
    </row>
    <row r="35341" spans="13:16" x14ac:dyDescent="0.3">
      <c r="M35341" s="162"/>
      <c r="N35341" s="152"/>
      <c r="P35341" s="138"/>
    </row>
    <row r="35342" spans="13:16" x14ac:dyDescent="0.3">
      <c r="M35342" s="162"/>
      <c r="N35342" s="152"/>
      <c r="P35342" s="138"/>
    </row>
    <row r="35343" spans="13:16" x14ac:dyDescent="0.3">
      <c r="M35343" s="162"/>
      <c r="N35343" s="152"/>
      <c r="P35343" s="138"/>
    </row>
    <row r="35344" spans="13:16" x14ac:dyDescent="0.3">
      <c r="M35344" s="162"/>
      <c r="N35344" s="152"/>
      <c r="P35344" s="138"/>
    </row>
    <row r="35345" spans="13:16" x14ac:dyDescent="0.3">
      <c r="M35345" s="162"/>
      <c r="N35345" s="152"/>
      <c r="P35345" s="138"/>
    </row>
    <row r="35346" spans="13:16" x14ac:dyDescent="0.3">
      <c r="M35346" s="162"/>
      <c r="N35346" s="152"/>
      <c r="P35346" s="138"/>
    </row>
    <row r="35347" spans="13:16" x14ac:dyDescent="0.3">
      <c r="M35347" s="162"/>
      <c r="N35347" s="152"/>
      <c r="P35347" s="138"/>
    </row>
    <row r="35348" spans="13:16" x14ac:dyDescent="0.3">
      <c r="M35348" s="162"/>
      <c r="N35348" s="152"/>
      <c r="P35348" s="138"/>
    </row>
    <row r="35349" spans="13:16" x14ac:dyDescent="0.3">
      <c r="M35349" s="162"/>
      <c r="N35349" s="152"/>
      <c r="P35349" s="138"/>
    </row>
    <row r="35350" spans="13:16" x14ac:dyDescent="0.3">
      <c r="M35350" s="162"/>
      <c r="N35350" s="152"/>
      <c r="P35350" s="138"/>
    </row>
    <row r="35351" spans="13:16" x14ac:dyDescent="0.3">
      <c r="M35351" s="162"/>
      <c r="N35351" s="152"/>
      <c r="P35351" s="138"/>
    </row>
    <row r="35352" spans="13:16" x14ac:dyDescent="0.3">
      <c r="M35352" s="162"/>
      <c r="N35352" s="152"/>
      <c r="P35352" s="138"/>
    </row>
    <row r="35353" spans="13:16" x14ac:dyDescent="0.3">
      <c r="M35353" s="162"/>
      <c r="N35353" s="152"/>
      <c r="P35353" s="138"/>
    </row>
    <row r="35354" spans="13:16" x14ac:dyDescent="0.3">
      <c r="M35354" s="162"/>
      <c r="N35354" s="152"/>
      <c r="P35354" s="138"/>
    </row>
    <row r="35355" spans="13:16" x14ac:dyDescent="0.3">
      <c r="M35355" s="162"/>
      <c r="N35355" s="152"/>
      <c r="P35355" s="138"/>
    </row>
    <row r="35356" spans="13:16" x14ac:dyDescent="0.3">
      <c r="M35356" s="162"/>
      <c r="N35356" s="152"/>
      <c r="P35356" s="138"/>
    </row>
    <row r="35357" spans="13:16" x14ac:dyDescent="0.3">
      <c r="M35357" s="162"/>
      <c r="N35357" s="152"/>
      <c r="P35357" s="138"/>
    </row>
    <row r="35358" spans="13:16" x14ac:dyDescent="0.3">
      <c r="M35358" s="162"/>
      <c r="N35358" s="152"/>
      <c r="P35358" s="138"/>
    </row>
    <row r="35359" spans="13:16" x14ac:dyDescent="0.3">
      <c r="M35359" s="162"/>
      <c r="N35359" s="152"/>
      <c r="P35359" s="138"/>
    </row>
    <row r="35360" spans="13:16" x14ac:dyDescent="0.3">
      <c r="M35360" s="162"/>
      <c r="N35360" s="152"/>
      <c r="P35360" s="138"/>
    </row>
    <row r="35361" spans="13:16" x14ac:dyDescent="0.3">
      <c r="M35361" s="162"/>
      <c r="N35361" s="152"/>
      <c r="P35361" s="138"/>
    </row>
    <row r="35362" spans="13:16" x14ac:dyDescent="0.3">
      <c r="M35362" s="162"/>
      <c r="N35362" s="152"/>
      <c r="P35362" s="138"/>
    </row>
    <row r="35363" spans="13:16" x14ac:dyDescent="0.3">
      <c r="M35363" s="162"/>
      <c r="N35363" s="152"/>
      <c r="P35363" s="138"/>
    </row>
    <row r="35364" spans="13:16" x14ac:dyDescent="0.3">
      <c r="M35364" s="162"/>
      <c r="N35364" s="152"/>
      <c r="P35364" s="138"/>
    </row>
    <row r="35365" spans="13:16" x14ac:dyDescent="0.3">
      <c r="M35365" s="162"/>
      <c r="N35365" s="152"/>
      <c r="P35365" s="138"/>
    </row>
    <row r="35366" spans="13:16" x14ac:dyDescent="0.3">
      <c r="M35366" s="162"/>
      <c r="N35366" s="152"/>
      <c r="P35366" s="138"/>
    </row>
    <row r="35367" spans="13:16" x14ac:dyDescent="0.3">
      <c r="M35367" s="162"/>
      <c r="N35367" s="152"/>
      <c r="P35367" s="138"/>
    </row>
    <row r="35368" spans="13:16" x14ac:dyDescent="0.3">
      <c r="M35368" s="162"/>
      <c r="N35368" s="152"/>
      <c r="P35368" s="138"/>
    </row>
    <row r="35369" spans="13:16" x14ac:dyDescent="0.3">
      <c r="M35369" s="162"/>
      <c r="N35369" s="152"/>
      <c r="P35369" s="138"/>
    </row>
    <row r="35370" spans="13:16" x14ac:dyDescent="0.3">
      <c r="M35370" s="162"/>
      <c r="N35370" s="152"/>
      <c r="P35370" s="138"/>
    </row>
    <row r="35371" spans="13:16" x14ac:dyDescent="0.3">
      <c r="M35371" s="162"/>
      <c r="N35371" s="152"/>
      <c r="P35371" s="138"/>
    </row>
    <row r="35372" spans="13:16" x14ac:dyDescent="0.3">
      <c r="M35372" s="162"/>
      <c r="N35372" s="152"/>
      <c r="P35372" s="138"/>
    </row>
    <row r="35373" spans="13:16" x14ac:dyDescent="0.3">
      <c r="M35373" s="162"/>
      <c r="N35373" s="152"/>
      <c r="P35373" s="138"/>
    </row>
    <row r="35374" spans="13:16" x14ac:dyDescent="0.3">
      <c r="M35374" s="162"/>
      <c r="N35374" s="152"/>
      <c r="P35374" s="138"/>
    </row>
    <row r="35375" spans="13:16" x14ac:dyDescent="0.3">
      <c r="M35375" s="162"/>
      <c r="N35375" s="152"/>
      <c r="P35375" s="138"/>
    </row>
    <row r="35376" spans="13:16" x14ac:dyDescent="0.3">
      <c r="M35376" s="162"/>
      <c r="N35376" s="152"/>
      <c r="P35376" s="138"/>
    </row>
    <row r="35377" spans="13:16" x14ac:dyDescent="0.3">
      <c r="M35377" s="162"/>
      <c r="N35377" s="152"/>
      <c r="P35377" s="138"/>
    </row>
    <row r="35378" spans="13:16" x14ac:dyDescent="0.3">
      <c r="M35378" s="162"/>
      <c r="N35378" s="152"/>
      <c r="P35378" s="138"/>
    </row>
    <row r="35379" spans="13:16" x14ac:dyDescent="0.3">
      <c r="M35379" s="162"/>
      <c r="N35379" s="152"/>
      <c r="P35379" s="138"/>
    </row>
    <row r="35380" spans="13:16" x14ac:dyDescent="0.3">
      <c r="M35380" s="162"/>
      <c r="N35380" s="152"/>
      <c r="P35380" s="138"/>
    </row>
    <row r="35381" spans="13:16" x14ac:dyDescent="0.3">
      <c r="M35381" s="162"/>
      <c r="N35381" s="152"/>
      <c r="P35381" s="138"/>
    </row>
    <row r="35382" spans="13:16" x14ac:dyDescent="0.3">
      <c r="M35382" s="162"/>
      <c r="N35382" s="152"/>
      <c r="P35382" s="138"/>
    </row>
    <row r="35383" spans="13:16" x14ac:dyDescent="0.3">
      <c r="M35383" s="162"/>
      <c r="N35383" s="152"/>
      <c r="P35383" s="138"/>
    </row>
    <row r="35384" spans="13:16" x14ac:dyDescent="0.3">
      <c r="M35384" s="162"/>
      <c r="N35384" s="152"/>
      <c r="P35384" s="138"/>
    </row>
    <row r="35385" spans="13:16" x14ac:dyDescent="0.3">
      <c r="M35385" s="162"/>
      <c r="N35385" s="152"/>
      <c r="P35385" s="138"/>
    </row>
    <row r="35386" spans="13:16" x14ac:dyDescent="0.3">
      <c r="M35386" s="162"/>
      <c r="N35386" s="152"/>
      <c r="P35386" s="138"/>
    </row>
    <row r="35387" spans="13:16" x14ac:dyDescent="0.3">
      <c r="M35387" s="162"/>
      <c r="N35387" s="152"/>
      <c r="P35387" s="138"/>
    </row>
    <row r="35388" spans="13:16" x14ac:dyDescent="0.3">
      <c r="M35388" s="162"/>
      <c r="N35388" s="152"/>
      <c r="P35388" s="138"/>
    </row>
    <row r="35389" spans="13:16" x14ac:dyDescent="0.3">
      <c r="M35389" s="162"/>
      <c r="N35389" s="152"/>
      <c r="P35389" s="138"/>
    </row>
    <row r="35390" spans="13:16" x14ac:dyDescent="0.3">
      <c r="M35390" s="162"/>
      <c r="N35390" s="152"/>
      <c r="P35390" s="138"/>
    </row>
    <row r="35391" spans="13:16" x14ac:dyDescent="0.3">
      <c r="M35391" s="162"/>
      <c r="N35391" s="152"/>
      <c r="P35391" s="138"/>
    </row>
    <row r="35392" spans="13:16" x14ac:dyDescent="0.3">
      <c r="M35392" s="162"/>
      <c r="N35392" s="152"/>
      <c r="P35392" s="138"/>
    </row>
    <row r="35393" spans="13:16" x14ac:dyDescent="0.3">
      <c r="M35393" s="162"/>
      <c r="N35393" s="152"/>
      <c r="P35393" s="138"/>
    </row>
    <row r="35394" spans="13:16" x14ac:dyDescent="0.3">
      <c r="M35394" s="162"/>
      <c r="N35394" s="152"/>
      <c r="P35394" s="138"/>
    </row>
    <row r="35395" spans="13:16" x14ac:dyDescent="0.3">
      <c r="M35395" s="162"/>
      <c r="N35395" s="152"/>
      <c r="P35395" s="138"/>
    </row>
    <row r="35396" spans="13:16" x14ac:dyDescent="0.3">
      <c r="M35396" s="162"/>
      <c r="N35396" s="152"/>
      <c r="P35396" s="138"/>
    </row>
    <row r="35397" spans="13:16" x14ac:dyDescent="0.3">
      <c r="M35397" s="162"/>
      <c r="N35397" s="152"/>
      <c r="P35397" s="138"/>
    </row>
    <row r="35398" spans="13:16" x14ac:dyDescent="0.3">
      <c r="M35398" s="162"/>
      <c r="N35398" s="152"/>
      <c r="P35398" s="138"/>
    </row>
    <row r="35399" spans="13:16" x14ac:dyDescent="0.3">
      <c r="M35399" s="162"/>
      <c r="N35399" s="152"/>
      <c r="P35399" s="138"/>
    </row>
    <row r="35400" spans="13:16" x14ac:dyDescent="0.3">
      <c r="M35400" s="162"/>
      <c r="N35400" s="152"/>
      <c r="P35400" s="138"/>
    </row>
    <row r="35401" spans="13:16" x14ac:dyDescent="0.3">
      <c r="M35401" s="162"/>
      <c r="N35401" s="152"/>
      <c r="P35401" s="138"/>
    </row>
    <row r="35402" spans="13:16" x14ac:dyDescent="0.3">
      <c r="M35402" s="162"/>
      <c r="N35402" s="152"/>
      <c r="P35402" s="138"/>
    </row>
    <row r="35403" spans="13:16" x14ac:dyDescent="0.3">
      <c r="M35403" s="162"/>
      <c r="N35403" s="152"/>
      <c r="P35403" s="138"/>
    </row>
    <row r="35404" spans="13:16" x14ac:dyDescent="0.3">
      <c r="M35404" s="162"/>
      <c r="N35404" s="152"/>
      <c r="P35404" s="138"/>
    </row>
    <row r="35405" spans="13:16" x14ac:dyDescent="0.3">
      <c r="M35405" s="162"/>
      <c r="N35405" s="152"/>
      <c r="P35405" s="138"/>
    </row>
    <row r="35406" spans="13:16" x14ac:dyDescent="0.3">
      <c r="M35406" s="162"/>
      <c r="N35406" s="152"/>
      <c r="P35406" s="138"/>
    </row>
    <row r="35407" spans="13:16" x14ac:dyDescent="0.3">
      <c r="M35407" s="162"/>
      <c r="N35407" s="152"/>
      <c r="P35407" s="138"/>
    </row>
    <row r="35408" spans="13:16" x14ac:dyDescent="0.3">
      <c r="M35408" s="162"/>
      <c r="N35408" s="152"/>
      <c r="P35408" s="138"/>
    </row>
    <row r="35409" spans="13:16" x14ac:dyDescent="0.3">
      <c r="M35409" s="162"/>
      <c r="N35409" s="152"/>
      <c r="P35409" s="138"/>
    </row>
    <row r="35410" spans="13:16" x14ac:dyDescent="0.3">
      <c r="M35410" s="162"/>
      <c r="N35410" s="152"/>
      <c r="P35410" s="138"/>
    </row>
    <row r="35411" spans="13:16" x14ac:dyDescent="0.3">
      <c r="M35411" s="162"/>
      <c r="N35411" s="152"/>
      <c r="P35411" s="138"/>
    </row>
    <row r="35412" spans="13:16" x14ac:dyDescent="0.3">
      <c r="M35412" s="162"/>
      <c r="N35412" s="152"/>
      <c r="P35412" s="138"/>
    </row>
    <row r="35413" spans="13:16" x14ac:dyDescent="0.3">
      <c r="M35413" s="162"/>
      <c r="N35413" s="152"/>
      <c r="P35413" s="138"/>
    </row>
    <row r="35414" spans="13:16" x14ac:dyDescent="0.3">
      <c r="M35414" s="162"/>
      <c r="N35414" s="152"/>
      <c r="P35414" s="138"/>
    </row>
    <row r="35415" spans="13:16" x14ac:dyDescent="0.3">
      <c r="M35415" s="162"/>
      <c r="N35415" s="152"/>
      <c r="P35415" s="138"/>
    </row>
    <row r="35416" spans="13:16" x14ac:dyDescent="0.3">
      <c r="M35416" s="162"/>
      <c r="N35416" s="152"/>
      <c r="P35416" s="138"/>
    </row>
    <row r="35417" spans="13:16" x14ac:dyDescent="0.3">
      <c r="M35417" s="162"/>
      <c r="N35417" s="152"/>
      <c r="P35417" s="138"/>
    </row>
    <row r="35418" spans="13:16" x14ac:dyDescent="0.3">
      <c r="M35418" s="162"/>
      <c r="N35418" s="152"/>
      <c r="P35418" s="138"/>
    </row>
    <row r="35419" spans="13:16" x14ac:dyDescent="0.3">
      <c r="M35419" s="162"/>
      <c r="N35419" s="152"/>
      <c r="P35419" s="138"/>
    </row>
    <row r="35420" spans="13:16" x14ac:dyDescent="0.3">
      <c r="M35420" s="162"/>
      <c r="N35420" s="152"/>
      <c r="P35420" s="138"/>
    </row>
    <row r="35421" spans="13:16" x14ac:dyDescent="0.3">
      <c r="M35421" s="162"/>
      <c r="N35421" s="152"/>
      <c r="P35421" s="138"/>
    </row>
    <row r="35422" spans="13:16" x14ac:dyDescent="0.3">
      <c r="M35422" s="162"/>
      <c r="N35422" s="152"/>
      <c r="P35422" s="138"/>
    </row>
    <row r="35423" spans="13:16" x14ac:dyDescent="0.3">
      <c r="M35423" s="162"/>
      <c r="N35423" s="152"/>
      <c r="P35423" s="138"/>
    </row>
    <row r="35424" spans="13:16" x14ac:dyDescent="0.3">
      <c r="M35424" s="162"/>
      <c r="N35424" s="152"/>
      <c r="P35424" s="138"/>
    </row>
    <row r="35425" spans="13:16" x14ac:dyDescent="0.3">
      <c r="M35425" s="162"/>
      <c r="N35425" s="152"/>
      <c r="P35425" s="138"/>
    </row>
    <row r="35426" spans="13:16" x14ac:dyDescent="0.3">
      <c r="M35426" s="162"/>
      <c r="N35426" s="152"/>
      <c r="P35426" s="138"/>
    </row>
    <row r="35427" spans="13:16" x14ac:dyDescent="0.3">
      <c r="M35427" s="162"/>
      <c r="N35427" s="152"/>
      <c r="P35427" s="138"/>
    </row>
    <row r="35428" spans="13:16" x14ac:dyDescent="0.3">
      <c r="M35428" s="162"/>
      <c r="N35428" s="152"/>
      <c r="P35428" s="138"/>
    </row>
    <row r="35429" spans="13:16" x14ac:dyDescent="0.3">
      <c r="M35429" s="162"/>
      <c r="N35429" s="152"/>
      <c r="P35429" s="138"/>
    </row>
    <row r="35430" spans="13:16" x14ac:dyDescent="0.3">
      <c r="M35430" s="162"/>
      <c r="N35430" s="152"/>
      <c r="P35430" s="138"/>
    </row>
    <row r="35431" spans="13:16" x14ac:dyDescent="0.3">
      <c r="M35431" s="162"/>
      <c r="N35431" s="152"/>
      <c r="P35431" s="138"/>
    </row>
    <row r="35432" spans="13:16" x14ac:dyDescent="0.3">
      <c r="M35432" s="162"/>
      <c r="N35432" s="152"/>
      <c r="P35432" s="138"/>
    </row>
    <row r="35433" spans="13:16" x14ac:dyDescent="0.3">
      <c r="M35433" s="162"/>
      <c r="N35433" s="152"/>
      <c r="P35433" s="138"/>
    </row>
    <row r="35434" spans="13:16" x14ac:dyDescent="0.3">
      <c r="M35434" s="162"/>
      <c r="N35434" s="152"/>
      <c r="P35434" s="138"/>
    </row>
    <row r="35435" spans="13:16" x14ac:dyDescent="0.3">
      <c r="M35435" s="162"/>
      <c r="N35435" s="152"/>
      <c r="P35435" s="138"/>
    </row>
    <row r="35436" spans="13:16" x14ac:dyDescent="0.3">
      <c r="M35436" s="162"/>
      <c r="N35436" s="152"/>
      <c r="P35436" s="138"/>
    </row>
    <row r="35437" spans="13:16" x14ac:dyDescent="0.3">
      <c r="M35437" s="162"/>
      <c r="N35437" s="152"/>
      <c r="P35437" s="138"/>
    </row>
    <row r="35438" spans="13:16" x14ac:dyDescent="0.3">
      <c r="M35438" s="162"/>
      <c r="N35438" s="152"/>
      <c r="P35438" s="138"/>
    </row>
    <row r="35439" spans="13:16" x14ac:dyDescent="0.3">
      <c r="M35439" s="162"/>
      <c r="N35439" s="152"/>
      <c r="P35439" s="138"/>
    </row>
    <row r="35440" spans="13:16" x14ac:dyDescent="0.3">
      <c r="M35440" s="162"/>
      <c r="N35440" s="152"/>
      <c r="P35440" s="138"/>
    </row>
    <row r="35441" spans="13:16" x14ac:dyDescent="0.3">
      <c r="M35441" s="162"/>
      <c r="N35441" s="152"/>
      <c r="P35441" s="138"/>
    </row>
    <row r="35442" spans="13:16" x14ac:dyDescent="0.3">
      <c r="M35442" s="162"/>
      <c r="N35442" s="152"/>
      <c r="P35442" s="138"/>
    </row>
    <row r="35443" spans="13:16" x14ac:dyDescent="0.3">
      <c r="M35443" s="162"/>
      <c r="N35443" s="152"/>
      <c r="P35443" s="138"/>
    </row>
    <row r="35444" spans="13:16" x14ac:dyDescent="0.3">
      <c r="M35444" s="162"/>
      <c r="N35444" s="152"/>
      <c r="P35444" s="138"/>
    </row>
    <row r="35445" spans="13:16" x14ac:dyDescent="0.3">
      <c r="M35445" s="162"/>
      <c r="N35445" s="152"/>
      <c r="P35445" s="138"/>
    </row>
    <row r="35446" spans="13:16" x14ac:dyDescent="0.3">
      <c r="M35446" s="162"/>
      <c r="N35446" s="152"/>
      <c r="P35446" s="138"/>
    </row>
    <row r="35447" spans="13:16" x14ac:dyDescent="0.3">
      <c r="M35447" s="162"/>
      <c r="N35447" s="152"/>
      <c r="P35447" s="138"/>
    </row>
    <row r="35448" spans="13:16" x14ac:dyDescent="0.3">
      <c r="M35448" s="162"/>
      <c r="N35448" s="152"/>
      <c r="P35448" s="138"/>
    </row>
    <row r="35449" spans="13:16" x14ac:dyDescent="0.3">
      <c r="M35449" s="162"/>
      <c r="N35449" s="152"/>
      <c r="P35449" s="138"/>
    </row>
    <row r="35450" spans="13:16" x14ac:dyDescent="0.3">
      <c r="M35450" s="162"/>
      <c r="N35450" s="152"/>
      <c r="P35450" s="138"/>
    </row>
    <row r="35451" spans="13:16" x14ac:dyDescent="0.3">
      <c r="M35451" s="162"/>
      <c r="N35451" s="152"/>
      <c r="P35451" s="138"/>
    </row>
    <row r="35452" spans="13:16" x14ac:dyDescent="0.3">
      <c r="M35452" s="162"/>
      <c r="N35452" s="152"/>
      <c r="P35452" s="138"/>
    </row>
    <row r="35453" spans="13:16" x14ac:dyDescent="0.3">
      <c r="M35453" s="162"/>
      <c r="N35453" s="152"/>
      <c r="P35453" s="138"/>
    </row>
    <row r="35454" spans="13:16" x14ac:dyDescent="0.3">
      <c r="M35454" s="162"/>
      <c r="N35454" s="152"/>
      <c r="P35454" s="138"/>
    </row>
    <row r="35455" spans="13:16" x14ac:dyDescent="0.3">
      <c r="M35455" s="162"/>
      <c r="N35455" s="152"/>
      <c r="P35455" s="138"/>
    </row>
    <row r="35456" spans="13:16" x14ac:dyDescent="0.3">
      <c r="M35456" s="162"/>
      <c r="N35456" s="152"/>
      <c r="P35456" s="138"/>
    </row>
    <row r="35457" spans="13:16" x14ac:dyDescent="0.3">
      <c r="M35457" s="162"/>
      <c r="N35457" s="152"/>
      <c r="P35457" s="138"/>
    </row>
    <row r="35458" spans="13:16" x14ac:dyDescent="0.3">
      <c r="M35458" s="162"/>
      <c r="N35458" s="152"/>
      <c r="P35458" s="138"/>
    </row>
    <row r="35459" spans="13:16" x14ac:dyDescent="0.3">
      <c r="M35459" s="162"/>
      <c r="N35459" s="152"/>
      <c r="P35459" s="138"/>
    </row>
    <row r="35460" spans="13:16" x14ac:dyDescent="0.3">
      <c r="M35460" s="162"/>
      <c r="N35460" s="152"/>
      <c r="P35460" s="138"/>
    </row>
    <row r="35461" spans="13:16" x14ac:dyDescent="0.3">
      <c r="M35461" s="162"/>
      <c r="N35461" s="152"/>
      <c r="P35461" s="138"/>
    </row>
    <row r="35462" spans="13:16" x14ac:dyDescent="0.3">
      <c r="M35462" s="162"/>
      <c r="N35462" s="152"/>
      <c r="P35462" s="138"/>
    </row>
    <row r="35463" spans="13:16" x14ac:dyDescent="0.3">
      <c r="M35463" s="162"/>
      <c r="N35463" s="152"/>
      <c r="P35463" s="138"/>
    </row>
    <row r="35464" spans="13:16" x14ac:dyDescent="0.3">
      <c r="M35464" s="162"/>
      <c r="N35464" s="152"/>
      <c r="P35464" s="138"/>
    </row>
    <row r="35465" spans="13:16" x14ac:dyDescent="0.3">
      <c r="M35465" s="162"/>
      <c r="N35465" s="152"/>
      <c r="P35465" s="138"/>
    </row>
    <row r="35466" spans="13:16" x14ac:dyDescent="0.3">
      <c r="M35466" s="162"/>
      <c r="N35466" s="152"/>
      <c r="P35466" s="138"/>
    </row>
    <row r="35467" spans="13:16" x14ac:dyDescent="0.3">
      <c r="M35467" s="162"/>
      <c r="N35467" s="152"/>
      <c r="P35467" s="138"/>
    </row>
    <row r="35468" spans="13:16" x14ac:dyDescent="0.3">
      <c r="M35468" s="162"/>
      <c r="N35468" s="152"/>
      <c r="P35468" s="138"/>
    </row>
    <row r="35469" spans="13:16" x14ac:dyDescent="0.3">
      <c r="M35469" s="162"/>
      <c r="N35469" s="152"/>
      <c r="P35469" s="138"/>
    </row>
    <row r="35470" spans="13:16" x14ac:dyDescent="0.3">
      <c r="M35470" s="162"/>
      <c r="N35470" s="152"/>
      <c r="P35470" s="138"/>
    </row>
    <row r="35471" spans="13:16" x14ac:dyDescent="0.3">
      <c r="M35471" s="162"/>
      <c r="N35471" s="152"/>
      <c r="P35471" s="138"/>
    </row>
    <row r="35472" spans="13:16" x14ac:dyDescent="0.3">
      <c r="M35472" s="162"/>
      <c r="N35472" s="152"/>
      <c r="P35472" s="138"/>
    </row>
    <row r="35473" spans="13:16" x14ac:dyDescent="0.3">
      <c r="M35473" s="162"/>
      <c r="N35473" s="152"/>
      <c r="P35473" s="138"/>
    </row>
    <row r="35474" spans="13:16" x14ac:dyDescent="0.3">
      <c r="M35474" s="162"/>
      <c r="N35474" s="152"/>
      <c r="P35474" s="138"/>
    </row>
    <row r="35475" spans="13:16" x14ac:dyDescent="0.3">
      <c r="M35475" s="162"/>
      <c r="N35475" s="152"/>
      <c r="P35475" s="138"/>
    </row>
    <row r="35476" spans="13:16" x14ac:dyDescent="0.3">
      <c r="M35476" s="162"/>
      <c r="N35476" s="152"/>
      <c r="P35476" s="138"/>
    </row>
    <row r="35477" spans="13:16" x14ac:dyDescent="0.3">
      <c r="M35477" s="162"/>
      <c r="N35477" s="152"/>
      <c r="P35477" s="138"/>
    </row>
    <row r="35478" spans="13:16" x14ac:dyDescent="0.3">
      <c r="M35478" s="162"/>
      <c r="N35478" s="152"/>
      <c r="P35478" s="138"/>
    </row>
    <row r="35479" spans="13:16" x14ac:dyDescent="0.3">
      <c r="M35479" s="162"/>
      <c r="N35479" s="152"/>
      <c r="P35479" s="138"/>
    </row>
    <row r="35480" spans="13:16" x14ac:dyDescent="0.3">
      <c r="M35480" s="162"/>
      <c r="N35480" s="152"/>
      <c r="P35480" s="138"/>
    </row>
    <row r="35481" spans="13:16" x14ac:dyDescent="0.3">
      <c r="M35481" s="162"/>
      <c r="N35481" s="152"/>
      <c r="P35481" s="138"/>
    </row>
    <row r="35482" spans="13:16" x14ac:dyDescent="0.3">
      <c r="M35482" s="162"/>
      <c r="N35482" s="152"/>
      <c r="P35482" s="138"/>
    </row>
    <row r="35483" spans="13:16" x14ac:dyDescent="0.3">
      <c r="M35483" s="162"/>
      <c r="N35483" s="152"/>
      <c r="P35483" s="138"/>
    </row>
    <row r="35484" spans="13:16" x14ac:dyDescent="0.3">
      <c r="M35484" s="162"/>
      <c r="N35484" s="152"/>
      <c r="P35484" s="138"/>
    </row>
    <row r="35485" spans="13:16" x14ac:dyDescent="0.3">
      <c r="M35485" s="162"/>
      <c r="N35485" s="152"/>
      <c r="P35485" s="138"/>
    </row>
    <row r="35486" spans="13:16" x14ac:dyDescent="0.3">
      <c r="M35486" s="162"/>
      <c r="N35486" s="152"/>
      <c r="P35486" s="138"/>
    </row>
    <row r="35487" spans="13:16" x14ac:dyDescent="0.3">
      <c r="M35487" s="162"/>
      <c r="N35487" s="152"/>
      <c r="P35487" s="138"/>
    </row>
    <row r="35488" spans="13:16" x14ac:dyDescent="0.3">
      <c r="M35488" s="162"/>
      <c r="N35488" s="152"/>
      <c r="P35488" s="138"/>
    </row>
    <row r="35489" spans="13:16" x14ac:dyDescent="0.3">
      <c r="M35489" s="162"/>
      <c r="N35489" s="152"/>
      <c r="P35489" s="138"/>
    </row>
    <row r="35490" spans="13:16" x14ac:dyDescent="0.3">
      <c r="M35490" s="162"/>
      <c r="N35490" s="152"/>
      <c r="P35490" s="138"/>
    </row>
    <row r="35491" spans="13:16" x14ac:dyDescent="0.3">
      <c r="M35491" s="162"/>
      <c r="N35491" s="152"/>
      <c r="P35491" s="138"/>
    </row>
    <row r="35492" spans="13:16" x14ac:dyDescent="0.3">
      <c r="M35492" s="162"/>
      <c r="N35492" s="152"/>
      <c r="P35492" s="138"/>
    </row>
    <row r="35493" spans="13:16" x14ac:dyDescent="0.3">
      <c r="M35493" s="162"/>
      <c r="N35493" s="152"/>
      <c r="P35493" s="138"/>
    </row>
    <row r="35494" spans="13:16" x14ac:dyDescent="0.3">
      <c r="M35494" s="162"/>
      <c r="N35494" s="152"/>
      <c r="P35494" s="138"/>
    </row>
    <row r="35495" spans="13:16" x14ac:dyDescent="0.3">
      <c r="M35495" s="162"/>
      <c r="N35495" s="152"/>
      <c r="P35495" s="138"/>
    </row>
    <row r="35496" spans="13:16" x14ac:dyDescent="0.3">
      <c r="M35496" s="162"/>
      <c r="N35496" s="152"/>
      <c r="P35496" s="138"/>
    </row>
    <row r="35497" spans="13:16" x14ac:dyDescent="0.3">
      <c r="M35497" s="162"/>
      <c r="N35497" s="152"/>
      <c r="P35497" s="138"/>
    </row>
    <row r="35498" spans="13:16" x14ac:dyDescent="0.3">
      <c r="M35498" s="162"/>
      <c r="N35498" s="152"/>
      <c r="P35498" s="138"/>
    </row>
    <row r="35499" spans="13:16" x14ac:dyDescent="0.3">
      <c r="M35499" s="162"/>
      <c r="N35499" s="152"/>
      <c r="P35499" s="138"/>
    </row>
    <row r="35500" spans="13:16" x14ac:dyDescent="0.3">
      <c r="M35500" s="162"/>
      <c r="N35500" s="152"/>
      <c r="P35500" s="138"/>
    </row>
    <row r="35501" spans="13:16" x14ac:dyDescent="0.3">
      <c r="M35501" s="162"/>
      <c r="N35501" s="152"/>
      <c r="P35501" s="138"/>
    </row>
    <row r="35502" spans="13:16" x14ac:dyDescent="0.3">
      <c r="M35502" s="162"/>
      <c r="N35502" s="152"/>
      <c r="P35502" s="138"/>
    </row>
    <row r="35503" spans="13:16" x14ac:dyDescent="0.3">
      <c r="M35503" s="162"/>
      <c r="N35503" s="152"/>
      <c r="P35503" s="138"/>
    </row>
    <row r="35504" spans="13:16" x14ac:dyDescent="0.3">
      <c r="M35504" s="162"/>
      <c r="N35504" s="152"/>
      <c r="P35504" s="138"/>
    </row>
    <row r="35505" spans="13:16" x14ac:dyDescent="0.3">
      <c r="M35505" s="162"/>
      <c r="N35505" s="152"/>
      <c r="P35505" s="138"/>
    </row>
    <row r="35506" spans="13:16" x14ac:dyDescent="0.3">
      <c r="M35506" s="162"/>
      <c r="N35506" s="152"/>
      <c r="P35506" s="138"/>
    </row>
    <row r="35507" spans="13:16" x14ac:dyDescent="0.3">
      <c r="M35507" s="162"/>
      <c r="N35507" s="152"/>
      <c r="P35507" s="138"/>
    </row>
    <row r="35508" spans="13:16" x14ac:dyDescent="0.3">
      <c r="M35508" s="162"/>
      <c r="N35508" s="152"/>
      <c r="P35508" s="138"/>
    </row>
    <row r="35509" spans="13:16" x14ac:dyDescent="0.3">
      <c r="M35509" s="162"/>
      <c r="N35509" s="152"/>
      <c r="P35509" s="138"/>
    </row>
    <row r="35510" spans="13:16" x14ac:dyDescent="0.3">
      <c r="M35510" s="162"/>
      <c r="N35510" s="152"/>
      <c r="P35510" s="138"/>
    </row>
    <row r="35511" spans="13:16" x14ac:dyDescent="0.3">
      <c r="M35511" s="162"/>
      <c r="N35511" s="152"/>
      <c r="P35511" s="138"/>
    </row>
    <row r="35512" spans="13:16" x14ac:dyDescent="0.3">
      <c r="M35512" s="162"/>
      <c r="N35512" s="152"/>
      <c r="P35512" s="138"/>
    </row>
    <row r="35513" spans="13:16" x14ac:dyDescent="0.3">
      <c r="M35513" s="162"/>
      <c r="N35513" s="152"/>
      <c r="P35513" s="138"/>
    </row>
    <row r="35514" spans="13:16" x14ac:dyDescent="0.3">
      <c r="M35514" s="162"/>
      <c r="N35514" s="152"/>
      <c r="P35514" s="138"/>
    </row>
    <row r="35515" spans="13:16" x14ac:dyDescent="0.3">
      <c r="M35515" s="162"/>
      <c r="N35515" s="152"/>
      <c r="P35515" s="138"/>
    </row>
    <row r="35516" spans="13:16" x14ac:dyDescent="0.3">
      <c r="M35516" s="162"/>
      <c r="N35516" s="152"/>
      <c r="P35516" s="138"/>
    </row>
    <row r="35517" spans="13:16" x14ac:dyDescent="0.3">
      <c r="M35517" s="162"/>
      <c r="N35517" s="152"/>
      <c r="P35517" s="138"/>
    </row>
    <row r="35518" spans="13:16" x14ac:dyDescent="0.3">
      <c r="M35518" s="162"/>
      <c r="N35518" s="152"/>
      <c r="P35518" s="138"/>
    </row>
    <row r="35519" spans="13:16" x14ac:dyDescent="0.3">
      <c r="M35519" s="162"/>
      <c r="N35519" s="152"/>
      <c r="P35519" s="138"/>
    </row>
    <row r="35520" spans="13:16" x14ac:dyDescent="0.3">
      <c r="M35520" s="162"/>
      <c r="N35520" s="152"/>
      <c r="P35520" s="138"/>
    </row>
    <row r="35521" spans="13:16" x14ac:dyDescent="0.3">
      <c r="M35521" s="162"/>
      <c r="N35521" s="152"/>
      <c r="P35521" s="138"/>
    </row>
    <row r="35522" spans="13:16" x14ac:dyDescent="0.3">
      <c r="M35522" s="162"/>
      <c r="N35522" s="152"/>
      <c r="P35522" s="138"/>
    </row>
    <row r="35523" spans="13:16" x14ac:dyDescent="0.3">
      <c r="M35523" s="162"/>
      <c r="N35523" s="152"/>
      <c r="P35523" s="138"/>
    </row>
    <row r="35524" spans="13:16" x14ac:dyDescent="0.3">
      <c r="M35524" s="162"/>
      <c r="N35524" s="152"/>
      <c r="P35524" s="138"/>
    </row>
    <row r="35525" spans="13:16" x14ac:dyDescent="0.3">
      <c r="M35525" s="162"/>
      <c r="N35525" s="152"/>
      <c r="P35525" s="138"/>
    </row>
    <row r="35526" spans="13:16" x14ac:dyDescent="0.3">
      <c r="M35526" s="162"/>
      <c r="N35526" s="152"/>
      <c r="P35526" s="138"/>
    </row>
    <row r="35527" spans="13:16" x14ac:dyDescent="0.3">
      <c r="M35527" s="162"/>
      <c r="N35527" s="152"/>
      <c r="P35527" s="138"/>
    </row>
    <row r="35528" spans="13:16" x14ac:dyDescent="0.3">
      <c r="M35528" s="162"/>
      <c r="N35528" s="152"/>
      <c r="P35528" s="138"/>
    </row>
    <row r="35529" spans="13:16" x14ac:dyDescent="0.3">
      <c r="M35529" s="162"/>
      <c r="N35529" s="152"/>
      <c r="P35529" s="138"/>
    </row>
    <row r="35530" spans="13:16" x14ac:dyDescent="0.3">
      <c r="M35530" s="162"/>
      <c r="N35530" s="152"/>
      <c r="P35530" s="138"/>
    </row>
    <row r="35531" spans="13:16" x14ac:dyDescent="0.3">
      <c r="M35531" s="162"/>
      <c r="N35531" s="152"/>
      <c r="P35531" s="138"/>
    </row>
    <row r="35532" spans="13:16" x14ac:dyDescent="0.3">
      <c r="M35532" s="162"/>
      <c r="N35532" s="152"/>
      <c r="P35532" s="138"/>
    </row>
    <row r="35533" spans="13:16" x14ac:dyDescent="0.3">
      <c r="M35533" s="162"/>
      <c r="N35533" s="152"/>
      <c r="P35533" s="138"/>
    </row>
    <row r="35534" spans="13:16" x14ac:dyDescent="0.3">
      <c r="M35534" s="162"/>
      <c r="N35534" s="152"/>
      <c r="P35534" s="138"/>
    </row>
    <row r="35535" spans="13:16" x14ac:dyDescent="0.3">
      <c r="M35535" s="162"/>
      <c r="N35535" s="152"/>
      <c r="P35535" s="138"/>
    </row>
    <row r="35536" spans="13:16" x14ac:dyDescent="0.3">
      <c r="M35536" s="162"/>
      <c r="N35536" s="152"/>
      <c r="P35536" s="138"/>
    </row>
    <row r="35537" spans="13:16" x14ac:dyDescent="0.3">
      <c r="M35537" s="162"/>
      <c r="N35537" s="152"/>
      <c r="P35537" s="138"/>
    </row>
    <row r="35538" spans="13:16" x14ac:dyDescent="0.3">
      <c r="M35538" s="162"/>
      <c r="N35538" s="152"/>
      <c r="P35538" s="138"/>
    </row>
    <row r="35539" spans="13:16" x14ac:dyDescent="0.3">
      <c r="M35539" s="162"/>
      <c r="N35539" s="152"/>
      <c r="P35539" s="138"/>
    </row>
    <row r="35540" spans="13:16" x14ac:dyDescent="0.3">
      <c r="M35540" s="162"/>
      <c r="N35540" s="152"/>
      <c r="P35540" s="138"/>
    </row>
    <row r="35541" spans="13:16" x14ac:dyDescent="0.3">
      <c r="M35541" s="162"/>
      <c r="N35541" s="152"/>
      <c r="P35541" s="138"/>
    </row>
    <row r="35542" spans="13:16" x14ac:dyDescent="0.3">
      <c r="M35542" s="162"/>
      <c r="N35542" s="152"/>
      <c r="P35542" s="138"/>
    </row>
    <row r="35543" spans="13:16" x14ac:dyDescent="0.3">
      <c r="M35543" s="162"/>
      <c r="N35543" s="152"/>
      <c r="P35543" s="138"/>
    </row>
    <row r="35544" spans="13:16" x14ac:dyDescent="0.3">
      <c r="M35544" s="162"/>
      <c r="N35544" s="152"/>
      <c r="P35544" s="138"/>
    </row>
    <row r="35545" spans="13:16" x14ac:dyDescent="0.3">
      <c r="M35545" s="162"/>
      <c r="N35545" s="152"/>
      <c r="P35545" s="138"/>
    </row>
    <row r="35546" spans="13:16" x14ac:dyDescent="0.3">
      <c r="M35546" s="162"/>
      <c r="N35546" s="152"/>
      <c r="P35546" s="138"/>
    </row>
    <row r="35547" spans="13:16" x14ac:dyDescent="0.3">
      <c r="M35547" s="162"/>
      <c r="N35547" s="152"/>
      <c r="P35547" s="138"/>
    </row>
    <row r="35548" spans="13:16" x14ac:dyDescent="0.3">
      <c r="M35548" s="162"/>
      <c r="N35548" s="152"/>
      <c r="P35548" s="138"/>
    </row>
    <row r="35549" spans="13:16" x14ac:dyDescent="0.3">
      <c r="M35549" s="162"/>
      <c r="N35549" s="152"/>
      <c r="P35549" s="138"/>
    </row>
    <row r="35550" spans="13:16" x14ac:dyDescent="0.3">
      <c r="M35550" s="162"/>
      <c r="N35550" s="152"/>
      <c r="P35550" s="138"/>
    </row>
    <row r="35551" spans="13:16" x14ac:dyDescent="0.3">
      <c r="M35551" s="162"/>
      <c r="N35551" s="152"/>
      <c r="P35551" s="138"/>
    </row>
    <row r="35552" spans="13:16" x14ac:dyDescent="0.3">
      <c r="M35552" s="162"/>
      <c r="N35552" s="152"/>
      <c r="P35552" s="138"/>
    </row>
    <row r="35553" spans="13:16" x14ac:dyDescent="0.3">
      <c r="M35553" s="162"/>
      <c r="N35553" s="152"/>
      <c r="P35553" s="138"/>
    </row>
    <row r="35554" spans="13:16" x14ac:dyDescent="0.3">
      <c r="M35554" s="162"/>
      <c r="N35554" s="152"/>
      <c r="P35554" s="138"/>
    </row>
    <row r="35555" spans="13:16" x14ac:dyDescent="0.3">
      <c r="M35555" s="162"/>
      <c r="N35555" s="152"/>
      <c r="P35555" s="138"/>
    </row>
    <row r="35556" spans="13:16" x14ac:dyDescent="0.3">
      <c r="M35556" s="162"/>
      <c r="N35556" s="152"/>
      <c r="P35556" s="138"/>
    </row>
    <row r="35557" spans="13:16" x14ac:dyDescent="0.3">
      <c r="M35557" s="162"/>
      <c r="N35557" s="152"/>
      <c r="P35557" s="138"/>
    </row>
    <row r="35558" spans="13:16" x14ac:dyDescent="0.3">
      <c r="M35558" s="162"/>
      <c r="N35558" s="152"/>
      <c r="P35558" s="138"/>
    </row>
    <row r="35559" spans="13:16" x14ac:dyDescent="0.3">
      <c r="M35559" s="162"/>
      <c r="N35559" s="152"/>
      <c r="P35559" s="138"/>
    </row>
    <row r="35560" spans="13:16" x14ac:dyDescent="0.3">
      <c r="M35560" s="162"/>
      <c r="N35560" s="152"/>
      <c r="P35560" s="138"/>
    </row>
    <row r="35561" spans="13:16" x14ac:dyDescent="0.3">
      <c r="M35561" s="162"/>
      <c r="N35561" s="152"/>
      <c r="P35561" s="138"/>
    </row>
    <row r="35562" spans="13:16" x14ac:dyDescent="0.3">
      <c r="M35562" s="162"/>
      <c r="N35562" s="152"/>
      <c r="P35562" s="138"/>
    </row>
    <row r="35563" spans="13:16" x14ac:dyDescent="0.3">
      <c r="M35563" s="162"/>
      <c r="N35563" s="152"/>
      <c r="P35563" s="138"/>
    </row>
    <row r="35564" spans="13:16" x14ac:dyDescent="0.3">
      <c r="M35564" s="162"/>
      <c r="N35564" s="152"/>
      <c r="P35564" s="138"/>
    </row>
    <row r="35565" spans="13:16" x14ac:dyDescent="0.3">
      <c r="M35565" s="162"/>
      <c r="N35565" s="152"/>
      <c r="P35565" s="138"/>
    </row>
    <row r="35566" spans="13:16" x14ac:dyDescent="0.3">
      <c r="M35566" s="162"/>
      <c r="N35566" s="152"/>
      <c r="P35566" s="138"/>
    </row>
    <row r="35567" spans="13:16" x14ac:dyDescent="0.3">
      <c r="M35567" s="162"/>
      <c r="N35567" s="152"/>
      <c r="P35567" s="138"/>
    </row>
    <row r="35568" spans="13:16" x14ac:dyDescent="0.3">
      <c r="M35568" s="162"/>
      <c r="N35568" s="152"/>
      <c r="P35568" s="138"/>
    </row>
    <row r="35569" spans="13:16" x14ac:dyDescent="0.3">
      <c r="M35569" s="162"/>
      <c r="N35569" s="152"/>
      <c r="P35569" s="138"/>
    </row>
    <row r="35570" spans="13:16" x14ac:dyDescent="0.3">
      <c r="M35570" s="162"/>
      <c r="N35570" s="152"/>
      <c r="P35570" s="138"/>
    </row>
    <row r="35571" spans="13:16" x14ac:dyDescent="0.3">
      <c r="M35571" s="162"/>
      <c r="N35571" s="152"/>
      <c r="P35571" s="138"/>
    </row>
    <row r="35572" spans="13:16" x14ac:dyDescent="0.3">
      <c r="M35572" s="162"/>
      <c r="N35572" s="152"/>
      <c r="P35572" s="138"/>
    </row>
    <row r="35573" spans="13:16" x14ac:dyDescent="0.3">
      <c r="M35573" s="162"/>
      <c r="N35573" s="152"/>
      <c r="P35573" s="138"/>
    </row>
    <row r="35574" spans="13:16" x14ac:dyDescent="0.3">
      <c r="M35574" s="162"/>
      <c r="N35574" s="152"/>
      <c r="P35574" s="138"/>
    </row>
    <row r="35575" spans="13:16" x14ac:dyDescent="0.3">
      <c r="M35575" s="162"/>
      <c r="N35575" s="152"/>
      <c r="P35575" s="138"/>
    </row>
    <row r="35576" spans="13:16" x14ac:dyDescent="0.3">
      <c r="M35576" s="162"/>
      <c r="N35576" s="152"/>
      <c r="P35576" s="138"/>
    </row>
    <row r="35577" spans="13:16" x14ac:dyDescent="0.3">
      <c r="M35577" s="162"/>
      <c r="N35577" s="152"/>
      <c r="P35577" s="138"/>
    </row>
    <row r="35578" spans="13:16" x14ac:dyDescent="0.3">
      <c r="M35578" s="162"/>
      <c r="N35578" s="152"/>
      <c r="P35578" s="138"/>
    </row>
    <row r="35579" spans="13:16" x14ac:dyDescent="0.3">
      <c r="M35579" s="162"/>
      <c r="N35579" s="152"/>
      <c r="P35579" s="138"/>
    </row>
    <row r="35580" spans="13:16" x14ac:dyDescent="0.3">
      <c r="M35580" s="162"/>
      <c r="N35580" s="152"/>
      <c r="P35580" s="138"/>
    </row>
    <row r="35581" spans="13:16" x14ac:dyDescent="0.3">
      <c r="M35581" s="162"/>
      <c r="N35581" s="152"/>
      <c r="P35581" s="138"/>
    </row>
    <row r="35582" spans="13:16" x14ac:dyDescent="0.3">
      <c r="M35582" s="162"/>
      <c r="N35582" s="152"/>
      <c r="P35582" s="138"/>
    </row>
    <row r="35583" spans="13:16" x14ac:dyDescent="0.3">
      <c r="M35583" s="162"/>
      <c r="N35583" s="152"/>
      <c r="P35583" s="138"/>
    </row>
    <row r="35584" spans="13:16" x14ac:dyDescent="0.3">
      <c r="M35584" s="162"/>
      <c r="N35584" s="152"/>
      <c r="P35584" s="138"/>
    </row>
    <row r="35585" spans="13:16" x14ac:dyDescent="0.3">
      <c r="M35585" s="162"/>
      <c r="N35585" s="152"/>
      <c r="P35585" s="138"/>
    </row>
    <row r="35586" spans="13:16" x14ac:dyDescent="0.3">
      <c r="M35586" s="162"/>
      <c r="N35586" s="152"/>
      <c r="P35586" s="138"/>
    </row>
    <row r="35587" spans="13:16" x14ac:dyDescent="0.3">
      <c r="M35587" s="162"/>
      <c r="N35587" s="152"/>
      <c r="P35587" s="138"/>
    </row>
    <row r="35588" spans="13:16" x14ac:dyDescent="0.3">
      <c r="M35588" s="162"/>
      <c r="N35588" s="152"/>
      <c r="P35588" s="138"/>
    </row>
    <row r="35589" spans="13:16" x14ac:dyDescent="0.3">
      <c r="M35589" s="162"/>
      <c r="N35589" s="152"/>
      <c r="P35589" s="138"/>
    </row>
    <row r="35590" spans="13:16" x14ac:dyDescent="0.3">
      <c r="M35590" s="162"/>
      <c r="N35590" s="152"/>
      <c r="P35590" s="138"/>
    </row>
    <row r="35591" spans="13:16" x14ac:dyDescent="0.3">
      <c r="M35591" s="162"/>
      <c r="N35591" s="152"/>
      <c r="P35591" s="138"/>
    </row>
    <row r="35592" spans="13:16" x14ac:dyDescent="0.3">
      <c r="M35592" s="162"/>
      <c r="N35592" s="152"/>
      <c r="P35592" s="138"/>
    </row>
    <row r="35593" spans="13:16" x14ac:dyDescent="0.3">
      <c r="M35593" s="162"/>
      <c r="N35593" s="152"/>
      <c r="P35593" s="138"/>
    </row>
    <row r="35594" spans="13:16" x14ac:dyDescent="0.3">
      <c r="M35594" s="162"/>
      <c r="N35594" s="152"/>
      <c r="P35594" s="138"/>
    </row>
    <row r="35595" spans="13:16" x14ac:dyDescent="0.3">
      <c r="M35595" s="162"/>
      <c r="N35595" s="152"/>
      <c r="P35595" s="138"/>
    </row>
    <row r="35596" spans="13:16" x14ac:dyDescent="0.3">
      <c r="M35596" s="162"/>
      <c r="N35596" s="152"/>
      <c r="P35596" s="138"/>
    </row>
    <row r="35597" spans="13:16" x14ac:dyDescent="0.3">
      <c r="M35597" s="162"/>
      <c r="N35597" s="152"/>
      <c r="P35597" s="138"/>
    </row>
    <row r="35598" spans="13:16" x14ac:dyDescent="0.3">
      <c r="M35598" s="162"/>
      <c r="N35598" s="152"/>
      <c r="P35598" s="138"/>
    </row>
    <row r="35599" spans="13:16" x14ac:dyDescent="0.3">
      <c r="M35599" s="162"/>
      <c r="N35599" s="152"/>
      <c r="P35599" s="138"/>
    </row>
    <row r="35600" spans="13:16" x14ac:dyDescent="0.3">
      <c r="M35600" s="162"/>
      <c r="N35600" s="152"/>
      <c r="P35600" s="138"/>
    </row>
    <row r="35601" spans="13:16" x14ac:dyDescent="0.3">
      <c r="M35601" s="162"/>
      <c r="N35601" s="152"/>
      <c r="P35601" s="138"/>
    </row>
    <row r="35602" spans="13:16" x14ac:dyDescent="0.3">
      <c r="M35602" s="162"/>
      <c r="N35602" s="152"/>
      <c r="P35602" s="138"/>
    </row>
    <row r="35603" spans="13:16" x14ac:dyDescent="0.3">
      <c r="M35603" s="162"/>
      <c r="N35603" s="152"/>
      <c r="P35603" s="138"/>
    </row>
    <row r="35604" spans="13:16" x14ac:dyDescent="0.3">
      <c r="M35604" s="162"/>
      <c r="N35604" s="152"/>
      <c r="P35604" s="138"/>
    </row>
    <row r="35605" spans="13:16" x14ac:dyDescent="0.3">
      <c r="M35605" s="162"/>
      <c r="N35605" s="152"/>
      <c r="P35605" s="138"/>
    </row>
    <row r="35606" spans="13:16" x14ac:dyDescent="0.3">
      <c r="M35606" s="162"/>
      <c r="N35606" s="152"/>
      <c r="P35606" s="138"/>
    </row>
    <row r="35607" spans="13:16" x14ac:dyDescent="0.3">
      <c r="M35607" s="162"/>
      <c r="N35607" s="152"/>
      <c r="P35607" s="138"/>
    </row>
    <row r="35608" spans="13:16" x14ac:dyDescent="0.3">
      <c r="M35608" s="162"/>
      <c r="N35608" s="152"/>
      <c r="P35608" s="138"/>
    </row>
    <row r="35609" spans="13:16" x14ac:dyDescent="0.3">
      <c r="M35609" s="162"/>
      <c r="N35609" s="152"/>
      <c r="P35609" s="138"/>
    </row>
    <row r="35610" spans="13:16" x14ac:dyDescent="0.3">
      <c r="M35610" s="162"/>
      <c r="N35610" s="152"/>
      <c r="P35610" s="138"/>
    </row>
    <row r="35611" spans="13:16" x14ac:dyDescent="0.3">
      <c r="M35611" s="162"/>
      <c r="N35611" s="152"/>
      <c r="P35611" s="138"/>
    </row>
    <row r="35612" spans="13:16" x14ac:dyDescent="0.3">
      <c r="M35612" s="162"/>
      <c r="N35612" s="152"/>
      <c r="P35612" s="138"/>
    </row>
    <row r="35613" spans="13:16" x14ac:dyDescent="0.3">
      <c r="M35613" s="162"/>
      <c r="N35613" s="152"/>
      <c r="P35613" s="138"/>
    </row>
    <row r="35614" spans="13:16" x14ac:dyDescent="0.3">
      <c r="M35614" s="162"/>
      <c r="N35614" s="152"/>
      <c r="P35614" s="138"/>
    </row>
    <row r="35615" spans="13:16" x14ac:dyDescent="0.3">
      <c r="M35615" s="162"/>
      <c r="N35615" s="152"/>
      <c r="P35615" s="138"/>
    </row>
    <row r="35616" spans="13:16" x14ac:dyDescent="0.3">
      <c r="M35616" s="162"/>
      <c r="N35616" s="152"/>
      <c r="P35616" s="138"/>
    </row>
    <row r="35617" spans="13:16" x14ac:dyDescent="0.3">
      <c r="M35617" s="162"/>
      <c r="N35617" s="152"/>
      <c r="P35617" s="138"/>
    </row>
    <row r="35618" spans="13:16" x14ac:dyDescent="0.3">
      <c r="M35618" s="162"/>
      <c r="N35618" s="152"/>
      <c r="P35618" s="138"/>
    </row>
    <row r="35619" spans="13:16" x14ac:dyDescent="0.3">
      <c r="M35619" s="162"/>
      <c r="N35619" s="152"/>
      <c r="P35619" s="138"/>
    </row>
    <row r="35620" spans="13:16" x14ac:dyDescent="0.3">
      <c r="M35620" s="162"/>
      <c r="N35620" s="152"/>
      <c r="P35620" s="138"/>
    </row>
    <row r="35621" spans="13:16" x14ac:dyDescent="0.3">
      <c r="M35621" s="162"/>
      <c r="N35621" s="152"/>
      <c r="P35621" s="138"/>
    </row>
    <row r="35622" spans="13:16" x14ac:dyDescent="0.3">
      <c r="M35622" s="162"/>
      <c r="N35622" s="152"/>
      <c r="P35622" s="138"/>
    </row>
    <row r="35623" spans="13:16" x14ac:dyDescent="0.3">
      <c r="M35623" s="162"/>
      <c r="N35623" s="152"/>
      <c r="P35623" s="138"/>
    </row>
    <row r="35624" spans="13:16" x14ac:dyDescent="0.3">
      <c r="M35624" s="162"/>
      <c r="N35624" s="152"/>
      <c r="P35624" s="138"/>
    </row>
    <row r="35625" spans="13:16" x14ac:dyDescent="0.3">
      <c r="M35625" s="162"/>
      <c r="N35625" s="152"/>
      <c r="P35625" s="138"/>
    </row>
    <row r="35626" spans="13:16" x14ac:dyDescent="0.3">
      <c r="M35626" s="162"/>
      <c r="N35626" s="152"/>
      <c r="P35626" s="138"/>
    </row>
    <row r="35627" spans="13:16" x14ac:dyDescent="0.3">
      <c r="M35627" s="162"/>
      <c r="N35627" s="152"/>
      <c r="P35627" s="138"/>
    </row>
    <row r="35628" spans="13:16" x14ac:dyDescent="0.3">
      <c r="M35628" s="162"/>
      <c r="N35628" s="152"/>
      <c r="P35628" s="138"/>
    </row>
    <row r="35629" spans="13:16" x14ac:dyDescent="0.3">
      <c r="M35629" s="162"/>
      <c r="N35629" s="152"/>
      <c r="P35629" s="138"/>
    </row>
    <row r="35630" spans="13:16" x14ac:dyDescent="0.3">
      <c r="M35630" s="162"/>
      <c r="N35630" s="152"/>
      <c r="P35630" s="138"/>
    </row>
    <row r="35631" spans="13:16" x14ac:dyDescent="0.3">
      <c r="M35631" s="162"/>
      <c r="N35631" s="152"/>
      <c r="P35631" s="138"/>
    </row>
    <row r="35632" spans="13:16" x14ac:dyDescent="0.3">
      <c r="M35632" s="162"/>
      <c r="N35632" s="152"/>
      <c r="P35632" s="138"/>
    </row>
    <row r="35633" spans="13:16" x14ac:dyDescent="0.3">
      <c r="M35633" s="162"/>
      <c r="N35633" s="152"/>
      <c r="P35633" s="138"/>
    </row>
    <row r="35634" spans="13:16" x14ac:dyDescent="0.3">
      <c r="M35634" s="162"/>
      <c r="N35634" s="152"/>
      <c r="P35634" s="138"/>
    </row>
    <row r="35635" spans="13:16" x14ac:dyDescent="0.3">
      <c r="M35635" s="162"/>
      <c r="N35635" s="152"/>
      <c r="P35635" s="138"/>
    </row>
    <row r="35636" spans="13:16" x14ac:dyDescent="0.3">
      <c r="M35636" s="162"/>
      <c r="N35636" s="152"/>
      <c r="P35636" s="138"/>
    </row>
    <row r="35637" spans="13:16" x14ac:dyDescent="0.3">
      <c r="M35637" s="162"/>
      <c r="N35637" s="152"/>
      <c r="P35637" s="138"/>
    </row>
    <row r="35638" spans="13:16" x14ac:dyDescent="0.3">
      <c r="M35638" s="162"/>
      <c r="N35638" s="152"/>
      <c r="P35638" s="138"/>
    </row>
    <row r="35639" spans="13:16" x14ac:dyDescent="0.3">
      <c r="M35639" s="162"/>
      <c r="N35639" s="152"/>
      <c r="P35639" s="138"/>
    </row>
    <row r="35640" spans="13:16" x14ac:dyDescent="0.3">
      <c r="M35640" s="162"/>
      <c r="N35640" s="152"/>
      <c r="P35640" s="138"/>
    </row>
    <row r="35641" spans="13:16" x14ac:dyDescent="0.3">
      <c r="M35641" s="162"/>
      <c r="N35641" s="152"/>
      <c r="P35641" s="138"/>
    </row>
    <row r="35642" spans="13:16" x14ac:dyDescent="0.3">
      <c r="M35642" s="162"/>
      <c r="N35642" s="152"/>
      <c r="P35642" s="138"/>
    </row>
    <row r="35643" spans="13:16" x14ac:dyDescent="0.3">
      <c r="M35643" s="162"/>
      <c r="N35643" s="152"/>
      <c r="P35643" s="138"/>
    </row>
    <row r="35644" spans="13:16" x14ac:dyDescent="0.3">
      <c r="M35644" s="162"/>
      <c r="N35644" s="152"/>
      <c r="P35644" s="138"/>
    </row>
    <row r="35645" spans="13:16" x14ac:dyDescent="0.3">
      <c r="M35645" s="162"/>
      <c r="N35645" s="152"/>
      <c r="P35645" s="138"/>
    </row>
    <row r="35646" spans="13:16" x14ac:dyDescent="0.3">
      <c r="M35646" s="162"/>
      <c r="N35646" s="152"/>
      <c r="P35646" s="138"/>
    </row>
    <row r="35647" spans="13:16" x14ac:dyDescent="0.3">
      <c r="M35647" s="162"/>
      <c r="N35647" s="152"/>
      <c r="P35647" s="138"/>
    </row>
    <row r="35648" spans="13:16" x14ac:dyDescent="0.3">
      <c r="M35648" s="162"/>
      <c r="N35648" s="152"/>
      <c r="P35648" s="138"/>
    </row>
    <row r="35649" spans="13:16" x14ac:dyDescent="0.3">
      <c r="M35649" s="162"/>
      <c r="N35649" s="152"/>
      <c r="P35649" s="138"/>
    </row>
    <row r="35650" spans="13:16" x14ac:dyDescent="0.3">
      <c r="M35650" s="162"/>
      <c r="N35650" s="152"/>
      <c r="P35650" s="138"/>
    </row>
    <row r="35651" spans="13:16" x14ac:dyDescent="0.3">
      <c r="M35651" s="162"/>
      <c r="N35651" s="152"/>
      <c r="P35651" s="138"/>
    </row>
    <row r="35652" spans="13:16" x14ac:dyDescent="0.3">
      <c r="M35652" s="162"/>
      <c r="N35652" s="152"/>
      <c r="P35652" s="138"/>
    </row>
    <row r="35653" spans="13:16" x14ac:dyDescent="0.3">
      <c r="M35653" s="162"/>
      <c r="N35653" s="152"/>
      <c r="P35653" s="138"/>
    </row>
    <row r="35654" spans="13:16" x14ac:dyDescent="0.3">
      <c r="M35654" s="162"/>
      <c r="N35654" s="152"/>
      <c r="P35654" s="138"/>
    </row>
    <row r="35655" spans="13:16" x14ac:dyDescent="0.3">
      <c r="M35655" s="162"/>
      <c r="N35655" s="152"/>
      <c r="P35655" s="138"/>
    </row>
    <row r="35656" spans="13:16" x14ac:dyDescent="0.3">
      <c r="M35656" s="162"/>
      <c r="N35656" s="152"/>
      <c r="P35656" s="138"/>
    </row>
    <row r="35657" spans="13:16" x14ac:dyDescent="0.3">
      <c r="M35657" s="162"/>
      <c r="N35657" s="152"/>
      <c r="P35657" s="138"/>
    </row>
    <row r="35658" spans="13:16" x14ac:dyDescent="0.3">
      <c r="M35658" s="162"/>
      <c r="N35658" s="152"/>
      <c r="P35658" s="138"/>
    </row>
    <row r="35659" spans="13:16" x14ac:dyDescent="0.3">
      <c r="M35659" s="162"/>
      <c r="N35659" s="152"/>
      <c r="P35659" s="138"/>
    </row>
    <row r="35660" spans="13:16" x14ac:dyDescent="0.3">
      <c r="M35660" s="162"/>
      <c r="N35660" s="152"/>
      <c r="P35660" s="138"/>
    </row>
    <row r="35661" spans="13:16" x14ac:dyDescent="0.3">
      <c r="M35661" s="162"/>
      <c r="N35661" s="152"/>
      <c r="P35661" s="138"/>
    </row>
    <row r="35662" spans="13:16" x14ac:dyDescent="0.3">
      <c r="M35662" s="162"/>
      <c r="N35662" s="152"/>
      <c r="P35662" s="138"/>
    </row>
    <row r="35663" spans="13:16" x14ac:dyDescent="0.3">
      <c r="M35663" s="162"/>
      <c r="N35663" s="152"/>
      <c r="P35663" s="138"/>
    </row>
    <row r="35664" spans="13:16" x14ac:dyDescent="0.3">
      <c r="M35664" s="162"/>
      <c r="N35664" s="152"/>
      <c r="P35664" s="138"/>
    </row>
    <row r="35665" spans="13:16" x14ac:dyDescent="0.3">
      <c r="M35665" s="162"/>
      <c r="N35665" s="152"/>
      <c r="P35665" s="138"/>
    </row>
    <row r="35666" spans="13:16" x14ac:dyDescent="0.3">
      <c r="M35666" s="162"/>
      <c r="N35666" s="152"/>
      <c r="P35666" s="138"/>
    </row>
    <row r="35667" spans="13:16" x14ac:dyDescent="0.3">
      <c r="M35667" s="162"/>
      <c r="N35667" s="152"/>
      <c r="P35667" s="138"/>
    </row>
    <row r="35668" spans="13:16" x14ac:dyDescent="0.3">
      <c r="M35668" s="162"/>
      <c r="N35668" s="152"/>
      <c r="P35668" s="138"/>
    </row>
    <row r="35669" spans="13:16" x14ac:dyDescent="0.3">
      <c r="M35669" s="162"/>
      <c r="N35669" s="152"/>
      <c r="P35669" s="138"/>
    </row>
    <row r="35670" spans="13:16" x14ac:dyDescent="0.3">
      <c r="M35670" s="162"/>
      <c r="N35670" s="152"/>
      <c r="P35670" s="138"/>
    </row>
    <row r="35671" spans="13:16" x14ac:dyDescent="0.3">
      <c r="M35671" s="162"/>
      <c r="N35671" s="152"/>
      <c r="P35671" s="138"/>
    </row>
    <row r="35672" spans="13:16" x14ac:dyDescent="0.3">
      <c r="M35672" s="162"/>
      <c r="N35672" s="152"/>
      <c r="P35672" s="138"/>
    </row>
    <row r="35673" spans="13:16" x14ac:dyDescent="0.3">
      <c r="M35673" s="162"/>
      <c r="N35673" s="152"/>
      <c r="P35673" s="138"/>
    </row>
    <row r="35674" spans="13:16" x14ac:dyDescent="0.3">
      <c r="M35674" s="162"/>
      <c r="N35674" s="152"/>
      <c r="P35674" s="138"/>
    </row>
    <row r="35675" spans="13:16" x14ac:dyDescent="0.3">
      <c r="M35675" s="162"/>
      <c r="N35675" s="152"/>
      <c r="P35675" s="138"/>
    </row>
    <row r="35676" spans="13:16" x14ac:dyDescent="0.3">
      <c r="M35676" s="162"/>
      <c r="N35676" s="152"/>
      <c r="P35676" s="138"/>
    </row>
    <row r="35677" spans="13:16" x14ac:dyDescent="0.3">
      <c r="M35677" s="162"/>
      <c r="N35677" s="152"/>
      <c r="P35677" s="138"/>
    </row>
    <row r="35678" spans="13:16" x14ac:dyDescent="0.3">
      <c r="M35678" s="162"/>
      <c r="N35678" s="152"/>
      <c r="P35678" s="138"/>
    </row>
    <row r="35679" spans="13:16" x14ac:dyDescent="0.3">
      <c r="M35679" s="162"/>
      <c r="N35679" s="152"/>
      <c r="P35679" s="138"/>
    </row>
    <row r="35680" spans="13:16" x14ac:dyDescent="0.3">
      <c r="M35680" s="162"/>
      <c r="N35680" s="152"/>
      <c r="P35680" s="138"/>
    </row>
    <row r="35681" spans="13:16" x14ac:dyDescent="0.3">
      <c r="M35681" s="162"/>
      <c r="N35681" s="152"/>
      <c r="P35681" s="138"/>
    </row>
    <row r="35682" spans="13:16" x14ac:dyDescent="0.3">
      <c r="M35682" s="162"/>
      <c r="N35682" s="152"/>
      <c r="P35682" s="138"/>
    </row>
    <row r="35683" spans="13:16" x14ac:dyDescent="0.3">
      <c r="M35683" s="162"/>
      <c r="N35683" s="152"/>
      <c r="P35683" s="138"/>
    </row>
    <row r="35684" spans="13:16" x14ac:dyDescent="0.3">
      <c r="M35684" s="162"/>
      <c r="N35684" s="152"/>
      <c r="P35684" s="138"/>
    </row>
    <row r="35685" spans="13:16" x14ac:dyDescent="0.3">
      <c r="M35685" s="162"/>
      <c r="N35685" s="152"/>
      <c r="P35685" s="138"/>
    </row>
    <row r="35686" spans="13:16" x14ac:dyDescent="0.3">
      <c r="M35686" s="162"/>
      <c r="N35686" s="152"/>
      <c r="P35686" s="138"/>
    </row>
    <row r="35687" spans="13:16" x14ac:dyDescent="0.3">
      <c r="M35687" s="162"/>
      <c r="N35687" s="152"/>
      <c r="P35687" s="138"/>
    </row>
    <row r="35688" spans="13:16" x14ac:dyDescent="0.3">
      <c r="M35688" s="162"/>
      <c r="N35688" s="152"/>
      <c r="P35688" s="138"/>
    </row>
    <row r="35689" spans="13:16" x14ac:dyDescent="0.3">
      <c r="M35689" s="162"/>
      <c r="N35689" s="152"/>
      <c r="P35689" s="138"/>
    </row>
    <row r="35690" spans="13:16" x14ac:dyDescent="0.3">
      <c r="M35690" s="162"/>
      <c r="N35690" s="152"/>
      <c r="P35690" s="138"/>
    </row>
    <row r="35691" spans="13:16" x14ac:dyDescent="0.3">
      <c r="M35691" s="162"/>
      <c r="N35691" s="152"/>
      <c r="P35691" s="138"/>
    </row>
    <row r="35692" spans="13:16" x14ac:dyDescent="0.3">
      <c r="M35692" s="162"/>
      <c r="N35692" s="152"/>
      <c r="P35692" s="138"/>
    </row>
    <row r="35693" spans="13:16" x14ac:dyDescent="0.3">
      <c r="M35693" s="162"/>
      <c r="N35693" s="152"/>
      <c r="P35693" s="138"/>
    </row>
    <row r="35694" spans="13:16" x14ac:dyDescent="0.3">
      <c r="M35694" s="162"/>
      <c r="N35694" s="152"/>
      <c r="P35694" s="138"/>
    </row>
    <row r="35695" spans="13:16" x14ac:dyDescent="0.3">
      <c r="M35695" s="162"/>
      <c r="N35695" s="152"/>
      <c r="P35695" s="138"/>
    </row>
    <row r="35696" spans="13:16" x14ac:dyDescent="0.3">
      <c r="M35696" s="162"/>
      <c r="N35696" s="152"/>
      <c r="P35696" s="138"/>
    </row>
    <row r="35697" spans="13:16" x14ac:dyDescent="0.3">
      <c r="M35697" s="162"/>
      <c r="N35697" s="152"/>
      <c r="P35697" s="138"/>
    </row>
    <row r="35698" spans="13:16" x14ac:dyDescent="0.3">
      <c r="M35698" s="162"/>
      <c r="N35698" s="152"/>
      <c r="P35698" s="138"/>
    </row>
    <row r="35699" spans="13:16" x14ac:dyDescent="0.3">
      <c r="M35699" s="162"/>
      <c r="N35699" s="152"/>
      <c r="P35699" s="138"/>
    </row>
    <row r="35700" spans="13:16" x14ac:dyDescent="0.3">
      <c r="M35700" s="162"/>
      <c r="N35700" s="152"/>
      <c r="P35700" s="138"/>
    </row>
    <row r="35701" spans="13:16" x14ac:dyDescent="0.3">
      <c r="M35701" s="162"/>
      <c r="N35701" s="152"/>
      <c r="P35701" s="138"/>
    </row>
    <row r="35702" spans="13:16" x14ac:dyDescent="0.3">
      <c r="M35702" s="162"/>
      <c r="N35702" s="152"/>
      <c r="P35702" s="138"/>
    </row>
    <row r="35703" spans="13:16" x14ac:dyDescent="0.3">
      <c r="M35703" s="162"/>
      <c r="N35703" s="152"/>
      <c r="P35703" s="138"/>
    </row>
    <row r="35704" spans="13:16" x14ac:dyDescent="0.3">
      <c r="M35704" s="162"/>
      <c r="N35704" s="152"/>
      <c r="P35704" s="138"/>
    </row>
    <row r="35705" spans="13:16" x14ac:dyDescent="0.3">
      <c r="M35705" s="162"/>
      <c r="N35705" s="152"/>
      <c r="P35705" s="138"/>
    </row>
    <row r="35706" spans="13:16" x14ac:dyDescent="0.3">
      <c r="M35706" s="162"/>
      <c r="N35706" s="152"/>
      <c r="P35706" s="138"/>
    </row>
    <row r="35707" spans="13:16" x14ac:dyDescent="0.3">
      <c r="M35707" s="162"/>
      <c r="N35707" s="152"/>
      <c r="P35707" s="138"/>
    </row>
    <row r="35708" spans="13:16" x14ac:dyDescent="0.3">
      <c r="M35708" s="162"/>
      <c r="N35708" s="152"/>
      <c r="P35708" s="138"/>
    </row>
    <row r="35709" spans="13:16" x14ac:dyDescent="0.3">
      <c r="M35709" s="162"/>
      <c r="N35709" s="152"/>
      <c r="P35709" s="138"/>
    </row>
    <row r="35710" spans="13:16" x14ac:dyDescent="0.3">
      <c r="M35710" s="162"/>
      <c r="N35710" s="152"/>
      <c r="P35710" s="138"/>
    </row>
    <row r="35711" spans="13:16" x14ac:dyDescent="0.3">
      <c r="M35711" s="162"/>
      <c r="N35711" s="152"/>
      <c r="P35711" s="138"/>
    </row>
    <row r="35712" spans="13:16" x14ac:dyDescent="0.3">
      <c r="M35712" s="162"/>
      <c r="N35712" s="152"/>
      <c r="P35712" s="138"/>
    </row>
    <row r="35713" spans="13:16" x14ac:dyDescent="0.3">
      <c r="M35713" s="162"/>
      <c r="N35713" s="152"/>
      <c r="P35713" s="138"/>
    </row>
    <row r="35714" spans="13:16" x14ac:dyDescent="0.3">
      <c r="M35714" s="162"/>
      <c r="N35714" s="152"/>
      <c r="P35714" s="138"/>
    </row>
    <row r="35715" spans="13:16" x14ac:dyDescent="0.3">
      <c r="M35715" s="162"/>
      <c r="N35715" s="152"/>
      <c r="P35715" s="138"/>
    </row>
    <row r="35716" spans="13:16" x14ac:dyDescent="0.3">
      <c r="M35716" s="162"/>
      <c r="N35716" s="152"/>
      <c r="P35716" s="138"/>
    </row>
    <row r="35717" spans="13:16" x14ac:dyDescent="0.3">
      <c r="M35717" s="162"/>
      <c r="N35717" s="152"/>
      <c r="P35717" s="138"/>
    </row>
    <row r="35718" spans="13:16" x14ac:dyDescent="0.3">
      <c r="M35718" s="162"/>
      <c r="N35718" s="152"/>
      <c r="P35718" s="138"/>
    </row>
    <row r="35719" spans="13:16" x14ac:dyDescent="0.3">
      <c r="M35719" s="162"/>
      <c r="N35719" s="152"/>
      <c r="P35719" s="138"/>
    </row>
    <row r="35720" spans="13:16" x14ac:dyDescent="0.3">
      <c r="M35720" s="162"/>
      <c r="N35720" s="152"/>
      <c r="P35720" s="138"/>
    </row>
    <row r="35721" spans="13:16" x14ac:dyDescent="0.3">
      <c r="M35721" s="162"/>
      <c r="N35721" s="152"/>
      <c r="P35721" s="138"/>
    </row>
    <row r="35722" spans="13:16" x14ac:dyDescent="0.3">
      <c r="M35722" s="162"/>
      <c r="N35722" s="152"/>
      <c r="P35722" s="138"/>
    </row>
    <row r="35723" spans="13:16" x14ac:dyDescent="0.3">
      <c r="M35723" s="162"/>
      <c r="N35723" s="152"/>
      <c r="P35723" s="138"/>
    </row>
    <row r="35724" spans="13:16" x14ac:dyDescent="0.3">
      <c r="M35724" s="162"/>
      <c r="N35724" s="152"/>
      <c r="P35724" s="138"/>
    </row>
    <row r="35725" spans="13:16" x14ac:dyDescent="0.3">
      <c r="M35725" s="162"/>
      <c r="N35725" s="152"/>
      <c r="P35725" s="138"/>
    </row>
    <row r="35726" spans="13:16" x14ac:dyDescent="0.3">
      <c r="M35726" s="162"/>
      <c r="N35726" s="152"/>
      <c r="P35726" s="138"/>
    </row>
    <row r="35727" spans="13:16" x14ac:dyDescent="0.3">
      <c r="M35727" s="162"/>
      <c r="N35727" s="152"/>
      <c r="P35727" s="138"/>
    </row>
    <row r="35728" spans="13:16" x14ac:dyDescent="0.3">
      <c r="M35728" s="162"/>
      <c r="N35728" s="152"/>
      <c r="P35728" s="138"/>
    </row>
    <row r="35729" spans="13:16" x14ac:dyDescent="0.3">
      <c r="M35729" s="162"/>
      <c r="N35729" s="152"/>
      <c r="P35729" s="138"/>
    </row>
    <row r="35730" spans="13:16" x14ac:dyDescent="0.3">
      <c r="M35730" s="162"/>
      <c r="N35730" s="152"/>
      <c r="P35730" s="138"/>
    </row>
    <row r="35731" spans="13:16" x14ac:dyDescent="0.3">
      <c r="M35731" s="162"/>
      <c r="N35731" s="152"/>
      <c r="P35731" s="138"/>
    </row>
    <row r="35732" spans="13:16" x14ac:dyDescent="0.3">
      <c r="M35732" s="162"/>
      <c r="N35732" s="152"/>
      <c r="P35732" s="138"/>
    </row>
    <row r="35733" spans="13:16" x14ac:dyDescent="0.3">
      <c r="M35733" s="162"/>
      <c r="N35733" s="152"/>
      <c r="P35733" s="138"/>
    </row>
    <row r="35734" spans="13:16" x14ac:dyDescent="0.3">
      <c r="M35734" s="162"/>
      <c r="N35734" s="152"/>
      <c r="P35734" s="138"/>
    </row>
    <row r="35735" spans="13:16" x14ac:dyDescent="0.3">
      <c r="M35735" s="162"/>
      <c r="N35735" s="152"/>
      <c r="P35735" s="138"/>
    </row>
    <row r="35736" spans="13:16" x14ac:dyDescent="0.3">
      <c r="M35736" s="162"/>
      <c r="N35736" s="152"/>
      <c r="P35736" s="138"/>
    </row>
    <row r="35737" spans="13:16" x14ac:dyDescent="0.3">
      <c r="M35737" s="162"/>
      <c r="N35737" s="152"/>
      <c r="P35737" s="138"/>
    </row>
    <row r="35738" spans="13:16" x14ac:dyDescent="0.3">
      <c r="M35738" s="162"/>
      <c r="N35738" s="152"/>
      <c r="P35738" s="138"/>
    </row>
    <row r="35739" spans="13:16" x14ac:dyDescent="0.3">
      <c r="M35739" s="162"/>
      <c r="N35739" s="152"/>
      <c r="P35739" s="138"/>
    </row>
    <row r="35740" spans="13:16" x14ac:dyDescent="0.3">
      <c r="M35740" s="162"/>
      <c r="N35740" s="152"/>
      <c r="P35740" s="138"/>
    </row>
    <row r="35741" spans="13:16" x14ac:dyDescent="0.3">
      <c r="M35741" s="162"/>
      <c r="N35741" s="152"/>
      <c r="P35741" s="138"/>
    </row>
    <row r="35742" spans="13:16" x14ac:dyDescent="0.3">
      <c r="M35742" s="162"/>
      <c r="N35742" s="152"/>
      <c r="P35742" s="138"/>
    </row>
    <row r="35743" spans="13:16" x14ac:dyDescent="0.3">
      <c r="M35743" s="162"/>
      <c r="N35743" s="152"/>
      <c r="P35743" s="138"/>
    </row>
    <row r="35744" spans="13:16" x14ac:dyDescent="0.3">
      <c r="M35744" s="162"/>
      <c r="N35744" s="152"/>
      <c r="P35744" s="138"/>
    </row>
    <row r="35745" spans="13:16" x14ac:dyDescent="0.3">
      <c r="M35745" s="162"/>
      <c r="N35745" s="152"/>
      <c r="P35745" s="138"/>
    </row>
    <row r="35746" spans="13:16" x14ac:dyDescent="0.3">
      <c r="M35746" s="162"/>
      <c r="N35746" s="152"/>
      <c r="P35746" s="138"/>
    </row>
    <row r="35747" spans="13:16" x14ac:dyDescent="0.3">
      <c r="M35747" s="162"/>
      <c r="N35747" s="152"/>
      <c r="P35747" s="138"/>
    </row>
    <row r="35748" spans="13:16" x14ac:dyDescent="0.3">
      <c r="M35748" s="162"/>
      <c r="N35748" s="152"/>
      <c r="P35748" s="138"/>
    </row>
    <row r="35749" spans="13:16" x14ac:dyDescent="0.3">
      <c r="M35749" s="162"/>
      <c r="N35749" s="152"/>
      <c r="P35749" s="138"/>
    </row>
    <row r="35750" spans="13:16" x14ac:dyDescent="0.3">
      <c r="M35750" s="162"/>
      <c r="N35750" s="152"/>
      <c r="P35750" s="138"/>
    </row>
    <row r="35751" spans="13:16" x14ac:dyDescent="0.3">
      <c r="M35751" s="162"/>
      <c r="N35751" s="152"/>
      <c r="P35751" s="138"/>
    </row>
    <row r="35752" spans="13:16" x14ac:dyDescent="0.3">
      <c r="M35752" s="162"/>
      <c r="N35752" s="152"/>
      <c r="P35752" s="138"/>
    </row>
    <row r="35753" spans="13:16" x14ac:dyDescent="0.3">
      <c r="M35753" s="162"/>
      <c r="N35753" s="152"/>
      <c r="P35753" s="138"/>
    </row>
    <row r="35754" spans="13:16" x14ac:dyDescent="0.3">
      <c r="M35754" s="162"/>
      <c r="N35754" s="152"/>
      <c r="P35754" s="138"/>
    </row>
    <row r="35755" spans="13:16" x14ac:dyDescent="0.3">
      <c r="M35755" s="162"/>
      <c r="N35755" s="152"/>
      <c r="P35755" s="138"/>
    </row>
    <row r="35756" spans="13:16" x14ac:dyDescent="0.3">
      <c r="M35756" s="162"/>
      <c r="N35756" s="152"/>
      <c r="P35756" s="138"/>
    </row>
    <row r="35757" spans="13:16" x14ac:dyDescent="0.3">
      <c r="M35757" s="162"/>
      <c r="N35757" s="152"/>
      <c r="P35757" s="138"/>
    </row>
    <row r="35758" spans="13:16" x14ac:dyDescent="0.3">
      <c r="M35758" s="162"/>
      <c r="N35758" s="152"/>
      <c r="P35758" s="138"/>
    </row>
    <row r="35759" spans="13:16" x14ac:dyDescent="0.3">
      <c r="M35759" s="162"/>
      <c r="N35759" s="152"/>
      <c r="P35759" s="138"/>
    </row>
    <row r="35760" spans="13:16" x14ac:dyDescent="0.3">
      <c r="M35760" s="162"/>
      <c r="N35760" s="152"/>
      <c r="P35760" s="138"/>
    </row>
    <row r="35761" spans="13:16" x14ac:dyDescent="0.3">
      <c r="M35761" s="162"/>
      <c r="N35761" s="152"/>
      <c r="P35761" s="138"/>
    </row>
    <row r="35762" spans="13:16" x14ac:dyDescent="0.3">
      <c r="M35762" s="162"/>
      <c r="N35762" s="152"/>
      <c r="P35762" s="138"/>
    </row>
    <row r="35763" spans="13:16" x14ac:dyDescent="0.3">
      <c r="M35763" s="162"/>
      <c r="N35763" s="152"/>
      <c r="P35763" s="138"/>
    </row>
    <row r="35764" spans="13:16" x14ac:dyDescent="0.3">
      <c r="M35764" s="162"/>
      <c r="N35764" s="152"/>
      <c r="P35764" s="138"/>
    </row>
    <row r="35765" spans="13:16" x14ac:dyDescent="0.3">
      <c r="M35765" s="162"/>
      <c r="N35765" s="152"/>
      <c r="P35765" s="138"/>
    </row>
    <row r="35766" spans="13:16" x14ac:dyDescent="0.3">
      <c r="M35766" s="162"/>
      <c r="N35766" s="152"/>
      <c r="P35766" s="138"/>
    </row>
    <row r="35767" spans="13:16" x14ac:dyDescent="0.3">
      <c r="M35767" s="162"/>
      <c r="N35767" s="152"/>
      <c r="P35767" s="138"/>
    </row>
    <row r="35768" spans="13:16" x14ac:dyDescent="0.3">
      <c r="M35768" s="162"/>
      <c r="N35768" s="152"/>
      <c r="P35768" s="138"/>
    </row>
    <row r="35769" spans="13:16" x14ac:dyDescent="0.3">
      <c r="M35769" s="162"/>
      <c r="N35769" s="152"/>
      <c r="P35769" s="138"/>
    </row>
    <row r="35770" spans="13:16" x14ac:dyDescent="0.3">
      <c r="M35770" s="162"/>
      <c r="N35770" s="152"/>
      <c r="P35770" s="138"/>
    </row>
    <row r="35771" spans="13:16" x14ac:dyDescent="0.3">
      <c r="M35771" s="162"/>
      <c r="N35771" s="152"/>
      <c r="P35771" s="138"/>
    </row>
    <row r="35772" spans="13:16" x14ac:dyDescent="0.3">
      <c r="M35772" s="162"/>
      <c r="N35772" s="152"/>
      <c r="P35772" s="138"/>
    </row>
    <row r="35773" spans="13:16" x14ac:dyDescent="0.3">
      <c r="M35773" s="162"/>
      <c r="N35773" s="152"/>
      <c r="P35773" s="138"/>
    </row>
    <row r="35774" spans="13:16" x14ac:dyDescent="0.3">
      <c r="M35774" s="162"/>
      <c r="N35774" s="152"/>
      <c r="P35774" s="138"/>
    </row>
    <row r="35775" spans="13:16" x14ac:dyDescent="0.3">
      <c r="M35775" s="162"/>
      <c r="N35775" s="152"/>
      <c r="P35775" s="138"/>
    </row>
    <row r="35776" spans="13:16" x14ac:dyDescent="0.3">
      <c r="M35776" s="162"/>
      <c r="N35776" s="152"/>
      <c r="P35776" s="138"/>
    </row>
    <row r="35777" spans="13:16" x14ac:dyDescent="0.3">
      <c r="M35777" s="162"/>
      <c r="N35777" s="152"/>
      <c r="P35777" s="138"/>
    </row>
    <row r="35778" spans="13:16" x14ac:dyDescent="0.3">
      <c r="M35778" s="162"/>
      <c r="N35778" s="152"/>
      <c r="P35778" s="138"/>
    </row>
    <row r="35779" spans="13:16" x14ac:dyDescent="0.3">
      <c r="M35779" s="162"/>
      <c r="N35779" s="152"/>
      <c r="P35779" s="138"/>
    </row>
    <row r="35780" spans="13:16" x14ac:dyDescent="0.3">
      <c r="M35780" s="162"/>
      <c r="N35780" s="152"/>
      <c r="P35780" s="138"/>
    </row>
    <row r="35781" spans="13:16" x14ac:dyDescent="0.3">
      <c r="M35781" s="162"/>
      <c r="N35781" s="152"/>
      <c r="P35781" s="138"/>
    </row>
    <row r="35782" spans="13:16" x14ac:dyDescent="0.3">
      <c r="M35782" s="162"/>
      <c r="N35782" s="152"/>
      <c r="P35782" s="138"/>
    </row>
    <row r="35783" spans="13:16" x14ac:dyDescent="0.3">
      <c r="M35783" s="162"/>
      <c r="N35783" s="152"/>
      <c r="P35783" s="138"/>
    </row>
    <row r="35784" spans="13:16" x14ac:dyDescent="0.3">
      <c r="M35784" s="162"/>
      <c r="N35784" s="152"/>
      <c r="P35784" s="138"/>
    </row>
    <row r="35785" spans="13:16" x14ac:dyDescent="0.3">
      <c r="M35785" s="162"/>
      <c r="N35785" s="152"/>
      <c r="P35785" s="138"/>
    </row>
    <row r="35786" spans="13:16" x14ac:dyDescent="0.3">
      <c r="M35786" s="162"/>
      <c r="N35786" s="152"/>
      <c r="P35786" s="138"/>
    </row>
    <row r="35787" spans="13:16" x14ac:dyDescent="0.3">
      <c r="M35787" s="162"/>
      <c r="N35787" s="152"/>
      <c r="P35787" s="138"/>
    </row>
    <row r="35788" spans="13:16" x14ac:dyDescent="0.3">
      <c r="M35788" s="162"/>
      <c r="N35788" s="152"/>
      <c r="P35788" s="138"/>
    </row>
    <row r="35789" spans="13:16" x14ac:dyDescent="0.3">
      <c r="M35789" s="162"/>
      <c r="N35789" s="152"/>
      <c r="P35789" s="138"/>
    </row>
    <row r="35790" spans="13:16" x14ac:dyDescent="0.3">
      <c r="M35790" s="162"/>
      <c r="N35790" s="152"/>
      <c r="P35790" s="138"/>
    </row>
    <row r="35791" spans="13:16" x14ac:dyDescent="0.3">
      <c r="M35791" s="162"/>
      <c r="N35791" s="152"/>
      <c r="P35791" s="138"/>
    </row>
    <row r="35792" spans="13:16" x14ac:dyDescent="0.3">
      <c r="M35792" s="162"/>
      <c r="N35792" s="152"/>
      <c r="P35792" s="138"/>
    </row>
    <row r="35793" spans="13:16" x14ac:dyDescent="0.3">
      <c r="M35793" s="162"/>
      <c r="N35793" s="152"/>
      <c r="P35793" s="138"/>
    </row>
    <row r="35794" spans="13:16" x14ac:dyDescent="0.3">
      <c r="M35794" s="162"/>
      <c r="N35794" s="152"/>
      <c r="P35794" s="138"/>
    </row>
    <row r="35795" spans="13:16" x14ac:dyDescent="0.3">
      <c r="M35795" s="162"/>
      <c r="N35795" s="152"/>
      <c r="P35795" s="138"/>
    </row>
    <row r="35796" spans="13:16" x14ac:dyDescent="0.3">
      <c r="M35796" s="162"/>
      <c r="N35796" s="152"/>
      <c r="P35796" s="138"/>
    </row>
    <row r="35797" spans="13:16" x14ac:dyDescent="0.3">
      <c r="M35797" s="162"/>
      <c r="N35797" s="152"/>
      <c r="P35797" s="138"/>
    </row>
    <row r="35798" spans="13:16" x14ac:dyDescent="0.3">
      <c r="M35798" s="162"/>
      <c r="N35798" s="152"/>
      <c r="P35798" s="138"/>
    </row>
    <row r="35799" spans="13:16" x14ac:dyDescent="0.3">
      <c r="M35799" s="162"/>
      <c r="N35799" s="152"/>
      <c r="P35799" s="138"/>
    </row>
    <row r="35800" spans="13:16" x14ac:dyDescent="0.3">
      <c r="M35800" s="162"/>
      <c r="N35800" s="152"/>
      <c r="P35800" s="138"/>
    </row>
    <row r="35801" spans="13:16" x14ac:dyDescent="0.3">
      <c r="M35801" s="162"/>
      <c r="N35801" s="152"/>
      <c r="P35801" s="138"/>
    </row>
    <row r="35802" spans="13:16" x14ac:dyDescent="0.3">
      <c r="M35802" s="162"/>
      <c r="N35802" s="152"/>
      <c r="P35802" s="138"/>
    </row>
    <row r="35803" spans="13:16" x14ac:dyDescent="0.3">
      <c r="M35803" s="162"/>
      <c r="N35803" s="152"/>
      <c r="P35803" s="138"/>
    </row>
    <row r="35804" spans="13:16" x14ac:dyDescent="0.3">
      <c r="M35804" s="162"/>
      <c r="N35804" s="152"/>
      <c r="P35804" s="138"/>
    </row>
    <row r="35805" spans="13:16" x14ac:dyDescent="0.3">
      <c r="M35805" s="162"/>
      <c r="N35805" s="152"/>
      <c r="P35805" s="138"/>
    </row>
    <row r="35806" spans="13:16" x14ac:dyDescent="0.3">
      <c r="M35806" s="162"/>
      <c r="N35806" s="152"/>
      <c r="P35806" s="138"/>
    </row>
    <row r="35807" spans="13:16" x14ac:dyDescent="0.3">
      <c r="M35807" s="162"/>
      <c r="N35807" s="152"/>
      <c r="P35807" s="138"/>
    </row>
    <row r="35808" spans="13:16" x14ac:dyDescent="0.3">
      <c r="M35808" s="162"/>
      <c r="N35808" s="152"/>
      <c r="P35808" s="138"/>
    </row>
    <row r="35809" spans="13:16" x14ac:dyDescent="0.3">
      <c r="M35809" s="162"/>
      <c r="N35809" s="152"/>
      <c r="P35809" s="138"/>
    </row>
    <row r="35810" spans="13:16" x14ac:dyDescent="0.3">
      <c r="M35810" s="162"/>
      <c r="N35810" s="152"/>
      <c r="P35810" s="138"/>
    </row>
    <row r="35811" spans="13:16" x14ac:dyDescent="0.3">
      <c r="M35811" s="162"/>
      <c r="N35811" s="152"/>
      <c r="P35811" s="138"/>
    </row>
    <row r="35812" spans="13:16" x14ac:dyDescent="0.3">
      <c r="M35812" s="162"/>
      <c r="N35812" s="152"/>
      <c r="P35812" s="138"/>
    </row>
    <row r="35813" spans="13:16" x14ac:dyDescent="0.3">
      <c r="M35813" s="162"/>
      <c r="N35813" s="152"/>
      <c r="P35813" s="138"/>
    </row>
    <row r="35814" spans="13:16" x14ac:dyDescent="0.3">
      <c r="M35814" s="162"/>
      <c r="N35814" s="152"/>
      <c r="P35814" s="138"/>
    </row>
    <row r="35815" spans="13:16" x14ac:dyDescent="0.3">
      <c r="M35815" s="162"/>
      <c r="N35815" s="152"/>
      <c r="P35815" s="138"/>
    </row>
    <row r="35816" spans="13:16" x14ac:dyDescent="0.3">
      <c r="M35816" s="162"/>
      <c r="N35816" s="152"/>
      <c r="P35816" s="138"/>
    </row>
    <row r="35817" spans="13:16" x14ac:dyDescent="0.3">
      <c r="M35817" s="162"/>
      <c r="N35817" s="152"/>
      <c r="P35817" s="138"/>
    </row>
    <row r="35818" spans="13:16" x14ac:dyDescent="0.3">
      <c r="M35818" s="162"/>
      <c r="N35818" s="152"/>
      <c r="P35818" s="138"/>
    </row>
    <row r="35819" spans="13:16" x14ac:dyDescent="0.3">
      <c r="M35819" s="162"/>
      <c r="N35819" s="152"/>
      <c r="P35819" s="138"/>
    </row>
    <row r="35820" spans="13:16" x14ac:dyDescent="0.3">
      <c r="M35820" s="162"/>
      <c r="N35820" s="152"/>
      <c r="P35820" s="138"/>
    </row>
    <row r="35821" spans="13:16" x14ac:dyDescent="0.3">
      <c r="M35821" s="162"/>
      <c r="N35821" s="152"/>
      <c r="P35821" s="138"/>
    </row>
    <row r="35822" spans="13:16" x14ac:dyDescent="0.3">
      <c r="M35822" s="162"/>
      <c r="N35822" s="152"/>
      <c r="P35822" s="138"/>
    </row>
    <row r="35823" spans="13:16" x14ac:dyDescent="0.3">
      <c r="M35823" s="162"/>
      <c r="N35823" s="152"/>
      <c r="P35823" s="138"/>
    </row>
    <row r="35824" spans="13:16" x14ac:dyDescent="0.3">
      <c r="M35824" s="162"/>
      <c r="N35824" s="152"/>
      <c r="P35824" s="138"/>
    </row>
    <row r="35825" spans="13:16" x14ac:dyDescent="0.3">
      <c r="M35825" s="162"/>
      <c r="N35825" s="152"/>
      <c r="P35825" s="138"/>
    </row>
    <row r="35826" spans="13:16" x14ac:dyDescent="0.3">
      <c r="M35826" s="162"/>
      <c r="N35826" s="152"/>
      <c r="P35826" s="138"/>
    </row>
    <row r="35827" spans="13:16" x14ac:dyDescent="0.3">
      <c r="M35827" s="162"/>
      <c r="N35827" s="152"/>
      <c r="P35827" s="138"/>
    </row>
    <row r="35828" spans="13:16" x14ac:dyDescent="0.3">
      <c r="M35828" s="162"/>
      <c r="N35828" s="152"/>
      <c r="P35828" s="138"/>
    </row>
    <row r="35829" spans="13:16" x14ac:dyDescent="0.3">
      <c r="M35829" s="162"/>
      <c r="N35829" s="152"/>
      <c r="P35829" s="138"/>
    </row>
    <row r="35830" spans="13:16" x14ac:dyDescent="0.3">
      <c r="M35830" s="162"/>
      <c r="N35830" s="152"/>
      <c r="P35830" s="138"/>
    </row>
    <row r="35831" spans="13:16" x14ac:dyDescent="0.3">
      <c r="M35831" s="162"/>
      <c r="N35831" s="152"/>
      <c r="P35831" s="138"/>
    </row>
    <row r="35832" spans="13:16" x14ac:dyDescent="0.3">
      <c r="M35832" s="162"/>
      <c r="N35832" s="152"/>
      <c r="P35832" s="138"/>
    </row>
    <row r="35833" spans="13:16" x14ac:dyDescent="0.3">
      <c r="M35833" s="162"/>
      <c r="N35833" s="152"/>
      <c r="P35833" s="138"/>
    </row>
    <row r="35834" spans="13:16" x14ac:dyDescent="0.3">
      <c r="M35834" s="162"/>
      <c r="N35834" s="152"/>
      <c r="P35834" s="138"/>
    </row>
    <row r="35835" spans="13:16" x14ac:dyDescent="0.3">
      <c r="M35835" s="162"/>
      <c r="N35835" s="152"/>
      <c r="P35835" s="138"/>
    </row>
    <row r="35836" spans="13:16" x14ac:dyDescent="0.3">
      <c r="M35836" s="162"/>
      <c r="N35836" s="152"/>
      <c r="P35836" s="138"/>
    </row>
    <row r="35837" spans="13:16" x14ac:dyDescent="0.3">
      <c r="M35837" s="162"/>
      <c r="N35837" s="152"/>
      <c r="P35837" s="138"/>
    </row>
    <row r="35838" spans="13:16" x14ac:dyDescent="0.3">
      <c r="M35838" s="162"/>
      <c r="N35838" s="152"/>
      <c r="P35838" s="138"/>
    </row>
    <row r="35839" spans="13:16" x14ac:dyDescent="0.3">
      <c r="M35839" s="162"/>
      <c r="N35839" s="152"/>
      <c r="P35839" s="138"/>
    </row>
    <row r="35840" spans="13:16" x14ac:dyDescent="0.3">
      <c r="M35840" s="162"/>
      <c r="N35840" s="152"/>
      <c r="P35840" s="138"/>
    </row>
    <row r="35841" spans="13:16" x14ac:dyDescent="0.3">
      <c r="M35841" s="162"/>
      <c r="N35841" s="152"/>
      <c r="P35841" s="138"/>
    </row>
    <row r="35842" spans="13:16" x14ac:dyDescent="0.3">
      <c r="M35842" s="162"/>
      <c r="N35842" s="152"/>
      <c r="P35842" s="138"/>
    </row>
    <row r="35843" spans="13:16" x14ac:dyDescent="0.3">
      <c r="M35843" s="162"/>
      <c r="N35843" s="152"/>
      <c r="P35843" s="138"/>
    </row>
    <row r="35844" spans="13:16" x14ac:dyDescent="0.3">
      <c r="M35844" s="162"/>
      <c r="N35844" s="152"/>
      <c r="P35844" s="138"/>
    </row>
    <row r="35845" spans="13:16" x14ac:dyDescent="0.3">
      <c r="M35845" s="162"/>
      <c r="N35845" s="152"/>
      <c r="P35845" s="138"/>
    </row>
    <row r="35846" spans="13:16" x14ac:dyDescent="0.3">
      <c r="M35846" s="162"/>
      <c r="N35846" s="152"/>
      <c r="P35846" s="138"/>
    </row>
    <row r="35847" spans="13:16" x14ac:dyDescent="0.3">
      <c r="M35847" s="162"/>
      <c r="N35847" s="152"/>
      <c r="P35847" s="138"/>
    </row>
    <row r="35848" spans="13:16" x14ac:dyDescent="0.3">
      <c r="M35848" s="162"/>
      <c r="N35848" s="152"/>
      <c r="P35848" s="138"/>
    </row>
    <row r="35849" spans="13:16" x14ac:dyDescent="0.3">
      <c r="M35849" s="162"/>
      <c r="N35849" s="152"/>
      <c r="P35849" s="138"/>
    </row>
    <row r="35850" spans="13:16" x14ac:dyDescent="0.3">
      <c r="M35850" s="162"/>
      <c r="N35850" s="152"/>
      <c r="P35850" s="138"/>
    </row>
    <row r="35851" spans="13:16" x14ac:dyDescent="0.3">
      <c r="M35851" s="162"/>
      <c r="N35851" s="152"/>
      <c r="P35851" s="138"/>
    </row>
    <row r="35852" spans="13:16" x14ac:dyDescent="0.3">
      <c r="M35852" s="162"/>
      <c r="N35852" s="152"/>
      <c r="P35852" s="138"/>
    </row>
    <row r="35853" spans="13:16" x14ac:dyDescent="0.3">
      <c r="M35853" s="162"/>
      <c r="N35853" s="152"/>
      <c r="P35853" s="138"/>
    </row>
    <row r="35854" spans="13:16" x14ac:dyDescent="0.3">
      <c r="M35854" s="162"/>
      <c r="N35854" s="152"/>
      <c r="P35854" s="138"/>
    </row>
    <row r="35855" spans="13:16" x14ac:dyDescent="0.3">
      <c r="M35855" s="162"/>
      <c r="N35855" s="152"/>
      <c r="P35855" s="138"/>
    </row>
    <row r="35856" spans="13:16" x14ac:dyDescent="0.3">
      <c r="M35856" s="162"/>
      <c r="N35856" s="152"/>
      <c r="P35856" s="138"/>
    </row>
    <row r="35857" spans="13:16" x14ac:dyDescent="0.3">
      <c r="M35857" s="162"/>
      <c r="N35857" s="152"/>
      <c r="P35857" s="138"/>
    </row>
    <row r="35858" spans="13:16" x14ac:dyDescent="0.3">
      <c r="M35858" s="162"/>
      <c r="N35858" s="152"/>
      <c r="P35858" s="138"/>
    </row>
    <row r="35859" spans="13:16" x14ac:dyDescent="0.3">
      <c r="M35859" s="162"/>
      <c r="N35859" s="152"/>
      <c r="P35859" s="138"/>
    </row>
    <row r="35860" spans="13:16" x14ac:dyDescent="0.3">
      <c r="M35860" s="162"/>
      <c r="N35860" s="152"/>
      <c r="P35860" s="138"/>
    </row>
    <row r="35861" spans="13:16" x14ac:dyDescent="0.3">
      <c r="M35861" s="162"/>
      <c r="N35861" s="152"/>
      <c r="P35861" s="138"/>
    </row>
    <row r="35862" spans="13:16" x14ac:dyDescent="0.3">
      <c r="M35862" s="162"/>
      <c r="N35862" s="152"/>
      <c r="P35862" s="138"/>
    </row>
    <row r="35863" spans="13:16" x14ac:dyDescent="0.3">
      <c r="M35863" s="162"/>
      <c r="N35863" s="152"/>
      <c r="P35863" s="138"/>
    </row>
    <row r="35864" spans="13:16" x14ac:dyDescent="0.3">
      <c r="M35864" s="162"/>
      <c r="N35864" s="152"/>
      <c r="P35864" s="138"/>
    </row>
    <row r="35865" spans="13:16" x14ac:dyDescent="0.3">
      <c r="M35865" s="162"/>
      <c r="N35865" s="152"/>
      <c r="P35865" s="138"/>
    </row>
    <row r="35866" spans="13:16" x14ac:dyDescent="0.3">
      <c r="M35866" s="162"/>
      <c r="N35866" s="152"/>
      <c r="P35866" s="138"/>
    </row>
    <row r="35867" spans="13:16" x14ac:dyDescent="0.3">
      <c r="M35867" s="162"/>
      <c r="N35867" s="152"/>
      <c r="P35867" s="138"/>
    </row>
    <row r="35868" spans="13:16" x14ac:dyDescent="0.3">
      <c r="M35868" s="162"/>
      <c r="N35868" s="152"/>
      <c r="P35868" s="138"/>
    </row>
    <row r="35869" spans="13:16" x14ac:dyDescent="0.3">
      <c r="M35869" s="162"/>
      <c r="N35869" s="152"/>
      <c r="P35869" s="138"/>
    </row>
    <row r="35870" spans="13:16" x14ac:dyDescent="0.3">
      <c r="M35870" s="162"/>
      <c r="N35870" s="152"/>
      <c r="P35870" s="138"/>
    </row>
    <row r="35871" spans="13:16" x14ac:dyDescent="0.3">
      <c r="M35871" s="162"/>
      <c r="N35871" s="152"/>
      <c r="P35871" s="138"/>
    </row>
    <row r="35872" spans="13:16" x14ac:dyDescent="0.3">
      <c r="M35872" s="162"/>
      <c r="N35872" s="152"/>
      <c r="P35872" s="138"/>
    </row>
    <row r="35873" spans="13:16" x14ac:dyDescent="0.3">
      <c r="M35873" s="162"/>
      <c r="N35873" s="152"/>
      <c r="P35873" s="138"/>
    </row>
    <row r="35874" spans="13:16" x14ac:dyDescent="0.3">
      <c r="M35874" s="162"/>
      <c r="N35874" s="152"/>
      <c r="P35874" s="138"/>
    </row>
    <row r="35875" spans="13:16" x14ac:dyDescent="0.3">
      <c r="M35875" s="162"/>
      <c r="N35875" s="152"/>
      <c r="P35875" s="138"/>
    </row>
    <row r="35876" spans="13:16" x14ac:dyDescent="0.3">
      <c r="M35876" s="162"/>
      <c r="N35876" s="152"/>
      <c r="P35876" s="138"/>
    </row>
    <row r="35877" spans="13:16" x14ac:dyDescent="0.3">
      <c r="M35877" s="162"/>
      <c r="N35877" s="152"/>
      <c r="P35877" s="138"/>
    </row>
    <row r="35878" spans="13:16" x14ac:dyDescent="0.3">
      <c r="M35878" s="162"/>
      <c r="N35878" s="152"/>
      <c r="P35878" s="138"/>
    </row>
    <row r="35879" spans="13:16" x14ac:dyDescent="0.3">
      <c r="M35879" s="162"/>
      <c r="N35879" s="152"/>
      <c r="P35879" s="138"/>
    </row>
    <row r="35880" spans="13:16" x14ac:dyDescent="0.3">
      <c r="M35880" s="162"/>
      <c r="N35880" s="152"/>
      <c r="P35880" s="138"/>
    </row>
    <row r="35881" spans="13:16" x14ac:dyDescent="0.3">
      <c r="M35881" s="162"/>
      <c r="N35881" s="152"/>
      <c r="P35881" s="138"/>
    </row>
    <row r="35882" spans="13:16" x14ac:dyDescent="0.3">
      <c r="M35882" s="162"/>
      <c r="N35882" s="152"/>
      <c r="P35882" s="138"/>
    </row>
    <row r="35883" spans="13:16" x14ac:dyDescent="0.3">
      <c r="M35883" s="162"/>
      <c r="N35883" s="152"/>
      <c r="P35883" s="138"/>
    </row>
    <row r="35884" spans="13:16" x14ac:dyDescent="0.3">
      <c r="M35884" s="162"/>
      <c r="N35884" s="152"/>
      <c r="P35884" s="138"/>
    </row>
    <row r="35885" spans="13:16" x14ac:dyDescent="0.3">
      <c r="M35885" s="162"/>
      <c r="N35885" s="152"/>
      <c r="P35885" s="138"/>
    </row>
    <row r="35886" spans="13:16" x14ac:dyDescent="0.3">
      <c r="M35886" s="162"/>
      <c r="N35886" s="152"/>
      <c r="P35886" s="138"/>
    </row>
    <row r="35887" spans="13:16" x14ac:dyDescent="0.3">
      <c r="M35887" s="162"/>
      <c r="N35887" s="152"/>
      <c r="P35887" s="138"/>
    </row>
    <row r="35888" spans="13:16" x14ac:dyDescent="0.3">
      <c r="M35888" s="162"/>
      <c r="N35888" s="152"/>
      <c r="P35888" s="138"/>
    </row>
    <row r="35889" spans="13:16" x14ac:dyDescent="0.3">
      <c r="M35889" s="162"/>
      <c r="N35889" s="152"/>
      <c r="P35889" s="138"/>
    </row>
    <row r="35890" spans="13:16" x14ac:dyDescent="0.3">
      <c r="M35890" s="162"/>
      <c r="N35890" s="152"/>
      <c r="P35890" s="138"/>
    </row>
    <row r="35891" spans="13:16" x14ac:dyDescent="0.3">
      <c r="M35891" s="162"/>
      <c r="N35891" s="152"/>
      <c r="P35891" s="138"/>
    </row>
    <row r="35892" spans="13:16" x14ac:dyDescent="0.3">
      <c r="M35892" s="162"/>
      <c r="N35892" s="152"/>
      <c r="P35892" s="138"/>
    </row>
    <row r="35893" spans="13:16" x14ac:dyDescent="0.3">
      <c r="M35893" s="162"/>
      <c r="N35893" s="152"/>
      <c r="P35893" s="138"/>
    </row>
    <row r="35894" spans="13:16" x14ac:dyDescent="0.3">
      <c r="M35894" s="162"/>
      <c r="N35894" s="152"/>
      <c r="P35894" s="138"/>
    </row>
    <row r="35895" spans="13:16" x14ac:dyDescent="0.3">
      <c r="M35895" s="162"/>
      <c r="N35895" s="152"/>
      <c r="P35895" s="138"/>
    </row>
    <row r="35896" spans="13:16" x14ac:dyDescent="0.3">
      <c r="M35896" s="162"/>
      <c r="N35896" s="152"/>
      <c r="P35896" s="138"/>
    </row>
    <row r="35897" spans="13:16" x14ac:dyDescent="0.3">
      <c r="M35897" s="162"/>
      <c r="N35897" s="152"/>
      <c r="P35897" s="138"/>
    </row>
    <row r="35898" spans="13:16" x14ac:dyDescent="0.3">
      <c r="M35898" s="162"/>
      <c r="N35898" s="152"/>
      <c r="P35898" s="138"/>
    </row>
    <row r="35899" spans="13:16" x14ac:dyDescent="0.3">
      <c r="M35899" s="162"/>
      <c r="N35899" s="152"/>
      <c r="P35899" s="138"/>
    </row>
    <row r="35900" spans="13:16" x14ac:dyDescent="0.3">
      <c r="M35900" s="162"/>
      <c r="N35900" s="152"/>
      <c r="P35900" s="138"/>
    </row>
    <row r="35901" spans="13:16" x14ac:dyDescent="0.3">
      <c r="M35901" s="162"/>
      <c r="N35901" s="152"/>
      <c r="P35901" s="138"/>
    </row>
    <row r="35902" spans="13:16" x14ac:dyDescent="0.3">
      <c r="M35902" s="162"/>
      <c r="N35902" s="152"/>
      <c r="P35902" s="138"/>
    </row>
    <row r="35903" spans="13:16" x14ac:dyDescent="0.3">
      <c r="M35903" s="162"/>
      <c r="N35903" s="152"/>
      <c r="P35903" s="138"/>
    </row>
    <row r="35904" spans="13:16" x14ac:dyDescent="0.3">
      <c r="M35904" s="162"/>
      <c r="N35904" s="152"/>
      <c r="P35904" s="138"/>
    </row>
    <row r="35905" spans="13:16" x14ac:dyDescent="0.3">
      <c r="M35905" s="162"/>
      <c r="N35905" s="152"/>
      <c r="P35905" s="138"/>
    </row>
    <row r="35906" spans="13:16" x14ac:dyDescent="0.3">
      <c r="M35906" s="162"/>
      <c r="N35906" s="152"/>
      <c r="P35906" s="138"/>
    </row>
    <row r="35907" spans="13:16" x14ac:dyDescent="0.3">
      <c r="M35907" s="162"/>
      <c r="N35907" s="152"/>
      <c r="P35907" s="138"/>
    </row>
    <row r="35908" spans="13:16" x14ac:dyDescent="0.3">
      <c r="M35908" s="162"/>
      <c r="N35908" s="152"/>
      <c r="P35908" s="138"/>
    </row>
    <row r="35909" spans="13:16" x14ac:dyDescent="0.3">
      <c r="M35909" s="162"/>
      <c r="N35909" s="152"/>
      <c r="P35909" s="138"/>
    </row>
    <row r="35910" spans="13:16" x14ac:dyDescent="0.3">
      <c r="M35910" s="162"/>
      <c r="N35910" s="152"/>
      <c r="P35910" s="138"/>
    </row>
    <row r="35911" spans="13:16" x14ac:dyDescent="0.3">
      <c r="M35911" s="162"/>
      <c r="N35911" s="152"/>
      <c r="P35911" s="138"/>
    </row>
    <row r="35912" spans="13:16" x14ac:dyDescent="0.3">
      <c r="M35912" s="162"/>
      <c r="N35912" s="152"/>
      <c r="P35912" s="138"/>
    </row>
    <row r="35913" spans="13:16" x14ac:dyDescent="0.3">
      <c r="M35913" s="162"/>
      <c r="N35913" s="152"/>
      <c r="P35913" s="138"/>
    </row>
    <row r="35914" spans="13:16" x14ac:dyDescent="0.3">
      <c r="M35914" s="162"/>
      <c r="N35914" s="152"/>
      <c r="P35914" s="138"/>
    </row>
    <row r="35915" spans="13:16" x14ac:dyDescent="0.3">
      <c r="M35915" s="162"/>
      <c r="N35915" s="152"/>
      <c r="P35915" s="138"/>
    </row>
    <row r="35916" spans="13:16" x14ac:dyDescent="0.3">
      <c r="M35916" s="162"/>
      <c r="N35916" s="152"/>
      <c r="P35916" s="138"/>
    </row>
    <row r="35917" spans="13:16" x14ac:dyDescent="0.3">
      <c r="M35917" s="162"/>
      <c r="N35917" s="152"/>
      <c r="P35917" s="138"/>
    </row>
    <row r="35918" spans="13:16" x14ac:dyDescent="0.3">
      <c r="M35918" s="162"/>
      <c r="N35918" s="152"/>
      <c r="P35918" s="138"/>
    </row>
    <row r="35919" spans="13:16" x14ac:dyDescent="0.3">
      <c r="M35919" s="162"/>
      <c r="N35919" s="152"/>
      <c r="P35919" s="138"/>
    </row>
    <row r="35920" spans="13:16" x14ac:dyDescent="0.3">
      <c r="M35920" s="162"/>
      <c r="N35920" s="152"/>
      <c r="P35920" s="138"/>
    </row>
    <row r="35921" spans="13:16" x14ac:dyDescent="0.3">
      <c r="M35921" s="162"/>
      <c r="N35921" s="152"/>
      <c r="P35921" s="138"/>
    </row>
    <row r="35922" spans="13:16" x14ac:dyDescent="0.3">
      <c r="M35922" s="162"/>
      <c r="N35922" s="152"/>
      <c r="P35922" s="138"/>
    </row>
    <row r="35923" spans="13:16" x14ac:dyDescent="0.3">
      <c r="M35923" s="162"/>
      <c r="N35923" s="152"/>
      <c r="P35923" s="138"/>
    </row>
    <row r="35924" spans="13:16" x14ac:dyDescent="0.3">
      <c r="M35924" s="162"/>
      <c r="N35924" s="152"/>
      <c r="P35924" s="138"/>
    </row>
    <row r="35925" spans="13:16" x14ac:dyDescent="0.3">
      <c r="M35925" s="162"/>
      <c r="N35925" s="152"/>
      <c r="P35925" s="138"/>
    </row>
    <row r="35926" spans="13:16" x14ac:dyDescent="0.3">
      <c r="M35926" s="162"/>
      <c r="N35926" s="152"/>
      <c r="P35926" s="138"/>
    </row>
    <row r="35927" spans="13:16" x14ac:dyDescent="0.3">
      <c r="M35927" s="162"/>
      <c r="N35927" s="152"/>
      <c r="P35927" s="138"/>
    </row>
    <row r="35928" spans="13:16" x14ac:dyDescent="0.3">
      <c r="M35928" s="162"/>
      <c r="N35928" s="152"/>
      <c r="P35928" s="138"/>
    </row>
    <row r="35929" spans="13:16" x14ac:dyDescent="0.3">
      <c r="M35929" s="162"/>
      <c r="N35929" s="152"/>
      <c r="P35929" s="138"/>
    </row>
    <row r="35930" spans="13:16" x14ac:dyDescent="0.3">
      <c r="M35930" s="162"/>
      <c r="N35930" s="152"/>
      <c r="P35930" s="138"/>
    </row>
    <row r="35931" spans="13:16" x14ac:dyDescent="0.3">
      <c r="M35931" s="162"/>
      <c r="N35931" s="152"/>
      <c r="P35931" s="138"/>
    </row>
    <row r="35932" spans="13:16" x14ac:dyDescent="0.3">
      <c r="M35932" s="162"/>
      <c r="N35932" s="152"/>
      <c r="P35932" s="138"/>
    </row>
    <row r="35933" spans="13:16" x14ac:dyDescent="0.3">
      <c r="M35933" s="162"/>
      <c r="N35933" s="152"/>
      <c r="P35933" s="138"/>
    </row>
    <row r="35934" spans="13:16" x14ac:dyDescent="0.3">
      <c r="M35934" s="162"/>
      <c r="N35934" s="152"/>
      <c r="P35934" s="138"/>
    </row>
    <row r="35935" spans="13:16" x14ac:dyDescent="0.3">
      <c r="M35935" s="162"/>
      <c r="N35935" s="152"/>
      <c r="P35935" s="138"/>
    </row>
    <row r="35936" spans="13:16" x14ac:dyDescent="0.3">
      <c r="M35936" s="162"/>
      <c r="N35936" s="152"/>
      <c r="P35936" s="138"/>
    </row>
    <row r="35937" spans="13:16" x14ac:dyDescent="0.3">
      <c r="M35937" s="162"/>
      <c r="N35937" s="152"/>
      <c r="P35937" s="138"/>
    </row>
    <row r="35938" spans="13:16" x14ac:dyDescent="0.3">
      <c r="M35938" s="162"/>
      <c r="N35938" s="152"/>
      <c r="P35938" s="138"/>
    </row>
    <row r="35939" spans="13:16" x14ac:dyDescent="0.3">
      <c r="M35939" s="162"/>
      <c r="N35939" s="152"/>
      <c r="P35939" s="138"/>
    </row>
    <row r="35940" spans="13:16" x14ac:dyDescent="0.3">
      <c r="M35940" s="162"/>
      <c r="N35940" s="152"/>
      <c r="P35940" s="138"/>
    </row>
    <row r="35941" spans="13:16" x14ac:dyDescent="0.3">
      <c r="M35941" s="162"/>
      <c r="N35941" s="152"/>
      <c r="P35941" s="138"/>
    </row>
    <row r="35942" spans="13:16" x14ac:dyDescent="0.3">
      <c r="M35942" s="162"/>
      <c r="N35942" s="152"/>
      <c r="P35942" s="138"/>
    </row>
    <row r="35943" spans="13:16" x14ac:dyDescent="0.3">
      <c r="M35943" s="162"/>
      <c r="N35943" s="152"/>
      <c r="P35943" s="138"/>
    </row>
    <row r="35944" spans="13:16" x14ac:dyDescent="0.3">
      <c r="M35944" s="162"/>
      <c r="N35944" s="152"/>
      <c r="P35944" s="138"/>
    </row>
    <row r="35945" spans="13:16" x14ac:dyDescent="0.3">
      <c r="M35945" s="162"/>
      <c r="N35945" s="152"/>
      <c r="P35945" s="138"/>
    </row>
    <row r="35946" spans="13:16" x14ac:dyDescent="0.3">
      <c r="M35946" s="162"/>
      <c r="N35946" s="152"/>
      <c r="P35946" s="138"/>
    </row>
    <row r="35947" spans="13:16" x14ac:dyDescent="0.3">
      <c r="M35947" s="162"/>
      <c r="N35947" s="152"/>
      <c r="P35947" s="138"/>
    </row>
    <row r="35948" spans="13:16" x14ac:dyDescent="0.3">
      <c r="M35948" s="162"/>
      <c r="N35948" s="152"/>
      <c r="P35948" s="138"/>
    </row>
    <row r="35949" spans="13:16" x14ac:dyDescent="0.3">
      <c r="M35949" s="162"/>
      <c r="N35949" s="152"/>
      <c r="P35949" s="138"/>
    </row>
    <row r="35950" spans="13:16" x14ac:dyDescent="0.3">
      <c r="M35950" s="162"/>
      <c r="N35950" s="152"/>
      <c r="P35950" s="138"/>
    </row>
    <row r="35951" spans="13:16" x14ac:dyDescent="0.3">
      <c r="M35951" s="162"/>
      <c r="N35951" s="152"/>
      <c r="P35951" s="138"/>
    </row>
    <row r="35952" spans="13:16" x14ac:dyDescent="0.3">
      <c r="M35952" s="162"/>
      <c r="N35952" s="152"/>
      <c r="P35952" s="138"/>
    </row>
    <row r="35953" spans="13:16" x14ac:dyDescent="0.3">
      <c r="M35953" s="162"/>
      <c r="N35953" s="152"/>
      <c r="P35953" s="138"/>
    </row>
    <row r="35954" spans="13:16" x14ac:dyDescent="0.3">
      <c r="M35954" s="162"/>
      <c r="N35954" s="152"/>
      <c r="P35954" s="138"/>
    </row>
    <row r="35955" spans="13:16" x14ac:dyDescent="0.3">
      <c r="M35955" s="162"/>
      <c r="N35955" s="152"/>
      <c r="P35955" s="138"/>
    </row>
    <row r="35956" spans="13:16" x14ac:dyDescent="0.3">
      <c r="M35956" s="162"/>
      <c r="N35956" s="152"/>
      <c r="P35956" s="138"/>
    </row>
    <row r="35957" spans="13:16" x14ac:dyDescent="0.3">
      <c r="M35957" s="162"/>
      <c r="N35957" s="152"/>
      <c r="P35957" s="138"/>
    </row>
    <row r="35958" spans="13:16" x14ac:dyDescent="0.3">
      <c r="M35958" s="162"/>
      <c r="N35958" s="152"/>
      <c r="P35958" s="138"/>
    </row>
    <row r="35959" spans="13:16" x14ac:dyDescent="0.3">
      <c r="M35959" s="162"/>
      <c r="N35959" s="152"/>
      <c r="P35959" s="138"/>
    </row>
    <row r="35960" spans="13:16" x14ac:dyDescent="0.3">
      <c r="M35960" s="162"/>
      <c r="N35960" s="152"/>
      <c r="P35960" s="138"/>
    </row>
    <row r="35961" spans="13:16" x14ac:dyDescent="0.3">
      <c r="M35961" s="162"/>
      <c r="N35961" s="152"/>
      <c r="P35961" s="138"/>
    </row>
    <row r="35962" spans="13:16" x14ac:dyDescent="0.3">
      <c r="M35962" s="162"/>
      <c r="N35962" s="152"/>
      <c r="P35962" s="138"/>
    </row>
    <row r="35963" spans="13:16" x14ac:dyDescent="0.3">
      <c r="M35963" s="162"/>
      <c r="N35963" s="152"/>
      <c r="P35963" s="138"/>
    </row>
    <row r="35964" spans="13:16" x14ac:dyDescent="0.3">
      <c r="M35964" s="162"/>
      <c r="N35964" s="152"/>
      <c r="P35964" s="138"/>
    </row>
    <row r="35965" spans="13:16" x14ac:dyDescent="0.3">
      <c r="M35965" s="162"/>
      <c r="N35965" s="152"/>
      <c r="P35965" s="138"/>
    </row>
    <row r="35966" spans="13:16" x14ac:dyDescent="0.3">
      <c r="M35966" s="162"/>
      <c r="N35966" s="152"/>
      <c r="P35966" s="138"/>
    </row>
    <row r="35967" spans="13:16" x14ac:dyDescent="0.3">
      <c r="M35967" s="162"/>
      <c r="N35967" s="152"/>
      <c r="P35967" s="138"/>
    </row>
    <row r="35968" spans="13:16" x14ac:dyDescent="0.3">
      <c r="M35968" s="162"/>
      <c r="N35968" s="152"/>
      <c r="P35968" s="138"/>
    </row>
    <row r="35969" spans="13:16" x14ac:dyDescent="0.3">
      <c r="M35969" s="162"/>
      <c r="N35969" s="152"/>
      <c r="P35969" s="138"/>
    </row>
    <row r="35970" spans="13:16" x14ac:dyDescent="0.3">
      <c r="M35970" s="162"/>
      <c r="N35970" s="152"/>
      <c r="P35970" s="138"/>
    </row>
    <row r="35971" spans="13:16" x14ac:dyDescent="0.3">
      <c r="M35971" s="162"/>
      <c r="N35971" s="152"/>
      <c r="P35971" s="138"/>
    </row>
    <row r="35972" spans="13:16" x14ac:dyDescent="0.3">
      <c r="M35972" s="162"/>
      <c r="N35972" s="152"/>
      <c r="P35972" s="138"/>
    </row>
    <row r="35973" spans="13:16" x14ac:dyDescent="0.3">
      <c r="M35973" s="162"/>
      <c r="N35973" s="152"/>
      <c r="P35973" s="138"/>
    </row>
    <row r="35974" spans="13:16" x14ac:dyDescent="0.3">
      <c r="M35974" s="162"/>
      <c r="N35974" s="152"/>
      <c r="P35974" s="138"/>
    </row>
    <row r="35975" spans="13:16" x14ac:dyDescent="0.3">
      <c r="M35975" s="162"/>
      <c r="N35975" s="152"/>
      <c r="P35975" s="138"/>
    </row>
    <row r="35976" spans="13:16" x14ac:dyDescent="0.3">
      <c r="M35976" s="162"/>
      <c r="N35976" s="152"/>
      <c r="P35976" s="138"/>
    </row>
    <row r="35977" spans="13:16" x14ac:dyDescent="0.3">
      <c r="M35977" s="162"/>
      <c r="N35977" s="152"/>
      <c r="P35977" s="138"/>
    </row>
    <row r="35978" spans="13:16" x14ac:dyDescent="0.3">
      <c r="M35978" s="162"/>
      <c r="N35978" s="152"/>
      <c r="P35978" s="138"/>
    </row>
    <row r="35979" spans="13:16" x14ac:dyDescent="0.3">
      <c r="M35979" s="162"/>
      <c r="N35979" s="152"/>
      <c r="P35979" s="138"/>
    </row>
    <row r="35980" spans="13:16" x14ac:dyDescent="0.3">
      <c r="M35980" s="162"/>
      <c r="N35980" s="152"/>
      <c r="P35980" s="138"/>
    </row>
    <row r="35981" spans="13:16" x14ac:dyDescent="0.3">
      <c r="M35981" s="162"/>
      <c r="N35981" s="152"/>
      <c r="P35981" s="138"/>
    </row>
    <row r="35982" spans="13:16" x14ac:dyDescent="0.3">
      <c r="M35982" s="162"/>
      <c r="N35982" s="152"/>
      <c r="P35982" s="138"/>
    </row>
    <row r="35983" spans="13:16" x14ac:dyDescent="0.3">
      <c r="M35983" s="162"/>
      <c r="N35983" s="152"/>
      <c r="P35983" s="138"/>
    </row>
    <row r="35984" spans="13:16" x14ac:dyDescent="0.3">
      <c r="M35984" s="162"/>
      <c r="N35984" s="152"/>
      <c r="P35984" s="138"/>
    </row>
    <row r="35985" spans="13:16" x14ac:dyDescent="0.3">
      <c r="M35985" s="162"/>
      <c r="N35985" s="152"/>
      <c r="P35985" s="138"/>
    </row>
    <row r="35986" spans="13:16" x14ac:dyDescent="0.3">
      <c r="M35986" s="162"/>
      <c r="N35986" s="152"/>
      <c r="P35986" s="138"/>
    </row>
    <row r="35987" spans="13:16" x14ac:dyDescent="0.3">
      <c r="M35987" s="162"/>
      <c r="N35987" s="152"/>
      <c r="P35987" s="138"/>
    </row>
    <row r="35988" spans="13:16" x14ac:dyDescent="0.3">
      <c r="M35988" s="162"/>
      <c r="N35988" s="152"/>
      <c r="P35988" s="138"/>
    </row>
    <row r="35989" spans="13:16" x14ac:dyDescent="0.3">
      <c r="M35989" s="162"/>
      <c r="N35989" s="152"/>
      <c r="P35989" s="138"/>
    </row>
    <row r="35990" spans="13:16" x14ac:dyDescent="0.3">
      <c r="M35990" s="162"/>
      <c r="N35990" s="152"/>
      <c r="P35990" s="138"/>
    </row>
    <row r="35991" spans="13:16" x14ac:dyDescent="0.3">
      <c r="M35991" s="162"/>
      <c r="N35991" s="152"/>
      <c r="P35991" s="138"/>
    </row>
    <row r="35992" spans="13:16" x14ac:dyDescent="0.3">
      <c r="M35992" s="162"/>
      <c r="N35992" s="152"/>
      <c r="P35992" s="138"/>
    </row>
    <row r="35993" spans="13:16" x14ac:dyDescent="0.3">
      <c r="M35993" s="162"/>
      <c r="N35993" s="152"/>
      <c r="P35993" s="138"/>
    </row>
    <row r="35994" spans="13:16" x14ac:dyDescent="0.3">
      <c r="M35994" s="162"/>
      <c r="N35994" s="152"/>
      <c r="P35994" s="138"/>
    </row>
    <row r="35995" spans="13:16" x14ac:dyDescent="0.3">
      <c r="M35995" s="162"/>
      <c r="N35995" s="152"/>
      <c r="P35995" s="138"/>
    </row>
    <row r="35996" spans="13:16" x14ac:dyDescent="0.3">
      <c r="M35996" s="162"/>
      <c r="N35996" s="152"/>
      <c r="P35996" s="138"/>
    </row>
    <row r="35997" spans="13:16" x14ac:dyDescent="0.3">
      <c r="M35997" s="162"/>
      <c r="N35997" s="152"/>
      <c r="P35997" s="138"/>
    </row>
    <row r="35998" spans="13:16" x14ac:dyDescent="0.3">
      <c r="M35998" s="162"/>
      <c r="N35998" s="152"/>
      <c r="P35998" s="138"/>
    </row>
    <row r="35999" spans="13:16" x14ac:dyDescent="0.3">
      <c r="M35999" s="162"/>
      <c r="N35999" s="152"/>
      <c r="P35999" s="138"/>
    </row>
    <row r="36000" spans="13:16" x14ac:dyDescent="0.3">
      <c r="M36000" s="162"/>
      <c r="N36000" s="152"/>
      <c r="P36000" s="138"/>
    </row>
    <row r="36001" spans="13:16" x14ac:dyDescent="0.3">
      <c r="M36001" s="162"/>
      <c r="N36001" s="152"/>
      <c r="P36001" s="138"/>
    </row>
    <row r="36002" spans="13:16" x14ac:dyDescent="0.3">
      <c r="M36002" s="162"/>
      <c r="N36002" s="152"/>
      <c r="P36002" s="138"/>
    </row>
    <row r="36003" spans="13:16" x14ac:dyDescent="0.3">
      <c r="M36003" s="162"/>
      <c r="N36003" s="152"/>
      <c r="P36003" s="138"/>
    </row>
    <row r="36004" spans="13:16" x14ac:dyDescent="0.3">
      <c r="M36004" s="162"/>
      <c r="N36004" s="152"/>
      <c r="P36004" s="138"/>
    </row>
    <row r="36005" spans="13:16" x14ac:dyDescent="0.3">
      <c r="M36005" s="162"/>
      <c r="N36005" s="152"/>
      <c r="P36005" s="138"/>
    </row>
    <row r="36006" spans="13:16" x14ac:dyDescent="0.3">
      <c r="M36006" s="162"/>
      <c r="N36006" s="152"/>
      <c r="P36006" s="138"/>
    </row>
    <row r="36007" spans="13:16" x14ac:dyDescent="0.3">
      <c r="M36007" s="162"/>
      <c r="N36007" s="152"/>
      <c r="P36007" s="138"/>
    </row>
    <row r="36008" spans="13:16" x14ac:dyDescent="0.3">
      <c r="M36008" s="162"/>
      <c r="N36008" s="152"/>
      <c r="P36008" s="138"/>
    </row>
    <row r="36009" spans="13:16" x14ac:dyDescent="0.3">
      <c r="M36009" s="162"/>
      <c r="N36009" s="152"/>
      <c r="P36009" s="138"/>
    </row>
    <row r="36010" spans="13:16" x14ac:dyDescent="0.3">
      <c r="M36010" s="162"/>
      <c r="N36010" s="152"/>
      <c r="P36010" s="138"/>
    </row>
    <row r="36011" spans="13:16" x14ac:dyDescent="0.3">
      <c r="M36011" s="162"/>
      <c r="N36011" s="152"/>
      <c r="P36011" s="138"/>
    </row>
    <row r="36012" spans="13:16" x14ac:dyDescent="0.3">
      <c r="M36012" s="162"/>
      <c r="N36012" s="152"/>
      <c r="P36012" s="138"/>
    </row>
    <row r="36013" spans="13:16" x14ac:dyDescent="0.3">
      <c r="M36013" s="162"/>
      <c r="N36013" s="152"/>
      <c r="P36013" s="138"/>
    </row>
    <row r="36014" spans="13:16" x14ac:dyDescent="0.3">
      <c r="M36014" s="162"/>
      <c r="N36014" s="152"/>
      <c r="P36014" s="138"/>
    </row>
    <row r="36015" spans="13:16" x14ac:dyDescent="0.3">
      <c r="M36015" s="162"/>
      <c r="N36015" s="152"/>
      <c r="P36015" s="138"/>
    </row>
    <row r="36016" spans="13:16" x14ac:dyDescent="0.3">
      <c r="M36016" s="162"/>
      <c r="N36016" s="152"/>
      <c r="P36016" s="138"/>
    </row>
    <row r="36017" spans="13:16" x14ac:dyDescent="0.3">
      <c r="M36017" s="162"/>
      <c r="N36017" s="152"/>
      <c r="P36017" s="138"/>
    </row>
    <row r="36018" spans="13:16" x14ac:dyDescent="0.3">
      <c r="M36018" s="162"/>
      <c r="N36018" s="152"/>
      <c r="P36018" s="138"/>
    </row>
    <row r="36019" spans="13:16" x14ac:dyDescent="0.3">
      <c r="M36019" s="162"/>
      <c r="N36019" s="152"/>
      <c r="P36019" s="138"/>
    </row>
    <row r="36020" spans="13:16" x14ac:dyDescent="0.3">
      <c r="M36020" s="162"/>
      <c r="N36020" s="152"/>
      <c r="P36020" s="138"/>
    </row>
    <row r="36021" spans="13:16" x14ac:dyDescent="0.3">
      <c r="M36021" s="162"/>
      <c r="N36021" s="152"/>
      <c r="P36021" s="138"/>
    </row>
    <row r="36022" spans="13:16" x14ac:dyDescent="0.3">
      <c r="M36022" s="162"/>
      <c r="N36022" s="152"/>
      <c r="P36022" s="138"/>
    </row>
    <row r="36023" spans="13:16" x14ac:dyDescent="0.3">
      <c r="M36023" s="162"/>
      <c r="N36023" s="152"/>
      <c r="P36023" s="138"/>
    </row>
    <row r="36024" spans="13:16" x14ac:dyDescent="0.3">
      <c r="M36024" s="162"/>
      <c r="N36024" s="152"/>
      <c r="P36024" s="138"/>
    </row>
    <row r="36025" spans="13:16" x14ac:dyDescent="0.3">
      <c r="M36025" s="162"/>
      <c r="N36025" s="152"/>
      <c r="P36025" s="138"/>
    </row>
    <row r="36026" spans="13:16" x14ac:dyDescent="0.3">
      <c r="M36026" s="162"/>
      <c r="N36026" s="152"/>
      <c r="P36026" s="138"/>
    </row>
    <row r="36027" spans="13:16" x14ac:dyDescent="0.3">
      <c r="M36027" s="162"/>
      <c r="N36027" s="152"/>
      <c r="P36027" s="138"/>
    </row>
    <row r="36028" spans="13:16" x14ac:dyDescent="0.3">
      <c r="M36028" s="162"/>
      <c r="N36028" s="152"/>
      <c r="P36028" s="138"/>
    </row>
    <row r="36029" spans="13:16" x14ac:dyDescent="0.3">
      <c r="M36029" s="162"/>
      <c r="N36029" s="152"/>
      <c r="P36029" s="138"/>
    </row>
    <row r="36030" spans="13:16" x14ac:dyDescent="0.3">
      <c r="M36030" s="162"/>
      <c r="N36030" s="152"/>
      <c r="P36030" s="138"/>
    </row>
    <row r="36031" spans="13:16" x14ac:dyDescent="0.3">
      <c r="M36031" s="162"/>
      <c r="N36031" s="152"/>
      <c r="P36031" s="138"/>
    </row>
    <row r="36032" spans="13:16" x14ac:dyDescent="0.3">
      <c r="M36032" s="162"/>
      <c r="N36032" s="152"/>
      <c r="P36032" s="138"/>
    </row>
    <row r="36033" spans="13:16" x14ac:dyDescent="0.3">
      <c r="M36033" s="162"/>
      <c r="N36033" s="152"/>
      <c r="P36033" s="138"/>
    </row>
    <row r="36034" spans="13:16" x14ac:dyDescent="0.3">
      <c r="M36034" s="162"/>
      <c r="N36034" s="152"/>
      <c r="P36034" s="138"/>
    </row>
    <row r="36035" spans="13:16" x14ac:dyDescent="0.3">
      <c r="M36035" s="162"/>
      <c r="N36035" s="152"/>
      <c r="P36035" s="138"/>
    </row>
    <row r="36036" spans="13:16" x14ac:dyDescent="0.3">
      <c r="M36036" s="162"/>
      <c r="N36036" s="152"/>
      <c r="P36036" s="138"/>
    </row>
    <row r="36037" spans="13:16" x14ac:dyDescent="0.3">
      <c r="M36037" s="162"/>
      <c r="N36037" s="152"/>
      <c r="P36037" s="138"/>
    </row>
    <row r="36038" spans="13:16" x14ac:dyDescent="0.3">
      <c r="M36038" s="162"/>
      <c r="N36038" s="152"/>
      <c r="P36038" s="138"/>
    </row>
    <row r="36039" spans="13:16" x14ac:dyDescent="0.3">
      <c r="M36039" s="162"/>
      <c r="N36039" s="152"/>
      <c r="P36039" s="138"/>
    </row>
    <row r="36040" spans="13:16" x14ac:dyDescent="0.3">
      <c r="M36040" s="162"/>
      <c r="N36040" s="152"/>
      <c r="P36040" s="138"/>
    </row>
    <row r="36041" spans="13:16" x14ac:dyDescent="0.3">
      <c r="M36041" s="162"/>
      <c r="N36041" s="152"/>
      <c r="P36041" s="138"/>
    </row>
    <row r="36042" spans="13:16" x14ac:dyDescent="0.3">
      <c r="M36042" s="162"/>
      <c r="N36042" s="152"/>
      <c r="P36042" s="138"/>
    </row>
    <row r="36043" spans="13:16" x14ac:dyDescent="0.3">
      <c r="M36043" s="162"/>
      <c r="N36043" s="152"/>
      <c r="P36043" s="138"/>
    </row>
    <row r="36044" spans="13:16" x14ac:dyDescent="0.3">
      <c r="M36044" s="162"/>
      <c r="N36044" s="152"/>
      <c r="P36044" s="138"/>
    </row>
    <row r="36045" spans="13:16" x14ac:dyDescent="0.3">
      <c r="M36045" s="162"/>
      <c r="N36045" s="152"/>
      <c r="P36045" s="138"/>
    </row>
    <row r="36046" spans="13:16" x14ac:dyDescent="0.3">
      <c r="M36046" s="162"/>
      <c r="N36046" s="152"/>
      <c r="P36046" s="138"/>
    </row>
    <row r="36047" spans="13:16" x14ac:dyDescent="0.3">
      <c r="M36047" s="162"/>
      <c r="N36047" s="152"/>
      <c r="P36047" s="138"/>
    </row>
    <row r="36048" spans="13:16" x14ac:dyDescent="0.3">
      <c r="M36048" s="162"/>
      <c r="N36048" s="152"/>
      <c r="P36048" s="138"/>
    </row>
    <row r="36049" spans="13:16" x14ac:dyDescent="0.3">
      <c r="M36049" s="162"/>
      <c r="N36049" s="152"/>
      <c r="P36049" s="138"/>
    </row>
    <row r="36050" spans="13:16" x14ac:dyDescent="0.3">
      <c r="M36050" s="162"/>
      <c r="N36050" s="152"/>
      <c r="P36050" s="138"/>
    </row>
    <row r="36051" spans="13:16" x14ac:dyDescent="0.3">
      <c r="M36051" s="162"/>
      <c r="N36051" s="152"/>
      <c r="P36051" s="138"/>
    </row>
    <row r="36052" spans="13:16" x14ac:dyDescent="0.3">
      <c r="M36052" s="162"/>
      <c r="N36052" s="152"/>
      <c r="P36052" s="138"/>
    </row>
    <row r="36053" spans="13:16" x14ac:dyDescent="0.3">
      <c r="M36053" s="162"/>
      <c r="N36053" s="152"/>
      <c r="P36053" s="138"/>
    </row>
    <row r="36054" spans="13:16" x14ac:dyDescent="0.3">
      <c r="M36054" s="162"/>
      <c r="N36054" s="152"/>
      <c r="P36054" s="138"/>
    </row>
    <row r="36055" spans="13:16" x14ac:dyDescent="0.3">
      <c r="M36055" s="162"/>
      <c r="N36055" s="152"/>
      <c r="P36055" s="138"/>
    </row>
    <row r="36056" spans="13:16" x14ac:dyDescent="0.3">
      <c r="M36056" s="162"/>
      <c r="N36056" s="152"/>
      <c r="P36056" s="138"/>
    </row>
    <row r="36057" spans="13:16" x14ac:dyDescent="0.3">
      <c r="M36057" s="162"/>
      <c r="N36057" s="152"/>
      <c r="P36057" s="138"/>
    </row>
    <row r="36058" spans="13:16" x14ac:dyDescent="0.3">
      <c r="M36058" s="162"/>
      <c r="N36058" s="152"/>
      <c r="P36058" s="138"/>
    </row>
    <row r="36059" spans="13:16" x14ac:dyDescent="0.3">
      <c r="M36059" s="162"/>
      <c r="N36059" s="152"/>
      <c r="P36059" s="138"/>
    </row>
    <row r="36060" spans="13:16" x14ac:dyDescent="0.3">
      <c r="M36060" s="162"/>
      <c r="N36060" s="152"/>
      <c r="P36060" s="138"/>
    </row>
    <row r="36061" spans="13:16" x14ac:dyDescent="0.3">
      <c r="M36061" s="162"/>
      <c r="N36061" s="152"/>
      <c r="P36061" s="138"/>
    </row>
    <row r="36062" spans="13:16" x14ac:dyDescent="0.3">
      <c r="M36062" s="162"/>
      <c r="N36062" s="152"/>
      <c r="P36062" s="138"/>
    </row>
    <row r="36063" spans="13:16" x14ac:dyDescent="0.3">
      <c r="M36063" s="162"/>
      <c r="N36063" s="152"/>
      <c r="P36063" s="138"/>
    </row>
    <row r="36064" spans="13:16" x14ac:dyDescent="0.3">
      <c r="M36064" s="162"/>
      <c r="N36064" s="152"/>
      <c r="P36064" s="138"/>
    </row>
    <row r="36065" spans="13:16" x14ac:dyDescent="0.3">
      <c r="M36065" s="162"/>
      <c r="N36065" s="152"/>
      <c r="P36065" s="138"/>
    </row>
    <row r="36066" spans="13:16" x14ac:dyDescent="0.3">
      <c r="M36066" s="162"/>
      <c r="N36066" s="152"/>
      <c r="P36066" s="138"/>
    </row>
    <row r="36067" spans="13:16" x14ac:dyDescent="0.3">
      <c r="M36067" s="162"/>
      <c r="N36067" s="152"/>
      <c r="P36067" s="138"/>
    </row>
    <row r="36068" spans="13:16" x14ac:dyDescent="0.3">
      <c r="M36068" s="162"/>
      <c r="N36068" s="152"/>
      <c r="P36068" s="138"/>
    </row>
    <row r="36069" spans="13:16" x14ac:dyDescent="0.3">
      <c r="M36069" s="162"/>
      <c r="N36069" s="152"/>
      <c r="P36069" s="138"/>
    </row>
    <row r="36070" spans="13:16" x14ac:dyDescent="0.3">
      <c r="M36070" s="162"/>
      <c r="N36070" s="152"/>
      <c r="P36070" s="138"/>
    </row>
    <row r="36071" spans="13:16" x14ac:dyDescent="0.3">
      <c r="M36071" s="162"/>
      <c r="N36071" s="152"/>
      <c r="P36071" s="138"/>
    </row>
    <row r="36072" spans="13:16" x14ac:dyDescent="0.3">
      <c r="M36072" s="162"/>
      <c r="N36072" s="152"/>
      <c r="P36072" s="138"/>
    </row>
    <row r="36073" spans="13:16" x14ac:dyDescent="0.3">
      <c r="M36073" s="162"/>
      <c r="N36073" s="152"/>
      <c r="P36073" s="138"/>
    </row>
    <row r="36074" spans="13:16" x14ac:dyDescent="0.3">
      <c r="M36074" s="162"/>
      <c r="N36074" s="152"/>
      <c r="P36074" s="138"/>
    </row>
    <row r="36075" spans="13:16" x14ac:dyDescent="0.3">
      <c r="M36075" s="162"/>
      <c r="N36075" s="152"/>
      <c r="P36075" s="138"/>
    </row>
    <row r="36076" spans="13:16" x14ac:dyDescent="0.3">
      <c r="M36076" s="162"/>
      <c r="N36076" s="152"/>
      <c r="P36076" s="138"/>
    </row>
    <row r="36077" spans="13:16" x14ac:dyDescent="0.3">
      <c r="M36077" s="162"/>
      <c r="N36077" s="152"/>
      <c r="P36077" s="138"/>
    </row>
    <row r="36078" spans="13:16" x14ac:dyDescent="0.3">
      <c r="M36078" s="162"/>
      <c r="N36078" s="152"/>
      <c r="P36078" s="138"/>
    </row>
    <row r="36079" spans="13:16" x14ac:dyDescent="0.3">
      <c r="M36079" s="162"/>
      <c r="N36079" s="152"/>
      <c r="P36079" s="138"/>
    </row>
    <row r="36080" spans="13:16" x14ac:dyDescent="0.3">
      <c r="M36080" s="162"/>
      <c r="N36080" s="152"/>
      <c r="P36080" s="138"/>
    </row>
    <row r="36081" spans="13:16" x14ac:dyDescent="0.3">
      <c r="M36081" s="162"/>
      <c r="N36081" s="152"/>
      <c r="P36081" s="138"/>
    </row>
    <row r="36082" spans="13:16" x14ac:dyDescent="0.3">
      <c r="M36082" s="162"/>
      <c r="N36082" s="152"/>
      <c r="P36082" s="138"/>
    </row>
    <row r="36083" spans="13:16" x14ac:dyDescent="0.3">
      <c r="M36083" s="162"/>
      <c r="N36083" s="152"/>
      <c r="P36083" s="138"/>
    </row>
    <row r="36084" spans="13:16" x14ac:dyDescent="0.3">
      <c r="M36084" s="162"/>
      <c r="N36084" s="152"/>
      <c r="P36084" s="138"/>
    </row>
    <row r="36085" spans="13:16" x14ac:dyDescent="0.3">
      <c r="M36085" s="162"/>
      <c r="N36085" s="152"/>
      <c r="P36085" s="138"/>
    </row>
    <row r="36086" spans="13:16" x14ac:dyDescent="0.3">
      <c r="M36086" s="162"/>
      <c r="N36086" s="152"/>
      <c r="P36086" s="138"/>
    </row>
    <row r="36087" spans="13:16" x14ac:dyDescent="0.3">
      <c r="M36087" s="162"/>
      <c r="N36087" s="152"/>
      <c r="P36087" s="138"/>
    </row>
    <row r="36088" spans="13:16" x14ac:dyDescent="0.3">
      <c r="M36088" s="162"/>
      <c r="N36088" s="152"/>
      <c r="P36088" s="138"/>
    </row>
    <row r="36089" spans="13:16" x14ac:dyDescent="0.3">
      <c r="M36089" s="162"/>
      <c r="N36089" s="152"/>
      <c r="P36089" s="138"/>
    </row>
    <row r="36090" spans="13:16" x14ac:dyDescent="0.3">
      <c r="M36090" s="162"/>
      <c r="N36090" s="152"/>
      <c r="P36090" s="138"/>
    </row>
    <row r="36091" spans="13:16" x14ac:dyDescent="0.3">
      <c r="M36091" s="162"/>
      <c r="N36091" s="152"/>
      <c r="P36091" s="138"/>
    </row>
    <row r="36092" spans="13:16" x14ac:dyDescent="0.3">
      <c r="M36092" s="162"/>
      <c r="N36092" s="152"/>
      <c r="P36092" s="138"/>
    </row>
    <row r="36093" spans="13:16" x14ac:dyDescent="0.3">
      <c r="M36093" s="162"/>
      <c r="N36093" s="152"/>
      <c r="P36093" s="138"/>
    </row>
    <row r="36094" spans="13:16" x14ac:dyDescent="0.3">
      <c r="M36094" s="162"/>
      <c r="N36094" s="152"/>
      <c r="P36094" s="138"/>
    </row>
    <row r="36095" spans="13:16" x14ac:dyDescent="0.3">
      <c r="M36095" s="162"/>
      <c r="N36095" s="152"/>
      <c r="P36095" s="138"/>
    </row>
    <row r="36096" spans="13:16" x14ac:dyDescent="0.3">
      <c r="M36096" s="162"/>
      <c r="N36096" s="152"/>
      <c r="P36096" s="138"/>
    </row>
    <row r="36097" spans="13:16" x14ac:dyDescent="0.3">
      <c r="M36097" s="162"/>
      <c r="N36097" s="152"/>
      <c r="P36097" s="138"/>
    </row>
    <row r="36098" spans="13:16" x14ac:dyDescent="0.3">
      <c r="M36098" s="162"/>
      <c r="N36098" s="152"/>
      <c r="P36098" s="138"/>
    </row>
    <row r="36099" spans="13:16" x14ac:dyDescent="0.3">
      <c r="M36099" s="162"/>
      <c r="N36099" s="152"/>
      <c r="P36099" s="138"/>
    </row>
    <row r="36100" spans="13:16" x14ac:dyDescent="0.3">
      <c r="M36100" s="162"/>
      <c r="N36100" s="152"/>
      <c r="P36100" s="138"/>
    </row>
    <row r="36101" spans="13:16" x14ac:dyDescent="0.3">
      <c r="M36101" s="162"/>
      <c r="N36101" s="152"/>
      <c r="P36101" s="138"/>
    </row>
    <row r="36102" spans="13:16" x14ac:dyDescent="0.3">
      <c r="M36102" s="162"/>
      <c r="N36102" s="152"/>
      <c r="P36102" s="138"/>
    </row>
    <row r="36103" spans="13:16" x14ac:dyDescent="0.3">
      <c r="M36103" s="162"/>
      <c r="N36103" s="152"/>
      <c r="P36103" s="138"/>
    </row>
    <row r="36104" spans="13:16" x14ac:dyDescent="0.3">
      <c r="M36104" s="162"/>
      <c r="N36104" s="152"/>
      <c r="P36104" s="138"/>
    </row>
    <row r="36105" spans="13:16" x14ac:dyDescent="0.3">
      <c r="M36105" s="162"/>
      <c r="N36105" s="152"/>
      <c r="P36105" s="138"/>
    </row>
    <row r="36106" spans="13:16" x14ac:dyDescent="0.3">
      <c r="M36106" s="162"/>
      <c r="N36106" s="152"/>
      <c r="P36106" s="138"/>
    </row>
    <row r="36107" spans="13:16" x14ac:dyDescent="0.3">
      <c r="M36107" s="162"/>
      <c r="N36107" s="152"/>
      <c r="P36107" s="138"/>
    </row>
    <row r="36108" spans="13:16" x14ac:dyDescent="0.3">
      <c r="M36108" s="162"/>
      <c r="N36108" s="152"/>
      <c r="P36108" s="138"/>
    </row>
    <row r="36109" spans="13:16" x14ac:dyDescent="0.3">
      <c r="M36109" s="162"/>
      <c r="N36109" s="152"/>
      <c r="P36109" s="138"/>
    </row>
    <row r="36110" spans="13:16" x14ac:dyDescent="0.3">
      <c r="M36110" s="162"/>
      <c r="N36110" s="152"/>
      <c r="P36110" s="138"/>
    </row>
    <row r="36111" spans="13:16" x14ac:dyDescent="0.3">
      <c r="M36111" s="162"/>
      <c r="N36111" s="152"/>
      <c r="P36111" s="138"/>
    </row>
    <row r="36112" spans="13:16" x14ac:dyDescent="0.3">
      <c r="M36112" s="162"/>
      <c r="N36112" s="152"/>
      <c r="P36112" s="138"/>
    </row>
    <row r="36113" spans="13:16" x14ac:dyDescent="0.3">
      <c r="M36113" s="162"/>
      <c r="N36113" s="152"/>
      <c r="P36113" s="138"/>
    </row>
    <row r="36114" spans="13:16" x14ac:dyDescent="0.3">
      <c r="M36114" s="162"/>
      <c r="N36114" s="152"/>
      <c r="P36114" s="138"/>
    </row>
    <row r="36115" spans="13:16" x14ac:dyDescent="0.3">
      <c r="M36115" s="162"/>
      <c r="N36115" s="152"/>
      <c r="P36115" s="138"/>
    </row>
    <row r="36116" spans="13:16" x14ac:dyDescent="0.3">
      <c r="M36116" s="162"/>
      <c r="N36116" s="152"/>
      <c r="P36116" s="138"/>
    </row>
    <row r="36117" spans="13:16" x14ac:dyDescent="0.3">
      <c r="M36117" s="162"/>
      <c r="N36117" s="152"/>
      <c r="P36117" s="138"/>
    </row>
    <row r="36118" spans="13:16" x14ac:dyDescent="0.3">
      <c r="M36118" s="162"/>
      <c r="N36118" s="152"/>
      <c r="P36118" s="138"/>
    </row>
    <row r="36119" spans="13:16" x14ac:dyDescent="0.3">
      <c r="M36119" s="162"/>
      <c r="N36119" s="152"/>
      <c r="P36119" s="138"/>
    </row>
    <row r="36120" spans="13:16" x14ac:dyDescent="0.3">
      <c r="M36120" s="162"/>
      <c r="N36120" s="152"/>
      <c r="P36120" s="138"/>
    </row>
    <row r="36121" spans="13:16" x14ac:dyDescent="0.3">
      <c r="M36121" s="162"/>
      <c r="N36121" s="152"/>
      <c r="P36121" s="138"/>
    </row>
    <row r="36122" spans="13:16" x14ac:dyDescent="0.3">
      <c r="M36122" s="162"/>
      <c r="N36122" s="152"/>
      <c r="P36122" s="138"/>
    </row>
    <row r="36123" spans="13:16" x14ac:dyDescent="0.3">
      <c r="M36123" s="162"/>
      <c r="N36123" s="152"/>
      <c r="P36123" s="138"/>
    </row>
    <row r="36124" spans="13:16" x14ac:dyDescent="0.3">
      <c r="M36124" s="162"/>
      <c r="N36124" s="152"/>
      <c r="P36124" s="138"/>
    </row>
    <row r="36125" spans="13:16" x14ac:dyDescent="0.3">
      <c r="M36125" s="162"/>
      <c r="N36125" s="152"/>
      <c r="P36125" s="138"/>
    </row>
    <row r="36126" spans="13:16" x14ac:dyDescent="0.3">
      <c r="M36126" s="162"/>
      <c r="N36126" s="152"/>
      <c r="P36126" s="138"/>
    </row>
    <row r="36127" spans="13:16" x14ac:dyDescent="0.3">
      <c r="M36127" s="162"/>
      <c r="N36127" s="152"/>
      <c r="P36127" s="138"/>
    </row>
    <row r="36128" spans="13:16" x14ac:dyDescent="0.3">
      <c r="M36128" s="162"/>
      <c r="N36128" s="152"/>
      <c r="P36128" s="138"/>
    </row>
    <row r="36129" spans="13:16" x14ac:dyDescent="0.3">
      <c r="M36129" s="162"/>
      <c r="N36129" s="152"/>
      <c r="P36129" s="138"/>
    </row>
    <row r="36130" spans="13:16" x14ac:dyDescent="0.3">
      <c r="M36130" s="162"/>
      <c r="N36130" s="152"/>
      <c r="P36130" s="138"/>
    </row>
    <row r="36131" spans="13:16" x14ac:dyDescent="0.3">
      <c r="M36131" s="162"/>
      <c r="N36131" s="152"/>
      <c r="P36131" s="138"/>
    </row>
    <row r="36132" spans="13:16" x14ac:dyDescent="0.3">
      <c r="M36132" s="162"/>
      <c r="N36132" s="152"/>
      <c r="P36132" s="138"/>
    </row>
    <row r="36133" spans="13:16" x14ac:dyDescent="0.3">
      <c r="M36133" s="162"/>
      <c r="N36133" s="152"/>
      <c r="P36133" s="138"/>
    </row>
    <row r="36134" spans="13:16" x14ac:dyDescent="0.3">
      <c r="M36134" s="162"/>
      <c r="N36134" s="152"/>
      <c r="P36134" s="138"/>
    </row>
    <row r="36135" spans="13:16" x14ac:dyDescent="0.3">
      <c r="M36135" s="162"/>
      <c r="N36135" s="152"/>
      <c r="P36135" s="138"/>
    </row>
    <row r="36136" spans="13:16" x14ac:dyDescent="0.3">
      <c r="M36136" s="162"/>
      <c r="N36136" s="152"/>
      <c r="P36136" s="138"/>
    </row>
    <row r="36137" spans="13:16" x14ac:dyDescent="0.3">
      <c r="M36137" s="162"/>
      <c r="N36137" s="152"/>
      <c r="P36137" s="138"/>
    </row>
    <row r="36138" spans="13:16" x14ac:dyDescent="0.3">
      <c r="M36138" s="162"/>
      <c r="N36138" s="152"/>
      <c r="P36138" s="138"/>
    </row>
    <row r="36139" spans="13:16" x14ac:dyDescent="0.3">
      <c r="M36139" s="162"/>
      <c r="N36139" s="152"/>
      <c r="P36139" s="138"/>
    </row>
    <row r="36140" spans="13:16" x14ac:dyDescent="0.3">
      <c r="M36140" s="162"/>
      <c r="N36140" s="152"/>
      <c r="P36140" s="138"/>
    </row>
    <row r="36141" spans="13:16" x14ac:dyDescent="0.3">
      <c r="M36141" s="162"/>
      <c r="N36141" s="152"/>
      <c r="P36141" s="138"/>
    </row>
    <row r="36142" spans="13:16" x14ac:dyDescent="0.3">
      <c r="M36142" s="162"/>
      <c r="N36142" s="152"/>
      <c r="P36142" s="138"/>
    </row>
    <row r="36143" spans="13:16" x14ac:dyDescent="0.3">
      <c r="M36143" s="162"/>
      <c r="N36143" s="152"/>
      <c r="P36143" s="138"/>
    </row>
    <row r="36144" spans="13:16" x14ac:dyDescent="0.3">
      <c r="M36144" s="162"/>
      <c r="N36144" s="152"/>
      <c r="P36144" s="138"/>
    </row>
    <row r="36145" spans="13:16" x14ac:dyDescent="0.3">
      <c r="M36145" s="162"/>
      <c r="N36145" s="152"/>
      <c r="P36145" s="138"/>
    </row>
    <row r="36146" spans="13:16" x14ac:dyDescent="0.3">
      <c r="M36146" s="162"/>
      <c r="N36146" s="152"/>
      <c r="P36146" s="138"/>
    </row>
    <row r="36147" spans="13:16" x14ac:dyDescent="0.3">
      <c r="M36147" s="162"/>
      <c r="N36147" s="152"/>
      <c r="P36147" s="138"/>
    </row>
    <row r="36148" spans="13:16" x14ac:dyDescent="0.3">
      <c r="M36148" s="162"/>
      <c r="N36148" s="152"/>
      <c r="P36148" s="138"/>
    </row>
    <row r="36149" spans="13:16" x14ac:dyDescent="0.3">
      <c r="M36149" s="162"/>
      <c r="N36149" s="152"/>
      <c r="P36149" s="138"/>
    </row>
    <row r="36150" spans="13:16" x14ac:dyDescent="0.3">
      <c r="M36150" s="162"/>
      <c r="N36150" s="152"/>
      <c r="P36150" s="138"/>
    </row>
    <row r="36151" spans="13:16" x14ac:dyDescent="0.3">
      <c r="M36151" s="162"/>
      <c r="N36151" s="152"/>
      <c r="P36151" s="138"/>
    </row>
    <row r="36152" spans="13:16" x14ac:dyDescent="0.3">
      <c r="M36152" s="162"/>
      <c r="N36152" s="152"/>
      <c r="P36152" s="138"/>
    </row>
    <row r="36153" spans="13:16" x14ac:dyDescent="0.3">
      <c r="M36153" s="162"/>
      <c r="N36153" s="152"/>
      <c r="P36153" s="138"/>
    </row>
    <row r="36154" spans="13:16" x14ac:dyDescent="0.3">
      <c r="M36154" s="162"/>
      <c r="N36154" s="152"/>
      <c r="P36154" s="138"/>
    </row>
    <row r="36155" spans="13:16" x14ac:dyDescent="0.3">
      <c r="M36155" s="162"/>
      <c r="N36155" s="152"/>
      <c r="P36155" s="138"/>
    </row>
    <row r="36156" spans="13:16" x14ac:dyDescent="0.3">
      <c r="M36156" s="162"/>
      <c r="N36156" s="152"/>
      <c r="P36156" s="138"/>
    </row>
    <row r="36157" spans="13:16" x14ac:dyDescent="0.3">
      <c r="M36157" s="162"/>
      <c r="N36157" s="152"/>
      <c r="P36157" s="138"/>
    </row>
    <row r="36158" spans="13:16" x14ac:dyDescent="0.3">
      <c r="M36158" s="162"/>
      <c r="N36158" s="152"/>
      <c r="P36158" s="138"/>
    </row>
    <row r="36159" spans="13:16" x14ac:dyDescent="0.3">
      <c r="M36159" s="162"/>
      <c r="N36159" s="152"/>
      <c r="P36159" s="138"/>
    </row>
    <row r="36160" spans="13:16" x14ac:dyDescent="0.3">
      <c r="M36160" s="162"/>
      <c r="N36160" s="152"/>
      <c r="P36160" s="138"/>
    </row>
    <row r="36161" spans="13:16" x14ac:dyDescent="0.3">
      <c r="M36161" s="162"/>
      <c r="N36161" s="152"/>
      <c r="P36161" s="138"/>
    </row>
    <row r="36162" spans="13:16" x14ac:dyDescent="0.3">
      <c r="M36162" s="162"/>
      <c r="N36162" s="152"/>
      <c r="P36162" s="138"/>
    </row>
    <row r="36163" spans="13:16" x14ac:dyDescent="0.3">
      <c r="M36163" s="162"/>
      <c r="N36163" s="152"/>
      <c r="P36163" s="138"/>
    </row>
    <row r="36164" spans="13:16" x14ac:dyDescent="0.3">
      <c r="M36164" s="162"/>
      <c r="N36164" s="152"/>
      <c r="P36164" s="138"/>
    </row>
    <row r="36165" spans="13:16" x14ac:dyDescent="0.3">
      <c r="M36165" s="162"/>
      <c r="N36165" s="152"/>
      <c r="P36165" s="138"/>
    </row>
    <row r="36166" spans="13:16" x14ac:dyDescent="0.3">
      <c r="M36166" s="162"/>
      <c r="N36166" s="152"/>
      <c r="P36166" s="138"/>
    </row>
    <row r="36167" spans="13:16" x14ac:dyDescent="0.3">
      <c r="M36167" s="162"/>
      <c r="N36167" s="152"/>
      <c r="P36167" s="138"/>
    </row>
    <row r="36168" spans="13:16" x14ac:dyDescent="0.3">
      <c r="M36168" s="162"/>
      <c r="N36168" s="152"/>
      <c r="P36168" s="138"/>
    </row>
    <row r="36169" spans="13:16" x14ac:dyDescent="0.3">
      <c r="M36169" s="162"/>
      <c r="N36169" s="152"/>
      <c r="P36169" s="138"/>
    </row>
    <row r="36170" spans="13:16" x14ac:dyDescent="0.3">
      <c r="M36170" s="162"/>
      <c r="N36170" s="152"/>
      <c r="P36170" s="138"/>
    </row>
    <row r="36171" spans="13:16" x14ac:dyDescent="0.3">
      <c r="M36171" s="162"/>
      <c r="N36171" s="152"/>
      <c r="P36171" s="138"/>
    </row>
    <row r="36172" spans="13:16" x14ac:dyDescent="0.3">
      <c r="M36172" s="162"/>
      <c r="N36172" s="152"/>
      <c r="P36172" s="138"/>
    </row>
    <row r="36173" spans="13:16" x14ac:dyDescent="0.3">
      <c r="M36173" s="162"/>
      <c r="N36173" s="152"/>
      <c r="P36173" s="138"/>
    </row>
    <row r="36174" spans="13:16" x14ac:dyDescent="0.3">
      <c r="M36174" s="162"/>
      <c r="N36174" s="152"/>
      <c r="P36174" s="138"/>
    </row>
    <row r="36175" spans="13:16" x14ac:dyDescent="0.3">
      <c r="M36175" s="162"/>
      <c r="N36175" s="152"/>
      <c r="P36175" s="138"/>
    </row>
    <row r="36176" spans="13:16" x14ac:dyDescent="0.3">
      <c r="M36176" s="162"/>
      <c r="N36176" s="152"/>
      <c r="P36176" s="138"/>
    </row>
    <row r="36177" spans="13:16" x14ac:dyDescent="0.3">
      <c r="M36177" s="162"/>
      <c r="N36177" s="152"/>
      <c r="P36177" s="138"/>
    </row>
    <row r="36178" spans="13:16" x14ac:dyDescent="0.3">
      <c r="M36178" s="162"/>
      <c r="N36178" s="152"/>
      <c r="P36178" s="138"/>
    </row>
    <row r="36179" spans="13:16" x14ac:dyDescent="0.3">
      <c r="M36179" s="162"/>
      <c r="N36179" s="152"/>
      <c r="P36179" s="138"/>
    </row>
    <row r="36180" spans="13:16" x14ac:dyDescent="0.3">
      <c r="M36180" s="162"/>
      <c r="N36180" s="152"/>
      <c r="P36180" s="138"/>
    </row>
    <row r="36181" spans="13:16" x14ac:dyDescent="0.3">
      <c r="M36181" s="162"/>
      <c r="N36181" s="152"/>
      <c r="P36181" s="138"/>
    </row>
    <row r="36182" spans="13:16" x14ac:dyDescent="0.3">
      <c r="M36182" s="162"/>
      <c r="N36182" s="152"/>
      <c r="P36182" s="138"/>
    </row>
    <row r="36183" spans="13:16" x14ac:dyDescent="0.3">
      <c r="M36183" s="162"/>
      <c r="N36183" s="152"/>
      <c r="P36183" s="138"/>
    </row>
    <row r="36184" spans="13:16" x14ac:dyDescent="0.3">
      <c r="M36184" s="162"/>
      <c r="N36184" s="152"/>
      <c r="P36184" s="138"/>
    </row>
    <row r="36185" spans="13:16" x14ac:dyDescent="0.3">
      <c r="M36185" s="162"/>
      <c r="N36185" s="152"/>
      <c r="P36185" s="138"/>
    </row>
    <row r="36186" spans="13:16" x14ac:dyDescent="0.3">
      <c r="M36186" s="162"/>
      <c r="N36186" s="152"/>
      <c r="P36186" s="138"/>
    </row>
    <row r="36187" spans="13:16" x14ac:dyDescent="0.3">
      <c r="M36187" s="162"/>
      <c r="N36187" s="152"/>
      <c r="P36187" s="138"/>
    </row>
    <row r="36188" spans="13:16" x14ac:dyDescent="0.3">
      <c r="M36188" s="162"/>
      <c r="N36188" s="152"/>
      <c r="P36188" s="138"/>
    </row>
    <row r="36189" spans="13:16" x14ac:dyDescent="0.3">
      <c r="M36189" s="162"/>
      <c r="N36189" s="152"/>
      <c r="P36189" s="138"/>
    </row>
    <row r="36190" spans="13:16" x14ac:dyDescent="0.3">
      <c r="M36190" s="162"/>
      <c r="N36190" s="152"/>
      <c r="P36190" s="138"/>
    </row>
    <row r="36191" spans="13:16" x14ac:dyDescent="0.3">
      <c r="M36191" s="162"/>
      <c r="N36191" s="152"/>
      <c r="P36191" s="138"/>
    </row>
    <row r="36192" spans="13:16" x14ac:dyDescent="0.3">
      <c r="M36192" s="162"/>
      <c r="N36192" s="152"/>
      <c r="P36192" s="138"/>
    </row>
    <row r="36193" spans="13:16" x14ac:dyDescent="0.3">
      <c r="M36193" s="162"/>
      <c r="N36193" s="152"/>
      <c r="P36193" s="138"/>
    </row>
    <row r="36194" spans="13:16" x14ac:dyDescent="0.3">
      <c r="M36194" s="162"/>
      <c r="N36194" s="152"/>
      <c r="P36194" s="138"/>
    </row>
    <row r="36195" spans="13:16" x14ac:dyDescent="0.3">
      <c r="M36195" s="162"/>
      <c r="N36195" s="152"/>
      <c r="P36195" s="138"/>
    </row>
    <row r="36196" spans="13:16" x14ac:dyDescent="0.3">
      <c r="M36196" s="162"/>
      <c r="N36196" s="152"/>
      <c r="P36196" s="138"/>
    </row>
    <row r="36197" spans="13:16" x14ac:dyDescent="0.3">
      <c r="M36197" s="162"/>
      <c r="N36197" s="152"/>
      <c r="P36197" s="138"/>
    </row>
    <row r="36198" spans="13:16" x14ac:dyDescent="0.3">
      <c r="M36198" s="162"/>
      <c r="N36198" s="152"/>
      <c r="P36198" s="138"/>
    </row>
    <row r="36199" spans="13:16" x14ac:dyDescent="0.3">
      <c r="M36199" s="162"/>
      <c r="N36199" s="152"/>
      <c r="P36199" s="138"/>
    </row>
    <row r="36200" spans="13:16" x14ac:dyDescent="0.3">
      <c r="M36200" s="162"/>
      <c r="N36200" s="152"/>
      <c r="P36200" s="138"/>
    </row>
    <row r="36201" spans="13:16" x14ac:dyDescent="0.3">
      <c r="M36201" s="162"/>
      <c r="N36201" s="152"/>
      <c r="P36201" s="138"/>
    </row>
    <row r="36202" spans="13:16" x14ac:dyDescent="0.3">
      <c r="M36202" s="162"/>
      <c r="N36202" s="152"/>
      <c r="P36202" s="138"/>
    </row>
    <row r="36203" spans="13:16" x14ac:dyDescent="0.3">
      <c r="M36203" s="162"/>
      <c r="N36203" s="152"/>
      <c r="P36203" s="138"/>
    </row>
    <row r="36204" spans="13:16" x14ac:dyDescent="0.3">
      <c r="M36204" s="162"/>
      <c r="N36204" s="152"/>
      <c r="P36204" s="138"/>
    </row>
    <row r="36205" spans="13:16" x14ac:dyDescent="0.3">
      <c r="M36205" s="162"/>
      <c r="N36205" s="152"/>
      <c r="P36205" s="138"/>
    </row>
    <row r="36206" spans="13:16" x14ac:dyDescent="0.3">
      <c r="M36206" s="162"/>
      <c r="N36206" s="152"/>
      <c r="P36206" s="138"/>
    </row>
    <row r="36207" spans="13:16" x14ac:dyDescent="0.3">
      <c r="M36207" s="162"/>
      <c r="N36207" s="152"/>
      <c r="P36207" s="138"/>
    </row>
    <row r="36208" spans="13:16" x14ac:dyDescent="0.3">
      <c r="M36208" s="162"/>
      <c r="N36208" s="152"/>
      <c r="P36208" s="138"/>
    </row>
    <row r="36209" spans="13:16" x14ac:dyDescent="0.3">
      <c r="M36209" s="162"/>
      <c r="N36209" s="152"/>
      <c r="P36209" s="138"/>
    </row>
    <row r="36210" spans="13:16" x14ac:dyDescent="0.3">
      <c r="M36210" s="162"/>
      <c r="N36210" s="152"/>
      <c r="P36210" s="138"/>
    </row>
    <row r="36211" spans="13:16" x14ac:dyDescent="0.3">
      <c r="M36211" s="162"/>
      <c r="N36211" s="152"/>
      <c r="P36211" s="138"/>
    </row>
    <row r="36212" spans="13:16" x14ac:dyDescent="0.3">
      <c r="M36212" s="162"/>
      <c r="N36212" s="152"/>
      <c r="P36212" s="138"/>
    </row>
    <row r="36213" spans="13:16" x14ac:dyDescent="0.3">
      <c r="M36213" s="162"/>
      <c r="N36213" s="152"/>
      <c r="P36213" s="138"/>
    </row>
    <row r="36214" spans="13:16" x14ac:dyDescent="0.3">
      <c r="M36214" s="162"/>
      <c r="N36214" s="152"/>
      <c r="P36214" s="138"/>
    </row>
    <row r="36215" spans="13:16" x14ac:dyDescent="0.3">
      <c r="M36215" s="162"/>
      <c r="N36215" s="152"/>
      <c r="P36215" s="138"/>
    </row>
    <row r="36216" spans="13:16" x14ac:dyDescent="0.3">
      <c r="M36216" s="162"/>
      <c r="N36216" s="152"/>
      <c r="P36216" s="138"/>
    </row>
    <row r="36217" spans="13:16" x14ac:dyDescent="0.3">
      <c r="M36217" s="162"/>
      <c r="N36217" s="152"/>
      <c r="P36217" s="138"/>
    </row>
    <row r="36218" spans="13:16" x14ac:dyDescent="0.3">
      <c r="M36218" s="162"/>
      <c r="N36218" s="152"/>
      <c r="P36218" s="138"/>
    </row>
    <row r="36219" spans="13:16" x14ac:dyDescent="0.3">
      <c r="M36219" s="162"/>
      <c r="N36219" s="152"/>
      <c r="P36219" s="138"/>
    </row>
    <row r="36220" spans="13:16" x14ac:dyDescent="0.3">
      <c r="M36220" s="162"/>
      <c r="N36220" s="152"/>
      <c r="P36220" s="138"/>
    </row>
    <row r="36221" spans="13:16" x14ac:dyDescent="0.3">
      <c r="M36221" s="162"/>
      <c r="N36221" s="152"/>
      <c r="P36221" s="138"/>
    </row>
    <row r="36222" spans="13:16" x14ac:dyDescent="0.3">
      <c r="M36222" s="162"/>
      <c r="N36222" s="152"/>
      <c r="P36222" s="138"/>
    </row>
    <row r="36223" spans="13:16" x14ac:dyDescent="0.3">
      <c r="M36223" s="162"/>
      <c r="N36223" s="152"/>
      <c r="P36223" s="138"/>
    </row>
    <row r="36224" spans="13:16" x14ac:dyDescent="0.3">
      <c r="M36224" s="162"/>
      <c r="N36224" s="152"/>
      <c r="P36224" s="138"/>
    </row>
    <row r="36225" spans="13:16" x14ac:dyDescent="0.3">
      <c r="M36225" s="162"/>
      <c r="N36225" s="152"/>
      <c r="P36225" s="138"/>
    </row>
    <row r="36226" spans="13:16" x14ac:dyDescent="0.3">
      <c r="M36226" s="162"/>
      <c r="N36226" s="152"/>
      <c r="P36226" s="138"/>
    </row>
    <row r="36227" spans="13:16" x14ac:dyDescent="0.3">
      <c r="M36227" s="162"/>
      <c r="N36227" s="152"/>
      <c r="P36227" s="138"/>
    </row>
    <row r="36228" spans="13:16" x14ac:dyDescent="0.3">
      <c r="M36228" s="162"/>
      <c r="N36228" s="152"/>
      <c r="P36228" s="138"/>
    </row>
    <row r="36229" spans="13:16" x14ac:dyDescent="0.3">
      <c r="M36229" s="162"/>
      <c r="N36229" s="152"/>
      <c r="P36229" s="138"/>
    </row>
    <row r="36230" spans="13:16" x14ac:dyDescent="0.3">
      <c r="M36230" s="162"/>
      <c r="N36230" s="152"/>
      <c r="P36230" s="138"/>
    </row>
    <row r="36231" spans="13:16" x14ac:dyDescent="0.3">
      <c r="M36231" s="162"/>
      <c r="N36231" s="152"/>
      <c r="P36231" s="138"/>
    </row>
    <row r="36232" spans="13:16" x14ac:dyDescent="0.3">
      <c r="M36232" s="162"/>
      <c r="N36232" s="152"/>
      <c r="P36232" s="138"/>
    </row>
    <row r="36233" spans="13:16" x14ac:dyDescent="0.3">
      <c r="M36233" s="162"/>
      <c r="N36233" s="152"/>
      <c r="P36233" s="138"/>
    </row>
    <row r="36234" spans="13:16" x14ac:dyDescent="0.3">
      <c r="M36234" s="162"/>
      <c r="N36234" s="152"/>
      <c r="P36234" s="138"/>
    </row>
    <row r="36235" spans="13:16" x14ac:dyDescent="0.3">
      <c r="M36235" s="162"/>
      <c r="N36235" s="152"/>
      <c r="P36235" s="138"/>
    </row>
    <row r="36236" spans="13:16" x14ac:dyDescent="0.3">
      <c r="M36236" s="162"/>
      <c r="N36236" s="152"/>
      <c r="P36236" s="138"/>
    </row>
    <row r="36237" spans="13:16" x14ac:dyDescent="0.3">
      <c r="M36237" s="162"/>
      <c r="N36237" s="152"/>
      <c r="P36237" s="138"/>
    </row>
    <row r="36238" spans="13:16" x14ac:dyDescent="0.3">
      <c r="M36238" s="162"/>
      <c r="N36238" s="152"/>
      <c r="P36238" s="138"/>
    </row>
    <row r="36239" spans="13:16" x14ac:dyDescent="0.3">
      <c r="M36239" s="162"/>
      <c r="N36239" s="152"/>
      <c r="P36239" s="138"/>
    </row>
    <row r="36240" spans="13:16" x14ac:dyDescent="0.3">
      <c r="M36240" s="162"/>
      <c r="N36240" s="152"/>
      <c r="P36240" s="138"/>
    </row>
    <row r="36241" spans="13:16" x14ac:dyDescent="0.3">
      <c r="M36241" s="162"/>
      <c r="N36241" s="152"/>
      <c r="P36241" s="138"/>
    </row>
    <row r="36242" spans="13:16" x14ac:dyDescent="0.3">
      <c r="M36242" s="162"/>
      <c r="N36242" s="152"/>
      <c r="P36242" s="138"/>
    </row>
    <row r="36243" spans="13:16" x14ac:dyDescent="0.3">
      <c r="M36243" s="162"/>
      <c r="N36243" s="152"/>
      <c r="P36243" s="138"/>
    </row>
    <row r="36244" spans="13:16" x14ac:dyDescent="0.3">
      <c r="M36244" s="162"/>
      <c r="N36244" s="152"/>
      <c r="P36244" s="138"/>
    </row>
    <row r="36245" spans="13:16" x14ac:dyDescent="0.3">
      <c r="M36245" s="162"/>
      <c r="N36245" s="152"/>
      <c r="P36245" s="138"/>
    </row>
    <row r="36246" spans="13:16" x14ac:dyDescent="0.3">
      <c r="M36246" s="162"/>
      <c r="N36246" s="152"/>
      <c r="P36246" s="138"/>
    </row>
    <row r="36247" spans="13:16" x14ac:dyDescent="0.3">
      <c r="M36247" s="162"/>
      <c r="N36247" s="152"/>
      <c r="P36247" s="138"/>
    </row>
    <row r="36248" spans="13:16" x14ac:dyDescent="0.3">
      <c r="M36248" s="162"/>
      <c r="N36248" s="152"/>
      <c r="P36248" s="138"/>
    </row>
    <row r="36249" spans="13:16" x14ac:dyDescent="0.3">
      <c r="M36249" s="162"/>
      <c r="N36249" s="152"/>
      <c r="P36249" s="138"/>
    </row>
    <row r="36250" spans="13:16" x14ac:dyDescent="0.3">
      <c r="M36250" s="162"/>
      <c r="N36250" s="152"/>
      <c r="P36250" s="138"/>
    </row>
    <row r="36251" spans="13:16" x14ac:dyDescent="0.3">
      <c r="M36251" s="162"/>
      <c r="N36251" s="152"/>
      <c r="P36251" s="138"/>
    </row>
    <row r="36252" spans="13:16" x14ac:dyDescent="0.3">
      <c r="M36252" s="162"/>
      <c r="N36252" s="152"/>
      <c r="P36252" s="138"/>
    </row>
    <row r="36253" spans="13:16" x14ac:dyDescent="0.3">
      <c r="M36253" s="162"/>
      <c r="N36253" s="152"/>
      <c r="P36253" s="138"/>
    </row>
    <row r="36254" spans="13:16" x14ac:dyDescent="0.3">
      <c r="M36254" s="162"/>
      <c r="N36254" s="152"/>
      <c r="P36254" s="138"/>
    </row>
    <row r="36255" spans="13:16" x14ac:dyDescent="0.3">
      <c r="M36255" s="162"/>
      <c r="N36255" s="152"/>
      <c r="P36255" s="138"/>
    </row>
    <row r="36256" spans="13:16" x14ac:dyDescent="0.3">
      <c r="M36256" s="162"/>
      <c r="N36256" s="152"/>
      <c r="P36256" s="138"/>
    </row>
    <row r="36257" spans="13:16" x14ac:dyDescent="0.3">
      <c r="M36257" s="162"/>
      <c r="N36257" s="152"/>
      <c r="P36257" s="138"/>
    </row>
    <row r="36258" spans="13:16" x14ac:dyDescent="0.3">
      <c r="M36258" s="162"/>
      <c r="N36258" s="152"/>
      <c r="P36258" s="138"/>
    </row>
    <row r="36259" spans="13:16" x14ac:dyDescent="0.3">
      <c r="M36259" s="162"/>
      <c r="N36259" s="152"/>
      <c r="P36259" s="138"/>
    </row>
    <row r="36260" spans="13:16" x14ac:dyDescent="0.3">
      <c r="M36260" s="162"/>
      <c r="N36260" s="152"/>
      <c r="P36260" s="138"/>
    </row>
    <row r="36261" spans="13:16" x14ac:dyDescent="0.3">
      <c r="M36261" s="162"/>
      <c r="N36261" s="152"/>
      <c r="P36261" s="138"/>
    </row>
    <row r="36262" spans="13:16" x14ac:dyDescent="0.3">
      <c r="M36262" s="162"/>
      <c r="N36262" s="152"/>
      <c r="P36262" s="138"/>
    </row>
    <row r="36263" spans="13:16" x14ac:dyDescent="0.3">
      <c r="M36263" s="162"/>
      <c r="N36263" s="152"/>
      <c r="P36263" s="138"/>
    </row>
    <row r="36264" spans="13:16" x14ac:dyDescent="0.3">
      <c r="M36264" s="162"/>
      <c r="N36264" s="152"/>
      <c r="P36264" s="138"/>
    </row>
    <row r="36265" spans="13:16" x14ac:dyDescent="0.3">
      <c r="M36265" s="162"/>
      <c r="N36265" s="152"/>
      <c r="P36265" s="138"/>
    </row>
    <row r="36266" spans="13:16" x14ac:dyDescent="0.3">
      <c r="M36266" s="162"/>
      <c r="N36266" s="152"/>
      <c r="P36266" s="138"/>
    </row>
    <row r="36267" spans="13:16" x14ac:dyDescent="0.3">
      <c r="M36267" s="162"/>
      <c r="N36267" s="152"/>
      <c r="P36267" s="138"/>
    </row>
    <row r="36268" spans="13:16" x14ac:dyDescent="0.3">
      <c r="M36268" s="162"/>
      <c r="N36268" s="152"/>
      <c r="P36268" s="138"/>
    </row>
    <row r="36269" spans="13:16" x14ac:dyDescent="0.3">
      <c r="M36269" s="162"/>
      <c r="N36269" s="152"/>
      <c r="P36269" s="138"/>
    </row>
    <row r="36270" spans="13:16" x14ac:dyDescent="0.3">
      <c r="M36270" s="162"/>
      <c r="N36270" s="152"/>
      <c r="P36270" s="138"/>
    </row>
    <row r="36271" spans="13:16" x14ac:dyDescent="0.3">
      <c r="M36271" s="162"/>
      <c r="N36271" s="152"/>
      <c r="P36271" s="138"/>
    </row>
    <row r="36272" spans="13:16" x14ac:dyDescent="0.3">
      <c r="M36272" s="162"/>
      <c r="N36272" s="152"/>
      <c r="P36272" s="138"/>
    </row>
    <row r="36273" spans="13:16" x14ac:dyDescent="0.3">
      <c r="M36273" s="162"/>
      <c r="N36273" s="152"/>
      <c r="P36273" s="138"/>
    </row>
    <row r="36274" spans="13:16" x14ac:dyDescent="0.3">
      <c r="M36274" s="162"/>
      <c r="N36274" s="152"/>
      <c r="P36274" s="138"/>
    </row>
    <row r="36275" spans="13:16" x14ac:dyDescent="0.3">
      <c r="M36275" s="162"/>
      <c r="N36275" s="152"/>
      <c r="P36275" s="138"/>
    </row>
    <row r="36276" spans="13:16" x14ac:dyDescent="0.3">
      <c r="M36276" s="162"/>
      <c r="N36276" s="152"/>
      <c r="P36276" s="138"/>
    </row>
    <row r="36277" spans="13:16" x14ac:dyDescent="0.3">
      <c r="M36277" s="162"/>
      <c r="N36277" s="152"/>
      <c r="P36277" s="138"/>
    </row>
    <row r="36278" spans="13:16" x14ac:dyDescent="0.3">
      <c r="M36278" s="162"/>
      <c r="N36278" s="152"/>
      <c r="P36278" s="138"/>
    </row>
    <row r="36279" spans="13:16" x14ac:dyDescent="0.3">
      <c r="M36279" s="162"/>
      <c r="N36279" s="152"/>
      <c r="P36279" s="138"/>
    </row>
    <row r="36280" spans="13:16" x14ac:dyDescent="0.3">
      <c r="M36280" s="162"/>
      <c r="N36280" s="152"/>
      <c r="P36280" s="138"/>
    </row>
    <row r="36281" spans="13:16" x14ac:dyDescent="0.3">
      <c r="M36281" s="162"/>
      <c r="N36281" s="152"/>
      <c r="P36281" s="138"/>
    </row>
    <row r="36282" spans="13:16" x14ac:dyDescent="0.3">
      <c r="M36282" s="162"/>
      <c r="N36282" s="152"/>
      <c r="P36282" s="138"/>
    </row>
    <row r="36283" spans="13:16" x14ac:dyDescent="0.3">
      <c r="M36283" s="162"/>
      <c r="N36283" s="152"/>
      <c r="P36283" s="138"/>
    </row>
    <row r="36284" spans="13:16" x14ac:dyDescent="0.3">
      <c r="M36284" s="162"/>
      <c r="N36284" s="152"/>
      <c r="P36284" s="138"/>
    </row>
    <row r="36285" spans="13:16" x14ac:dyDescent="0.3">
      <c r="M36285" s="162"/>
      <c r="N36285" s="152"/>
      <c r="P36285" s="138"/>
    </row>
    <row r="36286" spans="13:16" x14ac:dyDescent="0.3">
      <c r="M36286" s="162"/>
      <c r="N36286" s="152"/>
      <c r="P36286" s="138"/>
    </row>
    <row r="36287" spans="13:16" x14ac:dyDescent="0.3">
      <c r="M36287" s="162"/>
      <c r="N36287" s="152"/>
      <c r="P36287" s="138"/>
    </row>
    <row r="36288" spans="13:16" x14ac:dyDescent="0.3">
      <c r="M36288" s="162"/>
      <c r="N36288" s="152"/>
      <c r="P36288" s="138"/>
    </row>
    <row r="36289" spans="13:16" x14ac:dyDescent="0.3">
      <c r="M36289" s="162"/>
      <c r="N36289" s="152"/>
      <c r="P36289" s="138"/>
    </row>
    <row r="36290" spans="13:16" x14ac:dyDescent="0.3">
      <c r="M36290" s="162"/>
      <c r="N36290" s="152"/>
      <c r="P36290" s="138"/>
    </row>
    <row r="36291" spans="13:16" x14ac:dyDescent="0.3">
      <c r="M36291" s="162"/>
      <c r="N36291" s="152"/>
      <c r="P36291" s="138"/>
    </row>
    <row r="36292" spans="13:16" x14ac:dyDescent="0.3">
      <c r="M36292" s="162"/>
      <c r="N36292" s="152"/>
      <c r="P36292" s="138"/>
    </row>
    <row r="36293" spans="13:16" x14ac:dyDescent="0.3">
      <c r="M36293" s="162"/>
      <c r="N36293" s="152"/>
      <c r="P36293" s="138"/>
    </row>
    <row r="36294" spans="13:16" x14ac:dyDescent="0.3">
      <c r="M36294" s="162"/>
      <c r="N36294" s="152"/>
      <c r="P36294" s="138"/>
    </row>
    <row r="36295" spans="13:16" x14ac:dyDescent="0.3">
      <c r="M36295" s="162"/>
      <c r="N36295" s="152"/>
      <c r="P36295" s="138"/>
    </row>
    <row r="36296" spans="13:16" x14ac:dyDescent="0.3">
      <c r="M36296" s="162"/>
      <c r="N36296" s="152"/>
      <c r="P36296" s="138"/>
    </row>
    <row r="36297" spans="13:16" x14ac:dyDescent="0.3">
      <c r="M36297" s="162"/>
      <c r="N36297" s="152"/>
      <c r="P36297" s="138"/>
    </row>
    <row r="36298" spans="13:16" x14ac:dyDescent="0.3">
      <c r="M36298" s="162"/>
      <c r="N36298" s="152"/>
      <c r="P36298" s="138"/>
    </row>
    <row r="36299" spans="13:16" x14ac:dyDescent="0.3">
      <c r="M36299" s="162"/>
      <c r="N36299" s="152"/>
      <c r="P36299" s="138"/>
    </row>
    <row r="36300" spans="13:16" x14ac:dyDescent="0.3">
      <c r="M36300" s="162"/>
      <c r="N36300" s="152"/>
      <c r="P36300" s="138"/>
    </row>
    <row r="36301" spans="13:16" x14ac:dyDescent="0.3">
      <c r="M36301" s="162"/>
      <c r="N36301" s="152"/>
      <c r="P36301" s="138"/>
    </row>
    <row r="36302" spans="13:16" x14ac:dyDescent="0.3">
      <c r="M36302" s="162"/>
      <c r="N36302" s="152"/>
      <c r="P36302" s="138"/>
    </row>
    <row r="36303" spans="13:16" x14ac:dyDescent="0.3">
      <c r="M36303" s="162"/>
      <c r="N36303" s="152"/>
      <c r="P36303" s="138"/>
    </row>
    <row r="36304" spans="13:16" x14ac:dyDescent="0.3">
      <c r="M36304" s="162"/>
      <c r="N36304" s="152"/>
      <c r="P36304" s="138"/>
    </row>
    <row r="36305" spans="13:16" x14ac:dyDescent="0.3">
      <c r="M36305" s="162"/>
      <c r="N36305" s="152"/>
      <c r="P36305" s="138"/>
    </row>
    <row r="36306" spans="13:16" x14ac:dyDescent="0.3">
      <c r="M36306" s="162"/>
      <c r="N36306" s="152"/>
      <c r="P36306" s="138"/>
    </row>
    <row r="36307" spans="13:16" x14ac:dyDescent="0.3">
      <c r="M36307" s="162"/>
      <c r="N36307" s="152"/>
      <c r="P36307" s="138"/>
    </row>
    <row r="36308" spans="13:16" x14ac:dyDescent="0.3">
      <c r="M36308" s="162"/>
      <c r="N36308" s="152"/>
      <c r="P36308" s="138"/>
    </row>
    <row r="36309" spans="13:16" x14ac:dyDescent="0.3">
      <c r="M36309" s="162"/>
      <c r="N36309" s="152"/>
      <c r="P36309" s="138"/>
    </row>
    <row r="36310" spans="13:16" x14ac:dyDescent="0.3">
      <c r="M36310" s="162"/>
      <c r="N36310" s="152"/>
      <c r="P36310" s="138"/>
    </row>
    <row r="36311" spans="13:16" x14ac:dyDescent="0.3">
      <c r="M36311" s="162"/>
      <c r="N36311" s="152"/>
      <c r="P36311" s="138"/>
    </row>
    <row r="36312" spans="13:16" x14ac:dyDescent="0.3">
      <c r="M36312" s="162"/>
      <c r="N36312" s="152"/>
      <c r="P36312" s="138"/>
    </row>
    <row r="36313" spans="13:16" x14ac:dyDescent="0.3">
      <c r="M36313" s="162"/>
      <c r="N36313" s="152"/>
      <c r="P36313" s="138"/>
    </row>
    <row r="36314" spans="13:16" x14ac:dyDescent="0.3">
      <c r="M36314" s="162"/>
      <c r="N36314" s="152"/>
      <c r="P36314" s="138"/>
    </row>
    <row r="36315" spans="13:16" x14ac:dyDescent="0.3">
      <c r="M36315" s="162"/>
      <c r="N36315" s="152"/>
      <c r="P36315" s="138"/>
    </row>
    <row r="36316" spans="13:16" x14ac:dyDescent="0.3">
      <c r="M36316" s="162"/>
      <c r="N36316" s="152"/>
      <c r="P36316" s="138"/>
    </row>
    <row r="36317" spans="13:16" x14ac:dyDescent="0.3">
      <c r="M36317" s="162"/>
      <c r="N36317" s="152"/>
      <c r="P36317" s="138"/>
    </row>
    <row r="36318" spans="13:16" x14ac:dyDescent="0.3">
      <c r="M36318" s="162"/>
      <c r="N36318" s="152"/>
      <c r="P36318" s="138"/>
    </row>
    <row r="36319" spans="13:16" x14ac:dyDescent="0.3">
      <c r="M36319" s="162"/>
      <c r="N36319" s="152"/>
      <c r="P36319" s="138"/>
    </row>
    <row r="36320" spans="13:16" x14ac:dyDescent="0.3">
      <c r="M36320" s="162"/>
      <c r="N36320" s="152"/>
      <c r="P36320" s="138"/>
    </row>
    <row r="36321" spans="13:16" x14ac:dyDescent="0.3">
      <c r="M36321" s="162"/>
      <c r="N36321" s="152"/>
      <c r="P36321" s="138"/>
    </row>
    <row r="36322" spans="13:16" x14ac:dyDescent="0.3">
      <c r="M36322" s="162"/>
      <c r="N36322" s="152"/>
      <c r="P36322" s="138"/>
    </row>
    <row r="36323" spans="13:16" x14ac:dyDescent="0.3">
      <c r="M36323" s="162"/>
      <c r="N36323" s="152"/>
      <c r="P36323" s="138"/>
    </row>
    <row r="36324" spans="13:16" x14ac:dyDescent="0.3">
      <c r="M36324" s="162"/>
      <c r="N36324" s="152"/>
      <c r="P36324" s="138"/>
    </row>
    <row r="36325" spans="13:16" x14ac:dyDescent="0.3">
      <c r="M36325" s="162"/>
      <c r="N36325" s="152"/>
      <c r="P36325" s="138"/>
    </row>
    <row r="36326" spans="13:16" x14ac:dyDescent="0.3">
      <c r="M36326" s="162"/>
      <c r="N36326" s="152"/>
      <c r="P36326" s="138"/>
    </row>
    <row r="36327" spans="13:16" x14ac:dyDescent="0.3">
      <c r="M36327" s="162"/>
      <c r="N36327" s="152"/>
      <c r="P36327" s="138"/>
    </row>
    <row r="36328" spans="13:16" x14ac:dyDescent="0.3">
      <c r="M36328" s="162"/>
      <c r="N36328" s="152"/>
      <c r="P36328" s="138"/>
    </row>
    <row r="36329" spans="13:16" x14ac:dyDescent="0.3">
      <c r="M36329" s="162"/>
      <c r="N36329" s="152"/>
      <c r="P36329" s="138"/>
    </row>
    <row r="36330" spans="13:16" x14ac:dyDescent="0.3">
      <c r="M36330" s="162"/>
      <c r="N36330" s="152"/>
      <c r="P36330" s="138"/>
    </row>
    <row r="36331" spans="13:16" x14ac:dyDescent="0.3">
      <c r="M36331" s="162"/>
      <c r="N36331" s="152"/>
      <c r="P36331" s="138"/>
    </row>
    <row r="36332" spans="13:16" x14ac:dyDescent="0.3">
      <c r="M36332" s="162"/>
      <c r="N36332" s="152"/>
      <c r="P36332" s="138"/>
    </row>
    <row r="36333" spans="13:16" x14ac:dyDescent="0.3">
      <c r="M36333" s="162"/>
      <c r="N36333" s="152"/>
      <c r="P36333" s="138"/>
    </row>
    <row r="36334" spans="13:16" x14ac:dyDescent="0.3">
      <c r="M36334" s="162"/>
      <c r="N36334" s="152"/>
      <c r="P36334" s="138"/>
    </row>
    <row r="36335" spans="13:16" x14ac:dyDescent="0.3">
      <c r="M36335" s="162"/>
      <c r="N36335" s="152"/>
      <c r="P36335" s="138"/>
    </row>
    <row r="36336" spans="13:16" x14ac:dyDescent="0.3">
      <c r="M36336" s="162"/>
      <c r="N36336" s="152"/>
      <c r="P36336" s="138"/>
    </row>
    <row r="36337" spans="13:16" x14ac:dyDescent="0.3">
      <c r="M36337" s="162"/>
      <c r="N36337" s="152"/>
      <c r="P36337" s="138"/>
    </row>
    <row r="36338" spans="13:16" x14ac:dyDescent="0.3">
      <c r="M36338" s="162"/>
      <c r="N36338" s="152"/>
      <c r="P36338" s="138"/>
    </row>
    <row r="36339" spans="13:16" x14ac:dyDescent="0.3">
      <c r="M36339" s="162"/>
      <c r="N36339" s="152"/>
      <c r="P36339" s="138"/>
    </row>
    <row r="36340" spans="13:16" x14ac:dyDescent="0.3">
      <c r="M36340" s="162"/>
      <c r="N36340" s="152"/>
      <c r="P36340" s="138"/>
    </row>
    <row r="36341" spans="13:16" x14ac:dyDescent="0.3">
      <c r="M36341" s="162"/>
      <c r="N36341" s="152"/>
      <c r="P36341" s="138"/>
    </row>
    <row r="36342" spans="13:16" x14ac:dyDescent="0.3">
      <c r="M36342" s="162"/>
      <c r="N36342" s="152"/>
      <c r="P36342" s="138"/>
    </row>
    <row r="36343" spans="13:16" x14ac:dyDescent="0.3">
      <c r="M36343" s="162"/>
      <c r="N36343" s="152"/>
      <c r="P36343" s="138"/>
    </row>
    <row r="36344" spans="13:16" x14ac:dyDescent="0.3">
      <c r="M36344" s="162"/>
      <c r="N36344" s="152"/>
      <c r="P36344" s="138"/>
    </row>
    <row r="36345" spans="13:16" x14ac:dyDescent="0.3">
      <c r="M36345" s="162"/>
      <c r="N36345" s="152"/>
      <c r="P36345" s="138"/>
    </row>
    <row r="36346" spans="13:16" x14ac:dyDescent="0.3">
      <c r="M36346" s="162"/>
      <c r="N36346" s="152"/>
      <c r="P36346" s="138"/>
    </row>
    <row r="36347" spans="13:16" x14ac:dyDescent="0.3">
      <c r="M36347" s="162"/>
      <c r="N36347" s="152"/>
      <c r="P36347" s="138"/>
    </row>
    <row r="36348" spans="13:16" x14ac:dyDescent="0.3">
      <c r="M36348" s="162"/>
      <c r="N36348" s="152"/>
      <c r="P36348" s="138"/>
    </row>
    <row r="36349" spans="13:16" x14ac:dyDescent="0.3">
      <c r="M36349" s="162"/>
      <c r="N36349" s="152"/>
      <c r="P36349" s="138"/>
    </row>
    <row r="36350" spans="13:16" x14ac:dyDescent="0.3">
      <c r="M36350" s="162"/>
      <c r="N36350" s="152"/>
      <c r="P36350" s="138"/>
    </row>
    <row r="36351" spans="13:16" x14ac:dyDescent="0.3">
      <c r="M36351" s="162"/>
      <c r="N36351" s="152"/>
      <c r="P36351" s="138"/>
    </row>
    <row r="36352" spans="13:16" x14ac:dyDescent="0.3">
      <c r="M36352" s="162"/>
      <c r="N36352" s="152"/>
      <c r="P36352" s="138"/>
    </row>
    <row r="36353" spans="13:16" x14ac:dyDescent="0.3">
      <c r="M36353" s="162"/>
      <c r="N36353" s="152"/>
      <c r="P36353" s="138"/>
    </row>
    <row r="36354" spans="13:16" x14ac:dyDescent="0.3">
      <c r="M36354" s="162"/>
      <c r="N36354" s="152"/>
      <c r="P36354" s="138"/>
    </row>
    <row r="36355" spans="13:16" x14ac:dyDescent="0.3">
      <c r="M36355" s="162"/>
      <c r="N36355" s="152"/>
      <c r="P36355" s="138"/>
    </row>
    <row r="36356" spans="13:16" x14ac:dyDescent="0.3">
      <c r="M36356" s="162"/>
      <c r="N36356" s="152"/>
      <c r="P36356" s="138"/>
    </row>
    <row r="36357" spans="13:16" x14ac:dyDescent="0.3">
      <c r="M36357" s="162"/>
      <c r="N36357" s="152"/>
      <c r="P36357" s="138"/>
    </row>
    <row r="36358" spans="13:16" x14ac:dyDescent="0.3">
      <c r="M36358" s="162"/>
      <c r="N36358" s="152"/>
      <c r="P36358" s="138"/>
    </row>
    <row r="36359" spans="13:16" x14ac:dyDescent="0.3">
      <c r="M36359" s="162"/>
      <c r="N36359" s="152"/>
      <c r="P36359" s="138"/>
    </row>
    <row r="36360" spans="13:16" x14ac:dyDescent="0.3">
      <c r="M36360" s="162"/>
      <c r="N36360" s="152"/>
      <c r="P36360" s="138"/>
    </row>
    <row r="36361" spans="13:16" x14ac:dyDescent="0.3">
      <c r="M36361" s="162"/>
      <c r="N36361" s="152"/>
      <c r="P36361" s="138"/>
    </row>
    <row r="36362" spans="13:16" x14ac:dyDescent="0.3">
      <c r="M36362" s="162"/>
      <c r="N36362" s="152"/>
      <c r="P36362" s="138"/>
    </row>
    <row r="36363" spans="13:16" x14ac:dyDescent="0.3">
      <c r="M36363" s="162"/>
      <c r="N36363" s="152"/>
      <c r="P36363" s="138"/>
    </row>
    <row r="36364" spans="13:16" x14ac:dyDescent="0.3">
      <c r="M36364" s="162"/>
      <c r="N36364" s="152"/>
      <c r="P36364" s="138"/>
    </row>
    <row r="36365" spans="13:16" x14ac:dyDescent="0.3">
      <c r="M36365" s="162"/>
      <c r="N36365" s="152"/>
      <c r="P36365" s="138"/>
    </row>
    <row r="36366" spans="13:16" x14ac:dyDescent="0.3">
      <c r="M36366" s="162"/>
      <c r="N36366" s="152"/>
      <c r="P36366" s="138"/>
    </row>
    <row r="36367" spans="13:16" x14ac:dyDescent="0.3">
      <c r="M36367" s="162"/>
      <c r="N36367" s="152"/>
      <c r="P36367" s="138"/>
    </row>
    <row r="36368" spans="13:16" x14ac:dyDescent="0.3">
      <c r="M36368" s="162"/>
      <c r="N36368" s="152"/>
      <c r="P36368" s="138"/>
    </row>
    <row r="36369" spans="13:16" x14ac:dyDescent="0.3">
      <c r="M36369" s="162"/>
      <c r="N36369" s="152"/>
      <c r="P36369" s="138"/>
    </row>
    <row r="36370" spans="13:16" x14ac:dyDescent="0.3">
      <c r="M36370" s="162"/>
      <c r="N36370" s="152"/>
      <c r="P36370" s="138"/>
    </row>
    <row r="36371" spans="13:16" x14ac:dyDescent="0.3">
      <c r="M36371" s="162"/>
      <c r="N36371" s="152"/>
      <c r="P36371" s="138"/>
    </row>
    <row r="36372" spans="13:16" x14ac:dyDescent="0.3">
      <c r="M36372" s="162"/>
      <c r="N36372" s="152"/>
      <c r="P36372" s="138"/>
    </row>
    <row r="36373" spans="13:16" x14ac:dyDescent="0.3">
      <c r="M36373" s="162"/>
      <c r="N36373" s="152"/>
      <c r="P36373" s="138"/>
    </row>
    <row r="36374" spans="13:16" x14ac:dyDescent="0.3">
      <c r="M36374" s="162"/>
      <c r="N36374" s="152"/>
      <c r="P36374" s="138"/>
    </row>
    <row r="36375" spans="13:16" x14ac:dyDescent="0.3">
      <c r="M36375" s="162"/>
      <c r="N36375" s="152"/>
      <c r="P36375" s="138"/>
    </row>
    <row r="36376" spans="13:16" x14ac:dyDescent="0.3">
      <c r="M36376" s="162"/>
      <c r="N36376" s="152"/>
      <c r="P36376" s="138"/>
    </row>
    <row r="36377" spans="13:16" x14ac:dyDescent="0.3">
      <c r="M36377" s="162"/>
      <c r="N36377" s="152"/>
      <c r="P36377" s="138"/>
    </row>
    <row r="36378" spans="13:16" x14ac:dyDescent="0.3">
      <c r="M36378" s="162"/>
      <c r="N36378" s="152"/>
      <c r="P36378" s="138"/>
    </row>
    <row r="36379" spans="13:16" x14ac:dyDescent="0.3">
      <c r="M36379" s="162"/>
      <c r="N36379" s="152"/>
      <c r="P36379" s="138"/>
    </row>
    <row r="36380" spans="13:16" x14ac:dyDescent="0.3">
      <c r="M36380" s="162"/>
      <c r="N36380" s="152"/>
      <c r="P36380" s="138"/>
    </row>
    <row r="36381" spans="13:16" x14ac:dyDescent="0.3">
      <c r="M36381" s="162"/>
      <c r="N36381" s="152"/>
      <c r="P36381" s="138"/>
    </row>
    <row r="36382" spans="13:16" x14ac:dyDescent="0.3">
      <c r="M36382" s="162"/>
      <c r="N36382" s="152"/>
      <c r="P36382" s="138"/>
    </row>
    <row r="36383" spans="13:16" x14ac:dyDescent="0.3">
      <c r="M36383" s="162"/>
      <c r="N36383" s="152"/>
      <c r="P36383" s="138"/>
    </row>
    <row r="36384" spans="13:16" x14ac:dyDescent="0.3">
      <c r="M36384" s="162"/>
      <c r="N36384" s="152"/>
      <c r="P36384" s="138"/>
    </row>
    <row r="36385" spans="13:16" x14ac:dyDescent="0.3">
      <c r="M36385" s="162"/>
      <c r="N36385" s="152"/>
      <c r="P36385" s="138"/>
    </row>
    <row r="36386" spans="13:16" x14ac:dyDescent="0.3">
      <c r="M36386" s="162"/>
      <c r="N36386" s="152"/>
      <c r="P36386" s="138"/>
    </row>
    <row r="36387" spans="13:16" x14ac:dyDescent="0.3">
      <c r="M36387" s="162"/>
      <c r="N36387" s="152"/>
      <c r="P36387" s="138"/>
    </row>
    <row r="36388" spans="13:16" x14ac:dyDescent="0.3">
      <c r="M36388" s="162"/>
      <c r="N36388" s="152"/>
      <c r="P36388" s="138"/>
    </row>
    <row r="36389" spans="13:16" x14ac:dyDescent="0.3">
      <c r="M36389" s="162"/>
      <c r="N36389" s="152"/>
      <c r="P36389" s="138"/>
    </row>
    <row r="36390" spans="13:16" x14ac:dyDescent="0.3">
      <c r="M36390" s="162"/>
      <c r="N36390" s="152"/>
      <c r="P36390" s="138"/>
    </row>
    <row r="36391" spans="13:16" x14ac:dyDescent="0.3">
      <c r="M36391" s="162"/>
      <c r="N36391" s="152"/>
      <c r="P36391" s="138"/>
    </row>
    <row r="36392" spans="13:16" x14ac:dyDescent="0.3">
      <c r="M36392" s="162"/>
      <c r="N36392" s="152"/>
      <c r="P36392" s="138"/>
    </row>
    <row r="36393" spans="13:16" x14ac:dyDescent="0.3">
      <c r="M36393" s="162"/>
      <c r="N36393" s="152"/>
      <c r="P36393" s="138"/>
    </row>
    <row r="36394" spans="13:16" x14ac:dyDescent="0.3">
      <c r="M36394" s="162"/>
      <c r="N36394" s="152"/>
      <c r="P36394" s="138"/>
    </row>
    <row r="36395" spans="13:16" x14ac:dyDescent="0.3">
      <c r="M36395" s="162"/>
      <c r="N36395" s="152"/>
      <c r="P36395" s="138"/>
    </row>
    <row r="36396" spans="13:16" x14ac:dyDescent="0.3">
      <c r="M36396" s="162"/>
      <c r="N36396" s="152"/>
      <c r="P36396" s="138"/>
    </row>
    <row r="36397" spans="13:16" x14ac:dyDescent="0.3">
      <c r="M36397" s="162"/>
      <c r="N36397" s="152"/>
      <c r="P36397" s="138"/>
    </row>
    <row r="36398" spans="13:16" x14ac:dyDescent="0.3">
      <c r="M36398" s="162"/>
      <c r="N36398" s="152"/>
      <c r="P36398" s="138"/>
    </row>
    <row r="36399" spans="13:16" x14ac:dyDescent="0.3">
      <c r="M36399" s="162"/>
      <c r="N36399" s="152"/>
      <c r="P36399" s="138"/>
    </row>
    <row r="36400" spans="13:16" x14ac:dyDescent="0.3">
      <c r="M36400" s="162"/>
      <c r="N36400" s="152"/>
      <c r="P36400" s="138"/>
    </row>
    <row r="36401" spans="13:16" x14ac:dyDescent="0.3">
      <c r="M36401" s="162"/>
      <c r="N36401" s="152"/>
      <c r="P36401" s="138"/>
    </row>
    <row r="36402" spans="13:16" x14ac:dyDescent="0.3">
      <c r="M36402" s="162"/>
      <c r="N36402" s="152"/>
      <c r="P36402" s="138"/>
    </row>
    <row r="36403" spans="13:16" x14ac:dyDescent="0.3">
      <c r="M36403" s="162"/>
      <c r="N36403" s="152"/>
      <c r="P36403" s="138"/>
    </row>
    <row r="36404" spans="13:16" x14ac:dyDescent="0.3">
      <c r="M36404" s="162"/>
      <c r="N36404" s="152"/>
      <c r="P36404" s="138"/>
    </row>
    <row r="36405" spans="13:16" x14ac:dyDescent="0.3">
      <c r="M36405" s="162"/>
      <c r="N36405" s="152"/>
      <c r="P36405" s="138"/>
    </row>
    <row r="36406" spans="13:16" x14ac:dyDescent="0.3">
      <c r="M36406" s="162"/>
      <c r="N36406" s="152"/>
      <c r="P36406" s="138"/>
    </row>
    <row r="36407" spans="13:16" x14ac:dyDescent="0.3">
      <c r="M36407" s="162"/>
      <c r="N36407" s="152"/>
      <c r="P36407" s="138"/>
    </row>
    <row r="36408" spans="13:16" x14ac:dyDescent="0.3">
      <c r="M36408" s="162"/>
      <c r="N36408" s="152"/>
      <c r="P36408" s="138"/>
    </row>
    <row r="36409" spans="13:16" x14ac:dyDescent="0.3">
      <c r="M36409" s="162"/>
      <c r="N36409" s="152"/>
      <c r="P36409" s="138"/>
    </row>
    <row r="36410" spans="13:16" x14ac:dyDescent="0.3">
      <c r="M36410" s="162"/>
      <c r="N36410" s="152"/>
      <c r="P36410" s="138"/>
    </row>
    <row r="36411" spans="13:16" x14ac:dyDescent="0.3">
      <c r="M36411" s="162"/>
      <c r="N36411" s="152"/>
      <c r="P36411" s="138"/>
    </row>
    <row r="36412" spans="13:16" x14ac:dyDescent="0.3">
      <c r="M36412" s="162"/>
      <c r="N36412" s="152"/>
      <c r="P36412" s="138"/>
    </row>
    <row r="36413" spans="13:16" x14ac:dyDescent="0.3">
      <c r="M36413" s="162"/>
      <c r="N36413" s="152"/>
      <c r="P36413" s="138"/>
    </row>
    <row r="36414" spans="13:16" x14ac:dyDescent="0.3">
      <c r="M36414" s="162"/>
      <c r="N36414" s="152"/>
      <c r="P36414" s="138"/>
    </row>
    <row r="36415" spans="13:16" x14ac:dyDescent="0.3">
      <c r="M36415" s="162"/>
      <c r="N36415" s="152"/>
      <c r="P36415" s="138"/>
    </row>
    <row r="36416" spans="13:16" x14ac:dyDescent="0.3">
      <c r="M36416" s="162"/>
      <c r="N36416" s="152"/>
      <c r="P36416" s="138"/>
    </row>
    <row r="36417" spans="13:16" x14ac:dyDescent="0.3">
      <c r="M36417" s="162"/>
      <c r="N36417" s="152"/>
      <c r="P36417" s="138"/>
    </row>
    <row r="36418" spans="13:16" x14ac:dyDescent="0.3">
      <c r="M36418" s="162"/>
      <c r="N36418" s="152"/>
      <c r="P36418" s="138"/>
    </row>
    <row r="36419" spans="13:16" x14ac:dyDescent="0.3">
      <c r="M36419" s="162"/>
      <c r="N36419" s="152"/>
      <c r="P36419" s="138"/>
    </row>
    <row r="36420" spans="13:16" x14ac:dyDescent="0.3">
      <c r="M36420" s="162"/>
      <c r="N36420" s="152"/>
      <c r="P36420" s="138"/>
    </row>
    <row r="36421" spans="13:16" x14ac:dyDescent="0.3">
      <c r="M36421" s="162"/>
      <c r="N36421" s="152"/>
      <c r="P36421" s="138"/>
    </row>
    <row r="36422" spans="13:16" x14ac:dyDescent="0.3">
      <c r="M36422" s="162"/>
      <c r="N36422" s="152"/>
      <c r="P36422" s="138"/>
    </row>
    <row r="36423" spans="13:16" x14ac:dyDescent="0.3">
      <c r="M36423" s="162"/>
      <c r="N36423" s="152"/>
      <c r="P36423" s="138"/>
    </row>
    <row r="36424" spans="13:16" x14ac:dyDescent="0.3">
      <c r="M36424" s="162"/>
      <c r="N36424" s="152"/>
      <c r="P36424" s="138"/>
    </row>
    <row r="36425" spans="13:16" x14ac:dyDescent="0.3">
      <c r="M36425" s="162"/>
      <c r="N36425" s="152"/>
      <c r="P36425" s="138"/>
    </row>
    <row r="36426" spans="13:16" x14ac:dyDescent="0.3">
      <c r="M36426" s="162"/>
      <c r="N36426" s="152"/>
      <c r="P36426" s="138"/>
    </row>
    <row r="36427" spans="13:16" x14ac:dyDescent="0.3">
      <c r="M36427" s="162"/>
      <c r="N36427" s="152"/>
      <c r="P36427" s="138"/>
    </row>
    <row r="36428" spans="13:16" x14ac:dyDescent="0.3">
      <c r="M36428" s="162"/>
      <c r="N36428" s="152"/>
      <c r="P36428" s="138"/>
    </row>
    <row r="36429" spans="13:16" x14ac:dyDescent="0.3">
      <c r="M36429" s="162"/>
      <c r="N36429" s="152"/>
      <c r="P36429" s="138"/>
    </row>
    <row r="36430" spans="13:16" x14ac:dyDescent="0.3">
      <c r="M36430" s="162"/>
      <c r="N36430" s="152"/>
      <c r="P36430" s="138"/>
    </row>
    <row r="36431" spans="13:16" x14ac:dyDescent="0.3">
      <c r="M36431" s="162"/>
      <c r="N36431" s="152"/>
      <c r="P36431" s="138"/>
    </row>
    <row r="36432" spans="13:16" x14ac:dyDescent="0.3">
      <c r="M36432" s="162"/>
      <c r="N36432" s="152"/>
      <c r="P36432" s="138"/>
    </row>
    <row r="36433" spans="13:16" x14ac:dyDescent="0.3">
      <c r="M36433" s="162"/>
      <c r="N36433" s="152"/>
      <c r="P36433" s="138"/>
    </row>
    <row r="36434" spans="13:16" x14ac:dyDescent="0.3">
      <c r="M36434" s="162"/>
      <c r="N36434" s="152"/>
      <c r="P36434" s="138"/>
    </row>
    <row r="36435" spans="13:16" x14ac:dyDescent="0.3">
      <c r="M36435" s="162"/>
      <c r="N36435" s="152"/>
      <c r="P36435" s="138"/>
    </row>
    <row r="36436" spans="13:16" x14ac:dyDescent="0.3">
      <c r="M36436" s="162"/>
      <c r="N36436" s="152"/>
      <c r="P36436" s="138"/>
    </row>
    <row r="36437" spans="13:16" x14ac:dyDescent="0.3">
      <c r="M36437" s="162"/>
      <c r="N36437" s="152"/>
      <c r="P36437" s="138"/>
    </row>
    <row r="36438" spans="13:16" x14ac:dyDescent="0.3">
      <c r="M36438" s="162"/>
      <c r="N36438" s="152"/>
      <c r="P36438" s="138"/>
    </row>
    <row r="36439" spans="13:16" x14ac:dyDescent="0.3">
      <c r="M36439" s="162"/>
      <c r="N36439" s="152"/>
      <c r="P36439" s="138"/>
    </row>
    <row r="36440" spans="13:16" x14ac:dyDescent="0.3">
      <c r="M36440" s="162"/>
      <c r="N36440" s="152"/>
      <c r="P36440" s="138"/>
    </row>
    <row r="36441" spans="13:16" x14ac:dyDescent="0.3">
      <c r="M36441" s="162"/>
      <c r="N36441" s="152"/>
      <c r="P36441" s="138"/>
    </row>
    <row r="36442" spans="13:16" x14ac:dyDescent="0.3">
      <c r="M36442" s="162"/>
      <c r="N36442" s="152"/>
      <c r="P36442" s="138"/>
    </row>
    <row r="36443" spans="13:16" x14ac:dyDescent="0.3">
      <c r="M36443" s="162"/>
      <c r="N36443" s="152"/>
      <c r="P36443" s="138"/>
    </row>
    <row r="36444" spans="13:16" x14ac:dyDescent="0.3">
      <c r="M36444" s="162"/>
      <c r="N36444" s="152"/>
      <c r="P36444" s="138"/>
    </row>
    <row r="36445" spans="13:16" x14ac:dyDescent="0.3">
      <c r="M36445" s="162"/>
      <c r="N36445" s="152"/>
      <c r="P36445" s="138"/>
    </row>
    <row r="36446" spans="13:16" x14ac:dyDescent="0.3">
      <c r="M36446" s="162"/>
      <c r="N36446" s="152"/>
      <c r="P36446" s="138"/>
    </row>
    <row r="36447" spans="13:16" x14ac:dyDescent="0.3">
      <c r="M36447" s="162"/>
      <c r="N36447" s="152"/>
      <c r="P36447" s="138"/>
    </row>
    <row r="36448" spans="13:16" x14ac:dyDescent="0.3">
      <c r="M36448" s="162"/>
      <c r="N36448" s="152"/>
      <c r="P36448" s="138"/>
    </row>
    <row r="36449" spans="13:16" x14ac:dyDescent="0.3">
      <c r="M36449" s="162"/>
      <c r="N36449" s="152"/>
      <c r="P36449" s="138"/>
    </row>
    <row r="36450" spans="13:16" x14ac:dyDescent="0.3">
      <c r="M36450" s="162"/>
      <c r="N36450" s="152"/>
      <c r="P36450" s="138"/>
    </row>
    <row r="36451" spans="13:16" x14ac:dyDescent="0.3">
      <c r="M36451" s="162"/>
      <c r="N36451" s="152"/>
      <c r="P36451" s="138"/>
    </row>
    <row r="36452" spans="13:16" x14ac:dyDescent="0.3">
      <c r="M36452" s="162"/>
      <c r="N36452" s="152"/>
      <c r="P36452" s="138"/>
    </row>
    <row r="36453" spans="13:16" x14ac:dyDescent="0.3">
      <c r="M36453" s="162"/>
      <c r="N36453" s="152"/>
      <c r="P36453" s="138"/>
    </row>
    <row r="36454" spans="13:16" x14ac:dyDescent="0.3">
      <c r="M36454" s="162"/>
      <c r="N36454" s="152"/>
      <c r="P36454" s="138"/>
    </row>
    <row r="36455" spans="13:16" x14ac:dyDescent="0.3">
      <c r="M36455" s="162"/>
      <c r="N36455" s="152"/>
      <c r="P36455" s="138"/>
    </row>
    <row r="36456" spans="13:16" x14ac:dyDescent="0.3">
      <c r="M36456" s="162"/>
      <c r="N36456" s="152"/>
      <c r="P36456" s="138"/>
    </row>
    <row r="36457" spans="13:16" x14ac:dyDescent="0.3">
      <c r="M36457" s="162"/>
      <c r="N36457" s="152"/>
      <c r="P36457" s="138"/>
    </row>
    <row r="36458" spans="13:16" x14ac:dyDescent="0.3">
      <c r="M36458" s="162"/>
      <c r="N36458" s="152"/>
      <c r="P36458" s="138"/>
    </row>
    <row r="36459" spans="13:16" x14ac:dyDescent="0.3">
      <c r="M36459" s="162"/>
      <c r="N36459" s="152"/>
      <c r="P36459" s="138"/>
    </row>
    <row r="36460" spans="13:16" x14ac:dyDescent="0.3">
      <c r="M36460" s="162"/>
      <c r="N36460" s="152"/>
      <c r="P36460" s="138"/>
    </row>
    <row r="36461" spans="13:16" x14ac:dyDescent="0.3">
      <c r="M36461" s="162"/>
      <c r="N36461" s="152"/>
      <c r="P36461" s="138"/>
    </row>
    <row r="36462" spans="13:16" x14ac:dyDescent="0.3">
      <c r="M36462" s="162"/>
      <c r="N36462" s="152"/>
      <c r="P36462" s="138"/>
    </row>
    <row r="36463" spans="13:16" x14ac:dyDescent="0.3">
      <c r="M36463" s="162"/>
      <c r="N36463" s="152"/>
      <c r="P36463" s="138"/>
    </row>
    <row r="36464" spans="13:16" x14ac:dyDescent="0.3">
      <c r="M36464" s="162"/>
      <c r="N36464" s="152"/>
      <c r="P36464" s="138"/>
    </row>
    <row r="36465" spans="13:16" x14ac:dyDescent="0.3">
      <c r="M36465" s="162"/>
      <c r="N36465" s="152"/>
      <c r="P36465" s="138"/>
    </row>
    <row r="36466" spans="13:16" x14ac:dyDescent="0.3">
      <c r="M36466" s="162"/>
      <c r="N36466" s="152"/>
      <c r="P36466" s="138"/>
    </row>
    <row r="36467" spans="13:16" x14ac:dyDescent="0.3">
      <c r="M36467" s="162"/>
      <c r="N36467" s="152"/>
      <c r="P36467" s="138"/>
    </row>
    <row r="36468" spans="13:16" x14ac:dyDescent="0.3">
      <c r="M36468" s="162"/>
      <c r="N36468" s="152"/>
      <c r="P36468" s="138"/>
    </row>
    <row r="36469" spans="13:16" x14ac:dyDescent="0.3">
      <c r="M36469" s="162"/>
      <c r="N36469" s="152"/>
      <c r="P36469" s="138"/>
    </row>
    <row r="36470" spans="13:16" x14ac:dyDescent="0.3">
      <c r="M36470" s="162"/>
      <c r="N36470" s="152"/>
      <c r="P36470" s="138"/>
    </row>
    <row r="36471" spans="13:16" x14ac:dyDescent="0.3">
      <c r="M36471" s="162"/>
      <c r="N36471" s="152"/>
      <c r="P36471" s="138"/>
    </row>
    <row r="36472" spans="13:16" x14ac:dyDescent="0.3">
      <c r="M36472" s="162"/>
      <c r="N36472" s="152"/>
      <c r="P36472" s="138"/>
    </row>
    <row r="36473" spans="13:16" x14ac:dyDescent="0.3">
      <c r="M36473" s="162"/>
      <c r="N36473" s="152"/>
      <c r="P36473" s="138"/>
    </row>
    <row r="36474" spans="13:16" x14ac:dyDescent="0.3">
      <c r="M36474" s="162"/>
      <c r="N36474" s="152"/>
      <c r="P36474" s="138"/>
    </row>
    <row r="36475" spans="13:16" x14ac:dyDescent="0.3">
      <c r="M36475" s="162"/>
      <c r="N36475" s="152"/>
      <c r="P36475" s="138"/>
    </row>
    <row r="36476" spans="13:16" x14ac:dyDescent="0.3">
      <c r="M36476" s="162"/>
      <c r="N36476" s="152"/>
      <c r="P36476" s="138"/>
    </row>
    <row r="36477" spans="13:16" x14ac:dyDescent="0.3">
      <c r="M36477" s="162"/>
      <c r="N36477" s="152"/>
      <c r="P36477" s="138"/>
    </row>
    <row r="36478" spans="13:16" x14ac:dyDescent="0.3">
      <c r="M36478" s="162"/>
      <c r="N36478" s="152"/>
      <c r="P36478" s="138"/>
    </row>
    <row r="36479" spans="13:16" x14ac:dyDescent="0.3">
      <c r="M36479" s="162"/>
      <c r="N36479" s="152"/>
      <c r="P36479" s="138"/>
    </row>
    <row r="36480" spans="13:16" x14ac:dyDescent="0.3">
      <c r="M36480" s="162"/>
      <c r="N36480" s="152"/>
      <c r="P36480" s="138"/>
    </row>
    <row r="36481" spans="13:16" x14ac:dyDescent="0.3">
      <c r="M36481" s="162"/>
      <c r="N36481" s="152"/>
      <c r="P36481" s="138"/>
    </row>
    <row r="36482" spans="13:16" x14ac:dyDescent="0.3">
      <c r="M36482" s="162"/>
      <c r="N36482" s="152"/>
      <c r="P36482" s="138"/>
    </row>
    <row r="36483" spans="13:16" x14ac:dyDescent="0.3">
      <c r="M36483" s="162"/>
      <c r="N36483" s="152"/>
      <c r="P36483" s="138"/>
    </row>
    <row r="36484" spans="13:16" x14ac:dyDescent="0.3">
      <c r="M36484" s="162"/>
      <c r="N36484" s="152"/>
      <c r="P36484" s="138"/>
    </row>
    <row r="36485" spans="13:16" x14ac:dyDescent="0.3">
      <c r="M36485" s="162"/>
      <c r="N36485" s="152"/>
      <c r="P36485" s="138"/>
    </row>
    <row r="36486" spans="13:16" x14ac:dyDescent="0.3">
      <c r="M36486" s="162"/>
      <c r="N36486" s="152"/>
      <c r="P36486" s="138"/>
    </row>
    <row r="36487" spans="13:16" x14ac:dyDescent="0.3">
      <c r="M36487" s="162"/>
      <c r="N36487" s="152"/>
      <c r="P36487" s="138"/>
    </row>
    <row r="36488" spans="13:16" x14ac:dyDescent="0.3">
      <c r="M36488" s="162"/>
      <c r="N36488" s="152"/>
      <c r="P36488" s="138"/>
    </row>
    <row r="36489" spans="13:16" x14ac:dyDescent="0.3">
      <c r="M36489" s="162"/>
      <c r="N36489" s="152"/>
      <c r="P36489" s="138"/>
    </row>
    <row r="36490" spans="13:16" x14ac:dyDescent="0.3">
      <c r="M36490" s="162"/>
      <c r="N36490" s="152"/>
      <c r="P36490" s="138"/>
    </row>
    <row r="36491" spans="13:16" x14ac:dyDescent="0.3">
      <c r="M36491" s="162"/>
      <c r="N36491" s="152"/>
      <c r="P36491" s="138"/>
    </row>
    <row r="36492" spans="13:16" x14ac:dyDescent="0.3">
      <c r="M36492" s="162"/>
      <c r="N36492" s="152"/>
      <c r="P36492" s="138"/>
    </row>
    <row r="36493" spans="13:16" x14ac:dyDescent="0.3">
      <c r="M36493" s="162"/>
      <c r="N36493" s="152"/>
      <c r="P36493" s="138"/>
    </row>
    <row r="36494" spans="13:16" x14ac:dyDescent="0.3">
      <c r="M36494" s="162"/>
      <c r="N36494" s="152"/>
      <c r="P36494" s="138"/>
    </row>
    <row r="36495" spans="13:16" x14ac:dyDescent="0.3">
      <c r="M36495" s="162"/>
      <c r="N36495" s="152"/>
      <c r="P36495" s="138"/>
    </row>
    <row r="36496" spans="13:16" x14ac:dyDescent="0.3">
      <c r="M36496" s="162"/>
      <c r="N36496" s="152"/>
      <c r="P36496" s="138"/>
    </row>
    <row r="36497" spans="13:16" x14ac:dyDescent="0.3">
      <c r="M36497" s="162"/>
      <c r="N36497" s="152"/>
      <c r="P36497" s="138"/>
    </row>
    <row r="36498" spans="13:16" x14ac:dyDescent="0.3">
      <c r="M36498" s="162"/>
      <c r="N36498" s="152"/>
      <c r="P36498" s="138"/>
    </row>
    <row r="36499" spans="13:16" x14ac:dyDescent="0.3">
      <c r="M36499" s="162"/>
      <c r="N36499" s="152"/>
      <c r="P36499" s="138"/>
    </row>
    <row r="36500" spans="13:16" x14ac:dyDescent="0.3">
      <c r="M36500" s="162"/>
      <c r="N36500" s="152"/>
      <c r="P36500" s="138"/>
    </row>
    <row r="36501" spans="13:16" x14ac:dyDescent="0.3">
      <c r="M36501" s="162"/>
      <c r="N36501" s="152"/>
      <c r="P36501" s="138"/>
    </row>
    <row r="36502" spans="13:16" x14ac:dyDescent="0.3">
      <c r="M36502" s="162"/>
      <c r="N36502" s="152"/>
      <c r="P36502" s="138"/>
    </row>
    <row r="36503" spans="13:16" x14ac:dyDescent="0.3">
      <c r="M36503" s="162"/>
      <c r="N36503" s="152"/>
      <c r="P36503" s="138"/>
    </row>
    <row r="36504" spans="13:16" x14ac:dyDescent="0.3">
      <c r="M36504" s="162"/>
      <c r="N36504" s="152"/>
      <c r="P36504" s="138"/>
    </row>
    <row r="36505" spans="13:16" x14ac:dyDescent="0.3">
      <c r="M36505" s="162"/>
      <c r="N36505" s="152"/>
      <c r="P36505" s="138"/>
    </row>
    <row r="36506" spans="13:16" x14ac:dyDescent="0.3">
      <c r="M36506" s="162"/>
      <c r="N36506" s="152"/>
      <c r="P36506" s="138"/>
    </row>
    <row r="36507" spans="13:16" x14ac:dyDescent="0.3">
      <c r="M36507" s="162"/>
      <c r="N36507" s="152"/>
      <c r="P36507" s="138"/>
    </row>
    <row r="36508" spans="13:16" x14ac:dyDescent="0.3">
      <c r="M36508" s="162"/>
      <c r="N36508" s="152"/>
      <c r="P36508" s="138"/>
    </row>
    <row r="36509" spans="13:16" x14ac:dyDescent="0.3">
      <c r="M36509" s="162"/>
      <c r="N36509" s="152"/>
      <c r="P36509" s="138"/>
    </row>
    <row r="36510" spans="13:16" x14ac:dyDescent="0.3">
      <c r="M36510" s="162"/>
      <c r="N36510" s="152"/>
      <c r="P36510" s="138"/>
    </row>
    <row r="36511" spans="13:16" x14ac:dyDescent="0.3">
      <c r="M36511" s="162"/>
      <c r="N36511" s="152"/>
      <c r="P36511" s="138"/>
    </row>
    <row r="36512" spans="13:16" x14ac:dyDescent="0.3">
      <c r="M36512" s="162"/>
      <c r="N36512" s="152"/>
      <c r="P36512" s="138"/>
    </row>
    <row r="36513" spans="13:16" x14ac:dyDescent="0.3">
      <c r="M36513" s="162"/>
      <c r="N36513" s="152"/>
      <c r="P36513" s="138"/>
    </row>
    <row r="36514" spans="13:16" x14ac:dyDescent="0.3">
      <c r="M36514" s="162"/>
      <c r="N36514" s="152"/>
      <c r="P36514" s="138"/>
    </row>
    <row r="36515" spans="13:16" x14ac:dyDescent="0.3">
      <c r="M36515" s="162"/>
      <c r="N36515" s="152"/>
      <c r="P36515" s="138"/>
    </row>
    <row r="36516" spans="13:16" x14ac:dyDescent="0.3">
      <c r="M36516" s="162"/>
      <c r="N36516" s="152"/>
      <c r="P36516" s="138"/>
    </row>
    <row r="36517" spans="13:16" x14ac:dyDescent="0.3">
      <c r="M36517" s="162"/>
      <c r="N36517" s="152"/>
      <c r="P36517" s="138"/>
    </row>
    <row r="36518" spans="13:16" x14ac:dyDescent="0.3">
      <c r="M36518" s="162"/>
      <c r="N36518" s="152"/>
      <c r="P36518" s="138"/>
    </row>
    <row r="36519" spans="13:16" x14ac:dyDescent="0.3">
      <c r="M36519" s="162"/>
      <c r="N36519" s="152"/>
      <c r="P36519" s="138"/>
    </row>
    <row r="36520" spans="13:16" x14ac:dyDescent="0.3">
      <c r="M36520" s="162"/>
      <c r="N36520" s="152"/>
      <c r="P36520" s="138"/>
    </row>
    <row r="36521" spans="13:16" x14ac:dyDescent="0.3">
      <c r="M36521" s="162"/>
      <c r="N36521" s="152"/>
      <c r="P36521" s="138"/>
    </row>
    <row r="36522" spans="13:16" x14ac:dyDescent="0.3">
      <c r="M36522" s="162"/>
      <c r="N36522" s="152"/>
      <c r="P36522" s="138"/>
    </row>
    <row r="36523" spans="13:16" x14ac:dyDescent="0.3">
      <c r="M36523" s="162"/>
      <c r="N36523" s="152"/>
      <c r="P36523" s="138"/>
    </row>
    <row r="36524" spans="13:16" x14ac:dyDescent="0.3">
      <c r="M36524" s="162"/>
      <c r="N36524" s="152"/>
      <c r="P36524" s="138"/>
    </row>
    <row r="36525" spans="13:16" x14ac:dyDescent="0.3">
      <c r="M36525" s="162"/>
      <c r="N36525" s="152"/>
      <c r="P36525" s="138"/>
    </row>
    <row r="36526" spans="13:16" x14ac:dyDescent="0.3">
      <c r="M36526" s="162"/>
      <c r="N36526" s="152"/>
      <c r="P36526" s="138"/>
    </row>
    <row r="36527" spans="13:16" x14ac:dyDescent="0.3">
      <c r="M36527" s="162"/>
      <c r="N36527" s="152"/>
      <c r="P36527" s="138"/>
    </row>
    <row r="36528" spans="13:16" x14ac:dyDescent="0.3">
      <c r="M36528" s="162"/>
      <c r="N36528" s="152"/>
      <c r="P36528" s="138"/>
    </row>
    <row r="36529" spans="13:16" x14ac:dyDescent="0.3">
      <c r="M36529" s="162"/>
      <c r="N36529" s="152"/>
      <c r="P36529" s="138"/>
    </row>
    <row r="36530" spans="13:16" x14ac:dyDescent="0.3">
      <c r="M36530" s="162"/>
      <c r="N36530" s="152"/>
      <c r="P36530" s="138"/>
    </row>
    <row r="36531" spans="13:16" x14ac:dyDescent="0.3">
      <c r="M36531" s="162"/>
      <c r="N36531" s="152"/>
      <c r="P36531" s="138"/>
    </row>
    <row r="36532" spans="13:16" x14ac:dyDescent="0.3">
      <c r="M36532" s="162"/>
      <c r="N36532" s="152"/>
      <c r="P36532" s="138"/>
    </row>
    <row r="36533" spans="13:16" x14ac:dyDescent="0.3">
      <c r="M36533" s="162"/>
      <c r="N36533" s="152"/>
      <c r="P36533" s="138"/>
    </row>
    <row r="36534" spans="13:16" x14ac:dyDescent="0.3">
      <c r="M36534" s="162"/>
      <c r="N36534" s="152"/>
      <c r="P36534" s="138"/>
    </row>
    <row r="36535" spans="13:16" x14ac:dyDescent="0.3">
      <c r="M36535" s="162"/>
      <c r="N36535" s="152"/>
      <c r="P36535" s="138"/>
    </row>
    <row r="36536" spans="13:16" x14ac:dyDescent="0.3">
      <c r="M36536" s="162"/>
      <c r="N36536" s="152"/>
      <c r="P36536" s="138"/>
    </row>
    <row r="36537" spans="13:16" x14ac:dyDescent="0.3">
      <c r="M36537" s="162"/>
      <c r="N36537" s="152"/>
      <c r="P36537" s="138"/>
    </row>
    <row r="36538" spans="13:16" x14ac:dyDescent="0.3">
      <c r="M36538" s="162"/>
      <c r="N36538" s="152"/>
      <c r="P36538" s="138"/>
    </row>
    <row r="36539" spans="13:16" x14ac:dyDescent="0.3">
      <c r="M36539" s="162"/>
      <c r="N36539" s="152"/>
      <c r="P36539" s="138"/>
    </row>
    <row r="36540" spans="13:16" x14ac:dyDescent="0.3">
      <c r="M36540" s="162"/>
      <c r="N36540" s="152"/>
      <c r="P36540" s="138"/>
    </row>
    <row r="36541" spans="13:16" x14ac:dyDescent="0.3">
      <c r="M36541" s="162"/>
      <c r="N36541" s="152"/>
      <c r="P36541" s="138"/>
    </row>
    <row r="36542" spans="13:16" x14ac:dyDescent="0.3">
      <c r="M36542" s="162"/>
      <c r="N36542" s="152"/>
      <c r="P36542" s="138"/>
    </row>
    <row r="36543" spans="13:16" x14ac:dyDescent="0.3">
      <c r="M36543" s="162"/>
      <c r="N36543" s="152"/>
      <c r="P36543" s="138"/>
    </row>
    <row r="36544" spans="13:16" x14ac:dyDescent="0.3">
      <c r="M36544" s="162"/>
      <c r="N36544" s="152"/>
      <c r="P36544" s="138"/>
    </row>
    <row r="36545" spans="13:16" x14ac:dyDescent="0.3">
      <c r="M36545" s="162"/>
      <c r="N36545" s="152"/>
      <c r="P36545" s="138"/>
    </row>
    <row r="36546" spans="13:16" x14ac:dyDescent="0.3">
      <c r="M36546" s="162"/>
      <c r="N36546" s="152"/>
      <c r="P36546" s="138"/>
    </row>
    <row r="36547" spans="13:16" x14ac:dyDescent="0.3">
      <c r="M36547" s="162"/>
      <c r="N36547" s="152"/>
      <c r="P36547" s="138"/>
    </row>
    <row r="36548" spans="13:16" x14ac:dyDescent="0.3">
      <c r="M36548" s="162"/>
      <c r="N36548" s="152"/>
      <c r="P36548" s="138"/>
    </row>
    <row r="36549" spans="13:16" x14ac:dyDescent="0.3">
      <c r="M36549" s="162"/>
      <c r="N36549" s="152"/>
      <c r="P36549" s="138"/>
    </row>
    <row r="36550" spans="13:16" x14ac:dyDescent="0.3">
      <c r="M36550" s="162"/>
      <c r="N36550" s="152"/>
      <c r="P36550" s="138"/>
    </row>
    <row r="36551" spans="13:16" x14ac:dyDescent="0.3">
      <c r="M36551" s="162"/>
      <c r="N36551" s="152"/>
      <c r="P36551" s="138"/>
    </row>
    <row r="36552" spans="13:16" x14ac:dyDescent="0.3">
      <c r="M36552" s="162"/>
      <c r="N36552" s="152"/>
      <c r="P36552" s="138"/>
    </row>
    <row r="36553" spans="13:16" x14ac:dyDescent="0.3">
      <c r="M36553" s="162"/>
      <c r="N36553" s="152"/>
      <c r="P36553" s="138"/>
    </row>
    <row r="36554" spans="13:16" x14ac:dyDescent="0.3">
      <c r="M36554" s="162"/>
      <c r="N36554" s="152"/>
      <c r="P36554" s="138"/>
    </row>
    <row r="36555" spans="13:16" x14ac:dyDescent="0.3">
      <c r="M36555" s="162"/>
      <c r="N36555" s="152"/>
      <c r="P36555" s="138"/>
    </row>
    <row r="36556" spans="13:16" x14ac:dyDescent="0.3">
      <c r="M36556" s="162"/>
      <c r="N36556" s="152"/>
      <c r="P36556" s="138"/>
    </row>
    <row r="36557" spans="13:16" x14ac:dyDescent="0.3">
      <c r="M36557" s="162"/>
      <c r="N36557" s="152"/>
      <c r="P36557" s="138"/>
    </row>
    <row r="36558" spans="13:16" x14ac:dyDescent="0.3">
      <c r="M36558" s="162"/>
      <c r="N36558" s="152"/>
      <c r="P36558" s="138"/>
    </row>
    <row r="36559" spans="13:16" x14ac:dyDescent="0.3">
      <c r="M36559" s="162"/>
      <c r="N36559" s="152"/>
      <c r="P36559" s="138"/>
    </row>
    <row r="36560" spans="13:16" x14ac:dyDescent="0.3">
      <c r="M36560" s="162"/>
      <c r="N36560" s="152"/>
      <c r="P36560" s="138"/>
    </row>
    <row r="36561" spans="13:16" x14ac:dyDescent="0.3">
      <c r="M36561" s="162"/>
      <c r="N36561" s="152"/>
      <c r="P36561" s="138"/>
    </row>
    <row r="36562" spans="13:16" x14ac:dyDescent="0.3">
      <c r="M36562" s="162"/>
      <c r="N36562" s="152"/>
      <c r="P36562" s="138"/>
    </row>
    <row r="36563" spans="13:16" x14ac:dyDescent="0.3">
      <c r="M36563" s="162"/>
      <c r="N36563" s="152"/>
      <c r="P36563" s="138"/>
    </row>
    <row r="36564" spans="13:16" x14ac:dyDescent="0.3">
      <c r="M36564" s="162"/>
      <c r="N36564" s="152"/>
      <c r="P36564" s="138"/>
    </row>
    <row r="36565" spans="13:16" x14ac:dyDescent="0.3">
      <c r="M36565" s="162"/>
      <c r="N36565" s="152"/>
      <c r="P36565" s="138"/>
    </row>
    <row r="36566" spans="13:16" x14ac:dyDescent="0.3">
      <c r="M36566" s="162"/>
      <c r="N36566" s="152"/>
      <c r="P36566" s="138"/>
    </row>
    <row r="36567" spans="13:16" x14ac:dyDescent="0.3">
      <c r="M36567" s="162"/>
      <c r="N36567" s="152"/>
      <c r="P36567" s="138"/>
    </row>
    <row r="36568" spans="13:16" x14ac:dyDescent="0.3">
      <c r="M36568" s="162"/>
      <c r="N36568" s="152"/>
      <c r="P36568" s="138"/>
    </row>
    <row r="36569" spans="13:16" x14ac:dyDescent="0.3">
      <c r="M36569" s="162"/>
      <c r="N36569" s="152"/>
      <c r="P36569" s="138"/>
    </row>
    <row r="36570" spans="13:16" x14ac:dyDescent="0.3">
      <c r="M36570" s="162"/>
      <c r="N36570" s="152"/>
      <c r="P36570" s="138"/>
    </row>
    <row r="36571" spans="13:16" x14ac:dyDescent="0.3">
      <c r="M36571" s="162"/>
      <c r="N36571" s="152"/>
      <c r="P36571" s="138"/>
    </row>
    <row r="36572" spans="13:16" x14ac:dyDescent="0.3">
      <c r="M36572" s="162"/>
      <c r="N36572" s="152"/>
      <c r="P36572" s="138"/>
    </row>
    <row r="36573" spans="13:16" x14ac:dyDescent="0.3">
      <c r="M36573" s="162"/>
      <c r="N36573" s="152"/>
      <c r="P36573" s="138"/>
    </row>
    <row r="36574" spans="13:16" x14ac:dyDescent="0.3">
      <c r="M36574" s="162"/>
      <c r="N36574" s="152"/>
      <c r="P36574" s="138"/>
    </row>
    <row r="36575" spans="13:16" x14ac:dyDescent="0.3">
      <c r="M36575" s="162"/>
      <c r="N36575" s="152"/>
      <c r="P36575" s="138"/>
    </row>
    <row r="36576" spans="13:16" x14ac:dyDescent="0.3">
      <c r="M36576" s="162"/>
      <c r="N36576" s="152"/>
      <c r="P36576" s="138"/>
    </row>
    <row r="36577" spans="13:16" x14ac:dyDescent="0.3">
      <c r="M36577" s="162"/>
      <c r="N36577" s="152"/>
      <c r="P36577" s="138"/>
    </row>
    <row r="36578" spans="13:16" x14ac:dyDescent="0.3">
      <c r="M36578" s="162"/>
      <c r="N36578" s="152"/>
      <c r="P36578" s="138"/>
    </row>
    <row r="36579" spans="13:16" x14ac:dyDescent="0.3">
      <c r="M36579" s="162"/>
      <c r="N36579" s="152"/>
      <c r="P36579" s="138"/>
    </row>
    <row r="36580" spans="13:16" x14ac:dyDescent="0.3">
      <c r="M36580" s="162"/>
      <c r="N36580" s="152"/>
      <c r="P36580" s="138"/>
    </row>
    <row r="36581" spans="13:16" x14ac:dyDescent="0.3">
      <c r="M36581" s="162"/>
      <c r="N36581" s="152"/>
      <c r="P36581" s="138"/>
    </row>
    <row r="36582" spans="13:16" x14ac:dyDescent="0.3">
      <c r="M36582" s="162"/>
      <c r="N36582" s="152"/>
      <c r="P36582" s="138"/>
    </row>
    <row r="36583" spans="13:16" x14ac:dyDescent="0.3">
      <c r="M36583" s="162"/>
      <c r="N36583" s="152"/>
      <c r="P36583" s="138"/>
    </row>
    <row r="36584" spans="13:16" x14ac:dyDescent="0.3">
      <c r="M36584" s="162"/>
      <c r="N36584" s="152"/>
      <c r="P36584" s="138"/>
    </row>
    <row r="36585" spans="13:16" x14ac:dyDescent="0.3">
      <c r="M36585" s="162"/>
      <c r="N36585" s="152"/>
      <c r="P36585" s="138"/>
    </row>
    <row r="36586" spans="13:16" x14ac:dyDescent="0.3">
      <c r="M36586" s="162"/>
      <c r="N36586" s="152"/>
      <c r="P36586" s="138"/>
    </row>
    <row r="36587" spans="13:16" x14ac:dyDescent="0.3">
      <c r="M36587" s="162"/>
      <c r="N36587" s="152"/>
      <c r="P36587" s="138"/>
    </row>
    <row r="36588" spans="13:16" x14ac:dyDescent="0.3">
      <c r="M36588" s="162"/>
      <c r="N36588" s="152"/>
      <c r="P36588" s="138"/>
    </row>
    <row r="36589" spans="13:16" x14ac:dyDescent="0.3">
      <c r="M36589" s="162"/>
      <c r="N36589" s="152"/>
      <c r="P36589" s="138"/>
    </row>
    <row r="36590" spans="13:16" x14ac:dyDescent="0.3">
      <c r="M36590" s="162"/>
      <c r="N36590" s="152"/>
      <c r="P36590" s="138"/>
    </row>
    <row r="36591" spans="13:16" x14ac:dyDescent="0.3">
      <c r="M36591" s="162"/>
      <c r="N36591" s="152"/>
      <c r="P36591" s="138"/>
    </row>
    <row r="36592" spans="13:16" x14ac:dyDescent="0.3">
      <c r="M36592" s="162"/>
      <c r="N36592" s="152"/>
      <c r="P36592" s="138"/>
    </row>
    <row r="36593" spans="13:16" x14ac:dyDescent="0.3">
      <c r="M36593" s="162"/>
      <c r="N36593" s="152"/>
      <c r="P36593" s="138"/>
    </row>
    <row r="36594" spans="13:16" x14ac:dyDescent="0.3">
      <c r="M36594" s="162"/>
      <c r="N36594" s="152"/>
      <c r="P36594" s="138"/>
    </row>
    <row r="36595" spans="13:16" x14ac:dyDescent="0.3">
      <c r="M36595" s="162"/>
      <c r="N36595" s="152"/>
      <c r="P36595" s="138"/>
    </row>
    <row r="36596" spans="13:16" x14ac:dyDescent="0.3">
      <c r="M36596" s="162"/>
      <c r="N36596" s="152"/>
      <c r="P36596" s="138"/>
    </row>
    <row r="36597" spans="13:16" x14ac:dyDescent="0.3">
      <c r="M36597" s="162"/>
      <c r="N36597" s="152"/>
      <c r="P36597" s="138"/>
    </row>
    <row r="36598" spans="13:16" x14ac:dyDescent="0.3">
      <c r="M36598" s="162"/>
      <c r="N36598" s="152"/>
      <c r="P36598" s="138"/>
    </row>
    <row r="36599" spans="13:16" x14ac:dyDescent="0.3">
      <c r="M36599" s="162"/>
      <c r="N36599" s="152"/>
      <c r="P36599" s="138"/>
    </row>
    <row r="36600" spans="13:16" x14ac:dyDescent="0.3">
      <c r="M36600" s="162"/>
      <c r="N36600" s="152"/>
      <c r="P36600" s="138"/>
    </row>
    <row r="36601" spans="13:16" x14ac:dyDescent="0.3">
      <c r="M36601" s="162"/>
      <c r="N36601" s="152"/>
      <c r="P36601" s="138"/>
    </row>
    <row r="36602" spans="13:16" x14ac:dyDescent="0.3">
      <c r="M36602" s="162"/>
      <c r="N36602" s="152"/>
      <c r="P36602" s="138"/>
    </row>
    <row r="36603" spans="13:16" x14ac:dyDescent="0.3">
      <c r="M36603" s="162"/>
      <c r="N36603" s="152"/>
      <c r="P36603" s="138"/>
    </row>
    <row r="36604" spans="13:16" x14ac:dyDescent="0.3">
      <c r="M36604" s="162"/>
      <c r="N36604" s="152"/>
      <c r="P36604" s="138"/>
    </row>
    <row r="36605" spans="13:16" x14ac:dyDescent="0.3">
      <c r="M36605" s="162"/>
      <c r="N36605" s="152"/>
      <c r="P36605" s="138"/>
    </row>
    <row r="36606" spans="13:16" x14ac:dyDescent="0.3">
      <c r="M36606" s="162"/>
      <c r="N36606" s="152"/>
      <c r="P36606" s="138"/>
    </row>
    <row r="36607" spans="13:16" x14ac:dyDescent="0.3">
      <c r="M36607" s="162"/>
      <c r="N36607" s="152"/>
      <c r="P36607" s="138"/>
    </row>
    <row r="36608" spans="13:16" x14ac:dyDescent="0.3">
      <c r="M36608" s="162"/>
      <c r="N36608" s="152"/>
      <c r="P36608" s="138"/>
    </row>
    <row r="36609" spans="13:16" x14ac:dyDescent="0.3">
      <c r="M36609" s="162"/>
      <c r="N36609" s="152"/>
      <c r="P36609" s="138"/>
    </row>
    <row r="36610" spans="13:16" x14ac:dyDescent="0.3">
      <c r="M36610" s="162"/>
      <c r="N36610" s="152"/>
      <c r="P36610" s="138"/>
    </row>
    <row r="36611" spans="13:16" x14ac:dyDescent="0.3">
      <c r="M36611" s="162"/>
      <c r="N36611" s="152"/>
      <c r="P36611" s="138"/>
    </row>
    <row r="36612" spans="13:16" x14ac:dyDescent="0.3">
      <c r="M36612" s="162"/>
      <c r="N36612" s="152"/>
      <c r="P36612" s="138"/>
    </row>
    <row r="36613" spans="13:16" x14ac:dyDescent="0.3">
      <c r="M36613" s="162"/>
      <c r="N36613" s="152"/>
      <c r="P36613" s="138"/>
    </row>
    <row r="36614" spans="13:16" x14ac:dyDescent="0.3">
      <c r="M36614" s="162"/>
      <c r="N36614" s="152"/>
      <c r="P36614" s="138"/>
    </row>
    <row r="36615" spans="13:16" x14ac:dyDescent="0.3">
      <c r="M36615" s="162"/>
      <c r="N36615" s="152"/>
      <c r="P36615" s="138"/>
    </row>
    <row r="36616" spans="13:16" x14ac:dyDescent="0.3">
      <c r="M36616" s="162"/>
      <c r="N36616" s="152"/>
      <c r="P36616" s="138"/>
    </row>
    <row r="36617" spans="13:16" x14ac:dyDescent="0.3">
      <c r="M36617" s="162"/>
      <c r="N36617" s="152"/>
      <c r="P36617" s="138"/>
    </row>
    <row r="36618" spans="13:16" x14ac:dyDescent="0.3">
      <c r="M36618" s="162"/>
      <c r="N36618" s="152"/>
      <c r="P36618" s="138"/>
    </row>
    <row r="36619" spans="13:16" x14ac:dyDescent="0.3">
      <c r="M36619" s="162"/>
      <c r="N36619" s="152"/>
      <c r="P36619" s="138"/>
    </row>
    <row r="36620" spans="13:16" x14ac:dyDescent="0.3">
      <c r="M36620" s="162"/>
      <c r="N36620" s="152"/>
      <c r="P36620" s="138"/>
    </row>
    <row r="36621" spans="13:16" x14ac:dyDescent="0.3">
      <c r="M36621" s="162"/>
      <c r="N36621" s="152"/>
      <c r="P36621" s="138"/>
    </row>
    <row r="36622" spans="13:16" x14ac:dyDescent="0.3">
      <c r="M36622" s="162"/>
      <c r="N36622" s="152"/>
      <c r="P36622" s="138"/>
    </row>
    <row r="36623" spans="13:16" x14ac:dyDescent="0.3">
      <c r="M36623" s="162"/>
      <c r="N36623" s="152"/>
      <c r="P36623" s="138"/>
    </row>
    <row r="36624" spans="13:16" x14ac:dyDescent="0.3">
      <c r="M36624" s="162"/>
      <c r="N36624" s="152"/>
      <c r="P36624" s="138"/>
    </row>
    <row r="36625" spans="13:16" x14ac:dyDescent="0.3">
      <c r="M36625" s="162"/>
      <c r="N36625" s="152"/>
      <c r="P36625" s="138"/>
    </row>
    <row r="36626" spans="13:16" x14ac:dyDescent="0.3">
      <c r="M36626" s="162"/>
      <c r="N36626" s="152"/>
      <c r="P36626" s="138"/>
    </row>
    <row r="36627" spans="13:16" x14ac:dyDescent="0.3">
      <c r="M36627" s="162"/>
      <c r="N36627" s="152"/>
      <c r="P36627" s="138"/>
    </row>
    <row r="36628" spans="13:16" x14ac:dyDescent="0.3">
      <c r="M36628" s="162"/>
      <c r="N36628" s="152"/>
      <c r="P36628" s="138"/>
    </row>
    <row r="36629" spans="13:16" x14ac:dyDescent="0.3">
      <c r="M36629" s="162"/>
      <c r="N36629" s="152"/>
      <c r="P36629" s="138"/>
    </row>
    <row r="36630" spans="13:16" x14ac:dyDescent="0.3">
      <c r="M36630" s="162"/>
      <c r="N36630" s="152"/>
      <c r="P36630" s="138"/>
    </row>
    <row r="36631" spans="13:16" x14ac:dyDescent="0.3">
      <c r="M36631" s="162"/>
      <c r="N36631" s="152"/>
      <c r="P36631" s="138"/>
    </row>
    <row r="36632" spans="13:16" x14ac:dyDescent="0.3">
      <c r="M36632" s="162"/>
      <c r="N36632" s="152"/>
      <c r="P36632" s="138"/>
    </row>
    <row r="36633" spans="13:16" x14ac:dyDescent="0.3">
      <c r="M36633" s="162"/>
      <c r="N36633" s="152"/>
      <c r="P36633" s="138"/>
    </row>
    <row r="36634" spans="13:16" x14ac:dyDescent="0.3">
      <c r="M36634" s="162"/>
      <c r="N36634" s="152"/>
      <c r="P36634" s="138"/>
    </row>
    <row r="36635" spans="13:16" x14ac:dyDescent="0.3">
      <c r="M36635" s="162"/>
      <c r="N36635" s="152"/>
      <c r="P36635" s="138"/>
    </row>
    <row r="36636" spans="13:16" x14ac:dyDescent="0.3">
      <c r="M36636" s="162"/>
      <c r="N36636" s="152"/>
      <c r="P36636" s="138"/>
    </row>
    <row r="36637" spans="13:16" x14ac:dyDescent="0.3">
      <c r="M36637" s="162"/>
      <c r="N36637" s="152"/>
      <c r="P36637" s="138"/>
    </row>
    <row r="36638" spans="13:16" x14ac:dyDescent="0.3">
      <c r="M36638" s="162"/>
      <c r="N36638" s="152"/>
      <c r="P36638" s="138"/>
    </row>
    <row r="36639" spans="13:16" x14ac:dyDescent="0.3">
      <c r="M36639" s="162"/>
      <c r="N36639" s="152"/>
      <c r="P36639" s="138"/>
    </row>
    <row r="36640" spans="13:16" x14ac:dyDescent="0.3">
      <c r="M36640" s="162"/>
      <c r="N36640" s="152"/>
      <c r="P36640" s="138"/>
    </row>
    <row r="36641" spans="13:16" x14ac:dyDescent="0.3">
      <c r="M36641" s="162"/>
      <c r="N36641" s="152"/>
      <c r="P36641" s="138"/>
    </row>
    <row r="36642" spans="13:16" x14ac:dyDescent="0.3">
      <c r="M36642" s="162"/>
      <c r="N36642" s="152"/>
      <c r="P36642" s="138"/>
    </row>
    <row r="36643" spans="13:16" x14ac:dyDescent="0.3">
      <c r="M36643" s="162"/>
      <c r="N36643" s="152"/>
      <c r="P36643" s="138"/>
    </row>
    <row r="36644" spans="13:16" x14ac:dyDescent="0.3">
      <c r="M36644" s="162"/>
      <c r="N36644" s="152"/>
      <c r="P36644" s="138"/>
    </row>
    <row r="36645" spans="13:16" x14ac:dyDescent="0.3">
      <c r="M36645" s="162"/>
      <c r="N36645" s="152"/>
      <c r="P36645" s="138"/>
    </row>
    <row r="36646" spans="13:16" x14ac:dyDescent="0.3">
      <c r="M36646" s="162"/>
      <c r="N36646" s="152"/>
      <c r="P36646" s="138"/>
    </row>
    <row r="36647" spans="13:16" x14ac:dyDescent="0.3">
      <c r="M36647" s="162"/>
      <c r="N36647" s="152"/>
      <c r="P36647" s="138"/>
    </row>
    <row r="36648" spans="13:16" x14ac:dyDescent="0.3">
      <c r="M36648" s="162"/>
      <c r="N36648" s="152"/>
      <c r="P36648" s="138"/>
    </row>
    <row r="36649" spans="13:16" x14ac:dyDescent="0.3">
      <c r="M36649" s="162"/>
      <c r="N36649" s="152"/>
      <c r="P36649" s="138"/>
    </row>
    <row r="36650" spans="13:16" x14ac:dyDescent="0.3">
      <c r="M36650" s="162"/>
      <c r="N36650" s="152"/>
      <c r="P36650" s="138"/>
    </row>
    <row r="36651" spans="13:16" x14ac:dyDescent="0.3">
      <c r="M36651" s="162"/>
      <c r="N36651" s="152"/>
      <c r="P36651" s="138"/>
    </row>
    <row r="36652" spans="13:16" x14ac:dyDescent="0.3">
      <c r="M36652" s="162"/>
      <c r="N36652" s="152"/>
      <c r="P36652" s="138"/>
    </row>
    <row r="36653" spans="13:16" x14ac:dyDescent="0.3">
      <c r="M36653" s="162"/>
      <c r="N36653" s="152"/>
      <c r="P36653" s="138"/>
    </row>
    <row r="36654" spans="13:16" x14ac:dyDescent="0.3">
      <c r="M36654" s="162"/>
      <c r="N36654" s="152"/>
      <c r="P36654" s="138"/>
    </row>
    <row r="36655" spans="13:16" x14ac:dyDescent="0.3">
      <c r="M36655" s="162"/>
      <c r="N36655" s="152"/>
      <c r="P36655" s="138"/>
    </row>
    <row r="36656" spans="13:16" x14ac:dyDescent="0.3">
      <c r="M36656" s="162"/>
      <c r="N36656" s="152"/>
      <c r="P36656" s="138"/>
    </row>
    <row r="36657" spans="13:16" x14ac:dyDescent="0.3">
      <c r="M36657" s="162"/>
      <c r="N36657" s="152"/>
      <c r="P36657" s="138"/>
    </row>
    <row r="36658" spans="13:16" x14ac:dyDescent="0.3">
      <c r="M36658" s="162"/>
      <c r="N36658" s="152"/>
      <c r="P36658" s="138"/>
    </row>
    <row r="36659" spans="13:16" x14ac:dyDescent="0.3">
      <c r="M36659" s="162"/>
      <c r="N36659" s="152"/>
      <c r="P36659" s="138"/>
    </row>
    <row r="36660" spans="13:16" x14ac:dyDescent="0.3">
      <c r="M36660" s="162"/>
      <c r="N36660" s="152"/>
      <c r="P36660" s="138"/>
    </row>
    <row r="36661" spans="13:16" x14ac:dyDescent="0.3">
      <c r="M36661" s="162"/>
      <c r="N36661" s="152"/>
      <c r="P36661" s="138"/>
    </row>
    <row r="36662" spans="13:16" x14ac:dyDescent="0.3">
      <c r="M36662" s="162"/>
      <c r="N36662" s="152"/>
      <c r="P36662" s="138"/>
    </row>
    <row r="36663" spans="13:16" x14ac:dyDescent="0.3">
      <c r="M36663" s="162"/>
      <c r="N36663" s="152"/>
      <c r="P36663" s="138"/>
    </row>
    <row r="36664" spans="13:16" x14ac:dyDescent="0.3">
      <c r="M36664" s="162"/>
      <c r="N36664" s="152"/>
      <c r="P36664" s="138"/>
    </row>
    <row r="36665" spans="13:16" x14ac:dyDescent="0.3">
      <c r="M36665" s="162"/>
      <c r="N36665" s="152"/>
      <c r="P36665" s="138"/>
    </row>
    <row r="36666" spans="13:16" x14ac:dyDescent="0.3">
      <c r="M36666" s="162"/>
      <c r="N36666" s="152"/>
      <c r="P36666" s="138"/>
    </row>
    <row r="36667" spans="13:16" x14ac:dyDescent="0.3">
      <c r="M36667" s="162"/>
      <c r="N36667" s="152"/>
      <c r="P36667" s="138"/>
    </row>
    <row r="36668" spans="13:16" x14ac:dyDescent="0.3">
      <c r="M36668" s="162"/>
      <c r="N36668" s="152"/>
      <c r="P36668" s="138"/>
    </row>
    <row r="36669" spans="13:16" x14ac:dyDescent="0.3">
      <c r="M36669" s="162"/>
      <c r="N36669" s="152"/>
      <c r="P36669" s="138"/>
    </row>
    <row r="36670" spans="13:16" x14ac:dyDescent="0.3">
      <c r="M36670" s="162"/>
      <c r="N36670" s="152"/>
      <c r="P36670" s="138"/>
    </row>
    <row r="36671" spans="13:16" x14ac:dyDescent="0.3">
      <c r="M36671" s="162"/>
      <c r="N36671" s="152"/>
      <c r="P36671" s="138"/>
    </row>
    <row r="36672" spans="13:16" x14ac:dyDescent="0.3">
      <c r="M36672" s="162"/>
      <c r="N36672" s="152"/>
      <c r="P36672" s="138"/>
    </row>
    <row r="36673" spans="13:16" x14ac:dyDescent="0.3">
      <c r="M36673" s="162"/>
      <c r="N36673" s="152"/>
      <c r="P36673" s="138"/>
    </row>
    <row r="36674" spans="13:16" x14ac:dyDescent="0.3">
      <c r="M36674" s="162"/>
      <c r="N36674" s="152"/>
      <c r="P36674" s="138"/>
    </row>
    <row r="36675" spans="13:16" x14ac:dyDescent="0.3">
      <c r="M36675" s="162"/>
      <c r="N36675" s="152"/>
      <c r="P36675" s="138"/>
    </row>
    <row r="36676" spans="13:16" x14ac:dyDescent="0.3">
      <c r="M36676" s="162"/>
      <c r="N36676" s="152"/>
      <c r="P36676" s="138"/>
    </row>
    <row r="36677" spans="13:16" x14ac:dyDescent="0.3">
      <c r="M36677" s="162"/>
      <c r="N36677" s="152"/>
      <c r="P36677" s="138"/>
    </row>
    <row r="36678" spans="13:16" x14ac:dyDescent="0.3">
      <c r="M36678" s="162"/>
      <c r="N36678" s="152"/>
      <c r="P36678" s="138"/>
    </row>
    <row r="36679" spans="13:16" x14ac:dyDescent="0.3">
      <c r="M36679" s="162"/>
      <c r="N36679" s="152"/>
      <c r="P36679" s="138"/>
    </row>
    <row r="36680" spans="13:16" x14ac:dyDescent="0.3">
      <c r="M36680" s="162"/>
      <c r="N36680" s="152"/>
      <c r="P36680" s="138"/>
    </row>
    <row r="36681" spans="13:16" x14ac:dyDescent="0.3">
      <c r="M36681" s="162"/>
      <c r="N36681" s="152"/>
      <c r="P36681" s="138"/>
    </row>
    <row r="36682" spans="13:16" x14ac:dyDescent="0.3">
      <c r="M36682" s="162"/>
      <c r="N36682" s="152"/>
      <c r="P36682" s="138"/>
    </row>
    <row r="36683" spans="13:16" x14ac:dyDescent="0.3">
      <c r="M36683" s="162"/>
      <c r="N36683" s="152"/>
      <c r="P36683" s="138"/>
    </row>
    <row r="36684" spans="13:16" x14ac:dyDescent="0.3">
      <c r="M36684" s="162"/>
      <c r="N36684" s="152"/>
      <c r="P36684" s="138"/>
    </row>
    <row r="36685" spans="13:16" x14ac:dyDescent="0.3">
      <c r="M36685" s="162"/>
      <c r="N36685" s="152"/>
      <c r="P36685" s="138"/>
    </row>
    <row r="36686" spans="13:16" x14ac:dyDescent="0.3">
      <c r="M36686" s="162"/>
      <c r="N36686" s="152"/>
      <c r="P36686" s="138"/>
    </row>
    <row r="36687" spans="13:16" x14ac:dyDescent="0.3">
      <c r="M36687" s="162"/>
      <c r="N36687" s="152"/>
      <c r="P36687" s="138"/>
    </row>
    <row r="36688" spans="13:16" x14ac:dyDescent="0.3">
      <c r="M36688" s="162"/>
      <c r="N36688" s="152"/>
      <c r="P36688" s="138"/>
    </row>
    <row r="36689" spans="13:16" x14ac:dyDescent="0.3">
      <c r="M36689" s="162"/>
      <c r="N36689" s="152"/>
      <c r="P36689" s="138"/>
    </row>
    <row r="36690" spans="13:16" x14ac:dyDescent="0.3">
      <c r="M36690" s="162"/>
      <c r="N36690" s="152"/>
      <c r="P36690" s="138"/>
    </row>
    <row r="36691" spans="13:16" x14ac:dyDescent="0.3">
      <c r="M36691" s="162"/>
      <c r="N36691" s="152"/>
      <c r="P36691" s="138"/>
    </row>
    <row r="36692" spans="13:16" x14ac:dyDescent="0.3">
      <c r="M36692" s="162"/>
      <c r="N36692" s="152"/>
      <c r="P36692" s="138"/>
    </row>
    <row r="36693" spans="13:16" x14ac:dyDescent="0.3">
      <c r="M36693" s="162"/>
      <c r="N36693" s="152"/>
      <c r="P36693" s="138"/>
    </row>
    <row r="36694" spans="13:16" x14ac:dyDescent="0.3">
      <c r="M36694" s="162"/>
      <c r="N36694" s="152"/>
      <c r="P36694" s="138"/>
    </row>
    <row r="36695" spans="13:16" x14ac:dyDescent="0.3">
      <c r="M36695" s="162"/>
      <c r="N36695" s="152"/>
      <c r="P36695" s="138"/>
    </row>
    <row r="36696" spans="13:16" x14ac:dyDescent="0.3">
      <c r="M36696" s="162"/>
      <c r="N36696" s="152"/>
      <c r="P36696" s="138"/>
    </row>
    <row r="36697" spans="13:16" x14ac:dyDescent="0.3">
      <c r="M36697" s="162"/>
      <c r="N36697" s="152"/>
      <c r="P36697" s="138"/>
    </row>
    <row r="36698" spans="13:16" x14ac:dyDescent="0.3">
      <c r="M36698" s="162"/>
      <c r="N36698" s="152"/>
      <c r="P36698" s="138"/>
    </row>
    <row r="36699" spans="13:16" x14ac:dyDescent="0.3">
      <c r="M36699" s="162"/>
      <c r="N36699" s="152"/>
      <c r="P36699" s="138"/>
    </row>
    <row r="36700" spans="13:16" x14ac:dyDescent="0.3">
      <c r="M36700" s="162"/>
      <c r="N36700" s="152"/>
      <c r="P36700" s="138"/>
    </row>
    <row r="36701" spans="13:16" x14ac:dyDescent="0.3">
      <c r="M36701" s="162"/>
      <c r="N36701" s="152"/>
      <c r="P36701" s="138"/>
    </row>
    <row r="36702" spans="13:16" x14ac:dyDescent="0.3">
      <c r="M36702" s="162"/>
      <c r="N36702" s="152"/>
      <c r="P36702" s="138"/>
    </row>
    <row r="36703" spans="13:16" x14ac:dyDescent="0.3">
      <c r="M36703" s="162"/>
      <c r="N36703" s="152"/>
      <c r="P36703" s="138"/>
    </row>
    <row r="36704" spans="13:16" x14ac:dyDescent="0.3">
      <c r="M36704" s="162"/>
      <c r="N36704" s="152"/>
      <c r="P36704" s="138"/>
    </row>
    <row r="36705" spans="13:16" x14ac:dyDescent="0.3">
      <c r="M36705" s="162"/>
      <c r="N36705" s="152"/>
      <c r="P36705" s="138"/>
    </row>
    <row r="36706" spans="13:16" x14ac:dyDescent="0.3">
      <c r="M36706" s="162"/>
      <c r="N36706" s="152"/>
      <c r="P36706" s="138"/>
    </row>
    <row r="36707" spans="13:16" x14ac:dyDescent="0.3">
      <c r="M36707" s="162"/>
      <c r="N36707" s="152"/>
      <c r="P36707" s="138"/>
    </row>
    <row r="36708" spans="13:16" x14ac:dyDescent="0.3">
      <c r="M36708" s="162"/>
      <c r="N36708" s="152"/>
      <c r="P36708" s="138"/>
    </row>
    <row r="36709" spans="13:16" x14ac:dyDescent="0.3">
      <c r="M36709" s="162"/>
      <c r="N36709" s="152"/>
      <c r="P36709" s="138"/>
    </row>
    <row r="36710" spans="13:16" x14ac:dyDescent="0.3">
      <c r="M36710" s="162"/>
      <c r="N36710" s="152"/>
      <c r="P36710" s="138"/>
    </row>
    <row r="36711" spans="13:16" x14ac:dyDescent="0.3">
      <c r="M36711" s="162"/>
      <c r="N36711" s="152"/>
      <c r="P36711" s="138"/>
    </row>
    <row r="36712" spans="13:16" x14ac:dyDescent="0.3">
      <c r="M36712" s="162"/>
      <c r="N36712" s="152"/>
      <c r="P36712" s="138"/>
    </row>
    <row r="36713" spans="13:16" x14ac:dyDescent="0.3">
      <c r="M36713" s="162"/>
      <c r="N36713" s="152"/>
      <c r="P36713" s="138"/>
    </row>
    <row r="36714" spans="13:16" x14ac:dyDescent="0.3">
      <c r="M36714" s="162"/>
      <c r="N36714" s="152"/>
      <c r="P36714" s="138"/>
    </row>
    <row r="36715" spans="13:16" x14ac:dyDescent="0.3">
      <c r="M36715" s="162"/>
      <c r="N36715" s="152"/>
      <c r="P36715" s="138"/>
    </row>
    <row r="36716" spans="13:16" x14ac:dyDescent="0.3">
      <c r="M36716" s="162"/>
      <c r="N36716" s="152"/>
      <c r="P36716" s="138"/>
    </row>
    <row r="36717" spans="13:16" x14ac:dyDescent="0.3">
      <c r="M36717" s="162"/>
      <c r="N36717" s="152"/>
      <c r="P36717" s="138"/>
    </row>
    <row r="36718" spans="13:16" x14ac:dyDescent="0.3">
      <c r="M36718" s="162"/>
      <c r="N36718" s="152"/>
      <c r="P36718" s="138"/>
    </row>
    <row r="36719" spans="13:16" x14ac:dyDescent="0.3">
      <c r="M36719" s="162"/>
      <c r="N36719" s="152"/>
      <c r="P36719" s="138"/>
    </row>
    <row r="36720" spans="13:16" x14ac:dyDescent="0.3">
      <c r="M36720" s="162"/>
      <c r="N36720" s="152"/>
      <c r="P36720" s="138"/>
    </row>
    <row r="36721" spans="13:16" x14ac:dyDescent="0.3">
      <c r="M36721" s="162"/>
      <c r="N36721" s="152"/>
      <c r="P36721" s="138"/>
    </row>
    <row r="36722" spans="13:16" x14ac:dyDescent="0.3">
      <c r="M36722" s="162"/>
      <c r="N36722" s="152"/>
      <c r="P36722" s="138"/>
    </row>
    <row r="36723" spans="13:16" x14ac:dyDescent="0.3">
      <c r="M36723" s="162"/>
      <c r="N36723" s="152"/>
      <c r="P36723" s="138"/>
    </row>
    <row r="36724" spans="13:16" x14ac:dyDescent="0.3">
      <c r="M36724" s="162"/>
      <c r="N36724" s="152"/>
      <c r="P36724" s="138"/>
    </row>
    <row r="36725" spans="13:16" x14ac:dyDescent="0.3">
      <c r="M36725" s="162"/>
      <c r="N36725" s="152"/>
      <c r="P36725" s="138"/>
    </row>
    <row r="36726" spans="13:16" x14ac:dyDescent="0.3">
      <c r="M36726" s="162"/>
      <c r="N36726" s="152"/>
      <c r="P36726" s="138"/>
    </row>
    <row r="36727" spans="13:16" x14ac:dyDescent="0.3">
      <c r="M36727" s="162"/>
      <c r="N36727" s="152"/>
      <c r="P36727" s="138"/>
    </row>
    <row r="36728" spans="13:16" x14ac:dyDescent="0.3">
      <c r="M36728" s="162"/>
      <c r="N36728" s="152"/>
      <c r="P36728" s="138"/>
    </row>
    <row r="36729" spans="13:16" x14ac:dyDescent="0.3">
      <c r="M36729" s="162"/>
      <c r="N36729" s="152"/>
      <c r="P36729" s="138"/>
    </row>
    <row r="36730" spans="13:16" x14ac:dyDescent="0.3">
      <c r="M36730" s="162"/>
      <c r="N36730" s="152"/>
      <c r="P36730" s="138"/>
    </row>
    <row r="36731" spans="13:16" x14ac:dyDescent="0.3">
      <c r="M36731" s="162"/>
      <c r="N36731" s="152"/>
      <c r="P36731" s="138"/>
    </row>
    <row r="36732" spans="13:16" x14ac:dyDescent="0.3">
      <c r="M36732" s="162"/>
      <c r="N36732" s="152"/>
      <c r="P36732" s="138"/>
    </row>
    <row r="36733" spans="13:16" x14ac:dyDescent="0.3">
      <c r="M36733" s="162"/>
      <c r="N36733" s="152"/>
      <c r="P36733" s="138"/>
    </row>
    <row r="36734" spans="13:16" x14ac:dyDescent="0.3">
      <c r="M36734" s="162"/>
      <c r="N36734" s="152"/>
      <c r="P36734" s="138"/>
    </row>
    <row r="36735" spans="13:16" x14ac:dyDescent="0.3">
      <c r="M36735" s="162"/>
      <c r="N36735" s="152"/>
      <c r="P36735" s="138"/>
    </row>
    <row r="36736" spans="13:16" x14ac:dyDescent="0.3">
      <c r="M36736" s="162"/>
      <c r="N36736" s="152"/>
      <c r="P36736" s="138"/>
    </row>
    <row r="36737" spans="13:16" x14ac:dyDescent="0.3">
      <c r="M36737" s="162"/>
      <c r="N36737" s="152"/>
      <c r="P36737" s="138"/>
    </row>
    <row r="36738" spans="13:16" x14ac:dyDescent="0.3">
      <c r="M36738" s="162"/>
      <c r="N36738" s="152"/>
      <c r="P36738" s="138"/>
    </row>
    <row r="36739" spans="13:16" x14ac:dyDescent="0.3">
      <c r="M36739" s="162"/>
      <c r="N36739" s="152"/>
      <c r="P36739" s="138"/>
    </row>
    <row r="36740" spans="13:16" x14ac:dyDescent="0.3">
      <c r="M36740" s="162"/>
      <c r="N36740" s="152"/>
      <c r="P36740" s="138"/>
    </row>
    <row r="36741" spans="13:16" x14ac:dyDescent="0.3">
      <c r="M36741" s="162"/>
      <c r="N36741" s="152"/>
      <c r="P36741" s="138"/>
    </row>
    <row r="36742" spans="13:16" x14ac:dyDescent="0.3">
      <c r="M36742" s="162"/>
      <c r="N36742" s="152"/>
      <c r="P36742" s="138"/>
    </row>
    <row r="36743" spans="13:16" x14ac:dyDescent="0.3">
      <c r="M36743" s="162"/>
      <c r="N36743" s="152"/>
      <c r="P36743" s="138"/>
    </row>
    <row r="36744" spans="13:16" x14ac:dyDescent="0.3">
      <c r="M36744" s="162"/>
      <c r="N36744" s="152"/>
      <c r="P36744" s="138"/>
    </row>
    <row r="36745" spans="13:16" x14ac:dyDescent="0.3">
      <c r="M36745" s="162"/>
      <c r="N36745" s="152"/>
      <c r="P36745" s="138"/>
    </row>
    <row r="36746" spans="13:16" x14ac:dyDescent="0.3">
      <c r="M36746" s="162"/>
      <c r="N36746" s="152"/>
      <c r="P36746" s="138"/>
    </row>
    <row r="36747" spans="13:16" x14ac:dyDescent="0.3">
      <c r="M36747" s="162"/>
      <c r="N36747" s="152"/>
      <c r="P36747" s="138"/>
    </row>
    <row r="36748" spans="13:16" x14ac:dyDescent="0.3">
      <c r="M36748" s="162"/>
      <c r="N36748" s="152"/>
      <c r="P36748" s="138"/>
    </row>
    <row r="36749" spans="13:16" x14ac:dyDescent="0.3">
      <c r="M36749" s="162"/>
      <c r="N36749" s="152"/>
      <c r="P36749" s="138"/>
    </row>
    <row r="36750" spans="13:16" x14ac:dyDescent="0.3">
      <c r="M36750" s="162"/>
      <c r="N36750" s="152"/>
      <c r="P36750" s="138"/>
    </row>
    <row r="36751" spans="13:16" x14ac:dyDescent="0.3">
      <c r="M36751" s="162"/>
      <c r="N36751" s="152"/>
      <c r="P36751" s="138"/>
    </row>
    <row r="36752" spans="13:16" x14ac:dyDescent="0.3">
      <c r="M36752" s="162"/>
      <c r="N36752" s="152"/>
      <c r="P36752" s="138"/>
    </row>
    <row r="36753" spans="13:16" x14ac:dyDescent="0.3">
      <c r="M36753" s="162"/>
      <c r="N36753" s="152"/>
      <c r="P36753" s="138"/>
    </row>
    <row r="36754" spans="13:16" x14ac:dyDescent="0.3">
      <c r="M36754" s="162"/>
      <c r="N36754" s="152"/>
      <c r="P36754" s="138"/>
    </row>
    <row r="36755" spans="13:16" x14ac:dyDescent="0.3">
      <c r="M36755" s="162"/>
      <c r="N36755" s="152"/>
      <c r="P36755" s="138"/>
    </row>
    <row r="36756" spans="13:16" x14ac:dyDescent="0.3">
      <c r="M36756" s="162"/>
      <c r="N36756" s="152"/>
      <c r="P36756" s="138"/>
    </row>
    <row r="36757" spans="13:16" x14ac:dyDescent="0.3">
      <c r="M36757" s="162"/>
      <c r="N36757" s="152"/>
      <c r="P36757" s="138"/>
    </row>
    <row r="36758" spans="13:16" x14ac:dyDescent="0.3">
      <c r="M36758" s="162"/>
      <c r="N36758" s="152"/>
      <c r="P36758" s="138"/>
    </row>
    <row r="36759" spans="13:16" x14ac:dyDescent="0.3">
      <c r="M36759" s="162"/>
      <c r="N36759" s="152"/>
      <c r="P36759" s="138"/>
    </row>
    <row r="36760" spans="13:16" x14ac:dyDescent="0.3">
      <c r="M36760" s="162"/>
      <c r="N36760" s="152"/>
      <c r="P36760" s="138"/>
    </row>
    <row r="36761" spans="13:16" x14ac:dyDescent="0.3">
      <c r="M36761" s="162"/>
      <c r="N36761" s="152"/>
      <c r="P36761" s="138"/>
    </row>
    <row r="36762" spans="13:16" x14ac:dyDescent="0.3">
      <c r="M36762" s="162"/>
      <c r="N36762" s="152"/>
      <c r="P36762" s="138"/>
    </row>
    <row r="36763" spans="13:16" x14ac:dyDescent="0.3">
      <c r="M36763" s="162"/>
      <c r="N36763" s="152"/>
      <c r="P36763" s="138"/>
    </row>
    <row r="36764" spans="13:16" x14ac:dyDescent="0.3">
      <c r="M36764" s="162"/>
      <c r="N36764" s="152"/>
      <c r="P36764" s="138"/>
    </row>
    <row r="36765" spans="13:16" x14ac:dyDescent="0.3">
      <c r="M36765" s="162"/>
      <c r="N36765" s="152"/>
      <c r="P36765" s="138"/>
    </row>
    <row r="36766" spans="13:16" x14ac:dyDescent="0.3">
      <c r="M36766" s="162"/>
      <c r="N36766" s="152"/>
      <c r="P36766" s="138"/>
    </row>
    <row r="36767" spans="13:16" x14ac:dyDescent="0.3">
      <c r="M36767" s="162"/>
      <c r="N36767" s="152"/>
      <c r="P36767" s="138"/>
    </row>
    <row r="36768" spans="13:16" x14ac:dyDescent="0.3">
      <c r="M36768" s="162"/>
      <c r="N36768" s="152"/>
      <c r="P36768" s="138"/>
    </row>
    <row r="36769" spans="13:16" x14ac:dyDescent="0.3">
      <c r="M36769" s="162"/>
      <c r="N36769" s="152"/>
      <c r="P36769" s="138"/>
    </row>
    <row r="36770" spans="13:16" x14ac:dyDescent="0.3">
      <c r="M36770" s="162"/>
      <c r="N36770" s="152"/>
      <c r="P36770" s="138"/>
    </row>
    <row r="36771" spans="13:16" x14ac:dyDescent="0.3">
      <c r="M36771" s="162"/>
      <c r="N36771" s="152"/>
      <c r="P36771" s="138"/>
    </row>
    <row r="36772" spans="13:16" x14ac:dyDescent="0.3">
      <c r="M36772" s="162"/>
      <c r="N36772" s="152"/>
      <c r="P36772" s="138"/>
    </row>
    <row r="36773" spans="13:16" x14ac:dyDescent="0.3">
      <c r="M36773" s="162"/>
      <c r="N36773" s="152"/>
      <c r="P36773" s="138"/>
    </row>
    <row r="36774" spans="13:16" x14ac:dyDescent="0.3">
      <c r="M36774" s="162"/>
      <c r="N36774" s="152"/>
      <c r="P36774" s="138"/>
    </row>
    <row r="36775" spans="13:16" x14ac:dyDescent="0.3">
      <c r="M36775" s="162"/>
      <c r="N36775" s="152"/>
      <c r="P36775" s="138"/>
    </row>
    <row r="36776" spans="13:16" x14ac:dyDescent="0.3">
      <c r="M36776" s="162"/>
      <c r="N36776" s="152"/>
      <c r="P36776" s="138"/>
    </row>
    <row r="36777" spans="13:16" x14ac:dyDescent="0.3">
      <c r="M36777" s="162"/>
      <c r="N36777" s="152"/>
      <c r="P36777" s="138"/>
    </row>
    <row r="36778" spans="13:16" x14ac:dyDescent="0.3">
      <c r="M36778" s="162"/>
      <c r="N36778" s="152"/>
      <c r="P36778" s="138"/>
    </row>
    <row r="36779" spans="13:16" x14ac:dyDescent="0.3">
      <c r="M36779" s="162"/>
      <c r="N36779" s="152"/>
      <c r="P36779" s="138"/>
    </row>
    <row r="36780" spans="13:16" x14ac:dyDescent="0.3">
      <c r="M36780" s="162"/>
      <c r="N36780" s="152"/>
      <c r="P36780" s="138"/>
    </row>
    <row r="36781" spans="13:16" x14ac:dyDescent="0.3">
      <c r="M36781" s="162"/>
      <c r="N36781" s="152"/>
      <c r="P36781" s="138"/>
    </row>
    <row r="36782" spans="13:16" x14ac:dyDescent="0.3">
      <c r="M36782" s="162"/>
      <c r="N36782" s="152"/>
      <c r="P36782" s="138"/>
    </row>
    <row r="36783" spans="13:16" x14ac:dyDescent="0.3">
      <c r="M36783" s="162"/>
      <c r="N36783" s="152"/>
      <c r="P36783" s="138"/>
    </row>
    <row r="36784" spans="13:16" x14ac:dyDescent="0.3">
      <c r="M36784" s="162"/>
      <c r="N36784" s="152"/>
      <c r="P36784" s="138"/>
    </row>
    <row r="36785" spans="13:16" x14ac:dyDescent="0.3">
      <c r="M36785" s="162"/>
      <c r="N36785" s="152"/>
      <c r="P36785" s="138"/>
    </row>
    <row r="36786" spans="13:16" x14ac:dyDescent="0.3">
      <c r="M36786" s="162"/>
      <c r="N36786" s="152"/>
      <c r="P36786" s="138"/>
    </row>
    <row r="36787" spans="13:16" x14ac:dyDescent="0.3">
      <c r="M36787" s="162"/>
      <c r="N36787" s="152"/>
      <c r="P36787" s="138"/>
    </row>
    <row r="36788" spans="13:16" x14ac:dyDescent="0.3">
      <c r="M36788" s="162"/>
      <c r="N36788" s="152"/>
      <c r="P36788" s="138"/>
    </row>
    <row r="36789" spans="13:16" x14ac:dyDescent="0.3">
      <c r="M36789" s="162"/>
      <c r="N36789" s="152"/>
      <c r="P36789" s="138"/>
    </row>
    <row r="36790" spans="13:16" x14ac:dyDescent="0.3">
      <c r="M36790" s="162"/>
      <c r="N36790" s="152"/>
      <c r="P36790" s="138"/>
    </row>
    <row r="36791" spans="13:16" x14ac:dyDescent="0.3">
      <c r="M36791" s="162"/>
      <c r="N36791" s="152"/>
      <c r="P36791" s="138"/>
    </row>
    <row r="36792" spans="13:16" x14ac:dyDescent="0.3">
      <c r="M36792" s="162"/>
      <c r="N36792" s="152"/>
      <c r="P36792" s="138"/>
    </row>
    <row r="36793" spans="13:16" x14ac:dyDescent="0.3">
      <c r="M36793" s="162"/>
      <c r="N36793" s="152"/>
      <c r="P36793" s="138"/>
    </row>
    <row r="36794" spans="13:16" x14ac:dyDescent="0.3">
      <c r="M36794" s="162"/>
      <c r="N36794" s="152"/>
      <c r="P36794" s="138"/>
    </row>
    <row r="36795" spans="13:16" x14ac:dyDescent="0.3">
      <c r="M36795" s="162"/>
      <c r="N36795" s="152"/>
      <c r="P36795" s="138"/>
    </row>
    <row r="36796" spans="13:16" x14ac:dyDescent="0.3">
      <c r="M36796" s="162"/>
      <c r="N36796" s="152"/>
      <c r="P36796" s="138"/>
    </row>
    <row r="36797" spans="13:16" x14ac:dyDescent="0.3">
      <c r="M36797" s="162"/>
      <c r="N36797" s="152"/>
      <c r="P36797" s="138"/>
    </row>
    <row r="36798" spans="13:16" x14ac:dyDescent="0.3">
      <c r="M36798" s="162"/>
      <c r="N36798" s="152"/>
      <c r="P36798" s="138"/>
    </row>
    <row r="36799" spans="13:16" x14ac:dyDescent="0.3">
      <c r="M36799" s="162"/>
      <c r="N36799" s="152"/>
      <c r="P36799" s="138"/>
    </row>
    <row r="36800" spans="13:16" x14ac:dyDescent="0.3">
      <c r="M36800" s="162"/>
      <c r="N36800" s="152"/>
      <c r="P36800" s="138"/>
    </row>
    <row r="36801" spans="13:16" x14ac:dyDescent="0.3">
      <c r="M36801" s="162"/>
      <c r="N36801" s="152"/>
      <c r="P36801" s="138"/>
    </row>
    <row r="36802" spans="13:16" x14ac:dyDescent="0.3">
      <c r="M36802" s="162"/>
      <c r="N36802" s="152"/>
      <c r="P36802" s="138"/>
    </row>
    <row r="36803" spans="13:16" x14ac:dyDescent="0.3">
      <c r="M36803" s="162"/>
      <c r="N36803" s="152"/>
      <c r="P36803" s="138"/>
    </row>
    <row r="36804" spans="13:16" x14ac:dyDescent="0.3">
      <c r="M36804" s="162"/>
      <c r="N36804" s="152"/>
      <c r="P36804" s="138"/>
    </row>
    <row r="36805" spans="13:16" x14ac:dyDescent="0.3">
      <c r="M36805" s="162"/>
      <c r="N36805" s="152"/>
      <c r="P36805" s="138"/>
    </row>
    <row r="36806" spans="13:16" x14ac:dyDescent="0.3">
      <c r="M36806" s="162"/>
      <c r="N36806" s="152"/>
      <c r="P36806" s="138"/>
    </row>
    <row r="36807" spans="13:16" x14ac:dyDescent="0.3">
      <c r="M36807" s="162"/>
      <c r="N36807" s="152"/>
      <c r="P36807" s="138"/>
    </row>
    <row r="36808" spans="13:16" x14ac:dyDescent="0.3">
      <c r="M36808" s="162"/>
      <c r="N36808" s="152"/>
      <c r="P36808" s="138"/>
    </row>
    <row r="36809" spans="13:16" x14ac:dyDescent="0.3">
      <c r="M36809" s="162"/>
      <c r="N36809" s="152"/>
      <c r="P36809" s="138"/>
    </row>
    <row r="36810" spans="13:16" x14ac:dyDescent="0.3">
      <c r="M36810" s="162"/>
      <c r="N36810" s="152"/>
      <c r="P36810" s="138"/>
    </row>
    <row r="36811" spans="13:16" x14ac:dyDescent="0.3">
      <c r="M36811" s="162"/>
      <c r="N36811" s="152"/>
      <c r="P36811" s="138"/>
    </row>
    <row r="36812" spans="13:16" x14ac:dyDescent="0.3">
      <c r="M36812" s="162"/>
      <c r="N36812" s="152"/>
      <c r="P36812" s="138"/>
    </row>
    <row r="36813" spans="13:16" x14ac:dyDescent="0.3">
      <c r="M36813" s="162"/>
      <c r="N36813" s="152"/>
      <c r="P36813" s="138"/>
    </row>
    <row r="36814" spans="13:16" x14ac:dyDescent="0.3">
      <c r="M36814" s="162"/>
      <c r="N36814" s="152"/>
      <c r="P36814" s="138"/>
    </row>
    <row r="36815" spans="13:16" x14ac:dyDescent="0.3">
      <c r="M36815" s="162"/>
      <c r="N36815" s="152"/>
      <c r="P36815" s="138"/>
    </row>
    <row r="36816" spans="13:16" x14ac:dyDescent="0.3">
      <c r="M36816" s="162"/>
      <c r="N36816" s="152"/>
      <c r="P36816" s="138"/>
    </row>
    <row r="36817" spans="13:16" x14ac:dyDescent="0.3">
      <c r="M36817" s="162"/>
      <c r="N36817" s="152"/>
      <c r="P36817" s="138"/>
    </row>
    <row r="36818" spans="13:16" x14ac:dyDescent="0.3">
      <c r="M36818" s="162"/>
      <c r="N36818" s="152"/>
      <c r="P36818" s="138"/>
    </row>
    <row r="36819" spans="13:16" x14ac:dyDescent="0.3">
      <c r="M36819" s="162"/>
      <c r="N36819" s="152"/>
      <c r="P36819" s="138"/>
    </row>
    <row r="36820" spans="13:16" x14ac:dyDescent="0.3">
      <c r="M36820" s="162"/>
      <c r="N36820" s="152"/>
      <c r="P36820" s="138"/>
    </row>
    <row r="36821" spans="13:16" x14ac:dyDescent="0.3">
      <c r="M36821" s="162"/>
      <c r="N36821" s="152"/>
      <c r="P36821" s="138"/>
    </row>
    <row r="36822" spans="13:16" x14ac:dyDescent="0.3">
      <c r="M36822" s="162"/>
      <c r="N36822" s="152"/>
      <c r="P36822" s="138"/>
    </row>
    <row r="36823" spans="13:16" x14ac:dyDescent="0.3">
      <c r="M36823" s="162"/>
      <c r="N36823" s="152"/>
      <c r="P36823" s="138"/>
    </row>
    <row r="36824" spans="13:16" x14ac:dyDescent="0.3">
      <c r="M36824" s="162"/>
      <c r="N36824" s="152"/>
      <c r="P36824" s="138"/>
    </row>
    <row r="36825" spans="13:16" x14ac:dyDescent="0.3">
      <c r="M36825" s="162"/>
      <c r="N36825" s="152"/>
      <c r="P36825" s="138"/>
    </row>
    <row r="36826" spans="13:16" x14ac:dyDescent="0.3">
      <c r="M36826" s="162"/>
      <c r="N36826" s="152"/>
      <c r="P36826" s="138"/>
    </row>
    <row r="36827" spans="13:16" x14ac:dyDescent="0.3">
      <c r="M36827" s="162"/>
      <c r="N36827" s="152"/>
      <c r="P36827" s="138"/>
    </row>
    <row r="36828" spans="13:16" x14ac:dyDescent="0.3">
      <c r="M36828" s="162"/>
      <c r="N36828" s="152"/>
      <c r="P36828" s="138"/>
    </row>
    <row r="36829" spans="13:16" x14ac:dyDescent="0.3">
      <c r="M36829" s="162"/>
      <c r="N36829" s="152"/>
      <c r="P36829" s="138"/>
    </row>
    <row r="36830" spans="13:16" x14ac:dyDescent="0.3">
      <c r="M36830" s="162"/>
      <c r="N36830" s="152"/>
      <c r="P36830" s="138"/>
    </row>
    <row r="36831" spans="13:16" x14ac:dyDescent="0.3">
      <c r="M36831" s="162"/>
      <c r="N36831" s="152"/>
      <c r="P36831" s="138"/>
    </row>
    <row r="36832" spans="13:16" x14ac:dyDescent="0.3">
      <c r="M36832" s="162"/>
      <c r="N36832" s="152"/>
      <c r="P36832" s="138"/>
    </row>
    <row r="36833" spans="13:16" x14ac:dyDescent="0.3">
      <c r="M36833" s="162"/>
      <c r="N36833" s="152"/>
      <c r="P36833" s="138"/>
    </row>
    <row r="36834" spans="13:16" x14ac:dyDescent="0.3">
      <c r="M36834" s="162"/>
      <c r="N36834" s="152"/>
      <c r="P36834" s="138"/>
    </row>
    <row r="36835" spans="13:16" x14ac:dyDescent="0.3">
      <c r="M36835" s="162"/>
      <c r="N36835" s="152"/>
      <c r="P36835" s="138"/>
    </row>
    <row r="36836" spans="13:16" x14ac:dyDescent="0.3">
      <c r="M36836" s="162"/>
      <c r="N36836" s="152"/>
      <c r="P36836" s="138"/>
    </row>
    <row r="36837" spans="13:16" x14ac:dyDescent="0.3">
      <c r="M36837" s="162"/>
      <c r="N36837" s="152"/>
      <c r="P36837" s="138"/>
    </row>
    <row r="36838" spans="13:16" x14ac:dyDescent="0.3">
      <c r="M36838" s="162"/>
      <c r="N36838" s="152"/>
      <c r="P36838" s="138"/>
    </row>
    <row r="36839" spans="13:16" x14ac:dyDescent="0.3">
      <c r="M36839" s="162"/>
      <c r="N36839" s="152"/>
      <c r="P36839" s="138"/>
    </row>
    <row r="36840" spans="13:16" x14ac:dyDescent="0.3">
      <c r="M36840" s="162"/>
      <c r="N36840" s="152"/>
      <c r="P36840" s="138"/>
    </row>
    <row r="36841" spans="13:16" x14ac:dyDescent="0.3">
      <c r="M36841" s="162"/>
      <c r="N36841" s="152"/>
      <c r="P36841" s="138"/>
    </row>
    <row r="36842" spans="13:16" x14ac:dyDescent="0.3">
      <c r="M36842" s="162"/>
      <c r="N36842" s="152"/>
      <c r="P36842" s="138"/>
    </row>
    <row r="36843" spans="13:16" x14ac:dyDescent="0.3">
      <c r="M36843" s="162"/>
      <c r="N36843" s="152"/>
      <c r="P36843" s="138"/>
    </row>
    <row r="36844" spans="13:16" x14ac:dyDescent="0.3">
      <c r="M36844" s="162"/>
      <c r="N36844" s="152"/>
      <c r="P36844" s="138"/>
    </row>
    <row r="36845" spans="13:16" x14ac:dyDescent="0.3">
      <c r="M36845" s="162"/>
      <c r="N36845" s="152"/>
      <c r="P36845" s="138"/>
    </row>
    <row r="36846" spans="13:16" x14ac:dyDescent="0.3">
      <c r="M36846" s="162"/>
      <c r="N36846" s="152"/>
      <c r="P36846" s="138"/>
    </row>
    <row r="36847" spans="13:16" x14ac:dyDescent="0.3">
      <c r="M36847" s="162"/>
      <c r="N36847" s="152"/>
      <c r="P36847" s="138"/>
    </row>
    <row r="36848" spans="13:16" x14ac:dyDescent="0.3">
      <c r="M36848" s="162"/>
      <c r="N36848" s="152"/>
      <c r="P36848" s="138"/>
    </row>
    <row r="36849" spans="13:16" x14ac:dyDescent="0.3">
      <c r="M36849" s="162"/>
      <c r="N36849" s="152"/>
      <c r="P36849" s="138"/>
    </row>
    <row r="36850" spans="13:16" x14ac:dyDescent="0.3">
      <c r="M36850" s="162"/>
      <c r="N36850" s="152"/>
      <c r="P36850" s="138"/>
    </row>
    <row r="36851" spans="13:16" x14ac:dyDescent="0.3">
      <c r="M36851" s="162"/>
      <c r="N36851" s="152"/>
      <c r="P36851" s="138"/>
    </row>
    <row r="36852" spans="13:16" x14ac:dyDescent="0.3">
      <c r="M36852" s="162"/>
      <c r="N36852" s="152"/>
      <c r="P36852" s="138"/>
    </row>
    <row r="36853" spans="13:16" x14ac:dyDescent="0.3">
      <c r="M36853" s="162"/>
      <c r="N36853" s="152"/>
      <c r="P36853" s="138"/>
    </row>
    <row r="36854" spans="13:16" x14ac:dyDescent="0.3">
      <c r="M36854" s="162"/>
      <c r="N36854" s="152"/>
      <c r="P36854" s="138"/>
    </row>
    <row r="36855" spans="13:16" x14ac:dyDescent="0.3">
      <c r="M36855" s="162"/>
      <c r="N36855" s="152"/>
      <c r="P36855" s="138"/>
    </row>
    <row r="36856" spans="13:16" x14ac:dyDescent="0.3">
      <c r="M36856" s="162"/>
      <c r="N36856" s="152"/>
      <c r="P36856" s="138"/>
    </row>
    <row r="36857" spans="13:16" x14ac:dyDescent="0.3">
      <c r="M36857" s="162"/>
      <c r="N36857" s="152"/>
      <c r="P36857" s="138"/>
    </row>
    <row r="36858" spans="13:16" x14ac:dyDescent="0.3">
      <c r="M36858" s="162"/>
      <c r="N36858" s="152"/>
      <c r="P36858" s="138"/>
    </row>
    <row r="36859" spans="13:16" x14ac:dyDescent="0.3">
      <c r="M36859" s="162"/>
      <c r="N36859" s="152"/>
      <c r="P36859" s="138"/>
    </row>
    <row r="36860" spans="13:16" x14ac:dyDescent="0.3">
      <c r="M36860" s="162"/>
      <c r="N36860" s="152"/>
      <c r="P36860" s="138"/>
    </row>
    <row r="36861" spans="13:16" x14ac:dyDescent="0.3">
      <c r="M36861" s="162"/>
      <c r="N36861" s="152"/>
      <c r="P36861" s="138"/>
    </row>
    <row r="36862" spans="13:16" x14ac:dyDescent="0.3">
      <c r="M36862" s="162"/>
      <c r="N36862" s="152"/>
      <c r="P36862" s="138"/>
    </row>
    <row r="36863" spans="13:16" x14ac:dyDescent="0.3">
      <c r="M36863" s="162"/>
      <c r="N36863" s="152"/>
      <c r="P36863" s="138"/>
    </row>
    <row r="36864" spans="13:16" x14ac:dyDescent="0.3">
      <c r="M36864" s="162"/>
      <c r="N36864" s="152"/>
      <c r="P36864" s="138"/>
    </row>
    <row r="36865" spans="13:16" x14ac:dyDescent="0.3">
      <c r="M36865" s="162"/>
      <c r="N36865" s="152"/>
      <c r="P36865" s="138"/>
    </row>
    <row r="36866" spans="13:16" x14ac:dyDescent="0.3">
      <c r="M36866" s="162"/>
      <c r="N36866" s="152"/>
      <c r="P36866" s="138"/>
    </row>
    <row r="36867" spans="13:16" x14ac:dyDescent="0.3">
      <c r="M36867" s="162"/>
      <c r="N36867" s="152"/>
      <c r="P36867" s="138"/>
    </row>
    <row r="36868" spans="13:16" x14ac:dyDescent="0.3">
      <c r="M36868" s="162"/>
      <c r="N36868" s="152"/>
      <c r="P36868" s="138"/>
    </row>
    <row r="36869" spans="13:16" x14ac:dyDescent="0.3">
      <c r="M36869" s="162"/>
      <c r="N36869" s="152"/>
      <c r="P36869" s="138"/>
    </row>
    <row r="36870" spans="13:16" x14ac:dyDescent="0.3">
      <c r="M36870" s="162"/>
      <c r="N36870" s="152"/>
      <c r="P36870" s="138"/>
    </row>
    <row r="36871" spans="13:16" x14ac:dyDescent="0.3">
      <c r="M36871" s="162"/>
      <c r="N36871" s="152"/>
      <c r="P36871" s="138"/>
    </row>
    <row r="36872" spans="13:16" x14ac:dyDescent="0.3">
      <c r="M36872" s="162"/>
      <c r="N36872" s="152"/>
      <c r="P36872" s="138"/>
    </row>
    <row r="36873" spans="13:16" x14ac:dyDescent="0.3">
      <c r="M36873" s="162"/>
      <c r="N36873" s="152"/>
      <c r="P36873" s="138"/>
    </row>
    <row r="36874" spans="13:16" x14ac:dyDescent="0.3">
      <c r="M36874" s="162"/>
      <c r="N36874" s="152"/>
      <c r="P36874" s="138"/>
    </row>
    <row r="36875" spans="13:16" x14ac:dyDescent="0.3">
      <c r="M36875" s="162"/>
      <c r="N36875" s="152"/>
      <c r="P36875" s="138"/>
    </row>
    <row r="36876" spans="13:16" x14ac:dyDescent="0.3">
      <c r="M36876" s="162"/>
      <c r="N36876" s="152"/>
      <c r="P36876" s="138"/>
    </row>
    <row r="36877" spans="13:16" x14ac:dyDescent="0.3">
      <c r="M36877" s="162"/>
      <c r="N36877" s="152"/>
      <c r="P36877" s="138"/>
    </row>
    <row r="36878" spans="13:16" x14ac:dyDescent="0.3">
      <c r="M36878" s="162"/>
      <c r="N36878" s="152"/>
      <c r="P36878" s="138"/>
    </row>
    <row r="36879" spans="13:16" x14ac:dyDescent="0.3">
      <c r="M36879" s="162"/>
      <c r="N36879" s="152"/>
      <c r="P36879" s="138"/>
    </row>
    <row r="36880" spans="13:16" x14ac:dyDescent="0.3">
      <c r="M36880" s="162"/>
      <c r="N36880" s="152"/>
      <c r="P36880" s="138"/>
    </row>
    <row r="36881" spans="13:16" x14ac:dyDescent="0.3">
      <c r="M36881" s="162"/>
      <c r="N36881" s="152"/>
      <c r="P36881" s="138"/>
    </row>
    <row r="36882" spans="13:16" x14ac:dyDescent="0.3">
      <c r="M36882" s="162"/>
      <c r="N36882" s="152"/>
      <c r="P36882" s="138"/>
    </row>
    <row r="36883" spans="13:16" x14ac:dyDescent="0.3">
      <c r="M36883" s="162"/>
      <c r="N36883" s="152"/>
      <c r="P36883" s="138"/>
    </row>
    <row r="36884" spans="13:16" x14ac:dyDescent="0.3">
      <c r="M36884" s="162"/>
      <c r="N36884" s="152"/>
      <c r="P36884" s="138"/>
    </row>
    <row r="36885" spans="13:16" x14ac:dyDescent="0.3">
      <c r="M36885" s="162"/>
      <c r="N36885" s="152"/>
      <c r="P36885" s="138"/>
    </row>
    <row r="36886" spans="13:16" x14ac:dyDescent="0.3">
      <c r="M36886" s="162"/>
      <c r="N36886" s="152"/>
      <c r="P36886" s="138"/>
    </row>
    <row r="36887" spans="13:16" x14ac:dyDescent="0.3">
      <c r="M36887" s="162"/>
      <c r="N36887" s="152"/>
      <c r="P36887" s="138"/>
    </row>
    <row r="36888" spans="13:16" x14ac:dyDescent="0.3">
      <c r="M36888" s="162"/>
      <c r="N36888" s="152"/>
      <c r="P36888" s="138"/>
    </row>
    <row r="36889" spans="13:16" x14ac:dyDescent="0.3">
      <c r="M36889" s="162"/>
      <c r="N36889" s="152"/>
      <c r="P36889" s="138"/>
    </row>
    <row r="36890" spans="13:16" x14ac:dyDescent="0.3">
      <c r="M36890" s="162"/>
      <c r="N36890" s="152"/>
      <c r="P36890" s="138"/>
    </row>
    <row r="36891" spans="13:16" x14ac:dyDescent="0.3">
      <c r="M36891" s="162"/>
      <c r="N36891" s="152"/>
      <c r="P36891" s="138"/>
    </row>
    <row r="36892" spans="13:16" x14ac:dyDescent="0.3">
      <c r="M36892" s="162"/>
      <c r="N36892" s="152"/>
      <c r="P36892" s="138"/>
    </row>
    <row r="36893" spans="13:16" x14ac:dyDescent="0.3">
      <c r="M36893" s="162"/>
      <c r="N36893" s="152"/>
      <c r="P36893" s="138"/>
    </row>
    <row r="36894" spans="13:16" x14ac:dyDescent="0.3">
      <c r="M36894" s="162"/>
      <c r="N36894" s="152"/>
      <c r="P36894" s="138"/>
    </row>
    <row r="36895" spans="13:16" x14ac:dyDescent="0.3">
      <c r="M36895" s="162"/>
      <c r="N36895" s="152"/>
      <c r="P36895" s="138"/>
    </row>
    <row r="36896" spans="13:16" x14ac:dyDescent="0.3">
      <c r="M36896" s="162"/>
      <c r="N36896" s="152"/>
      <c r="P36896" s="138"/>
    </row>
    <row r="36897" spans="13:16" x14ac:dyDescent="0.3">
      <c r="M36897" s="162"/>
      <c r="N36897" s="152"/>
      <c r="P36897" s="138"/>
    </row>
    <row r="36898" spans="13:16" x14ac:dyDescent="0.3">
      <c r="M36898" s="162"/>
      <c r="N36898" s="152"/>
      <c r="P36898" s="138"/>
    </row>
    <row r="36899" spans="13:16" x14ac:dyDescent="0.3">
      <c r="M36899" s="162"/>
      <c r="N36899" s="152"/>
      <c r="P36899" s="138"/>
    </row>
    <row r="36900" spans="13:16" x14ac:dyDescent="0.3">
      <c r="M36900" s="162"/>
      <c r="N36900" s="152"/>
      <c r="P36900" s="138"/>
    </row>
    <row r="36901" spans="13:16" x14ac:dyDescent="0.3">
      <c r="M36901" s="162"/>
      <c r="N36901" s="152"/>
      <c r="P36901" s="138"/>
    </row>
    <row r="36902" spans="13:16" x14ac:dyDescent="0.3">
      <c r="M36902" s="162"/>
      <c r="N36902" s="152"/>
      <c r="P36902" s="138"/>
    </row>
    <row r="36903" spans="13:16" x14ac:dyDescent="0.3">
      <c r="M36903" s="162"/>
      <c r="N36903" s="152"/>
      <c r="P36903" s="138"/>
    </row>
    <row r="36904" spans="13:16" x14ac:dyDescent="0.3">
      <c r="M36904" s="162"/>
      <c r="N36904" s="152"/>
      <c r="P36904" s="138"/>
    </row>
    <row r="36905" spans="13:16" x14ac:dyDescent="0.3">
      <c r="M36905" s="162"/>
      <c r="N36905" s="152"/>
      <c r="P36905" s="138"/>
    </row>
    <row r="36906" spans="13:16" x14ac:dyDescent="0.3">
      <c r="M36906" s="162"/>
      <c r="N36906" s="152"/>
      <c r="P36906" s="138"/>
    </row>
    <row r="36907" spans="13:16" x14ac:dyDescent="0.3">
      <c r="M36907" s="162"/>
      <c r="N36907" s="152"/>
      <c r="P36907" s="138"/>
    </row>
    <row r="36908" spans="13:16" x14ac:dyDescent="0.3">
      <c r="M36908" s="162"/>
      <c r="N36908" s="152"/>
      <c r="P36908" s="138"/>
    </row>
    <row r="36909" spans="13:16" x14ac:dyDescent="0.3">
      <c r="M36909" s="162"/>
      <c r="N36909" s="152"/>
      <c r="P36909" s="138"/>
    </row>
    <row r="36910" spans="13:16" x14ac:dyDescent="0.3">
      <c r="M36910" s="162"/>
      <c r="N36910" s="152"/>
      <c r="P36910" s="138"/>
    </row>
    <row r="36911" spans="13:16" x14ac:dyDescent="0.3">
      <c r="M36911" s="162"/>
      <c r="N36911" s="152"/>
      <c r="P36911" s="138"/>
    </row>
    <row r="36912" spans="13:16" x14ac:dyDescent="0.3">
      <c r="M36912" s="162"/>
      <c r="N36912" s="152"/>
      <c r="P36912" s="138"/>
    </row>
    <row r="36913" spans="13:16" x14ac:dyDescent="0.3">
      <c r="M36913" s="162"/>
      <c r="N36913" s="152"/>
      <c r="P36913" s="138"/>
    </row>
    <row r="36914" spans="13:16" x14ac:dyDescent="0.3">
      <c r="M36914" s="162"/>
      <c r="N36914" s="152"/>
      <c r="P36914" s="138"/>
    </row>
    <row r="36915" spans="13:16" x14ac:dyDescent="0.3">
      <c r="M36915" s="162"/>
      <c r="N36915" s="152"/>
      <c r="P36915" s="138"/>
    </row>
    <row r="36916" spans="13:16" x14ac:dyDescent="0.3">
      <c r="M36916" s="162"/>
      <c r="N36916" s="152"/>
      <c r="P36916" s="138"/>
    </row>
    <row r="36917" spans="13:16" x14ac:dyDescent="0.3">
      <c r="M36917" s="162"/>
      <c r="N36917" s="152"/>
      <c r="P36917" s="138"/>
    </row>
    <row r="36918" spans="13:16" x14ac:dyDescent="0.3">
      <c r="M36918" s="162"/>
      <c r="N36918" s="152"/>
      <c r="P36918" s="138"/>
    </row>
    <row r="36919" spans="13:16" x14ac:dyDescent="0.3">
      <c r="M36919" s="162"/>
      <c r="N36919" s="152"/>
      <c r="P36919" s="138"/>
    </row>
    <row r="36920" spans="13:16" x14ac:dyDescent="0.3">
      <c r="M36920" s="162"/>
      <c r="N36920" s="152"/>
      <c r="P36920" s="138"/>
    </row>
    <row r="36921" spans="13:16" x14ac:dyDescent="0.3">
      <c r="M36921" s="162"/>
      <c r="N36921" s="152"/>
      <c r="P36921" s="138"/>
    </row>
    <row r="36922" spans="13:16" x14ac:dyDescent="0.3">
      <c r="M36922" s="162"/>
      <c r="N36922" s="152"/>
      <c r="P36922" s="138"/>
    </row>
    <row r="36923" spans="13:16" x14ac:dyDescent="0.3">
      <c r="M36923" s="162"/>
      <c r="N36923" s="152"/>
      <c r="P36923" s="138"/>
    </row>
    <row r="36924" spans="13:16" x14ac:dyDescent="0.3">
      <c r="M36924" s="162"/>
      <c r="N36924" s="152"/>
      <c r="P36924" s="138"/>
    </row>
    <row r="36925" spans="13:16" x14ac:dyDescent="0.3">
      <c r="M36925" s="162"/>
      <c r="N36925" s="152"/>
      <c r="P36925" s="138"/>
    </row>
    <row r="36926" spans="13:16" x14ac:dyDescent="0.3">
      <c r="M36926" s="162"/>
      <c r="N36926" s="152"/>
      <c r="P36926" s="138"/>
    </row>
    <row r="36927" spans="13:16" x14ac:dyDescent="0.3">
      <c r="M36927" s="162"/>
      <c r="N36927" s="152"/>
      <c r="P36927" s="138"/>
    </row>
    <row r="36928" spans="13:16" x14ac:dyDescent="0.3">
      <c r="M36928" s="162"/>
      <c r="N36928" s="152"/>
      <c r="P36928" s="138"/>
    </row>
    <row r="36929" spans="13:16" x14ac:dyDescent="0.3">
      <c r="M36929" s="162"/>
      <c r="N36929" s="152"/>
      <c r="P36929" s="138"/>
    </row>
    <row r="36930" spans="13:16" x14ac:dyDescent="0.3">
      <c r="M36930" s="162"/>
      <c r="N36930" s="152"/>
      <c r="P36930" s="138"/>
    </row>
    <row r="36931" spans="13:16" x14ac:dyDescent="0.3">
      <c r="M36931" s="162"/>
      <c r="N36931" s="152"/>
      <c r="P36931" s="138"/>
    </row>
    <row r="36932" spans="13:16" x14ac:dyDescent="0.3">
      <c r="M36932" s="162"/>
      <c r="N36932" s="152"/>
      <c r="P36932" s="138"/>
    </row>
    <row r="36933" spans="13:16" x14ac:dyDescent="0.3">
      <c r="M36933" s="162"/>
      <c r="N36933" s="152"/>
      <c r="P36933" s="138"/>
    </row>
    <row r="36934" spans="13:16" x14ac:dyDescent="0.3">
      <c r="M36934" s="162"/>
      <c r="N36934" s="152"/>
      <c r="P36934" s="138"/>
    </row>
    <row r="36935" spans="13:16" x14ac:dyDescent="0.3">
      <c r="M36935" s="162"/>
      <c r="N36935" s="152"/>
      <c r="P36935" s="138"/>
    </row>
    <row r="36936" spans="13:16" x14ac:dyDescent="0.3">
      <c r="M36936" s="162"/>
      <c r="N36936" s="152"/>
      <c r="P36936" s="138"/>
    </row>
    <row r="36937" spans="13:16" x14ac:dyDescent="0.3">
      <c r="M36937" s="162"/>
      <c r="N36937" s="152"/>
      <c r="P36937" s="138"/>
    </row>
    <row r="36938" spans="13:16" x14ac:dyDescent="0.3">
      <c r="M36938" s="162"/>
      <c r="N36938" s="152"/>
      <c r="P36938" s="138"/>
    </row>
    <row r="36939" spans="13:16" x14ac:dyDescent="0.3">
      <c r="M36939" s="162"/>
      <c r="N36939" s="152"/>
      <c r="P36939" s="138"/>
    </row>
    <row r="36940" spans="13:16" x14ac:dyDescent="0.3">
      <c r="M36940" s="162"/>
      <c r="N36940" s="152"/>
      <c r="P36940" s="138"/>
    </row>
    <row r="36941" spans="13:16" x14ac:dyDescent="0.3">
      <c r="M36941" s="162"/>
      <c r="N36941" s="152"/>
      <c r="P36941" s="138"/>
    </row>
    <row r="36942" spans="13:16" x14ac:dyDescent="0.3">
      <c r="M36942" s="162"/>
      <c r="N36942" s="152"/>
      <c r="P36942" s="138"/>
    </row>
    <row r="36943" spans="13:16" x14ac:dyDescent="0.3">
      <c r="M36943" s="162"/>
      <c r="N36943" s="152"/>
      <c r="P36943" s="138"/>
    </row>
    <row r="36944" spans="13:16" x14ac:dyDescent="0.3">
      <c r="M36944" s="162"/>
      <c r="N36944" s="152"/>
      <c r="P36944" s="138"/>
    </row>
    <row r="36945" spans="13:16" x14ac:dyDescent="0.3">
      <c r="M36945" s="162"/>
      <c r="N36945" s="152"/>
      <c r="P36945" s="138"/>
    </row>
    <row r="36946" spans="13:16" x14ac:dyDescent="0.3">
      <c r="M36946" s="162"/>
      <c r="N36946" s="152"/>
      <c r="P36946" s="138"/>
    </row>
    <row r="36947" spans="13:16" x14ac:dyDescent="0.3">
      <c r="M36947" s="162"/>
      <c r="N36947" s="152"/>
      <c r="P36947" s="138"/>
    </row>
    <row r="36948" spans="13:16" x14ac:dyDescent="0.3">
      <c r="M36948" s="162"/>
      <c r="N36948" s="152"/>
      <c r="P36948" s="138"/>
    </row>
    <row r="36949" spans="13:16" x14ac:dyDescent="0.3">
      <c r="M36949" s="162"/>
      <c r="N36949" s="152"/>
      <c r="P36949" s="138"/>
    </row>
    <row r="36950" spans="13:16" x14ac:dyDescent="0.3">
      <c r="M36950" s="162"/>
      <c r="N36950" s="152"/>
      <c r="P36950" s="138"/>
    </row>
    <row r="36951" spans="13:16" x14ac:dyDescent="0.3">
      <c r="M36951" s="162"/>
      <c r="N36951" s="152"/>
      <c r="P36951" s="138"/>
    </row>
    <row r="36952" spans="13:16" x14ac:dyDescent="0.3">
      <c r="M36952" s="162"/>
      <c r="N36952" s="152"/>
      <c r="P36952" s="138"/>
    </row>
    <row r="36953" spans="13:16" x14ac:dyDescent="0.3">
      <c r="M36953" s="162"/>
      <c r="N36953" s="152"/>
      <c r="P36953" s="138"/>
    </row>
    <row r="36954" spans="13:16" x14ac:dyDescent="0.3">
      <c r="M36954" s="162"/>
      <c r="N36954" s="152"/>
      <c r="P36954" s="138"/>
    </row>
    <row r="36955" spans="13:16" x14ac:dyDescent="0.3">
      <c r="M36955" s="162"/>
      <c r="N36955" s="152"/>
      <c r="P36955" s="138"/>
    </row>
    <row r="36956" spans="13:16" x14ac:dyDescent="0.3">
      <c r="M36956" s="162"/>
      <c r="N36956" s="152"/>
      <c r="P36956" s="138"/>
    </row>
    <row r="36957" spans="13:16" x14ac:dyDescent="0.3">
      <c r="M36957" s="162"/>
      <c r="N36957" s="152"/>
      <c r="P36957" s="138"/>
    </row>
    <row r="36958" spans="13:16" x14ac:dyDescent="0.3">
      <c r="M36958" s="162"/>
      <c r="N36958" s="152"/>
      <c r="P36958" s="138"/>
    </row>
    <row r="36959" spans="13:16" x14ac:dyDescent="0.3">
      <c r="M36959" s="162"/>
      <c r="N36959" s="152"/>
      <c r="P36959" s="138"/>
    </row>
    <row r="36960" spans="13:16" x14ac:dyDescent="0.3">
      <c r="M36960" s="162"/>
      <c r="N36960" s="152"/>
      <c r="P36960" s="138"/>
    </row>
    <row r="36961" spans="13:16" x14ac:dyDescent="0.3">
      <c r="M36961" s="162"/>
      <c r="N36961" s="152"/>
      <c r="P36961" s="138"/>
    </row>
    <row r="36962" spans="13:16" x14ac:dyDescent="0.3">
      <c r="M36962" s="162"/>
      <c r="N36962" s="152"/>
      <c r="P36962" s="138"/>
    </row>
    <row r="36963" spans="13:16" x14ac:dyDescent="0.3">
      <c r="M36963" s="162"/>
      <c r="N36963" s="152"/>
      <c r="P36963" s="138"/>
    </row>
    <row r="36964" spans="13:16" x14ac:dyDescent="0.3">
      <c r="M36964" s="162"/>
      <c r="N36964" s="152"/>
      <c r="P36964" s="138"/>
    </row>
    <row r="36965" spans="13:16" x14ac:dyDescent="0.3">
      <c r="M36965" s="162"/>
      <c r="N36965" s="152"/>
      <c r="P36965" s="138"/>
    </row>
    <row r="36966" spans="13:16" x14ac:dyDescent="0.3">
      <c r="M36966" s="162"/>
      <c r="N36966" s="152"/>
      <c r="P36966" s="138"/>
    </row>
    <row r="36967" spans="13:16" x14ac:dyDescent="0.3">
      <c r="M36967" s="162"/>
      <c r="N36967" s="152"/>
      <c r="P36967" s="138"/>
    </row>
    <row r="36968" spans="13:16" x14ac:dyDescent="0.3">
      <c r="M36968" s="162"/>
      <c r="N36968" s="152"/>
      <c r="P36968" s="138"/>
    </row>
    <row r="36969" spans="13:16" x14ac:dyDescent="0.3">
      <c r="M36969" s="162"/>
      <c r="N36969" s="152"/>
      <c r="P36969" s="138"/>
    </row>
    <row r="36970" spans="13:16" x14ac:dyDescent="0.3">
      <c r="M36970" s="162"/>
      <c r="N36970" s="152"/>
      <c r="P36970" s="138"/>
    </row>
    <row r="36971" spans="13:16" x14ac:dyDescent="0.3">
      <c r="M36971" s="162"/>
      <c r="N36971" s="152"/>
      <c r="P36971" s="138"/>
    </row>
    <row r="36972" spans="13:16" x14ac:dyDescent="0.3">
      <c r="M36972" s="162"/>
      <c r="N36972" s="152"/>
      <c r="P36972" s="138"/>
    </row>
    <row r="36973" spans="13:16" x14ac:dyDescent="0.3">
      <c r="M36973" s="162"/>
      <c r="N36973" s="152"/>
      <c r="P36973" s="138"/>
    </row>
    <row r="36974" spans="13:16" x14ac:dyDescent="0.3">
      <c r="M36974" s="162"/>
      <c r="N36974" s="152"/>
      <c r="P36974" s="138"/>
    </row>
    <row r="36975" spans="13:16" x14ac:dyDescent="0.3">
      <c r="M36975" s="162"/>
      <c r="N36975" s="152"/>
      <c r="P36975" s="138"/>
    </row>
    <row r="36976" spans="13:16" x14ac:dyDescent="0.3">
      <c r="M36976" s="162"/>
      <c r="N36976" s="152"/>
      <c r="P36976" s="138"/>
    </row>
    <row r="36977" spans="13:16" x14ac:dyDescent="0.3">
      <c r="M36977" s="162"/>
      <c r="N36977" s="152"/>
      <c r="P36977" s="138"/>
    </row>
    <row r="36978" spans="13:16" x14ac:dyDescent="0.3">
      <c r="M36978" s="162"/>
      <c r="N36978" s="152"/>
      <c r="P36978" s="138"/>
    </row>
    <row r="36979" spans="13:16" x14ac:dyDescent="0.3">
      <c r="M36979" s="162"/>
      <c r="N36979" s="152"/>
      <c r="P36979" s="138"/>
    </row>
    <row r="36980" spans="13:16" x14ac:dyDescent="0.3">
      <c r="M36980" s="162"/>
      <c r="N36980" s="152"/>
      <c r="P36980" s="138"/>
    </row>
    <row r="36981" spans="13:16" x14ac:dyDescent="0.3">
      <c r="M36981" s="162"/>
      <c r="N36981" s="152"/>
      <c r="P36981" s="138"/>
    </row>
    <row r="36982" spans="13:16" x14ac:dyDescent="0.3">
      <c r="M36982" s="162"/>
      <c r="N36982" s="152"/>
      <c r="P36982" s="138"/>
    </row>
    <row r="36983" spans="13:16" x14ac:dyDescent="0.3">
      <c r="M36983" s="162"/>
      <c r="N36983" s="152"/>
      <c r="P36983" s="138"/>
    </row>
    <row r="36984" spans="13:16" x14ac:dyDescent="0.3">
      <c r="M36984" s="162"/>
      <c r="N36984" s="152"/>
      <c r="P36984" s="138"/>
    </row>
    <row r="36985" spans="13:16" x14ac:dyDescent="0.3">
      <c r="M36985" s="162"/>
      <c r="N36985" s="152"/>
      <c r="P36985" s="138"/>
    </row>
    <row r="36986" spans="13:16" x14ac:dyDescent="0.3">
      <c r="M36986" s="162"/>
      <c r="N36986" s="152"/>
      <c r="P36986" s="138"/>
    </row>
    <row r="36987" spans="13:16" x14ac:dyDescent="0.3">
      <c r="M36987" s="162"/>
      <c r="N36987" s="152"/>
      <c r="P36987" s="138"/>
    </row>
    <row r="36988" spans="13:16" x14ac:dyDescent="0.3">
      <c r="M36988" s="162"/>
      <c r="N36988" s="152"/>
      <c r="P36988" s="138"/>
    </row>
    <row r="36989" spans="13:16" x14ac:dyDescent="0.3">
      <c r="M36989" s="162"/>
      <c r="N36989" s="152"/>
      <c r="P36989" s="138"/>
    </row>
    <row r="36990" spans="13:16" x14ac:dyDescent="0.3">
      <c r="M36990" s="162"/>
      <c r="N36990" s="152"/>
      <c r="P36990" s="138"/>
    </row>
    <row r="36991" spans="13:16" x14ac:dyDescent="0.3">
      <c r="M36991" s="162"/>
      <c r="N36991" s="152"/>
      <c r="P36991" s="138"/>
    </row>
    <row r="36992" spans="13:16" x14ac:dyDescent="0.3">
      <c r="M36992" s="162"/>
      <c r="N36992" s="152"/>
      <c r="P36992" s="138"/>
    </row>
    <row r="36993" spans="13:16" x14ac:dyDescent="0.3">
      <c r="M36993" s="162"/>
      <c r="N36993" s="152"/>
      <c r="P36993" s="138"/>
    </row>
    <row r="36994" spans="13:16" x14ac:dyDescent="0.3">
      <c r="M36994" s="162"/>
      <c r="N36994" s="152"/>
      <c r="P36994" s="138"/>
    </row>
    <row r="36995" spans="13:16" x14ac:dyDescent="0.3">
      <c r="M36995" s="162"/>
      <c r="N36995" s="152"/>
      <c r="P36995" s="138"/>
    </row>
    <row r="36996" spans="13:16" x14ac:dyDescent="0.3">
      <c r="M36996" s="162"/>
      <c r="N36996" s="152"/>
      <c r="P36996" s="138"/>
    </row>
    <row r="36997" spans="13:16" x14ac:dyDescent="0.3">
      <c r="M36997" s="162"/>
      <c r="N36997" s="152"/>
      <c r="P36997" s="138"/>
    </row>
    <row r="36998" spans="13:16" x14ac:dyDescent="0.3">
      <c r="M36998" s="162"/>
      <c r="N36998" s="152"/>
      <c r="P36998" s="138"/>
    </row>
    <row r="36999" spans="13:16" x14ac:dyDescent="0.3">
      <c r="M36999" s="162"/>
      <c r="N36999" s="152"/>
      <c r="P36999" s="138"/>
    </row>
    <row r="37000" spans="13:16" x14ac:dyDescent="0.3">
      <c r="M37000" s="162"/>
      <c r="N37000" s="152"/>
      <c r="P37000" s="138"/>
    </row>
    <row r="37001" spans="13:16" x14ac:dyDescent="0.3">
      <c r="M37001" s="162"/>
      <c r="N37001" s="152"/>
      <c r="P37001" s="138"/>
    </row>
    <row r="37002" spans="13:16" x14ac:dyDescent="0.3">
      <c r="M37002" s="162"/>
      <c r="N37002" s="152"/>
      <c r="P37002" s="138"/>
    </row>
    <row r="37003" spans="13:16" x14ac:dyDescent="0.3">
      <c r="M37003" s="162"/>
      <c r="N37003" s="152"/>
      <c r="P37003" s="138"/>
    </row>
    <row r="37004" spans="13:16" x14ac:dyDescent="0.3">
      <c r="M37004" s="162"/>
      <c r="N37004" s="152"/>
      <c r="P37004" s="138"/>
    </row>
    <row r="37005" spans="13:16" x14ac:dyDescent="0.3">
      <c r="M37005" s="162"/>
      <c r="N37005" s="152"/>
      <c r="P37005" s="138"/>
    </row>
    <row r="37006" spans="13:16" x14ac:dyDescent="0.3">
      <c r="M37006" s="162"/>
      <c r="N37006" s="152"/>
      <c r="P37006" s="138"/>
    </row>
    <row r="37007" spans="13:16" x14ac:dyDescent="0.3">
      <c r="M37007" s="162"/>
      <c r="N37007" s="152"/>
      <c r="P37007" s="138"/>
    </row>
    <row r="37008" spans="13:16" x14ac:dyDescent="0.3">
      <c r="M37008" s="162"/>
      <c r="N37008" s="152"/>
      <c r="P37008" s="138"/>
    </row>
    <row r="37009" spans="13:16" x14ac:dyDescent="0.3">
      <c r="M37009" s="162"/>
      <c r="N37009" s="152"/>
      <c r="P37009" s="138"/>
    </row>
    <row r="37010" spans="13:16" x14ac:dyDescent="0.3">
      <c r="M37010" s="162"/>
      <c r="N37010" s="152"/>
      <c r="P37010" s="138"/>
    </row>
    <row r="37011" spans="13:16" x14ac:dyDescent="0.3">
      <c r="M37011" s="162"/>
      <c r="N37011" s="152"/>
      <c r="P37011" s="138"/>
    </row>
    <row r="37012" spans="13:16" x14ac:dyDescent="0.3">
      <c r="M37012" s="162"/>
      <c r="N37012" s="152"/>
      <c r="P37012" s="138"/>
    </row>
    <row r="37013" spans="13:16" x14ac:dyDescent="0.3">
      <c r="M37013" s="162"/>
      <c r="N37013" s="152"/>
      <c r="P37013" s="138"/>
    </row>
    <row r="37014" spans="13:16" x14ac:dyDescent="0.3">
      <c r="M37014" s="162"/>
      <c r="N37014" s="152"/>
      <c r="P37014" s="138"/>
    </row>
    <row r="37015" spans="13:16" x14ac:dyDescent="0.3">
      <c r="M37015" s="162"/>
      <c r="N37015" s="152"/>
      <c r="P37015" s="138"/>
    </row>
    <row r="37016" spans="13:16" x14ac:dyDescent="0.3">
      <c r="M37016" s="162"/>
      <c r="N37016" s="152"/>
      <c r="P37016" s="138"/>
    </row>
    <row r="37017" spans="13:16" x14ac:dyDescent="0.3">
      <c r="M37017" s="162"/>
      <c r="N37017" s="152"/>
      <c r="P37017" s="138"/>
    </row>
    <row r="37018" spans="13:16" x14ac:dyDescent="0.3">
      <c r="M37018" s="162"/>
      <c r="N37018" s="152"/>
      <c r="P37018" s="138"/>
    </row>
    <row r="37019" spans="13:16" x14ac:dyDescent="0.3">
      <c r="M37019" s="162"/>
      <c r="N37019" s="152"/>
      <c r="P37019" s="138"/>
    </row>
    <row r="37020" spans="13:16" x14ac:dyDescent="0.3">
      <c r="M37020" s="162"/>
      <c r="N37020" s="152"/>
      <c r="P37020" s="138"/>
    </row>
    <row r="37021" spans="13:16" x14ac:dyDescent="0.3">
      <c r="M37021" s="162"/>
      <c r="N37021" s="152"/>
      <c r="P37021" s="138"/>
    </row>
    <row r="37022" spans="13:16" x14ac:dyDescent="0.3">
      <c r="M37022" s="162"/>
      <c r="N37022" s="152"/>
      <c r="P37022" s="138"/>
    </row>
    <row r="37023" spans="13:16" x14ac:dyDescent="0.3">
      <c r="M37023" s="162"/>
      <c r="N37023" s="152"/>
      <c r="P37023" s="138"/>
    </row>
    <row r="37024" spans="13:16" x14ac:dyDescent="0.3">
      <c r="M37024" s="162"/>
      <c r="N37024" s="152"/>
      <c r="P37024" s="138"/>
    </row>
    <row r="37025" spans="13:16" x14ac:dyDescent="0.3">
      <c r="M37025" s="162"/>
      <c r="N37025" s="152"/>
      <c r="P37025" s="138"/>
    </row>
    <row r="37026" spans="13:16" x14ac:dyDescent="0.3">
      <c r="M37026" s="162"/>
      <c r="N37026" s="152"/>
      <c r="P37026" s="138"/>
    </row>
    <row r="37027" spans="13:16" x14ac:dyDescent="0.3">
      <c r="M37027" s="162"/>
      <c r="N37027" s="152"/>
      <c r="P37027" s="138"/>
    </row>
    <row r="37028" spans="13:16" x14ac:dyDescent="0.3">
      <c r="M37028" s="162"/>
      <c r="N37028" s="152"/>
      <c r="P37028" s="138"/>
    </row>
    <row r="37029" spans="13:16" x14ac:dyDescent="0.3">
      <c r="M37029" s="162"/>
      <c r="N37029" s="152"/>
      <c r="P37029" s="138"/>
    </row>
    <row r="37030" spans="13:16" x14ac:dyDescent="0.3">
      <c r="M37030" s="162"/>
      <c r="N37030" s="152"/>
      <c r="P37030" s="138"/>
    </row>
    <row r="37031" spans="13:16" x14ac:dyDescent="0.3">
      <c r="M37031" s="162"/>
      <c r="N37031" s="152"/>
      <c r="P37031" s="138"/>
    </row>
    <row r="37032" spans="13:16" x14ac:dyDescent="0.3">
      <c r="M37032" s="162"/>
      <c r="N37032" s="152"/>
      <c r="P37032" s="138"/>
    </row>
    <row r="37033" spans="13:16" x14ac:dyDescent="0.3">
      <c r="M37033" s="162"/>
      <c r="N37033" s="152"/>
      <c r="P37033" s="138"/>
    </row>
    <row r="37034" spans="13:16" x14ac:dyDescent="0.3">
      <c r="M37034" s="162"/>
      <c r="N37034" s="152"/>
      <c r="P37034" s="138"/>
    </row>
    <row r="37035" spans="13:16" x14ac:dyDescent="0.3">
      <c r="M37035" s="162"/>
      <c r="N37035" s="152"/>
      <c r="P37035" s="138"/>
    </row>
    <row r="37036" spans="13:16" x14ac:dyDescent="0.3">
      <c r="M37036" s="162"/>
      <c r="N37036" s="152"/>
      <c r="P37036" s="138"/>
    </row>
    <row r="37037" spans="13:16" x14ac:dyDescent="0.3">
      <c r="M37037" s="162"/>
      <c r="N37037" s="152"/>
      <c r="P37037" s="138"/>
    </row>
    <row r="37038" spans="13:16" x14ac:dyDescent="0.3">
      <c r="M37038" s="162"/>
      <c r="N37038" s="152"/>
      <c r="P37038" s="138"/>
    </row>
    <row r="37039" spans="13:16" x14ac:dyDescent="0.3">
      <c r="M37039" s="162"/>
      <c r="N37039" s="152"/>
      <c r="P37039" s="138"/>
    </row>
    <row r="37040" spans="13:16" x14ac:dyDescent="0.3">
      <c r="M37040" s="162"/>
      <c r="N37040" s="152"/>
      <c r="P37040" s="138"/>
    </row>
    <row r="37041" spans="13:16" x14ac:dyDescent="0.3">
      <c r="M37041" s="162"/>
      <c r="N37041" s="152"/>
      <c r="P37041" s="138"/>
    </row>
    <row r="37042" spans="13:16" x14ac:dyDescent="0.3">
      <c r="M37042" s="162"/>
      <c r="N37042" s="152"/>
      <c r="P37042" s="138"/>
    </row>
    <row r="37043" spans="13:16" x14ac:dyDescent="0.3">
      <c r="M37043" s="162"/>
      <c r="N37043" s="152"/>
      <c r="P37043" s="138"/>
    </row>
    <row r="37044" spans="13:16" x14ac:dyDescent="0.3">
      <c r="M37044" s="162"/>
      <c r="N37044" s="152"/>
      <c r="P37044" s="138"/>
    </row>
    <row r="37045" spans="13:16" x14ac:dyDescent="0.3">
      <c r="M37045" s="162"/>
      <c r="N37045" s="152"/>
      <c r="P37045" s="138"/>
    </row>
    <row r="37046" spans="13:16" x14ac:dyDescent="0.3">
      <c r="M37046" s="162"/>
      <c r="N37046" s="152"/>
      <c r="P37046" s="138"/>
    </row>
    <row r="37047" spans="13:16" x14ac:dyDescent="0.3">
      <c r="M37047" s="162"/>
      <c r="N37047" s="152"/>
      <c r="P37047" s="138"/>
    </row>
    <row r="37048" spans="13:16" x14ac:dyDescent="0.3">
      <c r="M37048" s="162"/>
      <c r="N37048" s="152"/>
      <c r="P37048" s="138"/>
    </row>
    <row r="37049" spans="13:16" x14ac:dyDescent="0.3">
      <c r="M37049" s="162"/>
      <c r="N37049" s="152"/>
      <c r="P37049" s="138"/>
    </row>
    <row r="37050" spans="13:16" x14ac:dyDescent="0.3">
      <c r="M37050" s="162"/>
      <c r="N37050" s="152"/>
      <c r="P37050" s="138"/>
    </row>
    <row r="37051" spans="13:16" x14ac:dyDescent="0.3">
      <c r="M37051" s="162"/>
      <c r="N37051" s="152"/>
      <c r="P37051" s="138"/>
    </row>
    <row r="37052" spans="13:16" x14ac:dyDescent="0.3">
      <c r="M37052" s="162"/>
      <c r="N37052" s="152"/>
      <c r="P37052" s="138"/>
    </row>
    <row r="37053" spans="13:16" x14ac:dyDescent="0.3">
      <c r="M37053" s="162"/>
      <c r="N37053" s="152"/>
      <c r="P37053" s="138"/>
    </row>
    <row r="37054" spans="13:16" x14ac:dyDescent="0.3">
      <c r="M37054" s="162"/>
      <c r="N37054" s="152"/>
      <c r="P37054" s="138"/>
    </row>
    <row r="37055" spans="13:16" x14ac:dyDescent="0.3">
      <c r="M37055" s="162"/>
      <c r="N37055" s="152"/>
      <c r="P37055" s="138"/>
    </row>
    <row r="37056" spans="13:16" x14ac:dyDescent="0.3">
      <c r="M37056" s="162"/>
      <c r="N37056" s="152"/>
      <c r="P37056" s="138"/>
    </row>
    <row r="37057" spans="13:16" x14ac:dyDescent="0.3">
      <c r="M37057" s="162"/>
      <c r="N37057" s="152"/>
      <c r="P37057" s="138"/>
    </row>
    <row r="37058" spans="13:16" x14ac:dyDescent="0.3">
      <c r="M37058" s="162"/>
      <c r="N37058" s="152"/>
      <c r="P37058" s="138"/>
    </row>
    <row r="37059" spans="13:16" x14ac:dyDescent="0.3">
      <c r="M37059" s="162"/>
      <c r="N37059" s="152"/>
      <c r="P37059" s="138"/>
    </row>
    <row r="37060" spans="13:16" x14ac:dyDescent="0.3">
      <c r="M37060" s="162"/>
      <c r="N37060" s="152"/>
      <c r="P37060" s="138"/>
    </row>
    <row r="37061" spans="13:16" x14ac:dyDescent="0.3">
      <c r="M37061" s="162"/>
      <c r="N37061" s="152"/>
      <c r="P37061" s="138"/>
    </row>
    <row r="37062" spans="13:16" x14ac:dyDescent="0.3">
      <c r="M37062" s="162"/>
      <c r="N37062" s="152"/>
      <c r="P37062" s="138"/>
    </row>
    <row r="37063" spans="13:16" x14ac:dyDescent="0.3">
      <c r="M37063" s="162"/>
      <c r="N37063" s="152"/>
      <c r="P37063" s="138"/>
    </row>
    <row r="37064" spans="13:16" x14ac:dyDescent="0.3">
      <c r="M37064" s="162"/>
      <c r="N37064" s="152"/>
      <c r="P37064" s="138"/>
    </row>
    <row r="37065" spans="13:16" x14ac:dyDescent="0.3">
      <c r="M37065" s="162"/>
      <c r="N37065" s="152"/>
      <c r="P37065" s="138"/>
    </row>
    <row r="37066" spans="13:16" x14ac:dyDescent="0.3">
      <c r="M37066" s="162"/>
      <c r="N37066" s="152"/>
      <c r="P37066" s="138"/>
    </row>
    <row r="37067" spans="13:16" x14ac:dyDescent="0.3">
      <c r="M37067" s="162"/>
      <c r="N37067" s="152"/>
      <c r="P37067" s="138"/>
    </row>
    <row r="37068" spans="13:16" x14ac:dyDescent="0.3">
      <c r="M37068" s="162"/>
      <c r="N37068" s="152"/>
      <c r="P37068" s="138"/>
    </row>
    <row r="37069" spans="13:16" x14ac:dyDescent="0.3">
      <c r="M37069" s="162"/>
      <c r="N37069" s="152"/>
      <c r="P37069" s="138"/>
    </row>
    <row r="37070" spans="13:16" x14ac:dyDescent="0.3">
      <c r="M37070" s="162"/>
      <c r="N37070" s="152"/>
      <c r="P37070" s="138"/>
    </row>
    <row r="37071" spans="13:16" x14ac:dyDescent="0.3">
      <c r="M37071" s="162"/>
      <c r="N37071" s="152"/>
      <c r="P37071" s="138"/>
    </row>
    <row r="37072" spans="13:16" x14ac:dyDescent="0.3">
      <c r="M37072" s="162"/>
      <c r="N37072" s="152"/>
      <c r="P37072" s="138"/>
    </row>
    <row r="37073" spans="13:16" x14ac:dyDescent="0.3">
      <c r="M37073" s="162"/>
      <c r="N37073" s="152"/>
      <c r="P37073" s="138"/>
    </row>
    <row r="37074" spans="13:16" x14ac:dyDescent="0.3">
      <c r="M37074" s="162"/>
      <c r="N37074" s="152"/>
      <c r="P37074" s="138"/>
    </row>
    <row r="37075" spans="13:16" x14ac:dyDescent="0.3">
      <c r="M37075" s="162"/>
      <c r="N37075" s="152"/>
      <c r="P37075" s="138"/>
    </row>
    <row r="37076" spans="13:16" x14ac:dyDescent="0.3">
      <c r="M37076" s="162"/>
      <c r="N37076" s="152"/>
      <c r="P37076" s="138"/>
    </row>
    <row r="37077" spans="13:16" x14ac:dyDescent="0.3">
      <c r="M37077" s="162"/>
      <c r="N37077" s="152"/>
      <c r="P37077" s="138"/>
    </row>
    <row r="37078" spans="13:16" x14ac:dyDescent="0.3">
      <c r="M37078" s="162"/>
      <c r="N37078" s="152"/>
      <c r="P37078" s="138"/>
    </row>
    <row r="37079" spans="13:16" x14ac:dyDescent="0.3">
      <c r="M37079" s="162"/>
      <c r="N37079" s="152"/>
      <c r="P37079" s="138"/>
    </row>
    <row r="37080" spans="13:16" x14ac:dyDescent="0.3">
      <c r="M37080" s="162"/>
      <c r="N37080" s="152"/>
      <c r="P37080" s="138"/>
    </row>
    <row r="37081" spans="13:16" x14ac:dyDescent="0.3">
      <c r="M37081" s="162"/>
      <c r="N37081" s="152"/>
      <c r="P37081" s="138"/>
    </row>
    <row r="37082" spans="13:16" x14ac:dyDescent="0.3">
      <c r="M37082" s="162"/>
      <c r="N37082" s="152"/>
      <c r="P37082" s="138"/>
    </row>
    <row r="37083" spans="13:16" x14ac:dyDescent="0.3">
      <c r="M37083" s="162"/>
      <c r="N37083" s="152"/>
      <c r="P37083" s="138"/>
    </row>
    <row r="37084" spans="13:16" x14ac:dyDescent="0.3">
      <c r="M37084" s="162"/>
      <c r="N37084" s="152"/>
      <c r="P37084" s="138"/>
    </row>
    <row r="37085" spans="13:16" x14ac:dyDescent="0.3">
      <c r="M37085" s="162"/>
      <c r="N37085" s="152"/>
      <c r="P37085" s="138"/>
    </row>
    <row r="37086" spans="13:16" x14ac:dyDescent="0.3">
      <c r="M37086" s="162"/>
      <c r="N37086" s="152"/>
      <c r="P37086" s="138"/>
    </row>
    <row r="37087" spans="13:16" x14ac:dyDescent="0.3">
      <c r="M37087" s="162"/>
      <c r="N37087" s="152"/>
      <c r="P37087" s="138"/>
    </row>
    <row r="37088" spans="13:16" x14ac:dyDescent="0.3">
      <c r="M37088" s="162"/>
      <c r="N37088" s="152"/>
      <c r="P37088" s="138"/>
    </row>
    <row r="37089" spans="13:16" x14ac:dyDescent="0.3">
      <c r="M37089" s="162"/>
      <c r="N37089" s="152"/>
      <c r="P37089" s="138"/>
    </row>
    <row r="37090" spans="13:16" x14ac:dyDescent="0.3">
      <c r="M37090" s="162"/>
      <c r="N37090" s="152"/>
      <c r="P37090" s="138"/>
    </row>
    <row r="37091" spans="13:16" x14ac:dyDescent="0.3">
      <c r="M37091" s="162"/>
      <c r="N37091" s="152"/>
      <c r="P37091" s="138"/>
    </row>
    <row r="37092" spans="13:16" x14ac:dyDescent="0.3">
      <c r="M37092" s="162"/>
      <c r="N37092" s="152"/>
      <c r="P37092" s="138"/>
    </row>
    <row r="37093" spans="13:16" x14ac:dyDescent="0.3">
      <c r="M37093" s="162"/>
      <c r="N37093" s="152"/>
      <c r="P37093" s="138"/>
    </row>
    <row r="37094" spans="13:16" x14ac:dyDescent="0.3">
      <c r="M37094" s="162"/>
      <c r="N37094" s="152"/>
      <c r="P37094" s="138"/>
    </row>
    <row r="37095" spans="13:16" x14ac:dyDescent="0.3">
      <c r="M37095" s="162"/>
      <c r="N37095" s="152"/>
      <c r="P37095" s="138"/>
    </row>
    <row r="37096" spans="13:16" x14ac:dyDescent="0.3">
      <c r="M37096" s="162"/>
      <c r="N37096" s="152"/>
      <c r="P37096" s="138"/>
    </row>
    <row r="37097" spans="13:16" x14ac:dyDescent="0.3">
      <c r="M37097" s="162"/>
      <c r="N37097" s="152"/>
      <c r="P37097" s="138"/>
    </row>
    <row r="37098" spans="13:16" x14ac:dyDescent="0.3">
      <c r="M37098" s="162"/>
      <c r="N37098" s="152"/>
      <c r="P37098" s="138"/>
    </row>
    <row r="37099" spans="13:16" x14ac:dyDescent="0.3">
      <c r="M37099" s="162"/>
      <c r="N37099" s="152"/>
      <c r="P37099" s="138"/>
    </row>
    <row r="37100" spans="13:16" x14ac:dyDescent="0.3">
      <c r="M37100" s="162"/>
      <c r="N37100" s="152"/>
      <c r="P37100" s="138"/>
    </row>
    <row r="37101" spans="13:16" x14ac:dyDescent="0.3">
      <c r="M37101" s="162"/>
      <c r="N37101" s="152"/>
      <c r="P37101" s="138"/>
    </row>
    <row r="37102" spans="13:16" x14ac:dyDescent="0.3">
      <c r="M37102" s="162"/>
      <c r="N37102" s="152"/>
      <c r="P37102" s="138"/>
    </row>
    <row r="37103" spans="13:16" x14ac:dyDescent="0.3">
      <c r="M37103" s="162"/>
      <c r="N37103" s="152"/>
      <c r="P37103" s="138"/>
    </row>
    <row r="37104" spans="13:16" x14ac:dyDescent="0.3">
      <c r="M37104" s="162"/>
      <c r="N37104" s="152"/>
      <c r="P37104" s="138"/>
    </row>
    <row r="37105" spans="13:16" x14ac:dyDescent="0.3">
      <c r="M37105" s="162"/>
      <c r="N37105" s="152"/>
      <c r="P37105" s="138"/>
    </row>
    <row r="37106" spans="13:16" x14ac:dyDescent="0.3">
      <c r="M37106" s="162"/>
      <c r="N37106" s="152"/>
      <c r="P37106" s="138"/>
    </row>
    <row r="37107" spans="13:16" x14ac:dyDescent="0.3">
      <c r="M37107" s="162"/>
      <c r="N37107" s="152"/>
      <c r="P37107" s="138"/>
    </row>
    <row r="37108" spans="13:16" x14ac:dyDescent="0.3">
      <c r="M37108" s="162"/>
      <c r="N37108" s="152"/>
      <c r="P37108" s="138"/>
    </row>
    <row r="37109" spans="13:16" x14ac:dyDescent="0.3">
      <c r="M37109" s="162"/>
      <c r="N37109" s="152"/>
      <c r="P37109" s="138"/>
    </row>
    <row r="37110" spans="13:16" x14ac:dyDescent="0.3">
      <c r="M37110" s="162"/>
      <c r="N37110" s="152"/>
      <c r="P37110" s="138"/>
    </row>
    <row r="37111" spans="13:16" x14ac:dyDescent="0.3">
      <c r="M37111" s="162"/>
      <c r="N37111" s="152"/>
      <c r="P37111" s="138"/>
    </row>
    <row r="37112" spans="13:16" x14ac:dyDescent="0.3">
      <c r="M37112" s="162"/>
      <c r="N37112" s="152"/>
      <c r="P37112" s="138"/>
    </row>
    <row r="37113" spans="13:16" x14ac:dyDescent="0.3">
      <c r="M37113" s="162"/>
      <c r="N37113" s="152"/>
      <c r="P37113" s="138"/>
    </row>
    <row r="37114" spans="13:16" x14ac:dyDescent="0.3">
      <c r="M37114" s="162"/>
      <c r="N37114" s="152"/>
      <c r="P37114" s="138"/>
    </row>
    <row r="37115" spans="13:16" x14ac:dyDescent="0.3">
      <c r="M37115" s="162"/>
      <c r="N37115" s="152"/>
      <c r="P37115" s="138"/>
    </row>
    <row r="37116" spans="13:16" x14ac:dyDescent="0.3">
      <c r="M37116" s="162"/>
      <c r="N37116" s="152"/>
      <c r="P37116" s="138"/>
    </row>
    <row r="37117" spans="13:16" x14ac:dyDescent="0.3">
      <c r="M37117" s="162"/>
      <c r="N37117" s="152"/>
      <c r="P37117" s="138"/>
    </row>
    <row r="37118" spans="13:16" x14ac:dyDescent="0.3">
      <c r="M37118" s="162"/>
      <c r="N37118" s="152"/>
      <c r="P37118" s="138"/>
    </row>
    <row r="37119" spans="13:16" x14ac:dyDescent="0.3">
      <c r="M37119" s="162"/>
      <c r="N37119" s="152"/>
      <c r="P37119" s="138"/>
    </row>
    <row r="37120" spans="13:16" x14ac:dyDescent="0.3">
      <c r="M37120" s="162"/>
      <c r="N37120" s="152"/>
      <c r="P37120" s="138"/>
    </row>
    <row r="37121" spans="13:16" x14ac:dyDescent="0.3">
      <c r="M37121" s="162"/>
      <c r="N37121" s="152"/>
      <c r="P37121" s="138"/>
    </row>
    <row r="37122" spans="13:16" x14ac:dyDescent="0.3">
      <c r="M37122" s="162"/>
      <c r="N37122" s="152"/>
      <c r="P37122" s="138"/>
    </row>
    <row r="37123" spans="13:16" x14ac:dyDescent="0.3">
      <c r="M37123" s="162"/>
      <c r="N37123" s="152"/>
      <c r="P37123" s="138"/>
    </row>
    <row r="37124" spans="13:16" x14ac:dyDescent="0.3">
      <c r="M37124" s="162"/>
      <c r="N37124" s="152"/>
      <c r="P37124" s="138"/>
    </row>
    <row r="37125" spans="13:16" x14ac:dyDescent="0.3">
      <c r="M37125" s="162"/>
      <c r="N37125" s="152"/>
      <c r="P37125" s="138"/>
    </row>
    <row r="37126" spans="13:16" x14ac:dyDescent="0.3">
      <c r="M37126" s="162"/>
      <c r="N37126" s="152"/>
      <c r="P37126" s="138"/>
    </row>
    <row r="37127" spans="13:16" x14ac:dyDescent="0.3">
      <c r="M37127" s="162"/>
      <c r="N37127" s="152"/>
      <c r="P37127" s="138"/>
    </row>
    <row r="37128" spans="13:16" x14ac:dyDescent="0.3">
      <c r="M37128" s="162"/>
      <c r="N37128" s="152"/>
      <c r="P37128" s="138"/>
    </row>
    <row r="37129" spans="13:16" x14ac:dyDescent="0.3">
      <c r="M37129" s="162"/>
      <c r="N37129" s="152"/>
      <c r="P37129" s="138"/>
    </row>
    <row r="37130" spans="13:16" x14ac:dyDescent="0.3">
      <c r="M37130" s="162"/>
      <c r="N37130" s="152"/>
      <c r="P37130" s="138"/>
    </row>
    <row r="37131" spans="13:16" x14ac:dyDescent="0.3">
      <c r="M37131" s="162"/>
      <c r="N37131" s="152"/>
      <c r="P37131" s="138"/>
    </row>
    <row r="37132" spans="13:16" x14ac:dyDescent="0.3">
      <c r="M37132" s="162"/>
      <c r="N37132" s="152"/>
      <c r="P37132" s="138"/>
    </row>
    <row r="37133" spans="13:16" x14ac:dyDescent="0.3">
      <c r="M37133" s="162"/>
      <c r="N37133" s="152"/>
      <c r="P37133" s="138"/>
    </row>
    <row r="37134" spans="13:16" x14ac:dyDescent="0.3">
      <c r="M37134" s="162"/>
      <c r="N37134" s="152"/>
      <c r="P37134" s="138"/>
    </row>
    <row r="37135" spans="13:16" x14ac:dyDescent="0.3">
      <c r="M37135" s="162"/>
      <c r="N37135" s="152"/>
      <c r="P37135" s="138"/>
    </row>
    <row r="37136" spans="13:16" x14ac:dyDescent="0.3">
      <c r="M37136" s="162"/>
      <c r="N37136" s="152"/>
      <c r="P37136" s="138"/>
    </row>
    <row r="37137" spans="13:16" x14ac:dyDescent="0.3">
      <c r="M37137" s="162"/>
      <c r="N37137" s="152"/>
      <c r="P37137" s="138"/>
    </row>
    <row r="37138" spans="13:16" x14ac:dyDescent="0.3">
      <c r="M37138" s="162"/>
      <c r="N37138" s="152"/>
      <c r="P37138" s="138"/>
    </row>
    <row r="37139" spans="13:16" x14ac:dyDescent="0.3">
      <c r="M37139" s="162"/>
      <c r="N37139" s="152"/>
      <c r="P37139" s="138"/>
    </row>
    <row r="37140" spans="13:16" x14ac:dyDescent="0.3">
      <c r="M37140" s="162"/>
      <c r="N37140" s="152"/>
      <c r="P37140" s="138"/>
    </row>
    <row r="37141" spans="13:16" x14ac:dyDescent="0.3">
      <c r="M37141" s="162"/>
      <c r="N37141" s="152"/>
      <c r="P37141" s="138"/>
    </row>
    <row r="37142" spans="13:16" x14ac:dyDescent="0.3">
      <c r="M37142" s="162"/>
      <c r="N37142" s="152"/>
      <c r="P37142" s="138"/>
    </row>
    <row r="37143" spans="13:16" x14ac:dyDescent="0.3">
      <c r="M37143" s="162"/>
      <c r="N37143" s="152"/>
      <c r="P37143" s="138"/>
    </row>
    <row r="37144" spans="13:16" x14ac:dyDescent="0.3">
      <c r="M37144" s="162"/>
      <c r="N37144" s="152"/>
      <c r="P37144" s="138"/>
    </row>
    <row r="37145" spans="13:16" x14ac:dyDescent="0.3">
      <c r="M37145" s="162"/>
      <c r="N37145" s="152"/>
      <c r="P37145" s="138"/>
    </row>
    <row r="37146" spans="13:16" x14ac:dyDescent="0.3">
      <c r="M37146" s="162"/>
      <c r="N37146" s="152"/>
      <c r="P37146" s="138"/>
    </row>
    <row r="37147" spans="13:16" x14ac:dyDescent="0.3">
      <c r="M37147" s="162"/>
      <c r="N37147" s="152"/>
      <c r="P37147" s="138"/>
    </row>
    <row r="37148" spans="13:16" x14ac:dyDescent="0.3">
      <c r="M37148" s="162"/>
      <c r="N37148" s="152"/>
      <c r="P37148" s="138"/>
    </row>
    <row r="37149" spans="13:16" x14ac:dyDescent="0.3">
      <c r="M37149" s="162"/>
      <c r="N37149" s="152"/>
      <c r="P37149" s="138"/>
    </row>
    <row r="37150" spans="13:16" x14ac:dyDescent="0.3">
      <c r="M37150" s="162"/>
      <c r="N37150" s="152"/>
      <c r="P37150" s="138"/>
    </row>
    <row r="37151" spans="13:16" x14ac:dyDescent="0.3">
      <c r="M37151" s="162"/>
      <c r="N37151" s="152"/>
      <c r="P37151" s="138"/>
    </row>
    <row r="37152" spans="13:16" x14ac:dyDescent="0.3">
      <c r="M37152" s="162"/>
      <c r="N37152" s="152"/>
      <c r="P37152" s="138"/>
    </row>
    <row r="37153" spans="13:16" x14ac:dyDescent="0.3">
      <c r="M37153" s="162"/>
      <c r="N37153" s="152"/>
      <c r="P37153" s="138"/>
    </row>
    <row r="37154" spans="13:16" x14ac:dyDescent="0.3">
      <c r="M37154" s="162"/>
      <c r="N37154" s="152"/>
      <c r="P37154" s="138"/>
    </row>
    <row r="37155" spans="13:16" x14ac:dyDescent="0.3">
      <c r="M37155" s="162"/>
      <c r="N37155" s="152"/>
      <c r="P37155" s="138"/>
    </row>
    <row r="37156" spans="13:16" x14ac:dyDescent="0.3">
      <c r="M37156" s="162"/>
      <c r="N37156" s="152"/>
      <c r="P37156" s="138"/>
    </row>
    <row r="37157" spans="13:16" x14ac:dyDescent="0.3">
      <c r="M37157" s="162"/>
      <c r="N37157" s="152"/>
      <c r="P37157" s="138"/>
    </row>
    <row r="37158" spans="13:16" x14ac:dyDescent="0.3">
      <c r="M37158" s="162"/>
      <c r="N37158" s="152"/>
      <c r="P37158" s="138"/>
    </row>
    <row r="37159" spans="13:16" x14ac:dyDescent="0.3">
      <c r="M37159" s="162"/>
      <c r="N37159" s="152"/>
      <c r="P37159" s="138"/>
    </row>
    <row r="37160" spans="13:16" x14ac:dyDescent="0.3">
      <c r="M37160" s="162"/>
      <c r="N37160" s="152"/>
      <c r="P37160" s="138"/>
    </row>
    <row r="37161" spans="13:16" x14ac:dyDescent="0.3">
      <c r="M37161" s="162"/>
      <c r="N37161" s="152"/>
      <c r="P37161" s="138"/>
    </row>
    <row r="37162" spans="13:16" x14ac:dyDescent="0.3">
      <c r="M37162" s="162"/>
      <c r="N37162" s="152"/>
      <c r="P37162" s="138"/>
    </row>
    <row r="37163" spans="13:16" x14ac:dyDescent="0.3">
      <c r="M37163" s="162"/>
      <c r="N37163" s="152"/>
      <c r="P37163" s="138"/>
    </row>
    <row r="37164" spans="13:16" x14ac:dyDescent="0.3">
      <c r="M37164" s="162"/>
      <c r="N37164" s="152"/>
      <c r="P37164" s="138"/>
    </row>
    <row r="37165" spans="13:16" x14ac:dyDescent="0.3">
      <c r="M37165" s="162"/>
      <c r="N37165" s="152"/>
      <c r="P37165" s="138"/>
    </row>
    <row r="37166" spans="13:16" x14ac:dyDescent="0.3">
      <c r="M37166" s="162"/>
      <c r="N37166" s="152"/>
      <c r="P37166" s="138"/>
    </row>
    <row r="37167" spans="13:16" x14ac:dyDescent="0.3">
      <c r="M37167" s="162"/>
      <c r="N37167" s="152"/>
      <c r="P37167" s="138"/>
    </row>
    <row r="37168" spans="13:16" x14ac:dyDescent="0.3">
      <c r="M37168" s="162"/>
      <c r="N37168" s="152"/>
      <c r="P37168" s="138"/>
    </row>
    <row r="37169" spans="13:16" x14ac:dyDescent="0.3">
      <c r="M37169" s="162"/>
      <c r="N37169" s="152"/>
      <c r="P37169" s="138"/>
    </row>
    <row r="37170" spans="13:16" x14ac:dyDescent="0.3">
      <c r="M37170" s="162"/>
      <c r="N37170" s="152"/>
      <c r="P37170" s="138"/>
    </row>
    <row r="37171" spans="13:16" x14ac:dyDescent="0.3">
      <c r="M37171" s="162"/>
      <c r="N37171" s="152"/>
      <c r="P37171" s="138"/>
    </row>
    <row r="37172" spans="13:16" x14ac:dyDescent="0.3">
      <c r="M37172" s="162"/>
      <c r="N37172" s="152"/>
      <c r="P37172" s="138"/>
    </row>
    <row r="37173" spans="13:16" x14ac:dyDescent="0.3">
      <c r="M37173" s="162"/>
      <c r="N37173" s="152"/>
      <c r="P37173" s="138"/>
    </row>
    <row r="37174" spans="13:16" x14ac:dyDescent="0.3">
      <c r="M37174" s="162"/>
      <c r="N37174" s="152"/>
      <c r="P37174" s="138"/>
    </row>
    <row r="37175" spans="13:16" x14ac:dyDescent="0.3">
      <c r="M37175" s="162"/>
      <c r="N37175" s="152"/>
      <c r="P37175" s="138"/>
    </row>
    <row r="37176" spans="13:16" x14ac:dyDescent="0.3">
      <c r="M37176" s="162"/>
      <c r="N37176" s="152"/>
      <c r="P37176" s="138"/>
    </row>
    <row r="37177" spans="13:16" x14ac:dyDescent="0.3">
      <c r="M37177" s="162"/>
      <c r="N37177" s="152"/>
      <c r="P37177" s="138"/>
    </row>
    <row r="37178" spans="13:16" x14ac:dyDescent="0.3">
      <c r="M37178" s="162"/>
      <c r="N37178" s="152"/>
      <c r="P37178" s="138"/>
    </row>
    <row r="37179" spans="13:16" x14ac:dyDescent="0.3">
      <c r="M37179" s="162"/>
      <c r="N37179" s="152"/>
      <c r="P37179" s="138"/>
    </row>
    <row r="37180" spans="13:16" x14ac:dyDescent="0.3">
      <c r="M37180" s="162"/>
      <c r="N37180" s="152"/>
      <c r="P37180" s="138"/>
    </row>
    <row r="37181" spans="13:16" x14ac:dyDescent="0.3">
      <c r="M37181" s="162"/>
      <c r="N37181" s="152"/>
      <c r="P37181" s="138"/>
    </row>
    <row r="37182" spans="13:16" x14ac:dyDescent="0.3">
      <c r="M37182" s="162"/>
      <c r="N37182" s="152"/>
      <c r="P37182" s="138"/>
    </row>
    <row r="37183" spans="13:16" x14ac:dyDescent="0.3">
      <c r="M37183" s="162"/>
      <c r="N37183" s="152"/>
      <c r="P37183" s="138"/>
    </row>
    <row r="37184" spans="13:16" x14ac:dyDescent="0.3">
      <c r="M37184" s="162"/>
      <c r="N37184" s="152"/>
      <c r="P37184" s="138"/>
    </row>
    <row r="37185" spans="13:16" x14ac:dyDescent="0.3">
      <c r="M37185" s="162"/>
      <c r="N37185" s="152"/>
      <c r="P37185" s="138"/>
    </row>
    <row r="37186" spans="13:16" x14ac:dyDescent="0.3">
      <c r="M37186" s="162"/>
      <c r="N37186" s="152"/>
      <c r="P37186" s="138"/>
    </row>
    <row r="37187" spans="13:16" x14ac:dyDescent="0.3">
      <c r="M37187" s="162"/>
      <c r="N37187" s="152"/>
      <c r="P37187" s="138"/>
    </row>
    <row r="37188" spans="13:16" x14ac:dyDescent="0.3">
      <c r="M37188" s="162"/>
      <c r="N37188" s="152"/>
      <c r="P37188" s="138"/>
    </row>
    <row r="37189" spans="13:16" x14ac:dyDescent="0.3">
      <c r="M37189" s="162"/>
      <c r="N37189" s="152"/>
      <c r="P37189" s="138"/>
    </row>
    <row r="37190" spans="13:16" x14ac:dyDescent="0.3">
      <c r="M37190" s="162"/>
      <c r="N37190" s="152"/>
      <c r="P37190" s="138"/>
    </row>
    <row r="37191" spans="13:16" x14ac:dyDescent="0.3">
      <c r="M37191" s="162"/>
      <c r="N37191" s="152"/>
      <c r="P37191" s="138"/>
    </row>
    <row r="37192" spans="13:16" x14ac:dyDescent="0.3">
      <c r="M37192" s="162"/>
      <c r="N37192" s="152"/>
      <c r="P37192" s="138"/>
    </row>
    <row r="37193" spans="13:16" x14ac:dyDescent="0.3">
      <c r="M37193" s="162"/>
      <c r="N37193" s="152"/>
      <c r="P37193" s="138"/>
    </row>
    <row r="37194" spans="13:16" x14ac:dyDescent="0.3">
      <c r="M37194" s="162"/>
      <c r="N37194" s="152"/>
      <c r="P37194" s="138"/>
    </row>
    <row r="37195" spans="13:16" x14ac:dyDescent="0.3">
      <c r="M37195" s="162"/>
      <c r="N37195" s="152"/>
      <c r="P37195" s="138"/>
    </row>
    <row r="37196" spans="13:16" x14ac:dyDescent="0.3">
      <c r="M37196" s="162"/>
      <c r="N37196" s="152"/>
      <c r="P37196" s="138"/>
    </row>
    <row r="37197" spans="13:16" x14ac:dyDescent="0.3">
      <c r="M37197" s="162"/>
      <c r="N37197" s="152"/>
      <c r="P37197" s="138"/>
    </row>
    <row r="37198" spans="13:16" x14ac:dyDescent="0.3">
      <c r="M37198" s="162"/>
      <c r="N37198" s="152"/>
      <c r="P37198" s="138"/>
    </row>
    <row r="37199" spans="13:16" x14ac:dyDescent="0.3">
      <c r="M37199" s="162"/>
      <c r="N37199" s="152"/>
      <c r="P37199" s="138"/>
    </row>
    <row r="37200" spans="13:16" x14ac:dyDescent="0.3">
      <c r="M37200" s="162"/>
      <c r="N37200" s="152"/>
      <c r="P37200" s="138"/>
    </row>
    <row r="37201" spans="13:16" x14ac:dyDescent="0.3">
      <c r="M37201" s="162"/>
      <c r="N37201" s="152"/>
      <c r="P37201" s="138"/>
    </row>
    <row r="37202" spans="13:16" x14ac:dyDescent="0.3">
      <c r="M37202" s="162"/>
      <c r="N37202" s="152"/>
      <c r="P37202" s="138"/>
    </row>
    <row r="37203" spans="13:16" x14ac:dyDescent="0.3">
      <c r="M37203" s="162"/>
      <c r="N37203" s="152"/>
      <c r="P37203" s="138"/>
    </row>
    <row r="37204" spans="13:16" x14ac:dyDescent="0.3">
      <c r="M37204" s="162"/>
      <c r="N37204" s="152"/>
      <c r="P37204" s="138"/>
    </row>
    <row r="37205" spans="13:16" x14ac:dyDescent="0.3">
      <c r="M37205" s="162"/>
      <c r="N37205" s="152"/>
      <c r="P37205" s="138"/>
    </row>
    <row r="37206" spans="13:16" x14ac:dyDescent="0.3">
      <c r="M37206" s="162"/>
      <c r="N37206" s="152"/>
      <c r="P37206" s="138"/>
    </row>
    <row r="37207" spans="13:16" x14ac:dyDescent="0.3">
      <c r="M37207" s="162"/>
      <c r="N37207" s="152"/>
      <c r="P37207" s="138"/>
    </row>
    <row r="37208" spans="13:16" x14ac:dyDescent="0.3">
      <c r="M37208" s="162"/>
      <c r="N37208" s="152"/>
      <c r="P37208" s="138"/>
    </row>
    <row r="37209" spans="13:16" x14ac:dyDescent="0.3">
      <c r="M37209" s="162"/>
      <c r="N37209" s="152"/>
      <c r="P37209" s="138"/>
    </row>
    <row r="37210" spans="13:16" x14ac:dyDescent="0.3">
      <c r="M37210" s="162"/>
      <c r="N37210" s="152"/>
      <c r="P37210" s="138"/>
    </row>
    <row r="37211" spans="13:16" x14ac:dyDescent="0.3">
      <c r="M37211" s="162"/>
      <c r="N37211" s="152"/>
      <c r="P37211" s="138"/>
    </row>
    <row r="37212" spans="13:16" x14ac:dyDescent="0.3">
      <c r="M37212" s="162"/>
      <c r="N37212" s="152"/>
      <c r="P37212" s="138"/>
    </row>
    <row r="37213" spans="13:16" x14ac:dyDescent="0.3">
      <c r="M37213" s="162"/>
      <c r="N37213" s="152"/>
      <c r="P37213" s="138"/>
    </row>
    <row r="37214" spans="13:16" x14ac:dyDescent="0.3">
      <c r="M37214" s="162"/>
      <c r="N37214" s="152"/>
      <c r="P37214" s="138"/>
    </row>
    <row r="37215" spans="13:16" x14ac:dyDescent="0.3">
      <c r="M37215" s="162"/>
      <c r="N37215" s="152"/>
      <c r="P37215" s="138"/>
    </row>
    <row r="37216" spans="13:16" x14ac:dyDescent="0.3">
      <c r="M37216" s="162"/>
      <c r="N37216" s="152"/>
      <c r="P37216" s="138"/>
    </row>
    <row r="37217" spans="13:16" x14ac:dyDescent="0.3">
      <c r="M37217" s="162"/>
      <c r="N37217" s="152"/>
      <c r="P37217" s="138"/>
    </row>
    <row r="37218" spans="13:16" x14ac:dyDescent="0.3">
      <c r="M37218" s="162"/>
      <c r="N37218" s="152"/>
      <c r="P37218" s="138"/>
    </row>
    <row r="37219" spans="13:16" x14ac:dyDescent="0.3">
      <c r="M37219" s="162"/>
      <c r="N37219" s="152"/>
      <c r="P37219" s="138"/>
    </row>
    <row r="37220" spans="13:16" x14ac:dyDescent="0.3">
      <c r="M37220" s="162"/>
      <c r="N37220" s="152"/>
      <c r="P37220" s="138"/>
    </row>
    <row r="37221" spans="13:16" x14ac:dyDescent="0.3">
      <c r="M37221" s="162"/>
      <c r="N37221" s="152"/>
      <c r="P37221" s="138"/>
    </row>
    <row r="37222" spans="13:16" x14ac:dyDescent="0.3">
      <c r="M37222" s="162"/>
      <c r="N37222" s="152"/>
      <c r="P37222" s="138"/>
    </row>
    <row r="37223" spans="13:16" x14ac:dyDescent="0.3">
      <c r="M37223" s="162"/>
      <c r="N37223" s="152"/>
      <c r="P37223" s="138"/>
    </row>
    <row r="37224" spans="13:16" x14ac:dyDescent="0.3">
      <c r="M37224" s="162"/>
      <c r="N37224" s="152"/>
      <c r="P37224" s="138"/>
    </row>
    <row r="37225" spans="13:16" x14ac:dyDescent="0.3">
      <c r="M37225" s="162"/>
      <c r="N37225" s="152"/>
      <c r="P37225" s="138"/>
    </row>
    <row r="37226" spans="13:16" x14ac:dyDescent="0.3">
      <c r="M37226" s="162"/>
      <c r="N37226" s="152"/>
      <c r="P37226" s="138"/>
    </row>
    <row r="37227" spans="13:16" x14ac:dyDescent="0.3">
      <c r="M37227" s="162"/>
      <c r="N37227" s="152"/>
      <c r="P37227" s="138"/>
    </row>
    <row r="37228" spans="13:16" x14ac:dyDescent="0.3">
      <c r="M37228" s="162"/>
      <c r="N37228" s="152"/>
      <c r="P37228" s="138"/>
    </row>
    <row r="37229" spans="13:16" x14ac:dyDescent="0.3">
      <c r="M37229" s="162"/>
      <c r="N37229" s="152"/>
      <c r="P37229" s="138"/>
    </row>
    <row r="37230" spans="13:16" x14ac:dyDescent="0.3">
      <c r="M37230" s="162"/>
      <c r="N37230" s="152"/>
      <c r="P37230" s="138"/>
    </row>
    <row r="37231" spans="13:16" x14ac:dyDescent="0.3">
      <c r="M37231" s="162"/>
      <c r="N37231" s="152"/>
      <c r="P37231" s="138"/>
    </row>
    <row r="37232" spans="13:16" x14ac:dyDescent="0.3">
      <c r="M37232" s="162"/>
      <c r="N37232" s="152"/>
      <c r="P37232" s="138"/>
    </row>
    <row r="37233" spans="13:16" x14ac:dyDescent="0.3">
      <c r="M37233" s="162"/>
      <c r="N37233" s="152"/>
      <c r="P37233" s="138"/>
    </row>
    <row r="37234" spans="13:16" x14ac:dyDescent="0.3">
      <c r="M37234" s="162"/>
      <c r="N37234" s="152"/>
      <c r="P37234" s="138"/>
    </row>
    <row r="37235" spans="13:16" x14ac:dyDescent="0.3">
      <c r="M37235" s="162"/>
      <c r="N37235" s="152"/>
      <c r="P37235" s="138"/>
    </row>
    <row r="37236" spans="13:16" x14ac:dyDescent="0.3">
      <c r="M37236" s="162"/>
      <c r="N37236" s="152"/>
      <c r="P37236" s="138"/>
    </row>
    <row r="37237" spans="13:16" x14ac:dyDescent="0.3">
      <c r="M37237" s="162"/>
      <c r="N37237" s="152"/>
      <c r="P37237" s="138"/>
    </row>
    <row r="37238" spans="13:16" x14ac:dyDescent="0.3">
      <c r="M37238" s="162"/>
      <c r="N37238" s="152"/>
      <c r="P37238" s="138"/>
    </row>
    <row r="37239" spans="13:16" x14ac:dyDescent="0.3">
      <c r="M37239" s="162"/>
      <c r="N37239" s="152"/>
      <c r="P37239" s="138"/>
    </row>
    <row r="37240" spans="13:16" x14ac:dyDescent="0.3">
      <c r="M37240" s="162"/>
      <c r="N37240" s="152"/>
      <c r="P37240" s="138"/>
    </row>
    <row r="37241" spans="13:16" x14ac:dyDescent="0.3">
      <c r="M37241" s="162"/>
      <c r="N37241" s="152"/>
      <c r="P37241" s="138"/>
    </row>
    <row r="37242" spans="13:16" x14ac:dyDescent="0.3">
      <c r="M37242" s="162"/>
      <c r="N37242" s="152"/>
      <c r="P37242" s="138"/>
    </row>
    <row r="37243" spans="13:16" x14ac:dyDescent="0.3">
      <c r="M37243" s="162"/>
      <c r="N37243" s="152"/>
      <c r="P37243" s="138"/>
    </row>
    <row r="37244" spans="13:16" x14ac:dyDescent="0.3">
      <c r="M37244" s="162"/>
      <c r="N37244" s="152"/>
      <c r="P37244" s="138"/>
    </row>
    <row r="37245" spans="13:16" x14ac:dyDescent="0.3">
      <c r="M37245" s="162"/>
      <c r="N37245" s="152"/>
      <c r="P37245" s="138"/>
    </row>
    <row r="37246" spans="13:16" x14ac:dyDescent="0.3">
      <c r="M37246" s="162"/>
      <c r="N37246" s="152"/>
      <c r="P37246" s="138"/>
    </row>
    <row r="37247" spans="13:16" x14ac:dyDescent="0.3">
      <c r="M37247" s="162"/>
      <c r="N37247" s="152"/>
      <c r="P37247" s="138"/>
    </row>
    <row r="37248" spans="13:16" x14ac:dyDescent="0.3">
      <c r="M37248" s="162"/>
      <c r="N37248" s="152"/>
      <c r="P37248" s="138"/>
    </row>
    <row r="37249" spans="13:16" x14ac:dyDescent="0.3">
      <c r="M37249" s="162"/>
      <c r="N37249" s="152"/>
      <c r="P37249" s="138"/>
    </row>
    <row r="37250" spans="13:16" x14ac:dyDescent="0.3">
      <c r="M37250" s="162"/>
      <c r="N37250" s="152"/>
      <c r="P37250" s="138"/>
    </row>
    <row r="37251" spans="13:16" x14ac:dyDescent="0.3">
      <c r="M37251" s="162"/>
      <c r="N37251" s="152"/>
      <c r="P37251" s="138"/>
    </row>
    <row r="37252" spans="13:16" x14ac:dyDescent="0.3">
      <c r="M37252" s="162"/>
      <c r="N37252" s="152"/>
      <c r="P37252" s="138"/>
    </row>
    <row r="37253" spans="13:16" x14ac:dyDescent="0.3">
      <c r="M37253" s="162"/>
      <c r="N37253" s="152"/>
      <c r="P37253" s="138"/>
    </row>
    <row r="37254" spans="13:16" x14ac:dyDescent="0.3">
      <c r="M37254" s="162"/>
      <c r="N37254" s="152"/>
      <c r="P37254" s="138"/>
    </row>
    <row r="37255" spans="13:16" x14ac:dyDescent="0.3">
      <c r="M37255" s="162"/>
      <c r="N37255" s="152"/>
      <c r="P37255" s="138"/>
    </row>
    <row r="37256" spans="13:16" x14ac:dyDescent="0.3">
      <c r="M37256" s="162"/>
      <c r="N37256" s="152"/>
      <c r="P37256" s="138"/>
    </row>
    <row r="37257" spans="13:16" x14ac:dyDescent="0.3">
      <c r="M37257" s="162"/>
      <c r="N37257" s="152"/>
      <c r="P37257" s="138"/>
    </row>
    <row r="37258" spans="13:16" x14ac:dyDescent="0.3">
      <c r="M37258" s="162"/>
      <c r="N37258" s="152"/>
      <c r="P37258" s="138"/>
    </row>
    <row r="37259" spans="13:16" x14ac:dyDescent="0.3">
      <c r="M37259" s="162"/>
      <c r="N37259" s="152"/>
      <c r="P37259" s="138"/>
    </row>
    <row r="37260" spans="13:16" x14ac:dyDescent="0.3">
      <c r="M37260" s="162"/>
      <c r="N37260" s="152"/>
      <c r="P37260" s="138"/>
    </row>
    <row r="37261" spans="13:16" x14ac:dyDescent="0.3">
      <c r="M37261" s="162"/>
      <c r="N37261" s="152"/>
      <c r="P37261" s="138"/>
    </row>
    <row r="37262" spans="13:16" x14ac:dyDescent="0.3">
      <c r="M37262" s="162"/>
      <c r="N37262" s="152"/>
      <c r="P37262" s="138"/>
    </row>
    <row r="37263" spans="13:16" x14ac:dyDescent="0.3">
      <c r="M37263" s="162"/>
      <c r="N37263" s="152"/>
      <c r="P37263" s="138"/>
    </row>
    <row r="37264" spans="13:16" x14ac:dyDescent="0.3">
      <c r="M37264" s="162"/>
      <c r="N37264" s="152"/>
      <c r="P37264" s="138"/>
    </row>
    <row r="37265" spans="13:16" x14ac:dyDescent="0.3">
      <c r="M37265" s="162"/>
      <c r="N37265" s="152"/>
      <c r="P37265" s="138"/>
    </row>
    <row r="37266" spans="13:16" x14ac:dyDescent="0.3">
      <c r="M37266" s="162"/>
      <c r="N37266" s="152"/>
      <c r="P37266" s="138"/>
    </row>
    <row r="37267" spans="13:16" x14ac:dyDescent="0.3">
      <c r="M37267" s="162"/>
      <c r="N37267" s="152"/>
      <c r="P37267" s="138"/>
    </row>
    <row r="37268" spans="13:16" x14ac:dyDescent="0.3">
      <c r="M37268" s="162"/>
      <c r="N37268" s="152"/>
      <c r="P37268" s="138"/>
    </row>
    <row r="37269" spans="13:16" x14ac:dyDescent="0.3">
      <c r="M37269" s="162"/>
      <c r="N37269" s="152"/>
      <c r="P37269" s="138"/>
    </row>
    <row r="37270" spans="13:16" x14ac:dyDescent="0.3">
      <c r="M37270" s="162"/>
      <c r="N37270" s="152"/>
      <c r="P37270" s="138"/>
    </row>
    <row r="37271" spans="13:16" x14ac:dyDescent="0.3">
      <c r="M37271" s="162"/>
      <c r="N37271" s="152"/>
      <c r="P37271" s="138"/>
    </row>
    <row r="37272" spans="13:16" x14ac:dyDescent="0.3">
      <c r="M37272" s="162"/>
      <c r="N37272" s="152"/>
      <c r="P37272" s="138"/>
    </row>
    <row r="37273" spans="13:16" x14ac:dyDescent="0.3">
      <c r="M37273" s="162"/>
      <c r="N37273" s="152"/>
      <c r="P37273" s="138"/>
    </row>
    <row r="37274" spans="13:16" x14ac:dyDescent="0.3">
      <c r="M37274" s="162"/>
      <c r="N37274" s="152"/>
      <c r="P37274" s="138"/>
    </row>
    <row r="37275" spans="13:16" x14ac:dyDescent="0.3">
      <c r="M37275" s="162"/>
      <c r="N37275" s="152"/>
      <c r="P37275" s="138"/>
    </row>
    <row r="37276" spans="13:16" x14ac:dyDescent="0.3">
      <c r="M37276" s="162"/>
      <c r="N37276" s="152"/>
      <c r="P37276" s="138"/>
    </row>
    <row r="37277" spans="13:16" x14ac:dyDescent="0.3">
      <c r="M37277" s="162"/>
      <c r="N37277" s="152"/>
      <c r="P37277" s="138"/>
    </row>
    <row r="37278" spans="13:16" x14ac:dyDescent="0.3">
      <c r="M37278" s="162"/>
      <c r="N37278" s="152"/>
      <c r="P37278" s="138"/>
    </row>
    <row r="37279" spans="13:16" x14ac:dyDescent="0.3">
      <c r="M37279" s="162"/>
      <c r="N37279" s="152"/>
      <c r="P37279" s="138"/>
    </row>
    <row r="37280" spans="13:16" x14ac:dyDescent="0.3">
      <c r="M37280" s="162"/>
      <c r="N37280" s="152"/>
      <c r="P37280" s="138"/>
    </row>
    <row r="37281" spans="13:16" x14ac:dyDescent="0.3">
      <c r="M37281" s="162"/>
      <c r="N37281" s="152"/>
      <c r="P37281" s="138"/>
    </row>
    <row r="37282" spans="13:16" x14ac:dyDescent="0.3">
      <c r="M37282" s="162"/>
      <c r="N37282" s="152"/>
      <c r="P37282" s="138"/>
    </row>
    <row r="37283" spans="13:16" x14ac:dyDescent="0.3">
      <c r="M37283" s="162"/>
      <c r="N37283" s="152"/>
      <c r="P37283" s="138"/>
    </row>
    <row r="37284" spans="13:16" x14ac:dyDescent="0.3">
      <c r="M37284" s="162"/>
      <c r="N37284" s="152"/>
      <c r="P37284" s="138"/>
    </row>
    <row r="37285" spans="13:16" x14ac:dyDescent="0.3">
      <c r="M37285" s="162"/>
      <c r="N37285" s="152"/>
      <c r="P37285" s="138"/>
    </row>
    <row r="37286" spans="13:16" x14ac:dyDescent="0.3">
      <c r="M37286" s="162"/>
      <c r="N37286" s="152"/>
      <c r="P37286" s="138"/>
    </row>
    <row r="37287" spans="13:16" x14ac:dyDescent="0.3">
      <c r="M37287" s="162"/>
      <c r="N37287" s="152"/>
      <c r="P37287" s="138"/>
    </row>
    <row r="37288" spans="13:16" x14ac:dyDescent="0.3">
      <c r="M37288" s="162"/>
      <c r="N37288" s="152"/>
      <c r="P37288" s="138"/>
    </row>
    <row r="37289" spans="13:16" x14ac:dyDescent="0.3">
      <c r="M37289" s="162"/>
      <c r="N37289" s="152"/>
      <c r="P37289" s="138"/>
    </row>
    <row r="37290" spans="13:16" x14ac:dyDescent="0.3">
      <c r="M37290" s="162"/>
      <c r="N37290" s="152"/>
      <c r="P37290" s="138"/>
    </row>
    <row r="37291" spans="13:16" x14ac:dyDescent="0.3">
      <c r="M37291" s="162"/>
      <c r="N37291" s="152"/>
      <c r="P37291" s="138"/>
    </row>
    <row r="37292" spans="13:16" x14ac:dyDescent="0.3">
      <c r="M37292" s="162"/>
      <c r="N37292" s="152"/>
      <c r="P37292" s="138"/>
    </row>
    <row r="37293" spans="13:16" x14ac:dyDescent="0.3">
      <c r="M37293" s="162"/>
      <c r="N37293" s="152"/>
      <c r="P37293" s="138"/>
    </row>
    <row r="37294" spans="13:16" x14ac:dyDescent="0.3">
      <c r="M37294" s="162"/>
      <c r="N37294" s="152"/>
      <c r="P37294" s="138"/>
    </row>
    <row r="37295" spans="13:16" x14ac:dyDescent="0.3">
      <c r="M37295" s="162"/>
      <c r="N37295" s="152"/>
      <c r="P37295" s="138"/>
    </row>
    <row r="37296" spans="13:16" x14ac:dyDescent="0.3">
      <c r="M37296" s="162"/>
      <c r="N37296" s="152"/>
      <c r="P37296" s="138"/>
    </row>
    <row r="37297" spans="13:16" x14ac:dyDescent="0.3">
      <c r="M37297" s="162"/>
      <c r="N37297" s="152"/>
      <c r="P37297" s="138"/>
    </row>
    <row r="37298" spans="13:16" x14ac:dyDescent="0.3">
      <c r="M37298" s="162"/>
      <c r="N37298" s="152"/>
      <c r="P37298" s="138"/>
    </row>
    <row r="37299" spans="13:16" x14ac:dyDescent="0.3">
      <c r="M37299" s="162"/>
      <c r="N37299" s="152"/>
      <c r="P37299" s="138"/>
    </row>
    <row r="37300" spans="13:16" x14ac:dyDescent="0.3">
      <c r="M37300" s="162"/>
      <c r="N37300" s="152"/>
      <c r="P37300" s="138"/>
    </row>
    <row r="37301" spans="13:16" x14ac:dyDescent="0.3">
      <c r="M37301" s="162"/>
      <c r="N37301" s="152"/>
      <c r="P37301" s="138"/>
    </row>
    <row r="37302" spans="13:16" x14ac:dyDescent="0.3">
      <c r="M37302" s="162"/>
      <c r="N37302" s="152"/>
      <c r="P37302" s="138"/>
    </row>
    <row r="37303" spans="13:16" x14ac:dyDescent="0.3">
      <c r="M37303" s="162"/>
      <c r="N37303" s="152"/>
      <c r="P37303" s="138"/>
    </row>
    <row r="37304" spans="13:16" x14ac:dyDescent="0.3">
      <c r="M37304" s="162"/>
      <c r="N37304" s="152"/>
      <c r="P37304" s="138"/>
    </row>
    <row r="37305" spans="13:16" x14ac:dyDescent="0.3">
      <c r="M37305" s="162"/>
      <c r="N37305" s="152"/>
      <c r="P37305" s="138"/>
    </row>
    <row r="37306" spans="13:16" x14ac:dyDescent="0.3">
      <c r="M37306" s="162"/>
      <c r="N37306" s="152"/>
      <c r="P37306" s="138"/>
    </row>
    <row r="37307" spans="13:16" x14ac:dyDescent="0.3">
      <c r="M37307" s="162"/>
      <c r="N37307" s="152"/>
      <c r="P37307" s="138"/>
    </row>
    <row r="37308" spans="13:16" x14ac:dyDescent="0.3">
      <c r="M37308" s="162"/>
      <c r="N37308" s="152"/>
      <c r="P37308" s="138"/>
    </row>
    <row r="37309" spans="13:16" x14ac:dyDescent="0.3">
      <c r="M37309" s="162"/>
      <c r="N37309" s="152"/>
      <c r="P37309" s="138"/>
    </row>
    <row r="37310" spans="13:16" x14ac:dyDescent="0.3">
      <c r="M37310" s="162"/>
      <c r="N37310" s="152"/>
      <c r="P37310" s="138"/>
    </row>
    <row r="37311" spans="13:16" x14ac:dyDescent="0.3">
      <c r="M37311" s="162"/>
      <c r="N37311" s="152"/>
      <c r="P37311" s="138"/>
    </row>
    <row r="37312" spans="13:16" x14ac:dyDescent="0.3">
      <c r="M37312" s="162"/>
      <c r="N37312" s="152"/>
      <c r="P37312" s="138"/>
    </row>
    <row r="37313" spans="13:16" x14ac:dyDescent="0.3">
      <c r="M37313" s="162"/>
      <c r="N37313" s="152"/>
      <c r="P37313" s="138"/>
    </row>
    <row r="37314" spans="13:16" x14ac:dyDescent="0.3">
      <c r="M37314" s="162"/>
      <c r="N37314" s="152"/>
      <c r="P37314" s="138"/>
    </row>
    <row r="37315" spans="13:16" x14ac:dyDescent="0.3">
      <c r="M37315" s="162"/>
      <c r="N37315" s="152"/>
      <c r="P37315" s="138"/>
    </row>
    <row r="37316" spans="13:16" x14ac:dyDescent="0.3">
      <c r="M37316" s="162"/>
      <c r="N37316" s="152"/>
      <c r="P37316" s="138"/>
    </row>
    <row r="37317" spans="13:16" x14ac:dyDescent="0.3">
      <c r="M37317" s="162"/>
      <c r="N37317" s="152"/>
      <c r="P37317" s="138"/>
    </row>
    <row r="37318" spans="13:16" x14ac:dyDescent="0.3">
      <c r="M37318" s="162"/>
      <c r="N37318" s="152"/>
      <c r="P37318" s="138"/>
    </row>
    <row r="37319" spans="13:16" x14ac:dyDescent="0.3">
      <c r="M37319" s="162"/>
      <c r="N37319" s="152"/>
      <c r="P37319" s="138"/>
    </row>
    <row r="37320" spans="13:16" x14ac:dyDescent="0.3">
      <c r="M37320" s="162"/>
      <c r="N37320" s="152"/>
      <c r="P37320" s="138"/>
    </row>
    <row r="37321" spans="13:16" x14ac:dyDescent="0.3">
      <c r="M37321" s="162"/>
      <c r="N37321" s="152"/>
      <c r="P37321" s="138"/>
    </row>
    <row r="37322" spans="13:16" x14ac:dyDescent="0.3">
      <c r="M37322" s="162"/>
      <c r="N37322" s="152"/>
      <c r="P37322" s="138"/>
    </row>
    <row r="37323" spans="13:16" x14ac:dyDescent="0.3">
      <c r="M37323" s="162"/>
      <c r="N37323" s="152"/>
      <c r="P37323" s="138"/>
    </row>
    <row r="37324" spans="13:16" x14ac:dyDescent="0.3">
      <c r="M37324" s="162"/>
      <c r="N37324" s="152"/>
      <c r="P37324" s="138"/>
    </row>
    <row r="37325" spans="13:16" x14ac:dyDescent="0.3">
      <c r="M37325" s="162"/>
      <c r="N37325" s="152"/>
      <c r="P37325" s="138"/>
    </row>
    <row r="37326" spans="13:16" x14ac:dyDescent="0.3">
      <c r="M37326" s="162"/>
      <c r="N37326" s="152"/>
      <c r="P37326" s="138"/>
    </row>
    <row r="37327" spans="13:16" x14ac:dyDescent="0.3">
      <c r="M37327" s="162"/>
      <c r="N37327" s="152"/>
      <c r="P37327" s="138"/>
    </row>
    <row r="37328" spans="13:16" x14ac:dyDescent="0.3">
      <c r="M37328" s="162"/>
      <c r="N37328" s="152"/>
      <c r="P37328" s="138"/>
    </row>
    <row r="37329" spans="13:16" x14ac:dyDescent="0.3">
      <c r="M37329" s="162"/>
      <c r="N37329" s="152"/>
      <c r="P37329" s="138"/>
    </row>
    <row r="37330" spans="13:16" x14ac:dyDescent="0.3">
      <c r="M37330" s="162"/>
      <c r="N37330" s="152"/>
      <c r="P37330" s="138"/>
    </row>
    <row r="37331" spans="13:16" x14ac:dyDescent="0.3">
      <c r="M37331" s="162"/>
      <c r="N37331" s="152"/>
      <c r="P37331" s="138"/>
    </row>
    <row r="37332" spans="13:16" x14ac:dyDescent="0.3">
      <c r="M37332" s="162"/>
      <c r="N37332" s="152"/>
      <c r="P37332" s="138"/>
    </row>
    <row r="37333" spans="13:16" x14ac:dyDescent="0.3">
      <c r="M37333" s="162"/>
      <c r="N37333" s="152"/>
      <c r="P37333" s="138"/>
    </row>
    <row r="37334" spans="13:16" x14ac:dyDescent="0.3">
      <c r="M37334" s="162"/>
      <c r="N37334" s="152"/>
      <c r="P37334" s="138"/>
    </row>
    <row r="37335" spans="13:16" x14ac:dyDescent="0.3">
      <c r="M37335" s="162"/>
      <c r="N37335" s="152"/>
      <c r="P37335" s="138"/>
    </row>
    <row r="37336" spans="13:16" x14ac:dyDescent="0.3">
      <c r="M37336" s="162"/>
      <c r="N37336" s="152"/>
      <c r="P37336" s="138"/>
    </row>
    <row r="37337" spans="13:16" x14ac:dyDescent="0.3">
      <c r="M37337" s="162"/>
      <c r="N37337" s="152"/>
      <c r="P37337" s="138"/>
    </row>
    <row r="37338" spans="13:16" x14ac:dyDescent="0.3">
      <c r="M37338" s="162"/>
      <c r="N37338" s="152"/>
      <c r="P37338" s="138"/>
    </row>
    <row r="37339" spans="13:16" x14ac:dyDescent="0.3">
      <c r="M37339" s="162"/>
      <c r="N37339" s="152"/>
      <c r="P37339" s="138"/>
    </row>
    <row r="37340" spans="13:16" x14ac:dyDescent="0.3">
      <c r="M37340" s="162"/>
      <c r="N37340" s="152"/>
      <c r="P37340" s="138"/>
    </row>
    <row r="37341" spans="13:16" x14ac:dyDescent="0.3">
      <c r="M37341" s="162"/>
      <c r="N37341" s="152"/>
      <c r="P37341" s="138"/>
    </row>
    <row r="37342" spans="13:16" x14ac:dyDescent="0.3">
      <c r="M37342" s="162"/>
      <c r="N37342" s="152"/>
      <c r="P37342" s="138"/>
    </row>
    <row r="37343" spans="13:16" x14ac:dyDescent="0.3">
      <c r="M37343" s="162"/>
      <c r="N37343" s="152"/>
      <c r="P37343" s="138"/>
    </row>
    <row r="37344" spans="13:16" x14ac:dyDescent="0.3">
      <c r="M37344" s="162"/>
      <c r="N37344" s="152"/>
      <c r="P37344" s="138"/>
    </row>
    <row r="37345" spans="13:16" x14ac:dyDescent="0.3">
      <c r="M37345" s="162"/>
      <c r="N37345" s="152"/>
      <c r="P37345" s="138"/>
    </row>
    <row r="37346" spans="13:16" x14ac:dyDescent="0.3">
      <c r="M37346" s="162"/>
      <c r="N37346" s="152"/>
      <c r="P37346" s="138"/>
    </row>
    <row r="37347" spans="13:16" x14ac:dyDescent="0.3">
      <c r="M37347" s="162"/>
      <c r="N37347" s="152"/>
      <c r="P37347" s="138"/>
    </row>
    <row r="37348" spans="13:16" x14ac:dyDescent="0.3">
      <c r="M37348" s="162"/>
      <c r="N37348" s="152"/>
      <c r="P37348" s="138"/>
    </row>
    <row r="37349" spans="13:16" x14ac:dyDescent="0.3">
      <c r="M37349" s="162"/>
      <c r="N37349" s="152"/>
      <c r="P37349" s="138"/>
    </row>
    <row r="37350" spans="13:16" x14ac:dyDescent="0.3">
      <c r="M37350" s="162"/>
      <c r="N37350" s="152"/>
      <c r="P37350" s="138"/>
    </row>
    <row r="37351" spans="13:16" x14ac:dyDescent="0.3">
      <c r="M37351" s="162"/>
      <c r="N37351" s="152"/>
      <c r="P37351" s="138"/>
    </row>
    <row r="37352" spans="13:16" x14ac:dyDescent="0.3">
      <c r="M37352" s="162"/>
      <c r="N37352" s="152"/>
      <c r="P37352" s="138"/>
    </row>
    <row r="37353" spans="13:16" x14ac:dyDescent="0.3">
      <c r="M37353" s="162"/>
      <c r="N37353" s="152"/>
      <c r="P37353" s="138"/>
    </row>
    <row r="37354" spans="13:16" x14ac:dyDescent="0.3">
      <c r="M37354" s="162"/>
      <c r="N37354" s="152"/>
      <c r="P37354" s="138"/>
    </row>
    <row r="37355" spans="13:16" x14ac:dyDescent="0.3">
      <c r="M37355" s="162"/>
      <c r="N37355" s="152"/>
      <c r="P37355" s="138"/>
    </row>
    <row r="37356" spans="13:16" x14ac:dyDescent="0.3">
      <c r="M37356" s="162"/>
      <c r="N37356" s="152"/>
      <c r="P37356" s="138"/>
    </row>
    <row r="37357" spans="13:16" x14ac:dyDescent="0.3">
      <c r="M37357" s="162"/>
      <c r="N37357" s="152"/>
      <c r="P37357" s="138"/>
    </row>
    <row r="37358" spans="13:16" x14ac:dyDescent="0.3">
      <c r="M37358" s="162"/>
      <c r="N37358" s="152"/>
      <c r="P37358" s="138"/>
    </row>
    <row r="37359" spans="13:16" x14ac:dyDescent="0.3">
      <c r="M37359" s="162"/>
      <c r="N37359" s="152"/>
      <c r="P37359" s="138"/>
    </row>
    <row r="37360" spans="13:16" x14ac:dyDescent="0.3">
      <c r="M37360" s="162"/>
      <c r="N37360" s="152"/>
      <c r="P37360" s="138"/>
    </row>
    <row r="37361" spans="13:16" x14ac:dyDescent="0.3">
      <c r="M37361" s="162"/>
      <c r="N37361" s="152"/>
      <c r="P37361" s="138"/>
    </row>
    <row r="37362" spans="13:16" x14ac:dyDescent="0.3">
      <c r="M37362" s="162"/>
      <c r="N37362" s="152"/>
      <c r="P37362" s="138"/>
    </row>
    <row r="37363" spans="13:16" x14ac:dyDescent="0.3">
      <c r="M37363" s="162"/>
      <c r="N37363" s="152"/>
      <c r="P37363" s="138"/>
    </row>
    <row r="37364" spans="13:16" x14ac:dyDescent="0.3">
      <c r="M37364" s="162"/>
      <c r="N37364" s="152"/>
      <c r="P37364" s="138"/>
    </row>
    <row r="37365" spans="13:16" x14ac:dyDescent="0.3">
      <c r="M37365" s="162"/>
      <c r="N37365" s="152"/>
      <c r="P37365" s="138"/>
    </row>
    <row r="37366" spans="13:16" x14ac:dyDescent="0.3">
      <c r="M37366" s="162"/>
      <c r="N37366" s="152"/>
      <c r="P37366" s="138"/>
    </row>
    <row r="37367" spans="13:16" x14ac:dyDescent="0.3">
      <c r="M37367" s="162"/>
      <c r="N37367" s="152"/>
      <c r="P37367" s="138"/>
    </row>
    <row r="37368" spans="13:16" x14ac:dyDescent="0.3">
      <c r="M37368" s="162"/>
      <c r="N37368" s="152"/>
      <c r="P37368" s="138"/>
    </row>
    <row r="37369" spans="13:16" x14ac:dyDescent="0.3">
      <c r="M37369" s="162"/>
      <c r="N37369" s="152"/>
      <c r="P37369" s="138"/>
    </row>
    <row r="37370" spans="13:16" x14ac:dyDescent="0.3">
      <c r="M37370" s="162"/>
      <c r="N37370" s="152"/>
      <c r="P37370" s="138"/>
    </row>
    <row r="37371" spans="13:16" x14ac:dyDescent="0.3">
      <c r="M37371" s="162"/>
      <c r="N37371" s="152"/>
      <c r="P37371" s="138"/>
    </row>
    <row r="37372" spans="13:16" x14ac:dyDescent="0.3">
      <c r="M37372" s="162"/>
      <c r="N37372" s="152"/>
      <c r="P37372" s="138"/>
    </row>
    <row r="37373" spans="13:16" x14ac:dyDescent="0.3">
      <c r="M37373" s="162"/>
      <c r="N37373" s="152"/>
      <c r="P37373" s="138"/>
    </row>
    <row r="37374" spans="13:16" x14ac:dyDescent="0.3">
      <c r="M37374" s="162"/>
      <c r="N37374" s="152"/>
      <c r="P37374" s="138"/>
    </row>
    <row r="37375" spans="13:16" x14ac:dyDescent="0.3">
      <c r="M37375" s="162"/>
      <c r="N37375" s="152"/>
      <c r="P37375" s="138"/>
    </row>
    <row r="37376" spans="13:16" x14ac:dyDescent="0.3">
      <c r="M37376" s="162"/>
      <c r="N37376" s="152"/>
      <c r="P37376" s="138"/>
    </row>
    <row r="37377" spans="13:16" x14ac:dyDescent="0.3">
      <c r="M37377" s="162"/>
      <c r="N37377" s="152"/>
      <c r="P37377" s="138"/>
    </row>
    <row r="37378" spans="13:16" x14ac:dyDescent="0.3">
      <c r="M37378" s="162"/>
      <c r="N37378" s="152"/>
      <c r="P37378" s="138"/>
    </row>
    <row r="37379" spans="13:16" x14ac:dyDescent="0.3">
      <c r="M37379" s="162"/>
      <c r="N37379" s="152"/>
      <c r="P37379" s="138"/>
    </row>
    <row r="37380" spans="13:16" x14ac:dyDescent="0.3">
      <c r="M37380" s="162"/>
      <c r="N37380" s="152"/>
      <c r="P37380" s="138"/>
    </row>
    <row r="37381" spans="13:16" x14ac:dyDescent="0.3">
      <c r="M37381" s="162"/>
      <c r="N37381" s="152"/>
      <c r="P37381" s="138"/>
    </row>
    <row r="37382" spans="13:16" x14ac:dyDescent="0.3">
      <c r="M37382" s="162"/>
      <c r="N37382" s="152"/>
      <c r="P37382" s="138"/>
    </row>
    <row r="37383" spans="13:16" x14ac:dyDescent="0.3">
      <c r="M37383" s="162"/>
      <c r="N37383" s="152"/>
      <c r="P37383" s="138"/>
    </row>
    <row r="37384" spans="13:16" x14ac:dyDescent="0.3">
      <c r="M37384" s="162"/>
      <c r="N37384" s="152"/>
      <c r="P37384" s="138"/>
    </row>
    <row r="37385" spans="13:16" x14ac:dyDescent="0.3">
      <c r="M37385" s="162"/>
      <c r="N37385" s="152"/>
      <c r="P37385" s="138"/>
    </row>
    <row r="37386" spans="13:16" x14ac:dyDescent="0.3">
      <c r="M37386" s="162"/>
      <c r="N37386" s="152"/>
      <c r="P37386" s="138"/>
    </row>
    <row r="37387" spans="13:16" x14ac:dyDescent="0.3">
      <c r="M37387" s="162"/>
      <c r="N37387" s="152"/>
      <c r="P37387" s="138"/>
    </row>
    <row r="37388" spans="13:16" x14ac:dyDescent="0.3">
      <c r="M37388" s="162"/>
      <c r="N37388" s="152"/>
      <c r="P37388" s="138"/>
    </row>
    <row r="37389" spans="13:16" x14ac:dyDescent="0.3">
      <c r="M37389" s="162"/>
      <c r="N37389" s="152"/>
      <c r="P37389" s="138"/>
    </row>
    <row r="37390" spans="13:16" x14ac:dyDescent="0.3">
      <c r="M37390" s="162"/>
      <c r="N37390" s="152"/>
      <c r="P37390" s="138"/>
    </row>
    <row r="37391" spans="13:16" x14ac:dyDescent="0.3">
      <c r="M37391" s="162"/>
      <c r="N37391" s="152"/>
      <c r="P37391" s="138"/>
    </row>
    <row r="37392" spans="13:16" x14ac:dyDescent="0.3">
      <c r="M37392" s="162"/>
      <c r="N37392" s="152"/>
      <c r="P37392" s="138"/>
    </row>
    <row r="37393" spans="13:16" x14ac:dyDescent="0.3">
      <c r="M37393" s="162"/>
      <c r="N37393" s="152"/>
      <c r="P37393" s="138"/>
    </row>
    <row r="37394" spans="13:16" x14ac:dyDescent="0.3">
      <c r="M37394" s="162"/>
      <c r="N37394" s="152"/>
      <c r="P37394" s="138"/>
    </row>
    <row r="37395" spans="13:16" x14ac:dyDescent="0.3">
      <c r="M37395" s="162"/>
      <c r="N37395" s="152"/>
      <c r="P37395" s="138"/>
    </row>
    <row r="37396" spans="13:16" x14ac:dyDescent="0.3">
      <c r="M37396" s="162"/>
      <c r="N37396" s="152"/>
      <c r="P37396" s="138"/>
    </row>
    <row r="37397" spans="13:16" x14ac:dyDescent="0.3">
      <c r="M37397" s="162"/>
      <c r="N37397" s="152"/>
      <c r="P37397" s="138"/>
    </row>
    <row r="37398" spans="13:16" x14ac:dyDescent="0.3">
      <c r="M37398" s="162"/>
      <c r="N37398" s="152"/>
      <c r="P37398" s="138"/>
    </row>
    <row r="37399" spans="13:16" x14ac:dyDescent="0.3">
      <c r="M37399" s="162"/>
      <c r="N37399" s="152"/>
      <c r="P37399" s="138"/>
    </row>
    <row r="37400" spans="13:16" x14ac:dyDescent="0.3">
      <c r="M37400" s="162"/>
      <c r="N37400" s="152"/>
      <c r="P37400" s="138"/>
    </row>
    <row r="37401" spans="13:16" x14ac:dyDescent="0.3">
      <c r="M37401" s="162"/>
      <c r="N37401" s="152"/>
      <c r="P37401" s="138"/>
    </row>
    <row r="37402" spans="13:16" x14ac:dyDescent="0.3">
      <c r="M37402" s="162"/>
      <c r="N37402" s="152"/>
      <c r="P37402" s="138"/>
    </row>
    <row r="37403" spans="13:16" x14ac:dyDescent="0.3">
      <c r="M37403" s="162"/>
      <c r="N37403" s="152"/>
      <c r="P37403" s="138"/>
    </row>
    <row r="37404" spans="13:16" x14ac:dyDescent="0.3">
      <c r="M37404" s="162"/>
      <c r="N37404" s="152"/>
      <c r="P37404" s="138"/>
    </row>
    <row r="37405" spans="13:16" x14ac:dyDescent="0.3">
      <c r="M37405" s="162"/>
      <c r="N37405" s="152"/>
      <c r="P37405" s="138"/>
    </row>
    <row r="37406" spans="13:16" x14ac:dyDescent="0.3">
      <c r="M37406" s="162"/>
      <c r="N37406" s="152"/>
      <c r="P37406" s="138"/>
    </row>
    <row r="37407" spans="13:16" x14ac:dyDescent="0.3">
      <c r="M37407" s="162"/>
      <c r="N37407" s="152"/>
      <c r="P37407" s="138"/>
    </row>
    <row r="37408" spans="13:16" x14ac:dyDescent="0.3">
      <c r="M37408" s="162"/>
      <c r="N37408" s="152"/>
      <c r="P37408" s="138"/>
    </row>
    <row r="37409" spans="13:16" x14ac:dyDescent="0.3">
      <c r="M37409" s="162"/>
      <c r="N37409" s="152"/>
      <c r="P37409" s="138"/>
    </row>
    <row r="37410" spans="13:16" x14ac:dyDescent="0.3">
      <c r="M37410" s="162"/>
      <c r="N37410" s="152"/>
      <c r="P37410" s="138"/>
    </row>
    <row r="37411" spans="13:16" x14ac:dyDescent="0.3">
      <c r="M37411" s="162"/>
      <c r="N37411" s="152"/>
      <c r="P37411" s="138"/>
    </row>
    <row r="37412" spans="13:16" x14ac:dyDescent="0.3">
      <c r="M37412" s="162"/>
      <c r="N37412" s="152"/>
      <c r="P37412" s="138"/>
    </row>
    <row r="37413" spans="13:16" x14ac:dyDescent="0.3">
      <c r="M37413" s="162"/>
      <c r="N37413" s="152"/>
      <c r="P37413" s="138"/>
    </row>
    <row r="37414" spans="13:16" x14ac:dyDescent="0.3">
      <c r="M37414" s="162"/>
      <c r="N37414" s="152"/>
      <c r="P37414" s="138"/>
    </row>
    <row r="37415" spans="13:16" x14ac:dyDescent="0.3">
      <c r="M37415" s="162"/>
      <c r="N37415" s="152"/>
      <c r="P37415" s="138"/>
    </row>
    <row r="37416" spans="13:16" x14ac:dyDescent="0.3">
      <c r="M37416" s="162"/>
      <c r="N37416" s="152"/>
      <c r="P37416" s="138"/>
    </row>
    <row r="37417" spans="13:16" x14ac:dyDescent="0.3">
      <c r="M37417" s="162"/>
      <c r="N37417" s="152"/>
      <c r="P37417" s="138"/>
    </row>
    <row r="37418" spans="13:16" x14ac:dyDescent="0.3">
      <c r="M37418" s="162"/>
      <c r="N37418" s="152"/>
      <c r="P37418" s="138"/>
    </row>
    <row r="37419" spans="13:16" x14ac:dyDescent="0.3">
      <c r="M37419" s="162"/>
      <c r="N37419" s="152"/>
      <c r="P37419" s="138"/>
    </row>
    <row r="37420" spans="13:16" x14ac:dyDescent="0.3">
      <c r="M37420" s="162"/>
      <c r="N37420" s="152"/>
      <c r="P37420" s="138"/>
    </row>
    <row r="37421" spans="13:16" x14ac:dyDescent="0.3">
      <c r="M37421" s="162"/>
      <c r="N37421" s="152"/>
      <c r="P37421" s="138"/>
    </row>
    <row r="37422" spans="13:16" x14ac:dyDescent="0.3">
      <c r="M37422" s="162"/>
      <c r="N37422" s="152"/>
      <c r="P37422" s="138"/>
    </row>
    <row r="37423" spans="13:16" x14ac:dyDescent="0.3">
      <c r="M37423" s="162"/>
      <c r="N37423" s="152"/>
      <c r="P37423" s="138"/>
    </row>
    <row r="37424" spans="13:16" x14ac:dyDescent="0.3">
      <c r="M37424" s="162"/>
      <c r="N37424" s="152"/>
      <c r="P37424" s="138"/>
    </row>
    <row r="37425" spans="13:16" x14ac:dyDescent="0.3">
      <c r="M37425" s="162"/>
      <c r="N37425" s="152"/>
      <c r="P37425" s="138"/>
    </row>
    <row r="37426" spans="13:16" x14ac:dyDescent="0.3">
      <c r="M37426" s="162"/>
      <c r="N37426" s="152"/>
      <c r="P37426" s="138"/>
    </row>
    <row r="37427" spans="13:16" x14ac:dyDescent="0.3">
      <c r="M37427" s="162"/>
      <c r="N37427" s="152"/>
      <c r="P37427" s="138"/>
    </row>
    <row r="37428" spans="13:16" x14ac:dyDescent="0.3">
      <c r="M37428" s="162"/>
      <c r="N37428" s="152"/>
      <c r="P37428" s="138"/>
    </row>
    <row r="37429" spans="13:16" x14ac:dyDescent="0.3">
      <c r="M37429" s="162"/>
      <c r="N37429" s="152"/>
      <c r="P37429" s="138"/>
    </row>
    <row r="37430" spans="13:16" x14ac:dyDescent="0.3">
      <c r="M37430" s="162"/>
      <c r="N37430" s="152"/>
      <c r="P37430" s="138"/>
    </row>
    <row r="37431" spans="13:16" x14ac:dyDescent="0.3">
      <c r="M37431" s="162"/>
      <c r="N37431" s="152"/>
      <c r="P37431" s="138"/>
    </row>
    <row r="37432" spans="13:16" x14ac:dyDescent="0.3">
      <c r="M37432" s="162"/>
      <c r="N37432" s="152"/>
      <c r="P37432" s="138"/>
    </row>
    <row r="37433" spans="13:16" x14ac:dyDescent="0.3">
      <c r="M37433" s="162"/>
      <c r="N37433" s="152"/>
      <c r="P37433" s="138"/>
    </row>
    <row r="37434" spans="13:16" x14ac:dyDescent="0.3">
      <c r="M37434" s="162"/>
      <c r="N37434" s="152"/>
      <c r="P37434" s="138"/>
    </row>
    <row r="37435" spans="13:16" x14ac:dyDescent="0.3">
      <c r="M37435" s="162"/>
      <c r="N37435" s="152"/>
      <c r="P37435" s="138"/>
    </row>
    <row r="37436" spans="13:16" x14ac:dyDescent="0.3">
      <c r="M37436" s="162"/>
      <c r="N37436" s="152"/>
      <c r="P37436" s="138"/>
    </row>
    <row r="37437" spans="13:16" x14ac:dyDescent="0.3">
      <c r="M37437" s="162"/>
      <c r="N37437" s="152"/>
      <c r="P37437" s="138"/>
    </row>
    <row r="37438" spans="13:16" x14ac:dyDescent="0.3">
      <c r="M37438" s="162"/>
      <c r="N37438" s="152"/>
      <c r="P37438" s="138"/>
    </row>
    <row r="37439" spans="13:16" x14ac:dyDescent="0.3">
      <c r="M37439" s="162"/>
      <c r="N37439" s="152"/>
      <c r="P37439" s="138"/>
    </row>
    <row r="37440" spans="13:16" x14ac:dyDescent="0.3">
      <c r="M37440" s="162"/>
      <c r="N37440" s="152"/>
      <c r="P37440" s="138"/>
    </row>
    <row r="37441" spans="13:16" x14ac:dyDescent="0.3">
      <c r="M37441" s="162"/>
      <c r="N37441" s="152"/>
      <c r="P37441" s="138"/>
    </row>
    <row r="37442" spans="13:16" x14ac:dyDescent="0.3">
      <c r="M37442" s="162"/>
      <c r="N37442" s="152"/>
      <c r="P37442" s="138"/>
    </row>
    <row r="37443" spans="13:16" x14ac:dyDescent="0.3">
      <c r="M37443" s="162"/>
      <c r="N37443" s="152"/>
      <c r="P37443" s="138"/>
    </row>
    <row r="37444" spans="13:16" x14ac:dyDescent="0.3">
      <c r="M37444" s="162"/>
      <c r="N37444" s="152"/>
      <c r="P37444" s="138"/>
    </row>
    <row r="37445" spans="13:16" x14ac:dyDescent="0.3">
      <c r="M37445" s="162"/>
      <c r="N37445" s="152"/>
      <c r="P37445" s="138"/>
    </row>
    <row r="37446" spans="13:16" x14ac:dyDescent="0.3">
      <c r="M37446" s="162"/>
      <c r="N37446" s="152"/>
      <c r="P37446" s="138"/>
    </row>
    <row r="37447" spans="13:16" x14ac:dyDescent="0.3">
      <c r="M37447" s="162"/>
      <c r="N37447" s="152"/>
      <c r="P37447" s="138"/>
    </row>
    <row r="37448" spans="13:16" x14ac:dyDescent="0.3">
      <c r="M37448" s="162"/>
      <c r="N37448" s="152"/>
      <c r="P37448" s="138"/>
    </row>
    <row r="37449" spans="13:16" x14ac:dyDescent="0.3">
      <c r="M37449" s="162"/>
      <c r="N37449" s="152"/>
      <c r="P37449" s="138"/>
    </row>
    <row r="37450" spans="13:16" x14ac:dyDescent="0.3">
      <c r="M37450" s="162"/>
      <c r="N37450" s="152"/>
      <c r="P37450" s="138"/>
    </row>
    <row r="37451" spans="13:16" x14ac:dyDescent="0.3">
      <c r="M37451" s="162"/>
      <c r="N37451" s="152"/>
      <c r="P37451" s="138"/>
    </row>
    <row r="37452" spans="13:16" x14ac:dyDescent="0.3">
      <c r="M37452" s="162"/>
      <c r="N37452" s="152"/>
      <c r="P37452" s="138"/>
    </row>
    <row r="37453" spans="13:16" x14ac:dyDescent="0.3">
      <c r="M37453" s="162"/>
      <c r="N37453" s="152"/>
      <c r="P37453" s="138"/>
    </row>
    <row r="37454" spans="13:16" x14ac:dyDescent="0.3">
      <c r="M37454" s="162"/>
      <c r="N37454" s="152"/>
      <c r="P37454" s="138"/>
    </row>
    <row r="37455" spans="13:16" x14ac:dyDescent="0.3">
      <c r="M37455" s="162"/>
      <c r="N37455" s="152"/>
      <c r="P37455" s="138"/>
    </row>
    <row r="37456" spans="13:16" x14ac:dyDescent="0.3">
      <c r="M37456" s="162"/>
      <c r="N37456" s="152"/>
      <c r="P37456" s="138"/>
    </row>
    <row r="37457" spans="13:16" x14ac:dyDescent="0.3">
      <c r="M37457" s="162"/>
      <c r="N37457" s="152"/>
      <c r="P37457" s="138"/>
    </row>
    <row r="37458" spans="13:16" x14ac:dyDescent="0.3">
      <c r="M37458" s="162"/>
      <c r="N37458" s="152"/>
      <c r="P37458" s="138"/>
    </row>
    <row r="37459" spans="13:16" x14ac:dyDescent="0.3">
      <c r="M37459" s="162"/>
      <c r="N37459" s="152"/>
      <c r="P37459" s="138"/>
    </row>
    <row r="37460" spans="13:16" x14ac:dyDescent="0.3">
      <c r="M37460" s="162"/>
      <c r="N37460" s="152"/>
      <c r="P37460" s="138"/>
    </row>
    <row r="37461" spans="13:16" x14ac:dyDescent="0.3">
      <c r="M37461" s="162"/>
      <c r="N37461" s="152"/>
      <c r="P37461" s="138"/>
    </row>
    <row r="37462" spans="13:16" x14ac:dyDescent="0.3">
      <c r="M37462" s="162"/>
      <c r="N37462" s="152"/>
      <c r="P37462" s="138"/>
    </row>
    <row r="37463" spans="13:16" x14ac:dyDescent="0.3">
      <c r="M37463" s="162"/>
      <c r="N37463" s="152"/>
      <c r="P37463" s="138"/>
    </row>
    <row r="37464" spans="13:16" x14ac:dyDescent="0.3">
      <c r="M37464" s="162"/>
      <c r="N37464" s="152"/>
      <c r="P37464" s="138"/>
    </row>
    <row r="37465" spans="13:16" x14ac:dyDescent="0.3">
      <c r="M37465" s="162"/>
      <c r="N37465" s="152"/>
      <c r="P37465" s="138"/>
    </row>
    <row r="37466" spans="13:16" x14ac:dyDescent="0.3">
      <c r="M37466" s="162"/>
      <c r="N37466" s="152"/>
      <c r="P37466" s="138"/>
    </row>
    <row r="37467" spans="13:16" x14ac:dyDescent="0.3">
      <c r="M37467" s="162"/>
      <c r="N37467" s="152"/>
      <c r="P37467" s="138"/>
    </row>
    <row r="37468" spans="13:16" x14ac:dyDescent="0.3">
      <c r="M37468" s="162"/>
      <c r="N37468" s="152"/>
      <c r="P37468" s="138"/>
    </row>
    <row r="37469" spans="13:16" x14ac:dyDescent="0.3">
      <c r="M37469" s="162"/>
      <c r="N37469" s="152"/>
      <c r="P37469" s="138"/>
    </row>
    <row r="37470" spans="13:16" x14ac:dyDescent="0.3">
      <c r="M37470" s="162"/>
      <c r="N37470" s="152"/>
      <c r="P37470" s="138"/>
    </row>
    <row r="37471" spans="13:16" x14ac:dyDescent="0.3">
      <c r="M37471" s="162"/>
      <c r="N37471" s="152"/>
      <c r="P37471" s="138"/>
    </row>
    <row r="37472" spans="13:16" x14ac:dyDescent="0.3">
      <c r="M37472" s="162"/>
      <c r="N37472" s="152"/>
      <c r="P37472" s="138"/>
    </row>
    <row r="37473" spans="13:16" x14ac:dyDescent="0.3">
      <c r="M37473" s="162"/>
      <c r="N37473" s="152"/>
      <c r="P37473" s="138"/>
    </row>
    <row r="37474" spans="13:16" x14ac:dyDescent="0.3">
      <c r="M37474" s="162"/>
      <c r="N37474" s="152"/>
      <c r="P37474" s="138"/>
    </row>
    <row r="37475" spans="13:16" x14ac:dyDescent="0.3">
      <c r="M37475" s="162"/>
      <c r="N37475" s="152"/>
      <c r="P37475" s="138"/>
    </row>
    <row r="37476" spans="13:16" x14ac:dyDescent="0.3">
      <c r="M37476" s="162"/>
      <c r="N37476" s="152"/>
      <c r="P37476" s="138"/>
    </row>
    <row r="37477" spans="13:16" x14ac:dyDescent="0.3">
      <c r="M37477" s="162"/>
      <c r="N37477" s="152"/>
      <c r="P37477" s="138"/>
    </row>
    <row r="37478" spans="13:16" x14ac:dyDescent="0.3">
      <c r="M37478" s="162"/>
      <c r="N37478" s="152"/>
      <c r="P37478" s="138"/>
    </row>
    <row r="37479" spans="13:16" x14ac:dyDescent="0.3">
      <c r="M37479" s="162"/>
      <c r="N37479" s="152"/>
      <c r="P37479" s="138"/>
    </row>
    <row r="37480" spans="13:16" x14ac:dyDescent="0.3">
      <c r="M37480" s="162"/>
      <c r="N37480" s="152"/>
      <c r="P37480" s="138"/>
    </row>
    <row r="37481" spans="13:16" x14ac:dyDescent="0.3">
      <c r="M37481" s="162"/>
      <c r="N37481" s="152"/>
      <c r="P37481" s="138"/>
    </row>
    <row r="37482" spans="13:16" x14ac:dyDescent="0.3">
      <c r="M37482" s="162"/>
      <c r="N37482" s="152"/>
      <c r="P37482" s="138"/>
    </row>
    <row r="37483" spans="13:16" x14ac:dyDescent="0.3">
      <c r="M37483" s="162"/>
      <c r="N37483" s="152"/>
      <c r="P37483" s="138"/>
    </row>
    <row r="37484" spans="13:16" x14ac:dyDescent="0.3">
      <c r="M37484" s="162"/>
      <c r="N37484" s="152"/>
      <c r="P37484" s="138"/>
    </row>
    <row r="37485" spans="13:16" x14ac:dyDescent="0.3">
      <c r="M37485" s="162"/>
      <c r="N37485" s="152"/>
      <c r="P37485" s="138"/>
    </row>
    <row r="37486" spans="13:16" x14ac:dyDescent="0.3">
      <c r="M37486" s="162"/>
      <c r="N37486" s="152"/>
      <c r="P37486" s="138"/>
    </row>
    <row r="37487" spans="13:16" x14ac:dyDescent="0.3">
      <c r="M37487" s="162"/>
      <c r="N37487" s="152"/>
      <c r="P37487" s="138"/>
    </row>
    <row r="37488" spans="13:16" x14ac:dyDescent="0.3">
      <c r="M37488" s="162"/>
      <c r="N37488" s="152"/>
      <c r="P37488" s="138"/>
    </row>
    <row r="37489" spans="13:16" x14ac:dyDescent="0.3">
      <c r="M37489" s="162"/>
      <c r="N37489" s="152"/>
      <c r="P37489" s="138"/>
    </row>
    <row r="37490" spans="13:16" x14ac:dyDescent="0.3">
      <c r="M37490" s="162"/>
      <c r="N37490" s="152"/>
      <c r="P37490" s="138"/>
    </row>
    <row r="37491" spans="13:16" x14ac:dyDescent="0.3">
      <c r="M37491" s="162"/>
      <c r="N37491" s="152"/>
      <c r="P37491" s="138"/>
    </row>
    <row r="37492" spans="13:16" x14ac:dyDescent="0.3">
      <c r="M37492" s="162"/>
      <c r="N37492" s="152"/>
      <c r="P37492" s="138"/>
    </row>
    <row r="37493" spans="13:16" x14ac:dyDescent="0.3">
      <c r="M37493" s="162"/>
      <c r="N37493" s="152"/>
      <c r="P37493" s="138"/>
    </row>
    <row r="37494" spans="13:16" x14ac:dyDescent="0.3">
      <c r="M37494" s="162"/>
      <c r="N37494" s="152"/>
      <c r="P37494" s="138"/>
    </row>
    <row r="37495" spans="13:16" x14ac:dyDescent="0.3">
      <c r="M37495" s="162"/>
      <c r="N37495" s="152"/>
      <c r="P37495" s="138"/>
    </row>
    <row r="37496" spans="13:16" x14ac:dyDescent="0.3">
      <c r="M37496" s="162"/>
      <c r="N37496" s="152"/>
      <c r="P37496" s="138"/>
    </row>
    <row r="37497" spans="13:16" x14ac:dyDescent="0.3">
      <c r="M37497" s="162"/>
      <c r="N37497" s="152"/>
      <c r="P37497" s="138"/>
    </row>
    <row r="37498" spans="13:16" x14ac:dyDescent="0.3">
      <c r="M37498" s="162"/>
      <c r="N37498" s="152"/>
      <c r="P37498" s="138"/>
    </row>
    <row r="37499" spans="13:16" x14ac:dyDescent="0.3">
      <c r="M37499" s="162"/>
      <c r="N37499" s="152"/>
      <c r="P37499" s="138"/>
    </row>
    <row r="37500" spans="13:16" x14ac:dyDescent="0.3">
      <c r="M37500" s="162"/>
      <c r="N37500" s="152"/>
      <c r="P37500" s="138"/>
    </row>
    <row r="37501" spans="13:16" x14ac:dyDescent="0.3">
      <c r="M37501" s="162"/>
      <c r="N37501" s="152"/>
      <c r="P37501" s="138"/>
    </row>
    <row r="37502" spans="13:16" x14ac:dyDescent="0.3">
      <c r="M37502" s="162"/>
      <c r="N37502" s="152"/>
      <c r="P37502" s="138"/>
    </row>
    <row r="37503" spans="13:16" x14ac:dyDescent="0.3">
      <c r="M37503" s="162"/>
      <c r="N37503" s="152"/>
      <c r="P37503" s="138"/>
    </row>
    <row r="37504" spans="13:16" x14ac:dyDescent="0.3">
      <c r="M37504" s="162"/>
      <c r="N37504" s="152"/>
      <c r="P37504" s="138"/>
    </row>
    <row r="37505" spans="13:16" x14ac:dyDescent="0.3">
      <c r="M37505" s="162"/>
      <c r="N37505" s="152"/>
      <c r="P37505" s="138"/>
    </row>
    <row r="37506" spans="13:16" x14ac:dyDescent="0.3">
      <c r="M37506" s="162"/>
      <c r="N37506" s="152"/>
      <c r="P37506" s="138"/>
    </row>
    <row r="37507" spans="13:16" x14ac:dyDescent="0.3">
      <c r="M37507" s="162"/>
      <c r="N37507" s="152"/>
      <c r="P37507" s="138"/>
    </row>
    <row r="37508" spans="13:16" x14ac:dyDescent="0.3">
      <c r="M37508" s="162"/>
      <c r="N37508" s="152"/>
      <c r="P37508" s="138"/>
    </row>
    <row r="37509" spans="13:16" x14ac:dyDescent="0.3">
      <c r="M37509" s="162"/>
      <c r="N37509" s="152"/>
      <c r="P37509" s="138"/>
    </row>
    <row r="37510" spans="13:16" x14ac:dyDescent="0.3">
      <c r="M37510" s="162"/>
      <c r="N37510" s="152"/>
      <c r="P37510" s="138"/>
    </row>
    <row r="37511" spans="13:16" x14ac:dyDescent="0.3">
      <c r="M37511" s="162"/>
      <c r="N37511" s="152"/>
      <c r="P37511" s="138"/>
    </row>
    <row r="37512" spans="13:16" x14ac:dyDescent="0.3">
      <c r="M37512" s="162"/>
      <c r="N37512" s="152"/>
      <c r="P37512" s="138"/>
    </row>
    <row r="37513" spans="13:16" x14ac:dyDescent="0.3">
      <c r="M37513" s="162"/>
      <c r="N37513" s="152"/>
      <c r="P37513" s="138"/>
    </row>
    <row r="37514" spans="13:16" x14ac:dyDescent="0.3">
      <c r="M37514" s="162"/>
      <c r="N37514" s="152"/>
      <c r="P37514" s="138"/>
    </row>
    <row r="37515" spans="13:16" x14ac:dyDescent="0.3">
      <c r="M37515" s="162"/>
      <c r="N37515" s="152"/>
      <c r="P37515" s="138"/>
    </row>
    <row r="37516" spans="13:16" x14ac:dyDescent="0.3">
      <c r="M37516" s="162"/>
      <c r="N37516" s="152"/>
      <c r="P37516" s="138"/>
    </row>
    <row r="37517" spans="13:16" x14ac:dyDescent="0.3">
      <c r="M37517" s="162"/>
      <c r="N37517" s="152"/>
      <c r="P37517" s="138"/>
    </row>
    <row r="37518" spans="13:16" x14ac:dyDescent="0.3">
      <c r="M37518" s="162"/>
      <c r="N37518" s="152"/>
      <c r="P37518" s="138"/>
    </row>
    <row r="37519" spans="13:16" x14ac:dyDescent="0.3">
      <c r="M37519" s="162"/>
      <c r="N37519" s="152"/>
      <c r="P37519" s="138"/>
    </row>
    <row r="37520" spans="13:16" x14ac:dyDescent="0.3">
      <c r="M37520" s="162"/>
      <c r="N37520" s="152"/>
      <c r="P37520" s="138"/>
    </row>
    <row r="37521" spans="13:16" x14ac:dyDescent="0.3">
      <c r="M37521" s="162"/>
      <c r="N37521" s="152"/>
      <c r="P37521" s="138"/>
    </row>
    <row r="37522" spans="13:16" x14ac:dyDescent="0.3">
      <c r="M37522" s="162"/>
      <c r="N37522" s="152"/>
      <c r="P37522" s="138"/>
    </row>
    <row r="37523" spans="13:16" x14ac:dyDescent="0.3">
      <c r="M37523" s="162"/>
      <c r="N37523" s="152"/>
      <c r="P37523" s="138"/>
    </row>
    <row r="37524" spans="13:16" x14ac:dyDescent="0.3">
      <c r="M37524" s="162"/>
      <c r="N37524" s="152"/>
      <c r="P37524" s="138"/>
    </row>
    <row r="37525" spans="13:16" x14ac:dyDescent="0.3">
      <c r="M37525" s="162"/>
      <c r="N37525" s="152"/>
      <c r="P37525" s="138"/>
    </row>
    <row r="37526" spans="13:16" x14ac:dyDescent="0.3">
      <c r="M37526" s="162"/>
      <c r="N37526" s="152"/>
      <c r="P37526" s="138"/>
    </row>
    <row r="37527" spans="13:16" x14ac:dyDescent="0.3">
      <c r="M37527" s="162"/>
      <c r="N37527" s="152"/>
      <c r="P37527" s="138"/>
    </row>
    <row r="37528" spans="13:16" x14ac:dyDescent="0.3">
      <c r="M37528" s="162"/>
      <c r="N37528" s="152"/>
      <c r="P37528" s="138"/>
    </row>
    <row r="37529" spans="13:16" x14ac:dyDescent="0.3">
      <c r="M37529" s="162"/>
      <c r="N37529" s="152"/>
      <c r="P37529" s="138"/>
    </row>
    <row r="37530" spans="13:16" x14ac:dyDescent="0.3">
      <c r="M37530" s="162"/>
      <c r="N37530" s="152"/>
      <c r="P37530" s="138"/>
    </row>
    <row r="37531" spans="13:16" x14ac:dyDescent="0.3">
      <c r="M37531" s="162"/>
      <c r="N37531" s="152"/>
      <c r="P37531" s="138"/>
    </row>
    <row r="37532" spans="13:16" x14ac:dyDescent="0.3">
      <c r="M37532" s="162"/>
      <c r="N37532" s="152"/>
      <c r="P37532" s="138"/>
    </row>
    <row r="37533" spans="13:16" x14ac:dyDescent="0.3">
      <c r="M37533" s="162"/>
      <c r="N37533" s="152"/>
      <c r="P37533" s="138"/>
    </row>
    <row r="37534" spans="13:16" x14ac:dyDescent="0.3">
      <c r="M37534" s="162"/>
      <c r="N37534" s="152"/>
      <c r="P37534" s="138"/>
    </row>
    <row r="37535" spans="13:16" x14ac:dyDescent="0.3">
      <c r="M37535" s="162"/>
      <c r="N37535" s="152"/>
      <c r="P37535" s="138"/>
    </row>
    <row r="37536" spans="13:16" x14ac:dyDescent="0.3">
      <c r="M37536" s="162"/>
      <c r="N37536" s="152"/>
      <c r="P37536" s="138"/>
    </row>
    <row r="37537" spans="13:16" x14ac:dyDescent="0.3">
      <c r="M37537" s="162"/>
      <c r="N37537" s="152"/>
      <c r="P37537" s="138"/>
    </row>
    <row r="37538" spans="13:16" x14ac:dyDescent="0.3">
      <c r="M37538" s="162"/>
      <c r="N37538" s="152"/>
      <c r="P37538" s="138"/>
    </row>
    <row r="37539" spans="13:16" x14ac:dyDescent="0.3">
      <c r="M37539" s="162"/>
      <c r="N37539" s="152"/>
      <c r="P37539" s="138"/>
    </row>
    <row r="37540" spans="13:16" x14ac:dyDescent="0.3">
      <c r="M37540" s="162"/>
      <c r="N37540" s="152"/>
      <c r="P37540" s="138"/>
    </row>
    <row r="37541" spans="13:16" x14ac:dyDescent="0.3">
      <c r="M37541" s="162"/>
      <c r="N37541" s="152"/>
      <c r="P37541" s="138"/>
    </row>
    <row r="37542" spans="13:16" x14ac:dyDescent="0.3">
      <c r="M37542" s="162"/>
      <c r="N37542" s="152"/>
      <c r="P37542" s="138"/>
    </row>
    <row r="37543" spans="13:16" x14ac:dyDescent="0.3">
      <c r="M37543" s="162"/>
      <c r="N37543" s="152"/>
      <c r="P37543" s="138"/>
    </row>
    <row r="37544" spans="13:16" x14ac:dyDescent="0.3">
      <c r="M37544" s="162"/>
      <c r="N37544" s="152"/>
      <c r="P37544" s="138"/>
    </row>
    <row r="37545" spans="13:16" x14ac:dyDescent="0.3">
      <c r="M37545" s="162"/>
      <c r="N37545" s="152"/>
      <c r="P37545" s="138"/>
    </row>
    <row r="37546" spans="13:16" x14ac:dyDescent="0.3">
      <c r="M37546" s="162"/>
      <c r="N37546" s="152"/>
      <c r="P37546" s="138"/>
    </row>
    <row r="37547" spans="13:16" x14ac:dyDescent="0.3">
      <c r="M37547" s="162"/>
      <c r="N37547" s="152"/>
      <c r="P37547" s="138"/>
    </row>
    <row r="37548" spans="13:16" x14ac:dyDescent="0.3">
      <c r="M37548" s="162"/>
      <c r="N37548" s="152"/>
      <c r="P37548" s="138"/>
    </row>
    <row r="37549" spans="13:16" x14ac:dyDescent="0.3">
      <c r="M37549" s="162"/>
      <c r="N37549" s="152"/>
      <c r="P37549" s="138"/>
    </row>
    <row r="37550" spans="13:16" x14ac:dyDescent="0.3">
      <c r="M37550" s="162"/>
      <c r="N37550" s="152"/>
      <c r="P37550" s="138"/>
    </row>
    <row r="37551" spans="13:16" x14ac:dyDescent="0.3">
      <c r="M37551" s="162"/>
      <c r="N37551" s="152"/>
      <c r="P37551" s="138"/>
    </row>
    <row r="37552" spans="13:16" x14ac:dyDescent="0.3">
      <c r="M37552" s="162"/>
      <c r="N37552" s="152"/>
      <c r="P37552" s="138"/>
    </row>
    <row r="37553" spans="13:16" x14ac:dyDescent="0.3">
      <c r="M37553" s="162"/>
      <c r="N37553" s="152"/>
      <c r="P37553" s="138"/>
    </row>
    <row r="37554" spans="13:16" x14ac:dyDescent="0.3">
      <c r="M37554" s="162"/>
      <c r="N37554" s="152"/>
      <c r="P37554" s="138"/>
    </row>
    <row r="37555" spans="13:16" x14ac:dyDescent="0.3">
      <c r="M37555" s="162"/>
      <c r="N37555" s="152"/>
      <c r="P37555" s="138"/>
    </row>
    <row r="37556" spans="13:16" x14ac:dyDescent="0.3">
      <c r="M37556" s="162"/>
      <c r="N37556" s="152"/>
      <c r="P37556" s="138"/>
    </row>
    <row r="37557" spans="13:16" x14ac:dyDescent="0.3">
      <c r="M37557" s="162"/>
      <c r="N37557" s="152"/>
      <c r="P37557" s="138"/>
    </row>
    <row r="37558" spans="13:16" x14ac:dyDescent="0.3">
      <c r="M37558" s="162"/>
      <c r="N37558" s="152"/>
      <c r="P37558" s="138"/>
    </row>
    <row r="37559" spans="13:16" x14ac:dyDescent="0.3">
      <c r="M37559" s="162"/>
      <c r="N37559" s="152"/>
      <c r="P37559" s="138"/>
    </row>
    <row r="37560" spans="13:16" x14ac:dyDescent="0.3">
      <c r="M37560" s="162"/>
      <c r="N37560" s="152"/>
      <c r="P37560" s="138"/>
    </row>
    <row r="37561" spans="13:16" x14ac:dyDescent="0.3">
      <c r="M37561" s="162"/>
      <c r="N37561" s="152"/>
      <c r="P37561" s="138"/>
    </row>
    <row r="37562" spans="13:16" x14ac:dyDescent="0.3">
      <c r="M37562" s="162"/>
      <c r="N37562" s="152"/>
      <c r="P37562" s="138"/>
    </row>
    <row r="37563" spans="13:16" x14ac:dyDescent="0.3">
      <c r="M37563" s="162"/>
      <c r="N37563" s="152"/>
      <c r="P37563" s="138"/>
    </row>
    <row r="37564" spans="13:16" x14ac:dyDescent="0.3">
      <c r="M37564" s="162"/>
      <c r="N37564" s="152"/>
      <c r="P37564" s="138"/>
    </row>
    <row r="37565" spans="13:16" x14ac:dyDescent="0.3">
      <c r="M37565" s="162"/>
      <c r="N37565" s="152"/>
      <c r="P37565" s="138"/>
    </row>
    <row r="37566" spans="13:16" x14ac:dyDescent="0.3">
      <c r="M37566" s="162"/>
      <c r="N37566" s="152"/>
      <c r="P37566" s="138"/>
    </row>
    <row r="37567" spans="13:16" x14ac:dyDescent="0.3">
      <c r="M37567" s="162"/>
      <c r="N37567" s="152"/>
      <c r="P37567" s="138"/>
    </row>
    <row r="37568" spans="13:16" x14ac:dyDescent="0.3">
      <c r="M37568" s="162"/>
      <c r="N37568" s="152"/>
      <c r="P37568" s="138"/>
    </row>
    <row r="37569" spans="13:16" x14ac:dyDescent="0.3">
      <c r="M37569" s="162"/>
      <c r="N37569" s="152"/>
      <c r="P37569" s="138"/>
    </row>
    <row r="37570" spans="13:16" x14ac:dyDescent="0.3">
      <c r="M37570" s="162"/>
      <c r="N37570" s="152"/>
      <c r="P37570" s="138"/>
    </row>
    <row r="37571" spans="13:16" x14ac:dyDescent="0.3">
      <c r="M37571" s="162"/>
      <c r="N37571" s="152"/>
      <c r="P37571" s="138"/>
    </row>
    <row r="37572" spans="13:16" x14ac:dyDescent="0.3">
      <c r="M37572" s="162"/>
      <c r="N37572" s="152"/>
      <c r="P37572" s="138"/>
    </row>
    <row r="37573" spans="13:16" x14ac:dyDescent="0.3">
      <c r="M37573" s="162"/>
      <c r="N37573" s="152"/>
      <c r="P37573" s="138"/>
    </row>
    <row r="37574" spans="13:16" x14ac:dyDescent="0.3">
      <c r="M37574" s="162"/>
      <c r="N37574" s="152"/>
      <c r="P37574" s="138"/>
    </row>
    <row r="37575" spans="13:16" x14ac:dyDescent="0.3">
      <c r="M37575" s="162"/>
      <c r="N37575" s="152"/>
      <c r="P37575" s="138"/>
    </row>
    <row r="37576" spans="13:16" x14ac:dyDescent="0.3">
      <c r="M37576" s="162"/>
      <c r="N37576" s="152"/>
      <c r="P37576" s="138"/>
    </row>
    <row r="37577" spans="13:16" x14ac:dyDescent="0.3">
      <c r="M37577" s="162"/>
      <c r="N37577" s="152"/>
      <c r="P37577" s="138"/>
    </row>
    <row r="37578" spans="13:16" x14ac:dyDescent="0.3">
      <c r="M37578" s="162"/>
      <c r="N37578" s="152"/>
      <c r="P37578" s="138"/>
    </row>
    <row r="37579" spans="13:16" x14ac:dyDescent="0.3">
      <c r="M37579" s="162"/>
      <c r="N37579" s="152"/>
      <c r="P37579" s="138"/>
    </row>
    <row r="37580" spans="13:16" x14ac:dyDescent="0.3">
      <c r="M37580" s="162"/>
      <c r="N37580" s="152"/>
      <c r="P37580" s="138"/>
    </row>
    <row r="37581" spans="13:16" x14ac:dyDescent="0.3">
      <c r="M37581" s="162"/>
      <c r="N37581" s="152"/>
      <c r="P37581" s="138"/>
    </row>
    <row r="37582" spans="13:16" x14ac:dyDescent="0.3">
      <c r="M37582" s="162"/>
      <c r="N37582" s="152"/>
      <c r="P37582" s="138"/>
    </row>
    <row r="37583" spans="13:16" x14ac:dyDescent="0.3">
      <c r="M37583" s="162"/>
      <c r="N37583" s="152"/>
      <c r="P37583" s="138"/>
    </row>
    <row r="37584" spans="13:16" x14ac:dyDescent="0.3">
      <c r="M37584" s="162"/>
      <c r="N37584" s="152"/>
      <c r="P37584" s="138"/>
    </row>
    <row r="37585" spans="13:16" x14ac:dyDescent="0.3">
      <c r="M37585" s="162"/>
      <c r="N37585" s="152"/>
      <c r="P37585" s="138"/>
    </row>
    <row r="37586" spans="13:16" x14ac:dyDescent="0.3">
      <c r="M37586" s="162"/>
      <c r="N37586" s="152"/>
      <c r="P37586" s="138"/>
    </row>
    <row r="37587" spans="13:16" x14ac:dyDescent="0.3">
      <c r="M37587" s="162"/>
      <c r="N37587" s="152"/>
      <c r="P37587" s="138"/>
    </row>
    <row r="37588" spans="13:16" x14ac:dyDescent="0.3">
      <c r="M37588" s="162"/>
      <c r="N37588" s="152"/>
      <c r="P37588" s="138"/>
    </row>
    <row r="37589" spans="13:16" x14ac:dyDescent="0.3">
      <c r="M37589" s="162"/>
      <c r="N37589" s="152"/>
      <c r="P37589" s="138"/>
    </row>
    <row r="37590" spans="13:16" x14ac:dyDescent="0.3">
      <c r="M37590" s="162"/>
      <c r="N37590" s="152"/>
      <c r="P37590" s="138"/>
    </row>
    <row r="37591" spans="13:16" x14ac:dyDescent="0.3">
      <c r="M37591" s="162"/>
      <c r="N37591" s="152"/>
      <c r="P37591" s="138"/>
    </row>
    <row r="37592" spans="13:16" x14ac:dyDescent="0.3">
      <c r="M37592" s="162"/>
      <c r="N37592" s="152"/>
      <c r="P37592" s="138"/>
    </row>
    <row r="37593" spans="13:16" x14ac:dyDescent="0.3">
      <c r="M37593" s="162"/>
      <c r="N37593" s="152"/>
      <c r="P37593" s="138"/>
    </row>
    <row r="37594" spans="13:16" x14ac:dyDescent="0.3">
      <c r="M37594" s="162"/>
      <c r="N37594" s="152"/>
      <c r="P37594" s="138"/>
    </row>
    <row r="37595" spans="13:16" x14ac:dyDescent="0.3">
      <c r="M37595" s="162"/>
      <c r="N37595" s="152"/>
      <c r="P37595" s="138"/>
    </row>
    <row r="37596" spans="13:16" x14ac:dyDescent="0.3">
      <c r="M37596" s="162"/>
      <c r="N37596" s="152"/>
      <c r="P37596" s="138"/>
    </row>
    <row r="37597" spans="13:16" x14ac:dyDescent="0.3">
      <c r="M37597" s="162"/>
      <c r="N37597" s="152"/>
      <c r="P37597" s="138"/>
    </row>
    <row r="37598" spans="13:16" x14ac:dyDescent="0.3">
      <c r="M37598" s="162"/>
      <c r="N37598" s="152"/>
      <c r="P37598" s="138"/>
    </row>
    <row r="37599" spans="13:16" x14ac:dyDescent="0.3">
      <c r="M37599" s="162"/>
      <c r="N37599" s="152"/>
      <c r="P37599" s="138"/>
    </row>
    <row r="37600" spans="13:16" x14ac:dyDescent="0.3">
      <c r="M37600" s="162"/>
      <c r="N37600" s="152"/>
      <c r="P37600" s="138"/>
    </row>
    <row r="37601" spans="13:16" x14ac:dyDescent="0.3">
      <c r="M37601" s="162"/>
      <c r="N37601" s="152"/>
      <c r="P37601" s="138"/>
    </row>
    <row r="37602" spans="13:16" x14ac:dyDescent="0.3">
      <c r="M37602" s="162"/>
      <c r="N37602" s="152"/>
      <c r="P37602" s="138"/>
    </row>
    <row r="37603" spans="13:16" x14ac:dyDescent="0.3">
      <c r="M37603" s="162"/>
      <c r="N37603" s="152"/>
      <c r="P37603" s="138"/>
    </row>
    <row r="37604" spans="13:16" x14ac:dyDescent="0.3">
      <c r="M37604" s="162"/>
      <c r="N37604" s="152"/>
      <c r="P37604" s="138"/>
    </row>
    <row r="37605" spans="13:16" x14ac:dyDescent="0.3">
      <c r="M37605" s="162"/>
      <c r="N37605" s="152"/>
      <c r="P37605" s="138"/>
    </row>
    <row r="37606" spans="13:16" x14ac:dyDescent="0.3">
      <c r="M37606" s="162"/>
      <c r="N37606" s="152"/>
      <c r="P37606" s="138"/>
    </row>
    <row r="37607" spans="13:16" x14ac:dyDescent="0.3">
      <c r="M37607" s="162"/>
      <c r="N37607" s="152"/>
      <c r="P37607" s="138"/>
    </row>
    <row r="37608" spans="13:16" x14ac:dyDescent="0.3">
      <c r="M37608" s="162"/>
      <c r="N37608" s="152"/>
      <c r="P37608" s="138"/>
    </row>
    <row r="37609" spans="13:16" x14ac:dyDescent="0.3">
      <c r="M37609" s="162"/>
      <c r="N37609" s="152"/>
      <c r="P37609" s="138"/>
    </row>
    <row r="37610" spans="13:16" x14ac:dyDescent="0.3">
      <c r="M37610" s="162"/>
      <c r="N37610" s="152"/>
      <c r="P37610" s="138"/>
    </row>
    <row r="37611" spans="13:16" x14ac:dyDescent="0.3">
      <c r="M37611" s="162"/>
      <c r="N37611" s="152"/>
      <c r="P37611" s="138"/>
    </row>
    <row r="37612" spans="13:16" x14ac:dyDescent="0.3">
      <c r="M37612" s="162"/>
      <c r="N37612" s="152"/>
      <c r="P37612" s="138"/>
    </row>
    <row r="37613" spans="13:16" x14ac:dyDescent="0.3">
      <c r="M37613" s="162"/>
      <c r="N37613" s="152"/>
      <c r="P37613" s="138"/>
    </row>
    <row r="37614" spans="13:16" x14ac:dyDescent="0.3">
      <c r="M37614" s="162"/>
      <c r="N37614" s="152"/>
      <c r="P37614" s="138"/>
    </row>
    <row r="37615" spans="13:16" x14ac:dyDescent="0.3">
      <c r="M37615" s="162"/>
      <c r="N37615" s="152"/>
      <c r="P37615" s="138"/>
    </row>
    <row r="37616" spans="13:16" x14ac:dyDescent="0.3">
      <c r="M37616" s="162"/>
      <c r="N37616" s="152"/>
      <c r="P37616" s="138"/>
    </row>
    <row r="37617" spans="13:16" x14ac:dyDescent="0.3">
      <c r="M37617" s="162"/>
      <c r="N37617" s="152"/>
      <c r="P37617" s="138"/>
    </row>
    <row r="37618" spans="13:16" x14ac:dyDescent="0.3">
      <c r="M37618" s="162"/>
      <c r="N37618" s="152"/>
      <c r="P37618" s="138"/>
    </row>
    <row r="37619" spans="13:16" x14ac:dyDescent="0.3">
      <c r="M37619" s="162"/>
      <c r="N37619" s="152"/>
      <c r="P37619" s="138"/>
    </row>
    <row r="37620" spans="13:16" x14ac:dyDescent="0.3">
      <c r="M37620" s="162"/>
      <c r="N37620" s="152"/>
      <c r="P37620" s="138"/>
    </row>
    <row r="37621" spans="13:16" x14ac:dyDescent="0.3">
      <c r="M37621" s="162"/>
      <c r="N37621" s="152"/>
      <c r="P37621" s="138"/>
    </row>
    <row r="37622" spans="13:16" x14ac:dyDescent="0.3">
      <c r="M37622" s="162"/>
      <c r="N37622" s="152"/>
      <c r="P37622" s="138"/>
    </row>
    <row r="37623" spans="13:16" x14ac:dyDescent="0.3">
      <c r="M37623" s="162"/>
      <c r="N37623" s="152"/>
      <c r="P37623" s="138"/>
    </row>
    <row r="37624" spans="13:16" x14ac:dyDescent="0.3">
      <c r="M37624" s="162"/>
      <c r="N37624" s="152"/>
      <c r="P37624" s="138"/>
    </row>
    <row r="37625" spans="13:16" x14ac:dyDescent="0.3">
      <c r="M37625" s="162"/>
      <c r="N37625" s="152"/>
      <c r="P37625" s="138"/>
    </row>
    <row r="37626" spans="13:16" x14ac:dyDescent="0.3">
      <c r="M37626" s="162"/>
      <c r="N37626" s="152"/>
      <c r="P37626" s="138"/>
    </row>
    <row r="37627" spans="13:16" x14ac:dyDescent="0.3">
      <c r="M37627" s="162"/>
      <c r="N37627" s="152"/>
      <c r="P37627" s="138"/>
    </row>
    <row r="37628" spans="13:16" x14ac:dyDescent="0.3">
      <c r="M37628" s="162"/>
      <c r="N37628" s="152"/>
      <c r="P37628" s="138"/>
    </row>
    <row r="37629" spans="13:16" x14ac:dyDescent="0.3">
      <c r="M37629" s="162"/>
      <c r="N37629" s="152"/>
      <c r="P37629" s="138"/>
    </row>
    <row r="37630" spans="13:16" x14ac:dyDescent="0.3">
      <c r="M37630" s="162"/>
      <c r="N37630" s="152"/>
      <c r="P37630" s="138"/>
    </row>
    <row r="37631" spans="13:16" x14ac:dyDescent="0.3">
      <c r="M37631" s="162"/>
      <c r="N37631" s="152"/>
      <c r="P37631" s="138"/>
    </row>
    <row r="37632" spans="13:16" x14ac:dyDescent="0.3">
      <c r="M37632" s="162"/>
      <c r="N37632" s="152"/>
      <c r="P37632" s="138"/>
    </row>
    <row r="37633" spans="13:16" x14ac:dyDescent="0.3">
      <c r="M37633" s="162"/>
      <c r="N37633" s="152"/>
      <c r="P37633" s="138"/>
    </row>
    <row r="37634" spans="13:16" x14ac:dyDescent="0.3">
      <c r="M37634" s="162"/>
      <c r="N37634" s="152"/>
      <c r="P37634" s="138"/>
    </row>
    <row r="37635" spans="13:16" x14ac:dyDescent="0.3">
      <c r="M37635" s="162"/>
      <c r="N37635" s="152"/>
      <c r="P37635" s="138"/>
    </row>
    <row r="37636" spans="13:16" x14ac:dyDescent="0.3">
      <c r="M37636" s="162"/>
      <c r="N37636" s="152"/>
      <c r="P37636" s="138"/>
    </row>
    <row r="37637" spans="13:16" x14ac:dyDescent="0.3">
      <c r="M37637" s="162"/>
      <c r="N37637" s="152"/>
      <c r="P37637" s="138"/>
    </row>
    <row r="37638" spans="13:16" x14ac:dyDescent="0.3">
      <c r="M37638" s="162"/>
      <c r="N37638" s="152"/>
      <c r="P37638" s="138"/>
    </row>
    <row r="37639" spans="13:16" x14ac:dyDescent="0.3">
      <c r="M37639" s="162"/>
      <c r="N37639" s="152"/>
      <c r="P37639" s="138"/>
    </row>
    <row r="37640" spans="13:16" x14ac:dyDescent="0.3">
      <c r="M37640" s="162"/>
      <c r="N37640" s="152"/>
      <c r="P37640" s="138"/>
    </row>
    <row r="37641" spans="13:16" x14ac:dyDescent="0.3">
      <c r="M37641" s="162"/>
      <c r="N37641" s="152"/>
      <c r="P37641" s="138"/>
    </row>
    <row r="37642" spans="13:16" x14ac:dyDescent="0.3">
      <c r="M37642" s="162"/>
      <c r="N37642" s="152"/>
      <c r="P37642" s="138"/>
    </row>
    <row r="37643" spans="13:16" x14ac:dyDescent="0.3">
      <c r="M37643" s="162"/>
      <c r="N37643" s="152"/>
      <c r="P37643" s="138"/>
    </row>
    <row r="37644" spans="13:16" x14ac:dyDescent="0.3">
      <c r="M37644" s="162"/>
      <c r="N37644" s="152"/>
      <c r="P37644" s="138"/>
    </row>
    <row r="37645" spans="13:16" x14ac:dyDescent="0.3">
      <c r="M37645" s="162"/>
      <c r="N37645" s="152"/>
      <c r="P37645" s="138"/>
    </row>
    <row r="37646" spans="13:16" x14ac:dyDescent="0.3">
      <c r="M37646" s="162"/>
      <c r="N37646" s="152"/>
      <c r="P37646" s="138"/>
    </row>
    <row r="37647" spans="13:16" x14ac:dyDescent="0.3">
      <c r="M37647" s="162"/>
      <c r="N37647" s="152"/>
      <c r="P37647" s="138"/>
    </row>
    <row r="37648" spans="13:16" x14ac:dyDescent="0.3">
      <c r="M37648" s="162"/>
      <c r="N37648" s="152"/>
      <c r="P37648" s="138"/>
    </row>
    <row r="37649" spans="13:16" x14ac:dyDescent="0.3">
      <c r="M37649" s="162"/>
      <c r="N37649" s="152"/>
      <c r="P37649" s="138"/>
    </row>
    <row r="37650" spans="13:16" x14ac:dyDescent="0.3">
      <c r="M37650" s="162"/>
      <c r="N37650" s="152"/>
      <c r="P37650" s="138"/>
    </row>
    <row r="37651" spans="13:16" x14ac:dyDescent="0.3">
      <c r="M37651" s="162"/>
      <c r="N37651" s="152"/>
      <c r="P37651" s="138"/>
    </row>
    <row r="37652" spans="13:16" x14ac:dyDescent="0.3">
      <c r="M37652" s="162"/>
      <c r="N37652" s="152"/>
      <c r="P37652" s="138"/>
    </row>
    <row r="37653" spans="13:16" x14ac:dyDescent="0.3">
      <c r="M37653" s="162"/>
      <c r="N37653" s="152"/>
      <c r="P37653" s="138"/>
    </row>
    <row r="37654" spans="13:16" x14ac:dyDescent="0.3">
      <c r="M37654" s="162"/>
      <c r="N37654" s="152"/>
      <c r="P37654" s="138"/>
    </row>
    <row r="37655" spans="13:16" x14ac:dyDescent="0.3">
      <c r="M37655" s="162"/>
      <c r="N37655" s="152"/>
      <c r="P37655" s="138"/>
    </row>
    <row r="37656" spans="13:16" x14ac:dyDescent="0.3">
      <c r="M37656" s="162"/>
      <c r="N37656" s="152"/>
      <c r="P37656" s="138"/>
    </row>
    <row r="37657" spans="13:16" x14ac:dyDescent="0.3">
      <c r="M37657" s="162"/>
      <c r="N37657" s="152"/>
      <c r="P37657" s="138"/>
    </row>
    <row r="37658" spans="13:16" x14ac:dyDescent="0.3">
      <c r="M37658" s="162"/>
      <c r="N37658" s="152"/>
      <c r="P37658" s="138"/>
    </row>
    <row r="37659" spans="13:16" x14ac:dyDescent="0.3">
      <c r="M37659" s="162"/>
      <c r="N37659" s="152"/>
      <c r="P37659" s="138"/>
    </row>
    <row r="37660" spans="13:16" x14ac:dyDescent="0.3">
      <c r="M37660" s="162"/>
      <c r="N37660" s="152"/>
      <c r="P37660" s="138"/>
    </row>
    <row r="37661" spans="13:16" x14ac:dyDescent="0.3">
      <c r="M37661" s="162"/>
      <c r="N37661" s="152"/>
      <c r="P37661" s="138"/>
    </row>
    <row r="37662" spans="13:16" x14ac:dyDescent="0.3">
      <c r="M37662" s="162"/>
      <c r="N37662" s="152"/>
      <c r="P37662" s="138"/>
    </row>
    <row r="37663" spans="13:16" x14ac:dyDescent="0.3">
      <c r="M37663" s="162"/>
      <c r="N37663" s="152"/>
      <c r="P37663" s="138"/>
    </row>
    <row r="37664" spans="13:16" x14ac:dyDescent="0.3">
      <c r="M37664" s="162"/>
      <c r="N37664" s="152"/>
      <c r="P37664" s="138"/>
    </row>
    <row r="37665" spans="13:16" x14ac:dyDescent="0.3">
      <c r="M37665" s="162"/>
      <c r="N37665" s="152"/>
      <c r="P37665" s="138"/>
    </row>
    <row r="37666" spans="13:16" x14ac:dyDescent="0.3">
      <c r="M37666" s="162"/>
      <c r="N37666" s="152"/>
      <c r="P37666" s="138"/>
    </row>
    <row r="37667" spans="13:16" x14ac:dyDescent="0.3">
      <c r="M37667" s="162"/>
      <c r="N37667" s="152"/>
      <c r="P37667" s="138"/>
    </row>
    <row r="37668" spans="13:16" x14ac:dyDescent="0.3">
      <c r="M37668" s="162"/>
      <c r="N37668" s="152"/>
      <c r="P37668" s="138"/>
    </row>
    <row r="37669" spans="13:16" x14ac:dyDescent="0.3">
      <c r="M37669" s="162"/>
      <c r="N37669" s="152"/>
      <c r="P37669" s="138"/>
    </row>
    <row r="37670" spans="13:16" x14ac:dyDescent="0.3">
      <c r="M37670" s="162"/>
      <c r="N37670" s="152"/>
      <c r="P37670" s="138"/>
    </row>
    <row r="37671" spans="13:16" x14ac:dyDescent="0.3">
      <c r="M37671" s="162"/>
      <c r="N37671" s="152"/>
      <c r="P37671" s="138"/>
    </row>
    <row r="37672" spans="13:16" x14ac:dyDescent="0.3">
      <c r="M37672" s="162"/>
      <c r="N37672" s="152"/>
      <c r="P37672" s="138"/>
    </row>
    <row r="37673" spans="13:16" x14ac:dyDescent="0.3">
      <c r="M37673" s="162"/>
      <c r="N37673" s="152"/>
      <c r="P37673" s="138"/>
    </row>
    <row r="37674" spans="13:16" x14ac:dyDescent="0.3">
      <c r="M37674" s="162"/>
      <c r="N37674" s="152"/>
      <c r="P37674" s="138"/>
    </row>
    <row r="37675" spans="13:16" x14ac:dyDescent="0.3">
      <c r="M37675" s="162"/>
      <c r="N37675" s="152"/>
      <c r="P37675" s="138"/>
    </row>
    <row r="37676" spans="13:16" x14ac:dyDescent="0.3">
      <c r="M37676" s="162"/>
      <c r="N37676" s="152"/>
      <c r="P37676" s="138"/>
    </row>
    <row r="37677" spans="13:16" x14ac:dyDescent="0.3">
      <c r="M37677" s="162"/>
      <c r="N37677" s="152"/>
      <c r="P37677" s="138"/>
    </row>
    <row r="37678" spans="13:16" x14ac:dyDescent="0.3">
      <c r="M37678" s="162"/>
      <c r="N37678" s="152"/>
      <c r="P37678" s="138"/>
    </row>
    <row r="37679" spans="13:16" x14ac:dyDescent="0.3">
      <c r="M37679" s="162"/>
      <c r="N37679" s="152"/>
      <c r="P37679" s="138"/>
    </row>
    <row r="37680" spans="13:16" x14ac:dyDescent="0.3">
      <c r="M37680" s="162"/>
      <c r="N37680" s="152"/>
      <c r="P37680" s="138"/>
    </row>
    <row r="37681" spans="13:16" x14ac:dyDescent="0.3">
      <c r="M37681" s="162"/>
      <c r="N37681" s="152"/>
      <c r="P37681" s="138"/>
    </row>
    <row r="37682" spans="13:16" x14ac:dyDescent="0.3">
      <c r="M37682" s="162"/>
      <c r="N37682" s="152"/>
      <c r="P37682" s="138"/>
    </row>
    <row r="37683" spans="13:16" x14ac:dyDescent="0.3">
      <c r="M37683" s="162"/>
      <c r="N37683" s="152"/>
      <c r="P37683" s="138"/>
    </row>
    <row r="37684" spans="13:16" x14ac:dyDescent="0.3">
      <c r="M37684" s="162"/>
      <c r="N37684" s="152"/>
      <c r="P37684" s="138"/>
    </row>
    <row r="37685" spans="13:16" x14ac:dyDescent="0.3">
      <c r="M37685" s="162"/>
      <c r="N37685" s="152"/>
      <c r="P37685" s="138"/>
    </row>
    <row r="37686" spans="13:16" x14ac:dyDescent="0.3">
      <c r="M37686" s="162"/>
      <c r="N37686" s="152"/>
      <c r="P37686" s="138"/>
    </row>
    <row r="37687" spans="13:16" x14ac:dyDescent="0.3">
      <c r="M37687" s="162"/>
      <c r="N37687" s="152"/>
      <c r="P37687" s="138"/>
    </row>
    <row r="37688" spans="13:16" x14ac:dyDescent="0.3">
      <c r="M37688" s="162"/>
      <c r="N37688" s="152"/>
      <c r="P37688" s="138"/>
    </row>
    <row r="37689" spans="13:16" x14ac:dyDescent="0.3">
      <c r="M37689" s="162"/>
      <c r="N37689" s="152"/>
      <c r="P37689" s="138"/>
    </row>
    <row r="37690" spans="13:16" x14ac:dyDescent="0.3">
      <c r="M37690" s="162"/>
      <c r="N37690" s="152"/>
      <c r="P37690" s="138"/>
    </row>
    <row r="37691" spans="13:16" x14ac:dyDescent="0.3">
      <c r="M37691" s="162"/>
      <c r="N37691" s="152"/>
      <c r="P37691" s="138"/>
    </row>
    <row r="37692" spans="13:16" x14ac:dyDescent="0.3">
      <c r="M37692" s="162"/>
      <c r="N37692" s="152"/>
      <c r="P37692" s="138"/>
    </row>
    <row r="37693" spans="13:16" x14ac:dyDescent="0.3">
      <c r="M37693" s="162"/>
      <c r="N37693" s="152"/>
      <c r="P37693" s="138"/>
    </row>
    <row r="37694" spans="13:16" x14ac:dyDescent="0.3">
      <c r="M37694" s="162"/>
      <c r="N37694" s="152"/>
      <c r="P37694" s="138"/>
    </row>
    <row r="37695" spans="13:16" x14ac:dyDescent="0.3">
      <c r="M37695" s="162"/>
      <c r="N37695" s="152"/>
      <c r="P37695" s="138"/>
    </row>
    <row r="37696" spans="13:16" x14ac:dyDescent="0.3">
      <c r="M37696" s="162"/>
      <c r="N37696" s="152"/>
      <c r="P37696" s="138"/>
    </row>
    <row r="37697" spans="13:16" x14ac:dyDescent="0.3">
      <c r="M37697" s="162"/>
      <c r="N37697" s="152"/>
      <c r="P37697" s="138"/>
    </row>
    <row r="37698" spans="13:16" x14ac:dyDescent="0.3">
      <c r="M37698" s="162"/>
      <c r="N37698" s="152"/>
      <c r="P37698" s="138"/>
    </row>
    <row r="37699" spans="13:16" x14ac:dyDescent="0.3">
      <c r="M37699" s="162"/>
      <c r="N37699" s="152"/>
      <c r="P37699" s="138"/>
    </row>
    <row r="37700" spans="13:16" x14ac:dyDescent="0.3">
      <c r="M37700" s="162"/>
      <c r="N37700" s="152"/>
      <c r="P37700" s="138"/>
    </row>
    <row r="37701" spans="13:16" x14ac:dyDescent="0.3">
      <c r="M37701" s="162"/>
      <c r="N37701" s="152"/>
      <c r="P37701" s="138"/>
    </row>
    <row r="37702" spans="13:16" x14ac:dyDescent="0.3">
      <c r="M37702" s="162"/>
      <c r="N37702" s="152"/>
      <c r="P37702" s="138"/>
    </row>
    <row r="37703" spans="13:16" x14ac:dyDescent="0.3">
      <c r="M37703" s="162"/>
      <c r="N37703" s="152"/>
      <c r="P37703" s="138"/>
    </row>
    <row r="37704" spans="13:16" x14ac:dyDescent="0.3">
      <c r="M37704" s="162"/>
      <c r="N37704" s="152"/>
      <c r="P37704" s="138"/>
    </row>
    <row r="37705" spans="13:16" x14ac:dyDescent="0.3">
      <c r="M37705" s="162"/>
      <c r="N37705" s="152"/>
      <c r="P37705" s="138"/>
    </row>
    <row r="37706" spans="13:16" x14ac:dyDescent="0.3">
      <c r="M37706" s="162"/>
      <c r="N37706" s="152"/>
      <c r="P37706" s="138"/>
    </row>
    <row r="37707" spans="13:16" x14ac:dyDescent="0.3">
      <c r="M37707" s="162"/>
      <c r="N37707" s="152"/>
      <c r="P37707" s="138"/>
    </row>
    <row r="37708" spans="13:16" x14ac:dyDescent="0.3">
      <c r="M37708" s="162"/>
      <c r="N37708" s="152"/>
      <c r="P37708" s="138"/>
    </row>
    <row r="37709" spans="13:16" x14ac:dyDescent="0.3">
      <c r="M37709" s="162"/>
      <c r="N37709" s="152"/>
      <c r="P37709" s="138"/>
    </row>
    <row r="37710" spans="13:16" x14ac:dyDescent="0.3">
      <c r="M37710" s="162"/>
      <c r="N37710" s="152"/>
      <c r="P37710" s="138"/>
    </row>
    <row r="37711" spans="13:16" x14ac:dyDescent="0.3">
      <c r="M37711" s="162"/>
      <c r="N37711" s="152"/>
      <c r="P37711" s="138"/>
    </row>
    <row r="37712" spans="13:16" x14ac:dyDescent="0.3">
      <c r="M37712" s="162"/>
      <c r="N37712" s="152"/>
      <c r="P37712" s="138"/>
    </row>
    <row r="37713" spans="13:16" x14ac:dyDescent="0.3">
      <c r="M37713" s="162"/>
      <c r="N37713" s="152"/>
      <c r="P37713" s="138"/>
    </row>
    <row r="37714" spans="13:16" x14ac:dyDescent="0.3">
      <c r="M37714" s="162"/>
      <c r="N37714" s="152"/>
      <c r="P37714" s="138"/>
    </row>
    <row r="37715" spans="13:16" x14ac:dyDescent="0.3">
      <c r="M37715" s="162"/>
      <c r="N37715" s="152"/>
      <c r="P37715" s="138"/>
    </row>
    <row r="37716" spans="13:16" x14ac:dyDescent="0.3">
      <c r="M37716" s="162"/>
      <c r="N37716" s="152"/>
      <c r="P37716" s="138"/>
    </row>
    <row r="37717" spans="13:16" x14ac:dyDescent="0.3">
      <c r="M37717" s="162"/>
      <c r="N37717" s="152"/>
      <c r="P37717" s="138"/>
    </row>
    <row r="37718" spans="13:16" x14ac:dyDescent="0.3">
      <c r="M37718" s="162"/>
      <c r="N37718" s="152"/>
      <c r="P37718" s="138"/>
    </row>
    <row r="37719" spans="13:16" x14ac:dyDescent="0.3">
      <c r="M37719" s="162"/>
      <c r="N37719" s="152"/>
      <c r="P37719" s="138"/>
    </row>
    <row r="37720" spans="13:16" x14ac:dyDescent="0.3">
      <c r="M37720" s="162"/>
      <c r="N37720" s="152"/>
      <c r="P37720" s="138"/>
    </row>
    <row r="37721" spans="13:16" x14ac:dyDescent="0.3">
      <c r="M37721" s="162"/>
      <c r="N37721" s="152"/>
      <c r="P37721" s="138"/>
    </row>
    <row r="37722" spans="13:16" x14ac:dyDescent="0.3">
      <c r="M37722" s="162"/>
      <c r="N37722" s="152"/>
      <c r="P37722" s="138"/>
    </row>
    <row r="37723" spans="13:16" x14ac:dyDescent="0.3">
      <c r="M37723" s="162"/>
      <c r="N37723" s="152"/>
      <c r="P37723" s="138"/>
    </row>
    <row r="37724" spans="13:16" x14ac:dyDescent="0.3">
      <c r="M37724" s="162"/>
      <c r="N37724" s="152"/>
      <c r="P37724" s="138"/>
    </row>
    <row r="37725" spans="13:16" x14ac:dyDescent="0.3">
      <c r="M37725" s="162"/>
      <c r="N37725" s="152"/>
      <c r="P37725" s="138"/>
    </row>
    <row r="37726" spans="13:16" x14ac:dyDescent="0.3">
      <c r="M37726" s="162"/>
      <c r="N37726" s="152"/>
      <c r="P37726" s="138"/>
    </row>
    <row r="37727" spans="13:16" x14ac:dyDescent="0.3">
      <c r="M37727" s="162"/>
      <c r="N37727" s="152"/>
      <c r="P37727" s="138"/>
    </row>
    <row r="37728" spans="13:16" x14ac:dyDescent="0.3">
      <c r="M37728" s="162"/>
      <c r="N37728" s="152"/>
      <c r="P37728" s="138"/>
    </row>
    <row r="37729" spans="13:16" x14ac:dyDescent="0.3">
      <c r="M37729" s="162"/>
      <c r="N37729" s="152"/>
      <c r="P37729" s="138"/>
    </row>
    <row r="37730" spans="13:16" x14ac:dyDescent="0.3">
      <c r="M37730" s="162"/>
      <c r="N37730" s="152"/>
      <c r="P37730" s="138"/>
    </row>
    <row r="37731" spans="13:16" x14ac:dyDescent="0.3">
      <c r="M37731" s="162"/>
      <c r="N37731" s="152"/>
      <c r="P37731" s="138"/>
    </row>
    <row r="37732" spans="13:16" x14ac:dyDescent="0.3">
      <c r="M37732" s="162"/>
      <c r="N37732" s="152"/>
      <c r="P37732" s="138"/>
    </row>
    <row r="37733" spans="13:16" x14ac:dyDescent="0.3">
      <c r="M37733" s="162"/>
      <c r="N37733" s="152"/>
      <c r="P37733" s="138"/>
    </row>
    <row r="37734" spans="13:16" x14ac:dyDescent="0.3">
      <c r="M37734" s="162"/>
      <c r="N37734" s="152"/>
      <c r="P37734" s="138"/>
    </row>
    <row r="37735" spans="13:16" x14ac:dyDescent="0.3">
      <c r="M37735" s="162"/>
      <c r="N37735" s="152"/>
      <c r="P37735" s="138"/>
    </row>
    <row r="37736" spans="13:16" x14ac:dyDescent="0.3">
      <c r="M37736" s="162"/>
      <c r="N37736" s="152"/>
      <c r="P37736" s="138"/>
    </row>
    <row r="37737" spans="13:16" x14ac:dyDescent="0.3">
      <c r="M37737" s="162"/>
      <c r="N37737" s="152"/>
      <c r="P37737" s="138"/>
    </row>
    <row r="37738" spans="13:16" x14ac:dyDescent="0.3">
      <c r="M37738" s="162"/>
      <c r="N37738" s="152"/>
      <c r="P37738" s="138"/>
    </row>
    <row r="37739" spans="13:16" x14ac:dyDescent="0.3">
      <c r="M37739" s="162"/>
      <c r="N37739" s="152"/>
      <c r="P37739" s="138"/>
    </row>
    <row r="37740" spans="13:16" x14ac:dyDescent="0.3">
      <c r="M37740" s="162"/>
      <c r="N37740" s="152"/>
      <c r="P37740" s="138"/>
    </row>
    <row r="37741" spans="13:16" x14ac:dyDescent="0.3">
      <c r="M37741" s="162"/>
      <c r="N37741" s="152"/>
      <c r="P37741" s="138"/>
    </row>
    <row r="37742" spans="13:16" x14ac:dyDescent="0.3">
      <c r="M37742" s="162"/>
      <c r="N37742" s="152"/>
      <c r="P37742" s="138"/>
    </row>
    <row r="37743" spans="13:16" x14ac:dyDescent="0.3">
      <c r="M37743" s="162"/>
      <c r="N37743" s="152"/>
      <c r="P37743" s="138"/>
    </row>
    <row r="37744" spans="13:16" x14ac:dyDescent="0.3">
      <c r="M37744" s="162"/>
      <c r="N37744" s="152"/>
      <c r="P37744" s="138"/>
    </row>
    <row r="37745" spans="13:16" x14ac:dyDescent="0.3">
      <c r="M37745" s="162"/>
      <c r="N37745" s="152"/>
      <c r="P37745" s="138"/>
    </row>
    <row r="37746" spans="13:16" x14ac:dyDescent="0.3">
      <c r="M37746" s="162"/>
      <c r="N37746" s="152"/>
      <c r="P37746" s="138"/>
    </row>
    <row r="37747" spans="13:16" x14ac:dyDescent="0.3">
      <c r="M37747" s="162"/>
      <c r="N37747" s="152"/>
      <c r="P37747" s="138"/>
    </row>
    <row r="37748" spans="13:16" x14ac:dyDescent="0.3">
      <c r="M37748" s="162"/>
      <c r="N37748" s="152"/>
      <c r="P37748" s="138"/>
    </row>
    <row r="37749" spans="13:16" x14ac:dyDescent="0.3">
      <c r="M37749" s="162"/>
      <c r="N37749" s="152"/>
      <c r="P37749" s="138"/>
    </row>
    <row r="37750" spans="13:16" x14ac:dyDescent="0.3">
      <c r="M37750" s="162"/>
      <c r="N37750" s="152"/>
      <c r="P37750" s="138"/>
    </row>
    <row r="37751" spans="13:16" x14ac:dyDescent="0.3">
      <c r="M37751" s="162"/>
      <c r="N37751" s="152"/>
      <c r="P37751" s="138"/>
    </row>
    <row r="37752" spans="13:16" x14ac:dyDescent="0.3">
      <c r="M37752" s="162"/>
      <c r="N37752" s="152"/>
      <c r="P37752" s="138"/>
    </row>
    <row r="37753" spans="13:16" x14ac:dyDescent="0.3">
      <c r="M37753" s="162"/>
      <c r="N37753" s="152"/>
      <c r="P37753" s="138"/>
    </row>
    <row r="37754" spans="13:16" x14ac:dyDescent="0.3">
      <c r="M37754" s="162"/>
      <c r="N37754" s="152"/>
      <c r="P37754" s="138"/>
    </row>
    <row r="37755" spans="13:16" x14ac:dyDescent="0.3">
      <c r="M37755" s="162"/>
      <c r="N37755" s="152"/>
      <c r="P37755" s="138"/>
    </row>
    <row r="37756" spans="13:16" x14ac:dyDescent="0.3">
      <c r="M37756" s="162"/>
      <c r="N37756" s="152"/>
      <c r="P37756" s="138"/>
    </row>
    <row r="37757" spans="13:16" x14ac:dyDescent="0.3">
      <c r="M37757" s="162"/>
      <c r="N37757" s="152"/>
      <c r="P37757" s="138"/>
    </row>
    <row r="37758" spans="13:16" x14ac:dyDescent="0.3">
      <c r="M37758" s="162"/>
      <c r="N37758" s="152"/>
      <c r="P37758" s="138"/>
    </row>
    <row r="37759" spans="13:16" x14ac:dyDescent="0.3">
      <c r="M37759" s="162"/>
      <c r="N37759" s="152"/>
      <c r="P37759" s="138"/>
    </row>
    <row r="37760" spans="13:16" x14ac:dyDescent="0.3">
      <c r="M37760" s="162"/>
      <c r="N37760" s="152"/>
      <c r="P37760" s="138"/>
    </row>
    <row r="37761" spans="13:16" x14ac:dyDescent="0.3">
      <c r="M37761" s="162"/>
      <c r="N37761" s="152"/>
      <c r="P37761" s="138"/>
    </row>
    <row r="37762" spans="13:16" x14ac:dyDescent="0.3">
      <c r="M37762" s="162"/>
      <c r="N37762" s="152"/>
      <c r="P37762" s="138"/>
    </row>
    <row r="37763" spans="13:16" x14ac:dyDescent="0.3">
      <c r="M37763" s="162"/>
      <c r="N37763" s="152"/>
      <c r="P37763" s="138"/>
    </row>
    <row r="37764" spans="13:16" x14ac:dyDescent="0.3">
      <c r="M37764" s="162"/>
      <c r="N37764" s="152"/>
      <c r="P37764" s="138"/>
    </row>
    <row r="37765" spans="13:16" x14ac:dyDescent="0.3">
      <c r="M37765" s="162"/>
      <c r="N37765" s="152"/>
      <c r="P37765" s="138"/>
    </row>
    <row r="37766" spans="13:16" x14ac:dyDescent="0.3">
      <c r="M37766" s="162"/>
      <c r="N37766" s="152"/>
      <c r="P37766" s="138"/>
    </row>
    <row r="37767" spans="13:16" x14ac:dyDescent="0.3">
      <c r="M37767" s="162"/>
      <c r="N37767" s="152"/>
      <c r="P37767" s="138"/>
    </row>
    <row r="37768" spans="13:16" x14ac:dyDescent="0.3">
      <c r="M37768" s="162"/>
      <c r="N37768" s="152"/>
      <c r="P37768" s="138"/>
    </row>
    <row r="37769" spans="13:16" x14ac:dyDescent="0.3">
      <c r="M37769" s="162"/>
      <c r="N37769" s="152"/>
      <c r="P37769" s="138"/>
    </row>
    <row r="37770" spans="13:16" x14ac:dyDescent="0.3">
      <c r="M37770" s="162"/>
      <c r="N37770" s="152"/>
      <c r="P37770" s="138"/>
    </row>
    <row r="37771" spans="13:16" x14ac:dyDescent="0.3">
      <c r="M37771" s="162"/>
      <c r="N37771" s="152"/>
      <c r="P37771" s="138"/>
    </row>
    <row r="37772" spans="13:16" x14ac:dyDescent="0.3">
      <c r="M37772" s="162"/>
      <c r="N37772" s="152"/>
      <c r="P37772" s="138"/>
    </row>
    <row r="37773" spans="13:16" x14ac:dyDescent="0.3">
      <c r="M37773" s="162"/>
      <c r="N37773" s="152"/>
      <c r="P37773" s="138"/>
    </row>
    <row r="37774" spans="13:16" x14ac:dyDescent="0.3">
      <c r="M37774" s="162"/>
      <c r="N37774" s="152"/>
      <c r="P37774" s="138"/>
    </row>
    <row r="37775" spans="13:16" x14ac:dyDescent="0.3">
      <c r="M37775" s="162"/>
      <c r="N37775" s="152"/>
      <c r="P37775" s="138"/>
    </row>
    <row r="37776" spans="13:16" x14ac:dyDescent="0.3">
      <c r="M37776" s="162"/>
      <c r="N37776" s="152"/>
      <c r="P37776" s="138"/>
    </row>
    <row r="37777" spans="13:16" x14ac:dyDescent="0.3">
      <c r="M37777" s="162"/>
      <c r="N37777" s="152"/>
      <c r="P37777" s="138"/>
    </row>
    <row r="37778" spans="13:16" x14ac:dyDescent="0.3">
      <c r="M37778" s="162"/>
      <c r="N37778" s="152"/>
      <c r="P37778" s="138"/>
    </row>
    <row r="37779" spans="13:16" x14ac:dyDescent="0.3">
      <c r="M37779" s="162"/>
      <c r="N37779" s="152"/>
      <c r="P37779" s="138"/>
    </row>
    <row r="37780" spans="13:16" x14ac:dyDescent="0.3">
      <c r="M37780" s="162"/>
      <c r="N37780" s="152"/>
      <c r="P37780" s="138"/>
    </row>
    <row r="37781" spans="13:16" x14ac:dyDescent="0.3">
      <c r="M37781" s="162"/>
      <c r="N37781" s="152"/>
      <c r="P37781" s="138"/>
    </row>
    <row r="37782" spans="13:16" x14ac:dyDescent="0.3">
      <c r="M37782" s="162"/>
      <c r="N37782" s="152"/>
      <c r="P37782" s="138"/>
    </row>
    <row r="37783" spans="13:16" x14ac:dyDescent="0.3">
      <c r="M37783" s="162"/>
      <c r="N37783" s="152"/>
      <c r="P37783" s="138"/>
    </row>
    <row r="37784" spans="13:16" x14ac:dyDescent="0.3">
      <c r="M37784" s="162"/>
      <c r="N37784" s="152"/>
      <c r="P37784" s="138"/>
    </row>
    <row r="37785" spans="13:16" x14ac:dyDescent="0.3">
      <c r="M37785" s="162"/>
      <c r="N37785" s="152"/>
      <c r="P37785" s="138"/>
    </row>
    <row r="37786" spans="13:16" x14ac:dyDescent="0.3">
      <c r="M37786" s="162"/>
      <c r="N37786" s="152"/>
      <c r="P37786" s="138"/>
    </row>
    <row r="37787" spans="13:16" x14ac:dyDescent="0.3">
      <c r="M37787" s="162"/>
      <c r="N37787" s="152"/>
      <c r="P37787" s="138"/>
    </row>
    <row r="37788" spans="13:16" x14ac:dyDescent="0.3">
      <c r="M37788" s="162"/>
      <c r="N37788" s="152"/>
      <c r="P37788" s="138"/>
    </row>
    <row r="37789" spans="13:16" x14ac:dyDescent="0.3">
      <c r="M37789" s="162"/>
      <c r="N37789" s="152"/>
      <c r="P37789" s="138"/>
    </row>
    <row r="37790" spans="13:16" x14ac:dyDescent="0.3">
      <c r="M37790" s="162"/>
      <c r="N37790" s="152"/>
      <c r="P37790" s="138"/>
    </row>
    <row r="37791" spans="13:16" x14ac:dyDescent="0.3">
      <c r="M37791" s="162"/>
      <c r="N37791" s="152"/>
      <c r="P37791" s="138"/>
    </row>
    <row r="37792" spans="13:16" x14ac:dyDescent="0.3">
      <c r="M37792" s="162"/>
      <c r="N37792" s="152"/>
      <c r="P37792" s="138"/>
    </row>
    <row r="37793" spans="13:16" x14ac:dyDescent="0.3">
      <c r="M37793" s="162"/>
      <c r="N37793" s="152"/>
      <c r="P37793" s="138"/>
    </row>
    <row r="37794" spans="13:16" x14ac:dyDescent="0.3">
      <c r="M37794" s="162"/>
      <c r="N37794" s="152"/>
      <c r="P37794" s="138"/>
    </row>
    <row r="37795" spans="13:16" x14ac:dyDescent="0.3">
      <c r="M37795" s="162"/>
      <c r="N37795" s="152"/>
      <c r="P37795" s="138"/>
    </row>
    <row r="37796" spans="13:16" x14ac:dyDescent="0.3">
      <c r="M37796" s="162"/>
      <c r="N37796" s="152"/>
      <c r="P37796" s="138"/>
    </row>
    <row r="37797" spans="13:16" x14ac:dyDescent="0.3">
      <c r="M37797" s="162"/>
      <c r="N37797" s="152"/>
      <c r="P37797" s="138"/>
    </row>
    <row r="37798" spans="13:16" x14ac:dyDescent="0.3">
      <c r="M37798" s="162"/>
      <c r="N37798" s="152"/>
      <c r="P37798" s="138"/>
    </row>
    <row r="37799" spans="13:16" x14ac:dyDescent="0.3">
      <c r="M37799" s="162"/>
      <c r="N37799" s="152"/>
      <c r="P37799" s="138"/>
    </row>
    <row r="37800" spans="13:16" x14ac:dyDescent="0.3">
      <c r="M37800" s="162"/>
      <c r="N37800" s="152"/>
      <c r="P37800" s="138"/>
    </row>
    <row r="37801" spans="13:16" x14ac:dyDescent="0.3">
      <c r="M37801" s="162"/>
      <c r="N37801" s="152"/>
      <c r="P37801" s="138"/>
    </row>
    <row r="37802" spans="13:16" x14ac:dyDescent="0.3">
      <c r="M37802" s="162"/>
      <c r="N37802" s="152"/>
      <c r="P37802" s="138"/>
    </row>
    <row r="37803" spans="13:16" x14ac:dyDescent="0.3">
      <c r="M37803" s="162"/>
      <c r="N37803" s="152"/>
      <c r="P37803" s="138"/>
    </row>
    <row r="37804" spans="13:16" x14ac:dyDescent="0.3">
      <c r="M37804" s="162"/>
      <c r="N37804" s="152"/>
      <c r="P37804" s="138"/>
    </row>
    <row r="37805" spans="13:16" x14ac:dyDescent="0.3">
      <c r="M37805" s="162"/>
      <c r="N37805" s="152"/>
      <c r="P37805" s="138"/>
    </row>
    <row r="37806" spans="13:16" x14ac:dyDescent="0.3">
      <c r="M37806" s="162"/>
      <c r="N37806" s="152"/>
      <c r="P37806" s="138"/>
    </row>
    <row r="37807" spans="13:16" x14ac:dyDescent="0.3">
      <c r="M37807" s="162"/>
      <c r="N37807" s="152"/>
      <c r="P37807" s="138"/>
    </row>
    <row r="37808" spans="13:16" x14ac:dyDescent="0.3">
      <c r="M37808" s="162"/>
      <c r="N37808" s="152"/>
      <c r="P37808" s="138"/>
    </row>
    <row r="37809" spans="13:16" x14ac:dyDescent="0.3">
      <c r="M37809" s="162"/>
      <c r="N37809" s="152"/>
      <c r="P37809" s="138"/>
    </row>
    <row r="37810" spans="13:16" x14ac:dyDescent="0.3">
      <c r="M37810" s="162"/>
      <c r="N37810" s="152"/>
      <c r="P37810" s="138"/>
    </row>
    <row r="37811" spans="13:16" x14ac:dyDescent="0.3">
      <c r="M37811" s="162"/>
      <c r="N37811" s="152"/>
      <c r="P37811" s="138"/>
    </row>
    <row r="37812" spans="13:16" x14ac:dyDescent="0.3">
      <c r="M37812" s="162"/>
      <c r="N37812" s="152"/>
      <c r="P37812" s="138"/>
    </row>
    <row r="37813" spans="13:16" x14ac:dyDescent="0.3">
      <c r="M37813" s="162"/>
      <c r="N37813" s="152"/>
      <c r="P37813" s="138"/>
    </row>
    <row r="37814" spans="13:16" x14ac:dyDescent="0.3">
      <c r="M37814" s="162"/>
      <c r="N37814" s="152"/>
      <c r="P37814" s="138"/>
    </row>
    <row r="37815" spans="13:16" x14ac:dyDescent="0.3">
      <c r="M37815" s="162"/>
      <c r="N37815" s="152"/>
      <c r="P37815" s="138"/>
    </row>
    <row r="37816" spans="13:16" x14ac:dyDescent="0.3">
      <c r="M37816" s="162"/>
      <c r="N37816" s="152"/>
      <c r="P37816" s="138"/>
    </row>
    <row r="37817" spans="13:16" x14ac:dyDescent="0.3">
      <c r="M37817" s="162"/>
      <c r="N37817" s="152"/>
      <c r="P37817" s="138"/>
    </row>
    <row r="37818" spans="13:16" x14ac:dyDescent="0.3">
      <c r="M37818" s="162"/>
      <c r="N37818" s="152"/>
      <c r="P37818" s="138"/>
    </row>
    <row r="37819" spans="13:16" x14ac:dyDescent="0.3">
      <c r="M37819" s="162"/>
      <c r="N37819" s="152"/>
      <c r="P37819" s="138"/>
    </row>
    <row r="37820" spans="13:16" x14ac:dyDescent="0.3">
      <c r="M37820" s="162"/>
      <c r="N37820" s="152"/>
      <c r="P37820" s="138"/>
    </row>
    <row r="37821" spans="13:16" x14ac:dyDescent="0.3">
      <c r="M37821" s="162"/>
      <c r="N37821" s="152"/>
      <c r="P37821" s="138"/>
    </row>
    <row r="37822" spans="13:16" x14ac:dyDescent="0.3">
      <c r="M37822" s="162"/>
      <c r="N37822" s="152"/>
      <c r="P37822" s="138"/>
    </row>
    <row r="37823" spans="13:16" x14ac:dyDescent="0.3">
      <c r="M37823" s="162"/>
      <c r="N37823" s="152"/>
      <c r="P37823" s="138"/>
    </row>
    <row r="37824" spans="13:16" x14ac:dyDescent="0.3">
      <c r="M37824" s="162"/>
      <c r="N37824" s="152"/>
      <c r="P37824" s="138"/>
    </row>
    <row r="37825" spans="13:16" x14ac:dyDescent="0.3">
      <c r="M37825" s="162"/>
      <c r="N37825" s="152"/>
      <c r="P37825" s="138"/>
    </row>
    <row r="37826" spans="13:16" x14ac:dyDescent="0.3">
      <c r="M37826" s="162"/>
      <c r="N37826" s="152"/>
      <c r="P37826" s="138"/>
    </row>
    <row r="37827" spans="13:16" x14ac:dyDescent="0.3">
      <c r="M37827" s="162"/>
      <c r="N37827" s="152"/>
      <c r="P37827" s="138"/>
    </row>
    <row r="37828" spans="13:16" x14ac:dyDescent="0.3">
      <c r="M37828" s="162"/>
      <c r="N37828" s="152"/>
      <c r="P37828" s="138"/>
    </row>
    <row r="37829" spans="13:16" x14ac:dyDescent="0.3">
      <c r="M37829" s="162"/>
      <c r="N37829" s="152"/>
      <c r="P37829" s="138"/>
    </row>
    <row r="37830" spans="13:16" x14ac:dyDescent="0.3">
      <c r="M37830" s="162"/>
      <c r="N37830" s="152"/>
      <c r="P37830" s="138"/>
    </row>
    <row r="37831" spans="13:16" x14ac:dyDescent="0.3">
      <c r="M37831" s="162"/>
      <c r="N37831" s="152"/>
      <c r="P37831" s="138"/>
    </row>
    <row r="37832" spans="13:16" x14ac:dyDescent="0.3">
      <c r="M37832" s="162"/>
      <c r="N37832" s="152"/>
      <c r="P37832" s="138"/>
    </row>
    <row r="37833" spans="13:16" x14ac:dyDescent="0.3">
      <c r="M37833" s="162"/>
      <c r="N37833" s="152"/>
      <c r="P37833" s="138"/>
    </row>
    <row r="37834" spans="13:16" x14ac:dyDescent="0.3">
      <c r="M37834" s="162"/>
      <c r="N37834" s="152"/>
      <c r="P37834" s="138"/>
    </row>
    <row r="37835" spans="13:16" x14ac:dyDescent="0.3">
      <c r="M37835" s="162"/>
      <c r="N37835" s="152"/>
      <c r="P37835" s="138"/>
    </row>
    <row r="37836" spans="13:16" x14ac:dyDescent="0.3">
      <c r="M37836" s="162"/>
      <c r="N37836" s="152"/>
      <c r="P37836" s="138"/>
    </row>
    <row r="37837" spans="13:16" x14ac:dyDescent="0.3">
      <c r="M37837" s="162"/>
      <c r="N37837" s="152"/>
      <c r="P37837" s="138"/>
    </row>
    <row r="37838" spans="13:16" x14ac:dyDescent="0.3">
      <c r="M37838" s="162"/>
      <c r="N37838" s="152"/>
      <c r="P37838" s="138"/>
    </row>
    <row r="37839" spans="13:16" x14ac:dyDescent="0.3">
      <c r="M37839" s="162"/>
      <c r="N37839" s="152"/>
      <c r="P37839" s="138"/>
    </row>
    <row r="37840" spans="13:16" x14ac:dyDescent="0.3">
      <c r="M37840" s="162"/>
      <c r="N37840" s="152"/>
      <c r="P37840" s="138"/>
    </row>
    <row r="37841" spans="13:16" x14ac:dyDescent="0.3">
      <c r="M37841" s="162"/>
      <c r="N37841" s="152"/>
      <c r="P37841" s="138"/>
    </row>
    <row r="37842" spans="13:16" x14ac:dyDescent="0.3">
      <c r="M37842" s="162"/>
      <c r="N37842" s="152"/>
      <c r="P37842" s="138"/>
    </row>
    <row r="37843" spans="13:16" x14ac:dyDescent="0.3">
      <c r="M37843" s="162"/>
      <c r="N37843" s="152"/>
      <c r="P37843" s="138"/>
    </row>
    <row r="37844" spans="13:16" x14ac:dyDescent="0.3">
      <c r="M37844" s="162"/>
      <c r="N37844" s="152"/>
      <c r="P37844" s="138"/>
    </row>
    <row r="37845" spans="13:16" x14ac:dyDescent="0.3">
      <c r="M37845" s="162"/>
      <c r="N37845" s="152"/>
      <c r="P37845" s="138"/>
    </row>
    <row r="37846" spans="13:16" x14ac:dyDescent="0.3">
      <c r="M37846" s="162"/>
      <c r="N37846" s="152"/>
      <c r="P37846" s="138"/>
    </row>
    <row r="37847" spans="13:16" x14ac:dyDescent="0.3">
      <c r="M37847" s="162"/>
      <c r="N37847" s="152"/>
      <c r="P37847" s="138"/>
    </row>
    <row r="37848" spans="13:16" x14ac:dyDescent="0.3">
      <c r="M37848" s="162"/>
      <c r="N37848" s="152"/>
      <c r="P37848" s="138"/>
    </row>
    <row r="37849" spans="13:16" x14ac:dyDescent="0.3">
      <c r="M37849" s="162"/>
      <c r="N37849" s="152"/>
      <c r="P37849" s="138"/>
    </row>
    <row r="37850" spans="13:16" x14ac:dyDescent="0.3">
      <c r="M37850" s="162"/>
      <c r="N37850" s="152"/>
      <c r="P37850" s="138"/>
    </row>
    <row r="37851" spans="13:16" x14ac:dyDescent="0.3">
      <c r="M37851" s="162"/>
      <c r="N37851" s="152"/>
      <c r="P37851" s="138"/>
    </row>
    <row r="37852" spans="13:16" x14ac:dyDescent="0.3">
      <c r="M37852" s="162"/>
      <c r="N37852" s="152"/>
      <c r="P37852" s="138"/>
    </row>
    <row r="37853" spans="13:16" x14ac:dyDescent="0.3">
      <c r="M37853" s="162"/>
      <c r="N37853" s="152"/>
      <c r="P37853" s="138"/>
    </row>
    <row r="37854" spans="13:16" x14ac:dyDescent="0.3">
      <c r="M37854" s="162"/>
      <c r="N37854" s="152"/>
      <c r="P37854" s="138"/>
    </row>
    <row r="37855" spans="13:16" x14ac:dyDescent="0.3">
      <c r="M37855" s="162"/>
      <c r="N37855" s="152"/>
      <c r="P37855" s="138"/>
    </row>
    <row r="37856" spans="13:16" x14ac:dyDescent="0.3">
      <c r="M37856" s="162"/>
      <c r="N37856" s="152"/>
      <c r="P37856" s="138"/>
    </row>
    <row r="37857" spans="13:16" x14ac:dyDescent="0.3">
      <c r="M37857" s="162"/>
      <c r="N37857" s="152"/>
      <c r="P37857" s="138"/>
    </row>
    <row r="37858" spans="13:16" x14ac:dyDescent="0.3">
      <c r="M37858" s="162"/>
      <c r="N37858" s="152"/>
      <c r="P37858" s="138"/>
    </row>
    <row r="37859" spans="13:16" x14ac:dyDescent="0.3">
      <c r="M37859" s="162"/>
      <c r="N37859" s="152"/>
      <c r="P37859" s="138"/>
    </row>
    <row r="37860" spans="13:16" x14ac:dyDescent="0.3">
      <c r="M37860" s="162"/>
      <c r="N37860" s="152"/>
      <c r="P37860" s="138"/>
    </row>
    <row r="37861" spans="13:16" x14ac:dyDescent="0.3">
      <c r="M37861" s="162"/>
      <c r="N37861" s="152"/>
      <c r="P37861" s="138"/>
    </row>
    <row r="37862" spans="13:16" x14ac:dyDescent="0.3">
      <c r="M37862" s="162"/>
      <c r="N37862" s="152"/>
      <c r="P37862" s="138"/>
    </row>
    <row r="37863" spans="13:16" x14ac:dyDescent="0.3">
      <c r="M37863" s="162"/>
      <c r="N37863" s="152"/>
      <c r="P37863" s="138"/>
    </row>
    <row r="37864" spans="13:16" x14ac:dyDescent="0.3">
      <c r="M37864" s="162"/>
      <c r="N37864" s="152"/>
      <c r="P37864" s="138"/>
    </row>
    <row r="37865" spans="13:16" x14ac:dyDescent="0.3">
      <c r="M37865" s="162"/>
      <c r="N37865" s="152"/>
      <c r="P37865" s="138"/>
    </row>
    <row r="37866" spans="13:16" x14ac:dyDescent="0.3">
      <c r="M37866" s="162"/>
      <c r="N37866" s="152"/>
      <c r="P37866" s="138"/>
    </row>
    <row r="37867" spans="13:16" x14ac:dyDescent="0.3">
      <c r="M37867" s="162"/>
      <c r="N37867" s="152"/>
      <c r="P37867" s="138"/>
    </row>
    <row r="37868" spans="13:16" x14ac:dyDescent="0.3">
      <c r="M37868" s="162"/>
      <c r="N37868" s="152"/>
      <c r="P37868" s="138"/>
    </row>
    <row r="37869" spans="13:16" x14ac:dyDescent="0.3">
      <c r="M37869" s="162"/>
      <c r="N37869" s="152"/>
      <c r="P37869" s="138"/>
    </row>
    <row r="37870" spans="13:16" x14ac:dyDescent="0.3">
      <c r="M37870" s="162"/>
      <c r="N37870" s="152"/>
      <c r="P37870" s="138"/>
    </row>
    <row r="37871" spans="13:16" x14ac:dyDescent="0.3">
      <c r="M37871" s="162"/>
      <c r="N37871" s="152"/>
      <c r="P37871" s="138"/>
    </row>
    <row r="37872" spans="13:16" x14ac:dyDescent="0.3">
      <c r="M37872" s="162"/>
      <c r="N37872" s="152"/>
      <c r="P37872" s="138"/>
    </row>
    <row r="37873" spans="13:16" x14ac:dyDescent="0.3">
      <c r="M37873" s="162"/>
      <c r="N37873" s="152"/>
      <c r="P37873" s="138"/>
    </row>
    <row r="37874" spans="13:16" x14ac:dyDescent="0.3">
      <c r="M37874" s="162"/>
      <c r="N37874" s="152"/>
      <c r="P37874" s="138"/>
    </row>
    <row r="37875" spans="13:16" x14ac:dyDescent="0.3">
      <c r="M37875" s="162"/>
      <c r="N37875" s="152"/>
      <c r="P37875" s="138"/>
    </row>
    <row r="37876" spans="13:16" x14ac:dyDescent="0.3">
      <c r="M37876" s="162"/>
      <c r="N37876" s="152"/>
      <c r="P37876" s="138"/>
    </row>
    <row r="37877" spans="13:16" x14ac:dyDescent="0.3">
      <c r="M37877" s="162"/>
      <c r="N37877" s="152"/>
      <c r="P37877" s="138"/>
    </row>
    <row r="37878" spans="13:16" x14ac:dyDescent="0.3">
      <c r="M37878" s="162"/>
      <c r="N37878" s="152"/>
      <c r="P37878" s="138"/>
    </row>
    <row r="37879" spans="13:16" x14ac:dyDescent="0.3">
      <c r="M37879" s="162"/>
      <c r="N37879" s="152"/>
      <c r="P37879" s="138"/>
    </row>
    <row r="37880" spans="13:16" x14ac:dyDescent="0.3">
      <c r="M37880" s="162"/>
      <c r="N37880" s="152"/>
      <c r="P37880" s="138"/>
    </row>
    <row r="37881" spans="13:16" x14ac:dyDescent="0.3">
      <c r="M37881" s="162"/>
      <c r="N37881" s="152"/>
      <c r="P37881" s="138"/>
    </row>
    <row r="37882" spans="13:16" x14ac:dyDescent="0.3">
      <c r="M37882" s="162"/>
      <c r="N37882" s="152"/>
      <c r="P37882" s="138"/>
    </row>
    <row r="37883" spans="13:16" x14ac:dyDescent="0.3">
      <c r="M37883" s="162"/>
      <c r="N37883" s="152"/>
      <c r="P37883" s="138"/>
    </row>
    <row r="37884" spans="13:16" x14ac:dyDescent="0.3">
      <c r="M37884" s="162"/>
      <c r="N37884" s="152"/>
      <c r="P37884" s="138"/>
    </row>
    <row r="37885" spans="13:16" x14ac:dyDescent="0.3">
      <c r="M37885" s="162"/>
      <c r="N37885" s="152"/>
      <c r="P37885" s="138"/>
    </row>
    <row r="37886" spans="13:16" x14ac:dyDescent="0.3">
      <c r="M37886" s="162"/>
      <c r="N37886" s="152"/>
      <c r="P37886" s="138"/>
    </row>
    <row r="37887" spans="13:16" x14ac:dyDescent="0.3">
      <c r="M37887" s="162"/>
      <c r="N37887" s="152"/>
      <c r="P37887" s="138"/>
    </row>
    <row r="37888" spans="13:16" x14ac:dyDescent="0.3">
      <c r="M37888" s="162"/>
      <c r="N37888" s="152"/>
      <c r="P37888" s="138"/>
    </row>
    <row r="37889" spans="13:16" x14ac:dyDescent="0.3">
      <c r="M37889" s="162"/>
      <c r="N37889" s="152"/>
      <c r="P37889" s="138"/>
    </row>
    <row r="37890" spans="13:16" x14ac:dyDescent="0.3">
      <c r="M37890" s="162"/>
      <c r="N37890" s="152"/>
      <c r="P37890" s="138"/>
    </row>
    <row r="37891" spans="13:16" x14ac:dyDescent="0.3">
      <c r="M37891" s="162"/>
      <c r="N37891" s="152"/>
      <c r="P37891" s="138"/>
    </row>
    <row r="37892" spans="13:16" x14ac:dyDescent="0.3">
      <c r="M37892" s="162"/>
      <c r="N37892" s="152"/>
      <c r="P37892" s="138"/>
    </row>
    <row r="37893" spans="13:16" x14ac:dyDescent="0.3">
      <c r="M37893" s="162"/>
      <c r="N37893" s="152"/>
      <c r="P37893" s="138"/>
    </row>
    <row r="37894" spans="13:16" x14ac:dyDescent="0.3">
      <c r="M37894" s="162"/>
      <c r="N37894" s="152"/>
      <c r="P37894" s="138"/>
    </row>
    <row r="37895" spans="13:16" x14ac:dyDescent="0.3">
      <c r="M37895" s="162"/>
      <c r="N37895" s="152"/>
      <c r="P37895" s="138"/>
    </row>
    <row r="37896" spans="13:16" x14ac:dyDescent="0.3">
      <c r="M37896" s="162"/>
      <c r="N37896" s="152"/>
      <c r="P37896" s="138"/>
    </row>
    <row r="37897" spans="13:16" x14ac:dyDescent="0.3">
      <c r="M37897" s="162"/>
      <c r="N37897" s="152"/>
      <c r="P37897" s="138"/>
    </row>
    <row r="37898" spans="13:16" x14ac:dyDescent="0.3">
      <c r="M37898" s="162"/>
      <c r="N37898" s="152"/>
      <c r="P37898" s="138"/>
    </row>
    <row r="37899" spans="13:16" x14ac:dyDescent="0.3">
      <c r="M37899" s="162"/>
      <c r="N37899" s="152"/>
      <c r="P37899" s="138"/>
    </row>
    <row r="37900" spans="13:16" x14ac:dyDescent="0.3">
      <c r="M37900" s="162"/>
      <c r="N37900" s="152"/>
      <c r="P37900" s="138"/>
    </row>
    <row r="37901" spans="13:16" x14ac:dyDescent="0.3">
      <c r="M37901" s="162"/>
      <c r="N37901" s="152"/>
      <c r="P37901" s="138"/>
    </row>
    <row r="37902" spans="13:16" x14ac:dyDescent="0.3">
      <c r="M37902" s="162"/>
      <c r="N37902" s="152"/>
      <c r="P37902" s="138"/>
    </row>
    <row r="37903" spans="13:16" x14ac:dyDescent="0.3">
      <c r="M37903" s="162"/>
      <c r="N37903" s="152"/>
      <c r="P37903" s="138"/>
    </row>
    <row r="37904" spans="13:16" x14ac:dyDescent="0.3">
      <c r="M37904" s="162"/>
      <c r="N37904" s="152"/>
      <c r="P37904" s="138"/>
    </row>
    <row r="37905" spans="13:16" x14ac:dyDescent="0.3">
      <c r="M37905" s="162"/>
      <c r="N37905" s="152"/>
      <c r="P37905" s="138"/>
    </row>
    <row r="37906" spans="13:16" x14ac:dyDescent="0.3">
      <c r="M37906" s="162"/>
      <c r="N37906" s="152"/>
      <c r="P37906" s="138"/>
    </row>
    <row r="37907" spans="13:16" x14ac:dyDescent="0.3">
      <c r="M37907" s="162"/>
      <c r="N37907" s="152"/>
      <c r="P37907" s="138"/>
    </row>
    <row r="37908" spans="13:16" x14ac:dyDescent="0.3">
      <c r="M37908" s="162"/>
      <c r="N37908" s="152"/>
      <c r="P37908" s="138"/>
    </row>
    <row r="37909" spans="13:16" x14ac:dyDescent="0.3">
      <c r="M37909" s="162"/>
      <c r="N37909" s="152"/>
      <c r="P37909" s="138"/>
    </row>
    <row r="37910" spans="13:16" x14ac:dyDescent="0.3">
      <c r="M37910" s="162"/>
      <c r="N37910" s="152"/>
      <c r="P37910" s="138"/>
    </row>
    <row r="37911" spans="13:16" x14ac:dyDescent="0.3">
      <c r="M37911" s="162"/>
      <c r="N37911" s="152"/>
      <c r="P37911" s="138"/>
    </row>
    <row r="37912" spans="13:16" x14ac:dyDescent="0.3">
      <c r="M37912" s="162"/>
      <c r="N37912" s="152"/>
      <c r="P37912" s="138"/>
    </row>
    <row r="37913" spans="13:16" x14ac:dyDescent="0.3">
      <c r="M37913" s="162"/>
      <c r="N37913" s="152"/>
      <c r="P37913" s="138"/>
    </row>
    <row r="37914" spans="13:16" x14ac:dyDescent="0.3">
      <c r="M37914" s="162"/>
      <c r="N37914" s="152"/>
      <c r="P37914" s="138"/>
    </row>
    <row r="37915" spans="13:16" x14ac:dyDescent="0.3">
      <c r="M37915" s="162"/>
      <c r="N37915" s="152"/>
      <c r="P37915" s="138"/>
    </row>
    <row r="37916" spans="13:16" x14ac:dyDescent="0.3">
      <c r="M37916" s="162"/>
      <c r="N37916" s="152"/>
      <c r="P37916" s="138"/>
    </row>
    <row r="37917" spans="13:16" x14ac:dyDescent="0.3">
      <c r="M37917" s="162"/>
      <c r="N37917" s="152"/>
      <c r="P37917" s="138"/>
    </row>
    <row r="37918" spans="13:16" x14ac:dyDescent="0.3">
      <c r="M37918" s="162"/>
      <c r="N37918" s="152"/>
      <c r="P37918" s="138"/>
    </row>
    <row r="37919" spans="13:16" x14ac:dyDescent="0.3">
      <c r="M37919" s="162"/>
      <c r="N37919" s="152"/>
      <c r="P37919" s="138"/>
    </row>
    <row r="37920" spans="13:16" x14ac:dyDescent="0.3">
      <c r="M37920" s="162"/>
      <c r="N37920" s="152"/>
      <c r="P37920" s="138"/>
    </row>
    <row r="37921" spans="13:16" x14ac:dyDescent="0.3">
      <c r="M37921" s="162"/>
      <c r="N37921" s="152"/>
      <c r="P37921" s="138"/>
    </row>
    <row r="37922" spans="13:16" x14ac:dyDescent="0.3">
      <c r="M37922" s="162"/>
      <c r="N37922" s="152"/>
      <c r="P37922" s="138"/>
    </row>
    <row r="37923" spans="13:16" x14ac:dyDescent="0.3">
      <c r="M37923" s="162"/>
      <c r="N37923" s="152"/>
      <c r="P37923" s="138"/>
    </row>
    <row r="37924" spans="13:16" x14ac:dyDescent="0.3">
      <c r="M37924" s="162"/>
      <c r="N37924" s="152"/>
      <c r="P37924" s="138"/>
    </row>
    <row r="37925" spans="13:16" x14ac:dyDescent="0.3">
      <c r="M37925" s="162"/>
      <c r="N37925" s="152"/>
      <c r="P37925" s="138"/>
    </row>
    <row r="37926" spans="13:16" x14ac:dyDescent="0.3">
      <c r="M37926" s="162"/>
      <c r="N37926" s="152"/>
      <c r="P37926" s="138"/>
    </row>
    <row r="37927" spans="13:16" x14ac:dyDescent="0.3">
      <c r="M37927" s="162"/>
      <c r="N37927" s="152"/>
      <c r="P37927" s="138"/>
    </row>
    <row r="37928" spans="13:16" x14ac:dyDescent="0.3">
      <c r="M37928" s="162"/>
      <c r="N37928" s="152"/>
      <c r="P37928" s="138"/>
    </row>
    <row r="37929" spans="13:16" x14ac:dyDescent="0.3">
      <c r="M37929" s="162"/>
      <c r="N37929" s="152"/>
      <c r="P37929" s="138"/>
    </row>
    <row r="37930" spans="13:16" x14ac:dyDescent="0.3">
      <c r="M37930" s="162"/>
      <c r="N37930" s="152"/>
      <c r="P37930" s="138"/>
    </row>
    <row r="37931" spans="13:16" x14ac:dyDescent="0.3">
      <c r="M37931" s="162"/>
      <c r="N37931" s="152"/>
      <c r="P37931" s="138"/>
    </row>
    <row r="37932" spans="13:16" x14ac:dyDescent="0.3">
      <c r="M37932" s="162"/>
      <c r="N37932" s="152"/>
      <c r="P37932" s="138"/>
    </row>
    <row r="37933" spans="13:16" x14ac:dyDescent="0.3">
      <c r="M37933" s="162"/>
      <c r="N37933" s="152"/>
      <c r="P37933" s="138"/>
    </row>
    <row r="37934" spans="13:16" x14ac:dyDescent="0.3">
      <c r="M37934" s="162"/>
      <c r="N37934" s="152"/>
      <c r="P37934" s="138"/>
    </row>
    <row r="37935" spans="13:16" x14ac:dyDescent="0.3">
      <c r="M37935" s="162"/>
      <c r="N37935" s="152"/>
      <c r="P37935" s="138"/>
    </row>
    <row r="37936" spans="13:16" x14ac:dyDescent="0.3">
      <c r="M37936" s="162"/>
      <c r="N37936" s="152"/>
      <c r="P37936" s="138"/>
    </row>
    <row r="37937" spans="13:16" x14ac:dyDescent="0.3">
      <c r="M37937" s="162"/>
      <c r="N37937" s="152"/>
      <c r="P37937" s="138"/>
    </row>
    <row r="37938" spans="13:16" x14ac:dyDescent="0.3">
      <c r="M37938" s="162"/>
      <c r="N37938" s="152"/>
      <c r="P37938" s="138"/>
    </row>
    <row r="37939" spans="13:16" x14ac:dyDescent="0.3">
      <c r="M37939" s="162"/>
      <c r="N37939" s="152"/>
      <c r="P37939" s="138"/>
    </row>
    <row r="37940" spans="13:16" x14ac:dyDescent="0.3">
      <c r="M37940" s="162"/>
      <c r="N37940" s="152"/>
      <c r="P37940" s="138"/>
    </row>
    <row r="37941" spans="13:16" x14ac:dyDescent="0.3">
      <c r="M37941" s="162"/>
      <c r="N37941" s="152"/>
      <c r="P37941" s="138"/>
    </row>
    <row r="37942" spans="13:16" x14ac:dyDescent="0.3">
      <c r="M37942" s="162"/>
      <c r="N37942" s="152"/>
      <c r="P37942" s="138"/>
    </row>
    <row r="37943" spans="13:16" x14ac:dyDescent="0.3">
      <c r="M37943" s="162"/>
      <c r="N37943" s="152"/>
      <c r="P37943" s="138"/>
    </row>
    <row r="37944" spans="13:16" x14ac:dyDescent="0.3">
      <c r="M37944" s="162"/>
      <c r="N37944" s="152"/>
      <c r="P37944" s="138"/>
    </row>
    <row r="37945" spans="13:16" x14ac:dyDescent="0.3">
      <c r="M37945" s="162"/>
      <c r="N37945" s="152"/>
      <c r="P37945" s="138"/>
    </row>
    <row r="37946" spans="13:16" x14ac:dyDescent="0.3">
      <c r="M37946" s="162"/>
      <c r="N37946" s="152"/>
      <c r="P37946" s="138"/>
    </row>
    <row r="37947" spans="13:16" x14ac:dyDescent="0.3">
      <c r="M37947" s="162"/>
      <c r="N37947" s="152"/>
      <c r="P37947" s="138"/>
    </row>
    <row r="37948" spans="13:16" x14ac:dyDescent="0.3">
      <c r="M37948" s="162"/>
      <c r="N37948" s="152"/>
      <c r="P37948" s="138"/>
    </row>
    <row r="37949" spans="13:16" x14ac:dyDescent="0.3">
      <c r="M37949" s="162"/>
      <c r="N37949" s="152"/>
      <c r="P37949" s="138"/>
    </row>
    <row r="37950" spans="13:16" x14ac:dyDescent="0.3">
      <c r="M37950" s="162"/>
      <c r="N37950" s="152"/>
      <c r="P37950" s="138"/>
    </row>
    <row r="37951" spans="13:16" x14ac:dyDescent="0.3">
      <c r="M37951" s="162"/>
      <c r="N37951" s="152"/>
      <c r="P37951" s="138"/>
    </row>
    <row r="37952" spans="13:16" x14ac:dyDescent="0.3">
      <c r="M37952" s="162"/>
      <c r="N37952" s="152"/>
      <c r="P37952" s="138"/>
    </row>
    <row r="37953" spans="13:16" x14ac:dyDescent="0.3">
      <c r="M37953" s="162"/>
      <c r="N37953" s="152"/>
      <c r="P37953" s="138"/>
    </row>
    <row r="37954" spans="13:16" x14ac:dyDescent="0.3">
      <c r="M37954" s="162"/>
      <c r="N37954" s="152"/>
      <c r="P37954" s="138"/>
    </row>
    <row r="37955" spans="13:16" x14ac:dyDescent="0.3">
      <c r="M37955" s="162"/>
      <c r="N37955" s="152"/>
      <c r="P37955" s="138"/>
    </row>
    <row r="37956" spans="13:16" x14ac:dyDescent="0.3">
      <c r="M37956" s="162"/>
      <c r="N37956" s="152"/>
      <c r="P37956" s="138"/>
    </row>
    <row r="37957" spans="13:16" x14ac:dyDescent="0.3">
      <c r="M37957" s="162"/>
      <c r="N37957" s="152"/>
      <c r="P37957" s="138"/>
    </row>
    <row r="37958" spans="13:16" x14ac:dyDescent="0.3">
      <c r="M37958" s="162"/>
      <c r="N37958" s="152"/>
      <c r="P37958" s="138"/>
    </row>
    <row r="37959" spans="13:16" x14ac:dyDescent="0.3">
      <c r="M37959" s="162"/>
      <c r="N37959" s="152"/>
      <c r="P37959" s="138"/>
    </row>
    <row r="37960" spans="13:16" x14ac:dyDescent="0.3">
      <c r="M37960" s="162"/>
      <c r="N37960" s="152"/>
      <c r="P37960" s="138"/>
    </row>
    <row r="37961" spans="13:16" x14ac:dyDescent="0.3">
      <c r="M37961" s="162"/>
      <c r="N37961" s="152"/>
      <c r="P37961" s="138"/>
    </row>
    <row r="37962" spans="13:16" x14ac:dyDescent="0.3">
      <c r="M37962" s="162"/>
      <c r="N37962" s="152"/>
      <c r="P37962" s="138"/>
    </row>
    <row r="37963" spans="13:16" x14ac:dyDescent="0.3">
      <c r="M37963" s="162"/>
      <c r="N37963" s="152"/>
      <c r="P37963" s="138"/>
    </row>
    <row r="37964" spans="13:16" x14ac:dyDescent="0.3">
      <c r="M37964" s="162"/>
      <c r="N37964" s="152"/>
      <c r="P37964" s="138"/>
    </row>
    <row r="37965" spans="13:16" x14ac:dyDescent="0.3">
      <c r="M37965" s="162"/>
      <c r="N37965" s="152"/>
      <c r="P37965" s="138"/>
    </row>
    <row r="37966" spans="13:16" x14ac:dyDescent="0.3">
      <c r="M37966" s="162"/>
      <c r="N37966" s="152"/>
      <c r="P37966" s="138"/>
    </row>
    <row r="37967" spans="13:16" x14ac:dyDescent="0.3">
      <c r="M37967" s="162"/>
      <c r="N37967" s="152"/>
      <c r="P37967" s="138"/>
    </row>
    <row r="37968" spans="13:16" x14ac:dyDescent="0.3">
      <c r="M37968" s="162"/>
      <c r="N37968" s="152"/>
      <c r="P37968" s="138"/>
    </row>
    <row r="37969" spans="13:16" x14ac:dyDescent="0.3">
      <c r="M37969" s="162"/>
      <c r="N37969" s="152"/>
      <c r="P37969" s="138"/>
    </row>
    <row r="37970" spans="13:16" x14ac:dyDescent="0.3">
      <c r="M37970" s="162"/>
      <c r="N37970" s="152"/>
      <c r="P37970" s="138"/>
    </row>
    <row r="37971" spans="13:16" x14ac:dyDescent="0.3">
      <c r="M37971" s="162"/>
      <c r="N37971" s="152"/>
      <c r="P37971" s="138"/>
    </row>
    <row r="37972" spans="13:16" x14ac:dyDescent="0.3">
      <c r="M37972" s="162"/>
      <c r="N37972" s="152"/>
      <c r="P37972" s="138"/>
    </row>
    <row r="37973" spans="13:16" x14ac:dyDescent="0.3">
      <c r="M37973" s="162"/>
      <c r="N37973" s="152"/>
      <c r="P37973" s="138"/>
    </row>
    <row r="37974" spans="13:16" x14ac:dyDescent="0.3">
      <c r="M37974" s="162"/>
      <c r="N37974" s="152"/>
      <c r="P37974" s="138"/>
    </row>
    <row r="37975" spans="13:16" x14ac:dyDescent="0.3">
      <c r="M37975" s="162"/>
      <c r="N37975" s="152"/>
      <c r="P37975" s="138"/>
    </row>
    <row r="37976" spans="13:16" x14ac:dyDescent="0.3">
      <c r="M37976" s="162"/>
      <c r="N37976" s="152"/>
      <c r="P37976" s="138"/>
    </row>
    <row r="37977" spans="13:16" x14ac:dyDescent="0.3">
      <c r="M37977" s="162"/>
      <c r="N37977" s="152"/>
      <c r="P37977" s="138"/>
    </row>
    <row r="37978" spans="13:16" x14ac:dyDescent="0.3">
      <c r="M37978" s="162"/>
      <c r="N37978" s="152"/>
      <c r="P37978" s="138"/>
    </row>
    <row r="37979" spans="13:16" x14ac:dyDescent="0.3">
      <c r="M37979" s="162"/>
      <c r="N37979" s="152"/>
      <c r="P37979" s="138"/>
    </row>
    <row r="37980" spans="13:16" x14ac:dyDescent="0.3">
      <c r="M37980" s="162"/>
      <c r="N37980" s="152"/>
      <c r="P37980" s="138"/>
    </row>
    <row r="37981" spans="13:16" x14ac:dyDescent="0.3">
      <c r="M37981" s="162"/>
      <c r="N37981" s="152"/>
      <c r="P37981" s="138"/>
    </row>
    <row r="37982" spans="13:16" x14ac:dyDescent="0.3">
      <c r="M37982" s="162"/>
      <c r="N37982" s="152"/>
      <c r="P37982" s="138"/>
    </row>
    <row r="37983" spans="13:16" x14ac:dyDescent="0.3">
      <c r="M37983" s="162"/>
      <c r="N37983" s="152"/>
      <c r="P37983" s="138"/>
    </row>
    <row r="37984" spans="13:16" x14ac:dyDescent="0.3">
      <c r="M37984" s="162"/>
      <c r="N37984" s="152"/>
      <c r="P37984" s="138"/>
    </row>
    <row r="37985" spans="13:16" x14ac:dyDescent="0.3">
      <c r="M37985" s="162"/>
      <c r="N37985" s="152"/>
      <c r="P37985" s="138"/>
    </row>
    <row r="37986" spans="13:16" x14ac:dyDescent="0.3">
      <c r="M37986" s="162"/>
      <c r="N37986" s="152"/>
      <c r="P37986" s="138"/>
    </row>
    <row r="37987" spans="13:16" x14ac:dyDescent="0.3">
      <c r="M37987" s="162"/>
      <c r="N37987" s="152"/>
      <c r="P37987" s="138"/>
    </row>
    <row r="37988" spans="13:16" x14ac:dyDescent="0.3">
      <c r="M37988" s="162"/>
      <c r="N37988" s="152"/>
      <c r="P37988" s="138"/>
    </row>
    <row r="37989" spans="13:16" x14ac:dyDescent="0.3">
      <c r="M37989" s="162"/>
      <c r="N37989" s="152"/>
      <c r="P37989" s="138"/>
    </row>
    <row r="37990" spans="13:16" x14ac:dyDescent="0.3">
      <c r="M37990" s="162"/>
      <c r="N37990" s="152"/>
      <c r="P37990" s="138"/>
    </row>
    <row r="37991" spans="13:16" x14ac:dyDescent="0.3">
      <c r="M37991" s="162"/>
      <c r="N37991" s="152"/>
      <c r="P37991" s="138"/>
    </row>
    <row r="37992" spans="13:16" x14ac:dyDescent="0.3">
      <c r="M37992" s="162"/>
      <c r="N37992" s="152"/>
      <c r="P37992" s="138"/>
    </row>
    <row r="37993" spans="13:16" x14ac:dyDescent="0.3">
      <c r="M37993" s="162"/>
      <c r="N37993" s="152"/>
      <c r="P37993" s="138"/>
    </row>
    <row r="37994" spans="13:16" x14ac:dyDescent="0.3">
      <c r="M37994" s="162"/>
      <c r="N37994" s="152"/>
      <c r="P37994" s="138"/>
    </row>
    <row r="37995" spans="13:16" x14ac:dyDescent="0.3">
      <c r="M37995" s="162"/>
      <c r="N37995" s="152"/>
      <c r="P37995" s="138"/>
    </row>
    <row r="37996" spans="13:16" x14ac:dyDescent="0.3">
      <c r="M37996" s="162"/>
      <c r="N37996" s="152"/>
      <c r="P37996" s="138"/>
    </row>
    <row r="37997" spans="13:16" x14ac:dyDescent="0.3">
      <c r="M37997" s="162"/>
      <c r="N37997" s="152"/>
      <c r="P37997" s="138"/>
    </row>
    <row r="37998" spans="13:16" x14ac:dyDescent="0.3">
      <c r="M37998" s="162"/>
      <c r="N37998" s="152"/>
      <c r="P37998" s="138"/>
    </row>
    <row r="37999" spans="13:16" x14ac:dyDescent="0.3">
      <c r="M37999" s="162"/>
      <c r="N37999" s="152"/>
      <c r="P37999" s="138"/>
    </row>
    <row r="38000" spans="13:16" x14ac:dyDescent="0.3">
      <c r="M38000" s="162"/>
      <c r="N38000" s="152"/>
      <c r="P38000" s="138"/>
    </row>
    <row r="38001" spans="13:16" x14ac:dyDescent="0.3">
      <c r="M38001" s="162"/>
      <c r="N38001" s="152"/>
      <c r="P38001" s="138"/>
    </row>
    <row r="38002" spans="13:16" x14ac:dyDescent="0.3">
      <c r="M38002" s="162"/>
      <c r="N38002" s="152"/>
      <c r="P38002" s="138"/>
    </row>
    <row r="38003" spans="13:16" x14ac:dyDescent="0.3">
      <c r="M38003" s="162"/>
      <c r="N38003" s="152"/>
      <c r="P38003" s="138"/>
    </row>
    <row r="38004" spans="13:16" x14ac:dyDescent="0.3">
      <c r="M38004" s="162"/>
      <c r="N38004" s="152"/>
      <c r="P38004" s="138"/>
    </row>
    <row r="38005" spans="13:16" x14ac:dyDescent="0.3">
      <c r="M38005" s="162"/>
      <c r="N38005" s="152"/>
      <c r="P38005" s="138"/>
    </row>
    <row r="38006" spans="13:16" x14ac:dyDescent="0.3">
      <c r="M38006" s="162"/>
      <c r="N38006" s="152"/>
      <c r="P38006" s="138"/>
    </row>
    <row r="38007" spans="13:16" x14ac:dyDescent="0.3">
      <c r="M38007" s="162"/>
      <c r="N38007" s="152"/>
      <c r="P38007" s="138"/>
    </row>
    <row r="38008" spans="13:16" x14ac:dyDescent="0.3">
      <c r="M38008" s="162"/>
      <c r="N38008" s="152"/>
      <c r="P38008" s="138"/>
    </row>
    <row r="38009" spans="13:16" x14ac:dyDescent="0.3">
      <c r="M38009" s="162"/>
      <c r="N38009" s="152"/>
      <c r="P38009" s="138"/>
    </row>
    <row r="38010" spans="13:16" x14ac:dyDescent="0.3">
      <c r="M38010" s="162"/>
      <c r="N38010" s="152"/>
      <c r="P38010" s="138"/>
    </row>
    <row r="38011" spans="13:16" x14ac:dyDescent="0.3">
      <c r="M38011" s="162"/>
      <c r="N38011" s="152"/>
      <c r="P38011" s="138"/>
    </row>
    <row r="38012" spans="13:16" x14ac:dyDescent="0.3">
      <c r="M38012" s="162"/>
      <c r="N38012" s="152"/>
      <c r="P38012" s="138"/>
    </row>
    <row r="38013" spans="13:16" x14ac:dyDescent="0.3">
      <c r="M38013" s="162"/>
      <c r="N38013" s="152"/>
      <c r="P38013" s="138"/>
    </row>
    <row r="38014" spans="13:16" x14ac:dyDescent="0.3">
      <c r="M38014" s="162"/>
      <c r="N38014" s="152"/>
      <c r="P38014" s="138"/>
    </row>
    <row r="38015" spans="13:16" x14ac:dyDescent="0.3">
      <c r="M38015" s="162"/>
      <c r="N38015" s="152"/>
      <c r="P38015" s="138"/>
    </row>
    <row r="38016" spans="13:16" x14ac:dyDescent="0.3">
      <c r="M38016" s="162"/>
      <c r="N38016" s="152"/>
      <c r="P38016" s="138"/>
    </row>
    <row r="38017" spans="13:16" x14ac:dyDescent="0.3">
      <c r="M38017" s="162"/>
      <c r="N38017" s="152"/>
      <c r="P38017" s="138"/>
    </row>
    <row r="38018" spans="13:16" x14ac:dyDescent="0.3">
      <c r="M38018" s="162"/>
      <c r="N38018" s="152"/>
      <c r="P38018" s="138"/>
    </row>
    <row r="38019" spans="13:16" x14ac:dyDescent="0.3">
      <c r="M38019" s="162"/>
      <c r="N38019" s="152"/>
      <c r="P38019" s="138"/>
    </row>
    <row r="38020" spans="13:16" x14ac:dyDescent="0.3">
      <c r="M38020" s="162"/>
      <c r="N38020" s="152"/>
      <c r="P38020" s="138"/>
    </row>
    <row r="38021" spans="13:16" x14ac:dyDescent="0.3">
      <c r="M38021" s="162"/>
      <c r="N38021" s="152"/>
      <c r="P38021" s="138"/>
    </row>
    <row r="38022" spans="13:16" x14ac:dyDescent="0.3">
      <c r="M38022" s="162"/>
      <c r="N38022" s="152"/>
      <c r="P38022" s="138"/>
    </row>
    <row r="38023" spans="13:16" x14ac:dyDescent="0.3">
      <c r="M38023" s="162"/>
      <c r="N38023" s="152"/>
      <c r="P38023" s="138"/>
    </row>
    <row r="38024" spans="13:16" x14ac:dyDescent="0.3">
      <c r="M38024" s="162"/>
      <c r="N38024" s="152"/>
      <c r="P38024" s="138"/>
    </row>
    <row r="38025" spans="13:16" x14ac:dyDescent="0.3">
      <c r="M38025" s="162"/>
      <c r="N38025" s="152"/>
      <c r="P38025" s="138"/>
    </row>
    <row r="38026" spans="13:16" x14ac:dyDescent="0.3">
      <c r="M38026" s="162"/>
      <c r="N38026" s="152"/>
      <c r="P38026" s="138"/>
    </row>
    <row r="38027" spans="13:16" x14ac:dyDescent="0.3">
      <c r="M38027" s="162"/>
      <c r="N38027" s="152"/>
      <c r="P38027" s="138"/>
    </row>
    <row r="38028" spans="13:16" x14ac:dyDescent="0.3">
      <c r="M38028" s="162"/>
      <c r="N38028" s="152"/>
      <c r="P38028" s="138"/>
    </row>
    <row r="38029" spans="13:16" x14ac:dyDescent="0.3">
      <c r="M38029" s="162"/>
      <c r="N38029" s="152"/>
      <c r="P38029" s="138"/>
    </row>
    <row r="38030" spans="13:16" x14ac:dyDescent="0.3">
      <c r="M38030" s="162"/>
      <c r="N38030" s="152"/>
      <c r="P38030" s="138"/>
    </row>
    <row r="38031" spans="13:16" x14ac:dyDescent="0.3">
      <c r="M38031" s="162"/>
      <c r="N38031" s="152"/>
      <c r="P38031" s="138"/>
    </row>
    <row r="38032" spans="13:16" x14ac:dyDescent="0.3">
      <c r="M38032" s="162"/>
      <c r="N38032" s="152"/>
      <c r="P38032" s="138"/>
    </row>
    <row r="38033" spans="13:16" x14ac:dyDescent="0.3">
      <c r="M38033" s="162"/>
      <c r="N38033" s="152"/>
      <c r="P38033" s="138"/>
    </row>
    <row r="38034" spans="13:16" x14ac:dyDescent="0.3">
      <c r="M38034" s="162"/>
      <c r="N38034" s="152"/>
      <c r="P38034" s="138"/>
    </row>
    <row r="38035" spans="13:16" x14ac:dyDescent="0.3">
      <c r="M38035" s="162"/>
      <c r="N38035" s="152"/>
      <c r="P38035" s="138"/>
    </row>
    <row r="38036" spans="13:16" x14ac:dyDescent="0.3">
      <c r="M38036" s="162"/>
      <c r="N38036" s="152"/>
      <c r="P38036" s="138"/>
    </row>
    <row r="38037" spans="13:16" x14ac:dyDescent="0.3">
      <c r="M38037" s="162"/>
      <c r="N38037" s="152"/>
      <c r="P38037" s="138"/>
    </row>
    <row r="38038" spans="13:16" x14ac:dyDescent="0.3">
      <c r="M38038" s="162"/>
      <c r="N38038" s="152"/>
      <c r="P38038" s="138"/>
    </row>
    <row r="38039" spans="13:16" x14ac:dyDescent="0.3">
      <c r="M38039" s="162"/>
      <c r="N38039" s="152"/>
      <c r="P38039" s="138"/>
    </row>
    <row r="38040" spans="13:16" x14ac:dyDescent="0.3">
      <c r="M38040" s="162"/>
      <c r="N38040" s="152"/>
      <c r="P38040" s="138"/>
    </row>
    <row r="38041" spans="13:16" x14ac:dyDescent="0.3">
      <c r="M38041" s="162"/>
      <c r="N38041" s="152"/>
      <c r="P38041" s="138"/>
    </row>
    <row r="38042" spans="13:16" x14ac:dyDescent="0.3">
      <c r="M38042" s="162"/>
      <c r="N38042" s="152"/>
      <c r="P38042" s="138"/>
    </row>
    <row r="38043" spans="13:16" x14ac:dyDescent="0.3">
      <c r="M38043" s="162"/>
      <c r="N38043" s="152"/>
      <c r="P38043" s="138"/>
    </row>
    <row r="38044" spans="13:16" x14ac:dyDescent="0.3">
      <c r="M38044" s="162"/>
      <c r="N38044" s="152"/>
      <c r="P38044" s="138"/>
    </row>
    <row r="38045" spans="13:16" x14ac:dyDescent="0.3">
      <c r="M38045" s="162"/>
      <c r="N38045" s="152"/>
      <c r="P38045" s="138"/>
    </row>
    <row r="38046" spans="13:16" x14ac:dyDescent="0.3">
      <c r="M38046" s="162"/>
      <c r="N38046" s="152"/>
      <c r="P38046" s="138"/>
    </row>
    <row r="38047" spans="13:16" x14ac:dyDescent="0.3">
      <c r="M38047" s="162"/>
      <c r="N38047" s="152"/>
      <c r="P38047" s="138"/>
    </row>
    <row r="38048" spans="13:16" x14ac:dyDescent="0.3">
      <c r="M38048" s="162"/>
      <c r="N38048" s="152"/>
      <c r="P38048" s="138"/>
    </row>
    <row r="38049" spans="13:16" x14ac:dyDescent="0.3">
      <c r="M38049" s="162"/>
      <c r="N38049" s="152"/>
      <c r="P38049" s="138"/>
    </row>
    <row r="38050" spans="13:16" x14ac:dyDescent="0.3">
      <c r="M38050" s="162"/>
      <c r="N38050" s="152"/>
      <c r="P38050" s="138"/>
    </row>
    <row r="38051" spans="13:16" x14ac:dyDescent="0.3">
      <c r="M38051" s="162"/>
      <c r="N38051" s="152"/>
      <c r="P38051" s="138"/>
    </row>
    <row r="38052" spans="13:16" x14ac:dyDescent="0.3">
      <c r="M38052" s="162"/>
      <c r="N38052" s="152"/>
      <c r="P38052" s="138"/>
    </row>
    <row r="38053" spans="13:16" x14ac:dyDescent="0.3">
      <c r="M38053" s="162"/>
      <c r="N38053" s="152"/>
      <c r="P38053" s="138"/>
    </row>
    <row r="38054" spans="13:16" x14ac:dyDescent="0.3">
      <c r="M38054" s="162"/>
      <c r="N38054" s="152"/>
      <c r="P38054" s="138"/>
    </row>
    <row r="38055" spans="13:16" x14ac:dyDescent="0.3">
      <c r="M38055" s="162"/>
      <c r="N38055" s="152"/>
      <c r="P38055" s="138"/>
    </row>
    <row r="38056" spans="13:16" x14ac:dyDescent="0.3">
      <c r="M38056" s="162"/>
      <c r="N38056" s="152"/>
      <c r="P38056" s="138"/>
    </row>
    <row r="38057" spans="13:16" x14ac:dyDescent="0.3">
      <c r="M38057" s="162"/>
      <c r="N38057" s="152"/>
      <c r="P38057" s="138"/>
    </row>
    <row r="38058" spans="13:16" x14ac:dyDescent="0.3">
      <c r="M38058" s="162"/>
      <c r="N38058" s="152"/>
      <c r="P38058" s="138"/>
    </row>
    <row r="38059" spans="13:16" x14ac:dyDescent="0.3">
      <c r="M38059" s="162"/>
      <c r="N38059" s="152"/>
      <c r="P38059" s="138"/>
    </row>
    <row r="38060" spans="13:16" x14ac:dyDescent="0.3">
      <c r="M38060" s="162"/>
      <c r="N38060" s="152"/>
      <c r="P38060" s="138"/>
    </row>
    <row r="38061" spans="13:16" x14ac:dyDescent="0.3">
      <c r="M38061" s="162"/>
      <c r="N38061" s="152"/>
      <c r="P38061" s="138"/>
    </row>
    <row r="38062" spans="13:16" x14ac:dyDescent="0.3">
      <c r="M38062" s="162"/>
      <c r="N38062" s="152"/>
      <c r="P38062" s="138"/>
    </row>
    <row r="38063" spans="13:16" x14ac:dyDescent="0.3">
      <c r="M38063" s="162"/>
      <c r="N38063" s="152"/>
      <c r="P38063" s="138"/>
    </row>
    <row r="38064" spans="13:16" x14ac:dyDescent="0.3">
      <c r="M38064" s="162"/>
      <c r="N38064" s="152"/>
      <c r="P38064" s="138"/>
    </row>
    <row r="38065" spans="13:16" x14ac:dyDescent="0.3">
      <c r="M38065" s="162"/>
      <c r="N38065" s="152"/>
      <c r="P38065" s="138"/>
    </row>
    <row r="38066" spans="13:16" x14ac:dyDescent="0.3">
      <c r="M38066" s="162"/>
      <c r="N38066" s="152"/>
      <c r="P38066" s="138"/>
    </row>
    <row r="38067" spans="13:16" x14ac:dyDescent="0.3">
      <c r="M38067" s="162"/>
      <c r="N38067" s="152"/>
      <c r="P38067" s="138"/>
    </row>
    <row r="38068" spans="13:16" x14ac:dyDescent="0.3">
      <c r="M38068" s="162"/>
      <c r="N38068" s="152"/>
      <c r="P38068" s="138"/>
    </row>
    <row r="38069" spans="13:16" x14ac:dyDescent="0.3">
      <c r="M38069" s="162"/>
      <c r="N38069" s="152"/>
      <c r="P38069" s="138"/>
    </row>
    <row r="38070" spans="13:16" x14ac:dyDescent="0.3">
      <c r="M38070" s="162"/>
      <c r="N38070" s="152"/>
      <c r="P38070" s="138"/>
    </row>
    <row r="38071" spans="13:16" x14ac:dyDescent="0.3">
      <c r="M38071" s="162"/>
      <c r="N38071" s="152"/>
      <c r="P38071" s="138"/>
    </row>
    <row r="38072" spans="13:16" x14ac:dyDescent="0.3">
      <c r="M38072" s="162"/>
      <c r="N38072" s="152"/>
      <c r="P38072" s="138"/>
    </row>
    <row r="38073" spans="13:16" x14ac:dyDescent="0.3">
      <c r="M38073" s="162"/>
      <c r="N38073" s="152"/>
      <c r="P38073" s="138"/>
    </row>
    <row r="38074" spans="13:16" x14ac:dyDescent="0.3">
      <c r="M38074" s="162"/>
      <c r="N38074" s="152"/>
      <c r="P38074" s="138"/>
    </row>
    <row r="38075" spans="13:16" x14ac:dyDescent="0.3">
      <c r="M38075" s="162"/>
      <c r="N38075" s="152"/>
      <c r="P38075" s="138"/>
    </row>
    <row r="38076" spans="13:16" x14ac:dyDescent="0.3">
      <c r="M38076" s="162"/>
      <c r="N38076" s="152"/>
      <c r="P38076" s="138"/>
    </row>
    <row r="38077" spans="13:16" x14ac:dyDescent="0.3">
      <c r="M38077" s="162"/>
      <c r="N38077" s="152"/>
      <c r="P38077" s="138"/>
    </row>
    <row r="38078" spans="13:16" x14ac:dyDescent="0.3">
      <c r="M38078" s="162"/>
      <c r="N38078" s="152"/>
      <c r="P38078" s="138"/>
    </row>
    <row r="38079" spans="13:16" x14ac:dyDescent="0.3">
      <c r="M38079" s="162"/>
      <c r="N38079" s="152"/>
      <c r="P38079" s="138"/>
    </row>
    <row r="38080" spans="13:16" x14ac:dyDescent="0.3">
      <c r="M38080" s="162"/>
      <c r="N38080" s="152"/>
      <c r="P38080" s="138"/>
    </row>
    <row r="38081" spans="13:16" x14ac:dyDescent="0.3">
      <c r="M38081" s="162"/>
      <c r="N38081" s="152"/>
      <c r="P38081" s="138"/>
    </row>
    <row r="38082" spans="13:16" x14ac:dyDescent="0.3">
      <c r="M38082" s="162"/>
      <c r="N38082" s="152"/>
      <c r="P38082" s="138"/>
    </row>
    <row r="38083" spans="13:16" x14ac:dyDescent="0.3">
      <c r="M38083" s="162"/>
      <c r="N38083" s="152"/>
      <c r="P38083" s="138"/>
    </row>
    <row r="38084" spans="13:16" x14ac:dyDescent="0.3">
      <c r="M38084" s="162"/>
      <c r="N38084" s="152"/>
      <c r="P38084" s="138"/>
    </row>
    <row r="38085" spans="13:16" x14ac:dyDescent="0.3">
      <c r="M38085" s="162"/>
      <c r="N38085" s="152"/>
      <c r="P38085" s="138"/>
    </row>
    <row r="38086" spans="13:16" x14ac:dyDescent="0.3">
      <c r="M38086" s="162"/>
      <c r="N38086" s="152"/>
      <c r="P38086" s="138"/>
    </row>
    <row r="38087" spans="13:16" x14ac:dyDescent="0.3">
      <c r="M38087" s="162"/>
      <c r="N38087" s="152"/>
      <c r="P38087" s="138"/>
    </row>
    <row r="38088" spans="13:16" x14ac:dyDescent="0.3">
      <c r="M38088" s="162"/>
      <c r="N38088" s="152"/>
      <c r="P38088" s="138"/>
    </row>
    <row r="38089" spans="13:16" x14ac:dyDescent="0.3">
      <c r="M38089" s="162"/>
      <c r="N38089" s="152"/>
      <c r="P38089" s="138"/>
    </row>
    <row r="38090" spans="13:16" x14ac:dyDescent="0.3">
      <c r="M38090" s="162"/>
      <c r="N38090" s="152"/>
      <c r="P38090" s="138"/>
    </row>
    <row r="38091" spans="13:16" x14ac:dyDescent="0.3">
      <c r="M38091" s="162"/>
      <c r="N38091" s="152"/>
      <c r="P38091" s="138"/>
    </row>
    <row r="38092" spans="13:16" x14ac:dyDescent="0.3">
      <c r="M38092" s="162"/>
      <c r="N38092" s="152"/>
      <c r="P38092" s="138"/>
    </row>
    <row r="38093" spans="13:16" x14ac:dyDescent="0.3">
      <c r="M38093" s="162"/>
      <c r="N38093" s="152"/>
      <c r="P38093" s="138"/>
    </row>
    <row r="38094" spans="13:16" x14ac:dyDescent="0.3">
      <c r="M38094" s="162"/>
      <c r="N38094" s="152"/>
      <c r="P38094" s="138"/>
    </row>
    <row r="38095" spans="13:16" x14ac:dyDescent="0.3">
      <c r="M38095" s="162"/>
      <c r="N38095" s="152"/>
      <c r="P38095" s="138"/>
    </row>
    <row r="38096" spans="13:16" x14ac:dyDescent="0.3">
      <c r="M38096" s="162"/>
      <c r="N38096" s="152"/>
      <c r="P38096" s="138"/>
    </row>
    <row r="38097" spans="13:16" x14ac:dyDescent="0.3">
      <c r="M38097" s="162"/>
      <c r="N38097" s="152"/>
      <c r="P38097" s="138"/>
    </row>
    <row r="38098" spans="13:16" x14ac:dyDescent="0.3">
      <c r="M38098" s="162"/>
      <c r="N38098" s="152"/>
      <c r="P38098" s="138"/>
    </row>
    <row r="38099" spans="13:16" x14ac:dyDescent="0.3">
      <c r="M38099" s="162"/>
      <c r="N38099" s="152"/>
      <c r="P38099" s="138"/>
    </row>
    <row r="38100" spans="13:16" x14ac:dyDescent="0.3">
      <c r="M38100" s="162"/>
      <c r="N38100" s="152"/>
      <c r="P38100" s="138"/>
    </row>
    <row r="38101" spans="13:16" x14ac:dyDescent="0.3">
      <c r="M38101" s="162"/>
      <c r="N38101" s="152"/>
      <c r="P38101" s="138"/>
    </row>
    <row r="38102" spans="13:16" x14ac:dyDescent="0.3">
      <c r="M38102" s="162"/>
      <c r="N38102" s="152"/>
      <c r="P38102" s="138"/>
    </row>
    <row r="38103" spans="13:16" x14ac:dyDescent="0.3">
      <c r="M38103" s="162"/>
      <c r="N38103" s="152"/>
      <c r="P38103" s="138"/>
    </row>
    <row r="38104" spans="13:16" x14ac:dyDescent="0.3">
      <c r="M38104" s="162"/>
      <c r="N38104" s="152"/>
      <c r="P38104" s="138"/>
    </row>
    <row r="38105" spans="13:16" x14ac:dyDescent="0.3">
      <c r="M38105" s="162"/>
      <c r="N38105" s="152"/>
      <c r="P38105" s="138"/>
    </row>
    <row r="38106" spans="13:16" x14ac:dyDescent="0.3">
      <c r="M38106" s="162"/>
      <c r="N38106" s="152"/>
      <c r="P38106" s="138"/>
    </row>
    <row r="38107" spans="13:16" x14ac:dyDescent="0.3">
      <c r="M38107" s="162"/>
      <c r="N38107" s="152"/>
      <c r="P38107" s="138"/>
    </row>
    <row r="38108" spans="13:16" x14ac:dyDescent="0.3">
      <c r="M38108" s="162"/>
      <c r="N38108" s="152"/>
      <c r="P38108" s="138"/>
    </row>
    <row r="38109" spans="13:16" x14ac:dyDescent="0.3">
      <c r="M38109" s="162"/>
      <c r="N38109" s="152"/>
      <c r="P38109" s="138"/>
    </row>
    <row r="38110" spans="13:16" x14ac:dyDescent="0.3">
      <c r="M38110" s="162"/>
      <c r="N38110" s="152"/>
      <c r="P38110" s="138"/>
    </row>
    <row r="38111" spans="13:16" x14ac:dyDescent="0.3">
      <c r="M38111" s="162"/>
      <c r="N38111" s="152"/>
      <c r="P38111" s="138"/>
    </row>
    <row r="38112" spans="13:16" x14ac:dyDescent="0.3">
      <c r="M38112" s="162"/>
      <c r="N38112" s="152"/>
      <c r="P38112" s="138"/>
    </row>
    <row r="38113" spans="13:16" x14ac:dyDescent="0.3">
      <c r="M38113" s="162"/>
      <c r="N38113" s="152"/>
      <c r="P38113" s="138"/>
    </row>
    <row r="38114" spans="13:16" x14ac:dyDescent="0.3">
      <c r="M38114" s="162"/>
      <c r="N38114" s="152"/>
      <c r="P38114" s="138"/>
    </row>
    <row r="38115" spans="13:16" x14ac:dyDescent="0.3">
      <c r="M38115" s="162"/>
      <c r="N38115" s="152"/>
      <c r="P38115" s="138"/>
    </row>
    <row r="38116" spans="13:16" x14ac:dyDescent="0.3">
      <c r="M38116" s="162"/>
      <c r="N38116" s="152"/>
      <c r="P38116" s="138"/>
    </row>
    <row r="38117" spans="13:16" x14ac:dyDescent="0.3">
      <c r="M38117" s="162"/>
      <c r="N38117" s="152"/>
      <c r="P38117" s="138"/>
    </row>
    <row r="38118" spans="13:16" x14ac:dyDescent="0.3">
      <c r="M38118" s="162"/>
      <c r="N38118" s="152"/>
      <c r="P38118" s="138"/>
    </row>
    <row r="38119" spans="13:16" x14ac:dyDescent="0.3">
      <c r="M38119" s="162"/>
      <c r="N38119" s="152"/>
      <c r="P38119" s="138"/>
    </row>
    <row r="38120" spans="13:16" x14ac:dyDescent="0.3">
      <c r="M38120" s="162"/>
      <c r="N38120" s="152"/>
      <c r="P38120" s="138"/>
    </row>
    <row r="38121" spans="13:16" x14ac:dyDescent="0.3">
      <c r="M38121" s="162"/>
      <c r="N38121" s="152"/>
      <c r="P38121" s="138"/>
    </row>
    <row r="38122" spans="13:16" x14ac:dyDescent="0.3">
      <c r="M38122" s="162"/>
      <c r="N38122" s="152"/>
      <c r="P38122" s="138"/>
    </row>
    <row r="38123" spans="13:16" x14ac:dyDescent="0.3">
      <c r="M38123" s="162"/>
      <c r="N38123" s="152"/>
      <c r="P38123" s="138"/>
    </row>
    <row r="38124" spans="13:16" x14ac:dyDescent="0.3">
      <c r="M38124" s="162"/>
      <c r="N38124" s="152"/>
      <c r="P38124" s="138"/>
    </row>
    <row r="38125" spans="13:16" x14ac:dyDescent="0.3">
      <c r="M38125" s="162"/>
      <c r="N38125" s="152"/>
      <c r="P38125" s="138"/>
    </row>
    <row r="38126" spans="13:16" x14ac:dyDescent="0.3">
      <c r="M38126" s="162"/>
      <c r="N38126" s="152"/>
      <c r="P38126" s="138"/>
    </row>
    <row r="38127" spans="13:16" x14ac:dyDescent="0.3">
      <c r="M38127" s="162"/>
      <c r="N38127" s="152"/>
      <c r="P38127" s="138"/>
    </row>
    <row r="38128" spans="13:16" x14ac:dyDescent="0.3">
      <c r="M38128" s="162"/>
      <c r="N38128" s="152"/>
      <c r="P38128" s="138"/>
    </row>
    <row r="38129" spans="13:16" x14ac:dyDescent="0.3">
      <c r="M38129" s="162"/>
      <c r="N38129" s="152"/>
      <c r="P38129" s="138"/>
    </row>
    <row r="38130" spans="13:16" x14ac:dyDescent="0.3">
      <c r="M38130" s="162"/>
      <c r="N38130" s="152"/>
      <c r="P38130" s="138"/>
    </row>
    <row r="38131" spans="13:16" x14ac:dyDescent="0.3">
      <c r="M38131" s="162"/>
      <c r="N38131" s="152"/>
      <c r="P38131" s="138"/>
    </row>
    <row r="38132" spans="13:16" x14ac:dyDescent="0.3">
      <c r="M38132" s="162"/>
      <c r="N38132" s="152"/>
      <c r="P38132" s="138"/>
    </row>
    <row r="38133" spans="13:16" x14ac:dyDescent="0.3">
      <c r="M38133" s="162"/>
      <c r="N38133" s="152"/>
      <c r="P38133" s="138"/>
    </row>
    <row r="38134" spans="13:16" x14ac:dyDescent="0.3">
      <c r="M38134" s="162"/>
      <c r="N38134" s="152"/>
      <c r="P38134" s="138"/>
    </row>
    <row r="38135" spans="13:16" x14ac:dyDescent="0.3">
      <c r="M38135" s="162"/>
      <c r="N38135" s="152"/>
      <c r="P38135" s="138"/>
    </row>
    <row r="38136" spans="13:16" x14ac:dyDescent="0.3">
      <c r="M38136" s="162"/>
      <c r="N38136" s="152"/>
      <c r="P38136" s="138"/>
    </row>
    <row r="38137" spans="13:16" x14ac:dyDescent="0.3">
      <c r="M38137" s="162"/>
      <c r="N38137" s="152"/>
      <c r="P38137" s="138"/>
    </row>
    <row r="38138" spans="13:16" x14ac:dyDescent="0.3">
      <c r="M38138" s="162"/>
      <c r="N38138" s="152"/>
      <c r="P38138" s="138"/>
    </row>
    <row r="38139" spans="13:16" x14ac:dyDescent="0.3">
      <c r="M38139" s="162"/>
      <c r="N38139" s="152"/>
      <c r="P38139" s="138"/>
    </row>
    <row r="38140" spans="13:16" x14ac:dyDescent="0.3">
      <c r="M38140" s="162"/>
      <c r="N38140" s="152"/>
      <c r="P38140" s="138"/>
    </row>
    <row r="38141" spans="13:16" x14ac:dyDescent="0.3">
      <c r="M38141" s="162"/>
      <c r="N38141" s="152"/>
      <c r="P38141" s="138"/>
    </row>
    <row r="38142" spans="13:16" x14ac:dyDescent="0.3">
      <c r="M38142" s="162"/>
      <c r="N38142" s="152"/>
      <c r="P38142" s="138"/>
    </row>
    <row r="38143" spans="13:16" x14ac:dyDescent="0.3">
      <c r="M38143" s="162"/>
      <c r="N38143" s="152"/>
      <c r="P38143" s="138"/>
    </row>
    <row r="38144" spans="13:16" x14ac:dyDescent="0.3">
      <c r="M38144" s="162"/>
      <c r="N38144" s="152"/>
      <c r="P38144" s="138"/>
    </row>
    <row r="38145" spans="13:16" x14ac:dyDescent="0.3">
      <c r="M38145" s="162"/>
      <c r="N38145" s="152"/>
      <c r="P38145" s="138"/>
    </row>
    <row r="38146" spans="13:16" x14ac:dyDescent="0.3">
      <c r="M38146" s="162"/>
      <c r="N38146" s="152"/>
      <c r="P38146" s="138"/>
    </row>
    <row r="38147" spans="13:16" x14ac:dyDescent="0.3">
      <c r="M38147" s="162"/>
      <c r="N38147" s="152"/>
      <c r="P38147" s="138"/>
    </row>
    <row r="38148" spans="13:16" x14ac:dyDescent="0.3">
      <c r="M38148" s="162"/>
      <c r="N38148" s="152"/>
      <c r="P38148" s="138"/>
    </row>
    <row r="38149" spans="13:16" x14ac:dyDescent="0.3">
      <c r="M38149" s="162"/>
      <c r="N38149" s="152"/>
      <c r="P38149" s="138"/>
    </row>
    <row r="38150" spans="13:16" x14ac:dyDescent="0.3">
      <c r="M38150" s="162"/>
      <c r="N38150" s="152"/>
      <c r="P38150" s="138"/>
    </row>
    <row r="38151" spans="13:16" x14ac:dyDescent="0.3">
      <c r="M38151" s="162"/>
      <c r="N38151" s="152"/>
      <c r="P38151" s="138"/>
    </row>
    <row r="38152" spans="13:16" x14ac:dyDescent="0.3">
      <c r="M38152" s="162"/>
      <c r="N38152" s="152"/>
      <c r="P38152" s="138"/>
    </row>
    <row r="38153" spans="13:16" x14ac:dyDescent="0.3">
      <c r="M38153" s="162"/>
      <c r="N38153" s="152"/>
      <c r="P38153" s="138"/>
    </row>
    <row r="38154" spans="13:16" x14ac:dyDescent="0.3">
      <c r="M38154" s="162"/>
      <c r="N38154" s="152"/>
      <c r="P38154" s="138"/>
    </row>
    <row r="38155" spans="13:16" x14ac:dyDescent="0.3">
      <c r="M38155" s="162"/>
      <c r="N38155" s="152"/>
      <c r="P38155" s="138"/>
    </row>
    <row r="38156" spans="13:16" x14ac:dyDescent="0.3">
      <c r="M38156" s="162"/>
      <c r="N38156" s="152"/>
      <c r="P38156" s="138"/>
    </row>
    <row r="38157" spans="13:16" x14ac:dyDescent="0.3">
      <c r="M38157" s="162"/>
      <c r="N38157" s="152"/>
      <c r="P38157" s="138"/>
    </row>
    <row r="38158" spans="13:16" x14ac:dyDescent="0.3">
      <c r="M38158" s="162"/>
      <c r="N38158" s="152"/>
      <c r="P38158" s="138"/>
    </row>
    <row r="38159" spans="13:16" x14ac:dyDescent="0.3">
      <c r="M38159" s="162"/>
      <c r="N38159" s="152"/>
      <c r="P38159" s="138"/>
    </row>
    <row r="38160" spans="13:16" x14ac:dyDescent="0.3">
      <c r="M38160" s="162"/>
      <c r="N38160" s="152"/>
      <c r="P38160" s="138"/>
    </row>
    <row r="38161" spans="13:16" x14ac:dyDescent="0.3">
      <c r="M38161" s="162"/>
      <c r="N38161" s="152"/>
      <c r="P38161" s="138"/>
    </row>
    <row r="38162" spans="13:16" x14ac:dyDescent="0.3">
      <c r="M38162" s="162"/>
      <c r="N38162" s="152"/>
      <c r="P38162" s="138"/>
    </row>
    <row r="38163" spans="13:16" x14ac:dyDescent="0.3">
      <c r="M38163" s="162"/>
      <c r="N38163" s="152"/>
      <c r="P38163" s="138"/>
    </row>
    <row r="38164" spans="13:16" x14ac:dyDescent="0.3">
      <c r="M38164" s="162"/>
      <c r="N38164" s="152"/>
      <c r="P38164" s="138"/>
    </row>
    <row r="38165" spans="13:16" x14ac:dyDescent="0.3">
      <c r="M38165" s="162"/>
      <c r="N38165" s="152"/>
      <c r="P38165" s="138"/>
    </row>
    <row r="38166" spans="13:16" x14ac:dyDescent="0.3">
      <c r="M38166" s="162"/>
      <c r="N38166" s="152"/>
      <c r="P38166" s="138"/>
    </row>
    <row r="38167" spans="13:16" x14ac:dyDescent="0.3">
      <c r="M38167" s="162"/>
      <c r="N38167" s="152"/>
      <c r="P38167" s="138"/>
    </row>
    <row r="38168" spans="13:16" x14ac:dyDescent="0.3">
      <c r="M38168" s="162"/>
      <c r="N38168" s="152"/>
      <c r="P38168" s="138"/>
    </row>
    <row r="38169" spans="13:16" x14ac:dyDescent="0.3">
      <c r="M38169" s="162"/>
      <c r="N38169" s="152"/>
      <c r="P38169" s="138"/>
    </row>
    <row r="38170" spans="13:16" x14ac:dyDescent="0.3">
      <c r="M38170" s="162"/>
      <c r="N38170" s="152"/>
      <c r="P38170" s="138"/>
    </row>
    <row r="38171" spans="13:16" x14ac:dyDescent="0.3">
      <c r="M38171" s="162"/>
      <c r="N38171" s="152"/>
      <c r="P38171" s="138"/>
    </row>
    <row r="38172" spans="13:16" x14ac:dyDescent="0.3">
      <c r="M38172" s="162"/>
      <c r="N38172" s="152"/>
      <c r="P38172" s="138"/>
    </row>
    <row r="38173" spans="13:16" x14ac:dyDescent="0.3">
      <c r="M38173" s="162"/>
      <c r="N38173" s="152"/>
      <c r="P38173" s="138"/>
    </row>
    <row r="38174" spans="13:16" x14ac:dyDescent="0.3">
      <c r="M38174" s="162"/>
      <c r="N38174" s="152"/>
      <c r="P38174" s="138"/>
    </row>
    <row r="38175" spans="13:16" x14ac:dyDescent="0.3">
      <c r="M38175" s="162"/>
      <c r="N38175" s="152"/>
      <c r="P38175" s="138"/>
    </row>
    <row r="38176" spans="13:16" x14ac:dyDescent="0.3">
      <c r="M38176" s="162"/>
      <c r="N38176" s="152"/>
      <c r="P38176" s="138"/>
    </row>
    <row r="38177" spans="13:16" x14ac:dyDescent="0.3">
      <c r="M38177" s="162"/>
      <c r="N38177" s="152"/>
      <c r="P38177" s="138"/>
    </row>
    <row r="38178" spans="13:16" x14ac:dyDescent="0.3">
      <c r="M38178" s="162"/>
      <c r="N38178" s="152"/>
      <c r="P38178" s="138"/>
    </row>
    <row r="38179" spans="13:16" x14ac:dyDescent="0.3">
      <c r="M38179" s="162"/>
      <c r="N38179" s="152"/>
      <c r="P38179" s="138"/>
    </row>
    <row r="38180" spans="13:16" x14ac:dyDescent="0.3">
      <c r="M38180" s="162"/>
      <c r="N38180" s="152"/>
      <c r="P38180" s="138"/>
    </row>
    <row r="38181" spans="13:16" x14ac:dyDescent="0.3">
      <c r="M38181" s="162"/>
      <c r="N38181" s="152"/>
      <c r="P38181" s="138"/>
    </row>
    <row r="38182" spans="13:16" x14ac:dyDescent="0.3">
      <c r="M38182" s="162"/>
      <c r="N38182" s="152"/>
      <c r="P38182" s="138"/>
    </row>
    <row r="38183" spans="13:16" x14ac:dyDescent="0.3">
      <c r="M38183" s="162"/>
      <c r="N38183" s="152"/>
      <c r="P38183" s="138"/>
    </row>
    <row r="38184" spans="13:16" x14ac:dyDescent="0.3">
      <c r="M38184" s="162"/>
      <c r="N38184" s="152"/>
      <c r="P38184" s="138"/>
    </row>
    <row r="38185" spans="13:16" x14ac:dyDescent="0.3">
      <c r="M38185" s="162"/>
      <c r="N38185" s="152"/>
      <c r="P38185" s="138"/>
    </row>
    <row r="38186" spans="13:16" x14ac:dyDescent="0.3">
      <c r="M38186" s="162"/>
      <c r="N38186" s="152"/>
      <c r="P38186" s="138"/>
    </row>
    <row r="38187" spans="13:16" x14ac:dyDescent="0.3">
      <c r="M38187" s="162"/>
      <c r="N38187" s="152"/>
      <c r="P38187" s="138"/>
    </row>
    <row r="38188" spans="13:16" x14ac:dyDescent="0.3">
      <c r="M38188" s="162"/>
      <c r="N38188" s="152"/>
      <c r="P38188" s="138"/>
    </row>
    <row r="38189" spans="13:16" x14ac:dyDescent="0.3">
      <c r="M38189" s="162"/>
      <c r="N38189" s="152"/>
      <c r="P38189" s="138"/>
    </row>
    <row r="38190" spans="13:16" x14ac:dyDescent="0.3">
      <c r="M38190" s="162"/>
      <c r="N38190" s="152"/>
      <c r="P38190" s="138"/>
    </row>
    <row r="38191" spans="13:16" x14ac:dyDescent="0.3">
      <c r="M38191" s="162"/>
      <c r="N38191" s="152"/>
      <c r="P38191" s="138"/>
    </row>
    <row r="38192" spans="13:16" x14ac:dyDescent="0.3">
      <c r="M38192" s="162"/>
      <c r="N38192" s="152"/>
      <c r="P38192" s="138"/>
    </row>
    <row r="38193" spans="13:16" x14ac:dyDescent="0.3">
      <c r="M38193" s="162"/>
      <c r="N38193" s="152"/>
      <c r="P38193" s="138"/>
    </row>
    <row r="38194" spans="13:16" x14ac:dyDescent="0.3">
      <c r="M38194" s="162"/>
      <c r="N38194" s="152"/>
      <c r="P38194" s="138"/>
    </row>
    <row r="38195" spans="13:16" x14ac:dyDescent="0.3">
      <c r="M38195" s="162"/>
      <c r="N38195" s="152"/>
      <c r="P38195" s="138"/>
    </row>
    <row r="38196" spans="13:16" x14ac:dyDescent="0.3">
      <c r="M38196" s="162"/>
      <c r="N38196" s="152"/>
      <c r="P38196" s="138"/>
    </row>
    <row r="38197" spans="13:16" x14ac:dyDescent="0.3">
      <c r="M38197" s="162"/>
      <c r="N38197" s="152"/>
      <c r="P38197" s="138"/>
    </row>
    <row r="38198" spans="13:16" x14ac:dyDescent="0.3">
      <c r="M38198" s="162"/>
      <c r="N38198" s="152"/>
      <c r="P38198" s="138"/>
    </row>
    <row r="38199" spans="13:16" x14ac:dyDescent="0.3">
      <c r="M38199" s="162"/>
      <c r="N38199" s="152"/>
      <c r="P38199" s="138"/>
    </row>
    <row r="38200" spans="13:16" x14ac:dyDescent="0.3">
      <c r="M38200" s="162"/>
      <c r="N38200" s="152"/>
      <c r="P38200" s="138"/>
    </row>
    <row r="38201" spans="13:16" x14ac:dyDescent="0.3">
      <c r="M38201" s="162"/>
      <c r="N38201" s="152"/>
      <c r="P38201" s="138"/>
    </row>
    <row r="38202" spans="13:16" x14ac:dyDescent="0.3">
      <c r="M38202" s="162"/>
      <c r="N38202" s="152"/>
      <c r="P38202" s="138"/>
    </row>
    <row r="38203" spans="13:16" x14ac:dyDescent="0.3">
      <c r="M38203" s="162"/>
      <c r="N38203" s="152"/>
      <c r="P38203" s="138"/>
    </row>
    <row r="38204" spans="13:16" x14ac:dyDescent="0.3">
      <c r="M38204" s="162"/>
      <c r="N38204" s="152"/>
      <c r="P38204" s="138"/>
    </row>
    <row r="38205" spans="13:16" x14ac:dyDescent="0.3">
      <c r="M38205" s="162"/>
      <c r="N38205" s="152"/>
      <c r="P38205" s="138"/>
    </row>
    <row r="38206" spans="13:16" x14ac:dyDescent="0.3">
      <c r="M38206" s="162"/>
      <c r="N38206" s="152"/>
      <c r="P38206" s="138"/>
    </row>
    <row r="38207" spans="13:16" x14ac:dyDescent="0.3">
      <c r="M38207" s="162"/>
      <c r="N38207" s="152"/>
      <c r="P38207" s="138"/>
    </row>
    <row r="38208" spans="13:16" x14ac:dyDescent="0.3">
      <c r="M38208" s="162"/>
      <c r="N38208" s="152"/>
      <c r="P38208" s="138"/>
    </row>
    <row r="38209" spans="13:16" x14ac:dyDescent="0.3">
      <c r="M38209" s="162"/>
      <c r="N38209" s="152"/>
      <c r="P38209" s="138"/>
    </row>
    <row r="38210" spans="13:16" x14ac:dyDescent="0.3">
      <c r="M38210" s="162"/>
      <c r="N38210" s="152"/>
      <c r="P38210" s="138"/>
    </row>
    <row r="38211" spans="13:16" x14ac:dyDescent="0.3">
      <c r="M38211" s="162"/>
      <c r="N38211" s="152"/>
      <c r="P38211" s="138"/>
    </row>
    <row r="38212" spans="13:16" x14ac:dyDescent="0.3">
      <c r="M38212" s="162"/>
      <c r="N38212" s="152"/>
      <c r="P38212" s="138"/>
    </row>
    <row r="38213" spans="13:16" x14ac:dyDescent="0.3">
      <c r="M38213" s="162"/>
      <c r="N38213" s="152"/>
      <c r="P38213" s="138"/>
    </row>
    <row r="38214" spans="13:16" x14ac:dyDescent="0.3">
      <c r="M38214" s="162"/>
      <c r="N38214" s="152"/>
      <c r="P38214" s="138"/>
    </row>
    <row r="38215" spans="13:16" x14ac:dyDescent="0.3">
      <c r="M38215" s="162"/>
      <c r="N38215" s="152"/>
      <c r="P38215" s="138"/>
    </row>
    <row r="38216" spans="13:16" x14ac:dyDescent="0.3">
      <c r="M38216" s="162"/>
      <c r="N38216" s="152"/>
      <c r="P38216" s="138"/>
    </row>
    <row r="38217" spans="13:16" x14ac:dyDescent="0.3">
      <c r="M38217" s="162"/>
      <c r="N38217" s="152"/>
      <c r="P38217" s="138"/>
    </row>
    <row r="38218" spans="13:16" x14ac:dyDescent="0.3">
      <c r="M38218" s="162"/>
      <c r="N38218" s="152"/>
      <c r="P38218" s="138"/>
    </row>
    <row r="38219" spans="13:16" x14ac:dyDescent="0.3">
      <c r="M38219" s="162"/>
      <c r="N38219" s="152"/>
      <c r="P38219" s="138"/>
    </row>
    <row r="38220" spans="13:16" x14ac:dyDescent="0.3">
      <c r="M38220" s="162"/>
      <c r="N38220" s="152"/>
      <c r="P38220" s="138"/>
    </row>
    <row r="38221" spans="13:16" x14ac:dyDescent="0.3">
      <c r="M38221" s="162"/>
      <c r="N38221" s="152"/>
      <c r="P38221" s="138"/>
    </row>
    <row r="38222" spans="13:16" x14ac:dyDescent="0.3">
      <c r="M38222" s="162"/>
      <c r="N38222" s="152"/>
      <c r="P38222" s="138"/>
    </row>
    <row r="38223" spans="13:16" x14ac:dyDescent="0.3">
      <c r="M38223" s="162"/>
      <c r="N38223" s="152"/>
      <c r="P38223" s="138"/>
    </row>
    <row r="38224" spans="13:16" x14ac:dyDescent="0.3">
      <c r="M38224" s="162"/>
      <c r="N38224" s="152"/>
      <c r="P38224" s="138"/>
    </row>
    <row r="38225" spans="13:16" x14ac:dyDescent="0.3">
      <c r="M38225" s="162"/>
      <c r="N38225" s="152"/>
      <c r="P38225" s="138"/>
    </row>
    <row r="38226" spans="13:16" x14ac:dyDescent="0.3">
      <c r="M38226" s="162"/>
      <c r="N38226" s="152"/>
      <c r="P38226" s="138"/>
    </row>
    <row r="38227" spans="13:16" x14ac:dyDescent="0.3">
      <c r="M38227" s="162"/>
      <c r="N38227" s="152"/>
      <c r="P38227" s="138"/>
    </row>
    <row r="38228" spans="13:16" x14ac:dyDescent="0.3">
      <c r="M38228" s="162"/>
      <c r="N38228" s="152"/>
      <c r="P38228" s="138"/>
    </row>
    <row r="38229" spans="13:16" x14ac:dyDescent="0.3">
      <c r="M38229" s="162"/>
      <c r="N38229" s="152"/>
      <c r="P38229" s="138"/>
    </row>
    <row r="38230" spans="13:16" x14ac:dyDescent="0.3">
      <c r="M38230" s="162"/>
      <c r="N38230" s="152"/>
      <c r="P38230" s="138"/>
    </row>
    <row r="38231" spans="13:16" x14ac:dyDescent="0.3">
      <c r="M38231" s="162"/>
      <c r="N38231" s="152"/>
      <c r="P38231" s="138"/>
    </row>
    <row r="38232" spans="13:16" x14ac:dyDescent="0.3">
      <c r="M38232" s="162"/>
      <c r="N38232" s="152"/>
      <c r="P38232" s="138"/>
    </row>
    <row r="38233" spans="13:16" x14ac:dyDescent="0.3">
      <c r="M38233" s="162"/>
      <c r="N38233" s="152"/>
      <c r="P38233" s="138"/>
    </row>
    <row r="38234" spans="13:16" x14ac:dyDescent="0.3">
      <c r="M38234" s="162"/>
      <c r="N38234" s="152"/>
      <c r="P38234" s="138"/>
    </row>
    <row r="38235" spans="13:16" x14ac:dyDescent="0.3">
      <c r="M38235" s="162"/>
      <c r="N38235" s="152"/>
      <c r="P38235" s="138"/>
    </row>
    <row r="38236" spans="13:16" x14ac:dyDescent="0.3">
      <c r="M38236" s="162"/>
      <c r="N38236" s="152"/>
      <c r="P38236" s="138"/>
    </row>
    <row r="38237" spans="13:16" x14ac:dyDescent="0.3">
      <c r="M38237" s="162"/>
      <c r="N38237" s="152"/>
      <c r="P38237" s="138"/>
    </row>
    <row r="38238" spans="13:16" x14ac:dyDescent="0.3">
      <c r="M38238" s="162"/>
      <c r="N38238" s="152"/>
      <c r="P38238" s="138"/>
    </row>
    <row r="38239" spans="13:16" x14ac:dyDescent="0.3">
      <c r="M38239" s="162"/>
      <c r="N38239" s="152"/>
      <c r="P38239" s="138"/>
    </row>
    <row r="38240" spans="13:16" x14ac:dyDescent="0.3">
      <c r="M38240" s="162"/>
      <c r="N38240" s="152"/>
      <c r="P38240" s="138"/>
    </row>
    <row r="38241" spans="13:16" x14ac:dyDescent="0.3">
      <c r="M38241" s="162"/>
      <c r="N38241" s="152"/>
      <c r="P38241" s="138"/>
    </row>
    <row r="38242" spans="13:16" x14ac:dyDescent="0.3">
      <c r="M38242" s="162"/>
      <c r="N38242" s="152"/>
      <c r="P38242" s="138"/>
    </row>
    <row r="38243" spans="13:16" x14ac:dyDescent="0.3">
      <c r="M38243" s="162"/>
      <c r="N38243" s="152"/>
      <c r="P38243" s="138"/>
    </row>
    <row r="38244" spans="13:16" x14ac:dyDescent="0.3">
      <c r="M38244" s="162"/>
      <c r="N38244" s="152"/>
      <c r="P38244" s="138"/>
    </row>
    <row r="38245" spans="13:16" x14ac:dyDescent="0.3">
      <c r="M38245" s="162"/>
      <c r="N38245" s="152"/>
      <c r="P38245" s="138"/>
    </row>
    <row r="38246" spans="13:16" x14ac:dyDescent="0.3">
      <c r="M38246" s="162"/>
      <c r="N38246" s="152"/>
      <c r="P38246" s="138"/>
    </row>
    <row r="38247" spans="13:16" x14ac:dyDescent="0.3">
      <c r="M38247" s="162"/>
      <c r="N38247" s="152"/>
      <c r="P38247" s="138"/>
    </row>
    <row r="38248" spans="13:16" x14ac:dyDescent="0.3">
      <c r="M38248" s="162"/>
      <c r="N38248" s="152"/>
      <c r="P38248" s="138"/>
    </row>
    <row r="38249" spans="13:16" x14ac:dyDescent="0.3">
      <c r="M38249" s="162"/>
      <c r="N38249" s="152"/>
      <c r="P38249" s="138"/>
    </row>
    <row r="38250" spans="13:16" x14ac:dyDescent="0.3">
      <c r="M38250" s="162"/>
      <c r="N38250" s="152"/>
      <c r="P38250" s="138"/>
    </row>
    <row r="38251" spans="13:16" x14ac:dyDescent="0.3">
      <c r="M38251" s="162"/>
      <c r="N38251" s="152"/>
      <c r="P38251" s="138"/>
    </row>
    <row r="38252" spans="13:16" x14ac:dyDescent="0.3">
      <c r="M38252" s="162"/>
      <c r="N38252" s="152"/>
      <c r="P38252" s="138"/>
    </row>
    <row r="38253" spans="13:16" x14ac:dyDescent="0.3">
      <c r="M38253" s="162"/>
      <c r="N38253" s="152"/>
      <c r="P38253" s="138"/>
    </row>
    <row r="38254" spans="13:16" x14ac:dyDescent="0.3">
      <c r="M38254" s="162"/>
      <c r="N38254" s="152"/>
      <c r="P38254" s="138"/>
    </row>
    <row r="38255" spans="13:16" x14ac:dyDescent="0.3">
      <c r="M38255" s="162"/>
      <c r="N38255" s="152"/>
      <c r="P38255" s="138"/>
    </row>
    <row r="38256" spans="13:16" x14ac:dyDescent="0.3">
      <c r="M38256" s="162"/>
      <c r="N38256" s="152"/>
      <c r="P38256" s="138"/>
    </row>
    <row r="38257" spans="13:16" x14ac:dyDescent="0.3">
      <c r="M38257" s="162"/>
      <c r="N38257" s="152"/>
      <c r="P38257" s="138"/>
    </row>
    <row r="38258" spans="13:16" x14ac:dyDescent="0.3">
      <c r="M38258" s="162"/>
      <c r="N38258" s="152"/>
      <c r="P38258" s="138"/>
    </row>
    <row r="38259" spans="13:16" x14ac:dyDescent="0.3">
      <c r="M38259" s="162"/>
      <c r="N38259" s="152"/>
      <c r="P38259" s="138"/>
    </row>
    <row r="38260" spans="13:16" x14ac:dyDescent="0.3">
      <c r="M38260" s="162"/>
      <c r="N38260" s="152"/>
      <c r="P38260" s="138"/>
    </row>
    <row r="38261" spans="13:16" x14ac:dyDescent="0.3">
      <c r="M38261" s="162"/>
      <c r="N38261" s="152"/>
      <c r="P38261" s="138"/>
    </row>
    <row r="38262" spans="13:16" x14ac:dyDescent="0.3">
      <c r="M38262" s="162"/>
      <c r="N38262" s="152"/>
      <c r="P38262" s="138"/>
    </row>
    <row r="38263" spans="13:16" x14ac:dyDescent="0.3">
      <c r="M38263" s="162"/>
      <c r="N38263" s="152"/>
      <c r="P38263" s="138"/>
    </row>
    <row r="38264" spans="13:16" x14ac:dyDescent="0.3">
      <c r="M38264" s="162"/>
      <c r="N38264" s="152"/>
      <c r="P38264" s="138"/>
    </row>
    <row r="38265" spans="13:16" x14ac:dyDescent="0.3">
      <c r="M38265" s="162"/>
      <c r="N38265" s="152"/>
      <c r="P38265" s="138"/>
    </row>
    <row r="38266" spans="13:16" x14ac:dyDescent="0.3">
      <c r="M38266" s="162"/>
      <c r="N38266" s="152"/>
      <c r="P38266" s="138"/>
    </row>
    <row r="38267" spans="13:16" x14ac:dyDescent="0.3">
      <c r="M38267" s="162"/>
      <c r="N38267" s="152"/>
      <c r="P38267" s="138"/>
    </row>
    <row r="38268" spans="13:16" x14ac:dyDescent="0.3">
      <c r="M38268" s="162"/>
      <c r="N38268" s="152"/>
      <c r="P38268" s="138"/>
    </row>
    <row r="38269" spans="13:16" x14ac:dyDescent="0.3">
      <c r="M38269" s="162"/>
      <c r="N38269" s="152"/>
      <c r="P38269" s="138"/>
    </row>
    <row r="38270" spans="13:16" x14ac:dyDescent="0.3">
      <c r="M38270" s="162"/>
      <c r="N38270" s="152"/>
      <c r="P38270" s="138"/>
    </row>
    <row r="38271" spans="13:16" x14ac:dyDescent="0.3">
      <c r="M38271" s="162"/>
      <c r="N38271" s="152"/>
      <c r="P38271" s="138"/>
    </row>
    <row r="38272" spans="13:16" x14ac:dyDescent="0.3">
      <c r="M38272" s="162"/>
      <c r="N38272" s="152"/>
      <c r="P38272" s="138"/>
    </row>
    <row r="38273" spans="13:16" x14ac:dyDescent="0.3">
      <c r="M38273" s="162"/>
      <c r="N38273" s="152"/>
      <c r="P38273" s="138"/>
    </row>
    <row r="38274" spans="13:16" x14ac:dyDescent="0.3">
      <c r="M38274" s="162"/>
      <c r="N38274" s="152"/>
      <c r="P38274" s="138"/>
    </row>
    <row r="38275" spans="13:16" x14ac:dyDescent="0.3">
      <c r="M38275" s="162"/>
      <c r="N38275" s="152"/>
      <c r="P38275" s="138"/>
    </row>
    <row r="38276" spans="13:16" x14ac:dyDescent="0.3">
      <c r="M38276" s="162"/>
      <c r="N38276" s="152"/>
      <c r="P38276" s="138"/>
    </row>
    <row r="38277" spans="13:16" x14ac:dyDescent="0.3">
      <c r="M38277" s="162"/>
      <c r="N38277" s="152"/>
      <c r="P38277" s="138"/>
    </row>
    <row r="38278" spans="13:16" x14ac:dyDescent="0.3">
      <c r="M38278" s="162"/>
      <c r="N38278" s="152"/>
      <c r="P38278" s="138"/>
    </row>
    <row r="38279" spans="13:16" x14ac:dyDescent="0.3">
      <c r="M38279" s="162"/>
      <c r="N38279" s="152"/>
      <c r="P38279" s="138"/>
    </row>
    <row r="38280" spans="13:16" x14ac:dyDescent="0.3">
      <c r="M38280" s="162"/>
      <c r="N38280" s="152"/>
      <c r="P38280" s="138"/>
    </row>
    <row r="38281" spans="13:16" x14ac:dyDescent="0.3">
      <c r="M38281" s="162"/>
      <c r="N38281" s="152"/>
      <c r="P38281" s="138"/>
    </row>
    <row r="38282" spans="13:16" x14ac:dyDescent="0.3">
      <c r="M38282" s="162"/>
      <c r="N38282" s="152"/>
      <c r="P38282" s="138"/>
    </row>
    <row r="38283" spans="13:16" x14ac:dyDescent="0.3">
      <c r="M38283" s="162"/>
      <c r="N38283" s="152"/>
      <c r="P38283" s="138"/>
    </row>
    <row r="38284" spans="13:16" x14ac:dyDescent="0.3">
      <c r="M38284" s="162"/>
      <c r="N38284" s="152"/>
      <c r="P38284" s="138"/>
    </row>
    <row r="38285" spans="13:16" x14ac:dyDescent="0.3">
      <c r="M38285" s="162"/>
      <c r="N38285" s="152"/>
      <c r="P38285" s="138"/>
    </row>
    <row r="38286" spans="13:16" x14ac:dyDescent="0.3">
      <c r="M38286" s="162"/>
      <c r="N38286" s="152"/>
      <c r="P38286" s="138"/>
    </row>
    <row r="38287" spans="13:16" x14ac:dyDescent="0.3">
      <c r="M38287" s="162"/>
      <c r="N38287" s="152"/>
      <c r="P38287" s="138"/>
    </row>
    <row r="38288" spans="13:16" x14ac:dyDescent="0.3">
      <c r="M38288" s="162"/>
      <c r="N38288" s="152"/>
      <c r="P38288" s="138"/>
    </row>
    <row r="38289" spans="13:16" x14ac:dyDescent="0.3">
      <c r="M38289" s="162"/>
      <c r="N38289" s="152"/>
      <c r="P38289" s="138"/>
    </row>
    <row r="38290" spans="13:16" x14ac:dyDescent="0.3">
      <c r="M38290" s="162"/>
      <c r="N38290" s="152"/>
      <c r="P38290" s="138"/>
    </row>
    <row r="38291" spans="13:16" x14ac:dyDescent="0.3">
      <c r="M38291" s="162"/>
      <c r="N38291" s="152"/>
      <c r="P38291" s="138"/>
    </row>
    <row r="38292" spans="13:16" x14ac:dyDescent="0.3">
      <c r="M38292" s="162"/>
      <c r="N38292" s="152"/>
      <c r="P38292" s="138"/>
    </row>
    <row r="38293" spans="13:16" x14ac:dyDescent="0.3">
      <c r="M38293" s="162"/>
      <c r="N38293" s="152"/>
      <c r="P38293" s="138"/>
    </row>
    <row r="38294" spans="13:16" x14ac:dyDescent="0.3">
      <c r="M38294" s="162"/>
      <c r="N38294" s="152"/>
      <c r="P38294" s="138"/>
    </row>
    <row r="38295" spans="13:16" x14ac:dyDescent="0.3">
      <c r="M38295" s="162"/>
      <c r="N38295" s="152"/>
      <c r="P38295" s="138"/>
    </row>
    <row r="38296" spans="13:16" x14ac:dyDescent="0.3">
      <c r="M38296" s="162"/>
      <c r="N38296" s="152"/>
      <c r="P38296" s="138"/>
    </row>
    <row r="38297" spans="13:16" x14ac:dyDescent="0.3">
      <c r="M38297" s="162"/>
      <c r="N38297" s="152"/>
      <c r="P38297" s="138"/>
    </row>
    <row r="38298" spans="13:16" x14ac:dyDescent="0.3">
      <c r="M38298" s="162"/>
      <c r="N38298" s="152"/>
      <c r="P38298" s="138"/>
    </row>
    <row r="38299" spans="13:16" x14ac:dyDescent="0.3">
      <c r="M38299" s="162"/>
      <c r="N38299" s="152"/>
      <c r="P38299" s="138"/>
    </row>
    <row r="38300" spans="13:16" x14ac:dyDescent="0.3">
      <c r="M38300" s="162"/>
      <c r="N38300" s="152"/>
      <c r="P38300" s="138"/>
    </row>
    <row r="38301" spans="13:16" x14ac:dyDescent="0.3">
      <c r="M38301" s="162"/>
      <c r="N38301" s="152"/>
      <c r="P38301" s="138"/>
    </row>
    <row r="38302" spans="13:16" x14ac:dyDescent="0.3">
      <c r="M38302" s="162"/>
      <c r="N38302" s="152"/>
      <c r="P38302" s="138"/>
    </row>
    <row r="38303" spans="13:16" x14ac:dyDescent="0.3">
      <c r="M38303" s="162"/>
      <c r="N38303" s="152"/>
      <c r="P38303" s="138"/>
    </row>
    <row r="38304" spans="13:16" x14ac:dyDescent="0.3">
      <c r="M38304" s="162"/>
      <c r="N38304" s="152"/>
      <c r="P38304" s="138"/>
    </row>
    <row r="38305" spans="13:16" x14ac:dyDescent="0.3">
      <c r="M38305" s="162"/>
      <c r="N38305" s="152"/>
      <c r="P38305" s="138"/>
    </row>
    <row r="38306" spans="13:16" x14ac:dyDescent="0.3">
      <c r="M38306" s="162"/>
      <c r="N38306" s="152"/>
      <c r="P38306" s="138"/>
    </row>
    <row r="38307" spans="13:16" x14ac:dyDescent="0.3">
      <c r="M38307" s="162"/>
      <c r="N38307" s="152"/>
      <c r="P38307" s="138"/>
    </row>
    <row r="38308" spans="13:16" x14ac:dyDescent="0.3">
      <c r="M38308" s="162"/>
      <c r="N38308" s="152"/>
      <c r="P38308" s="138"/>
    </row>
    <row r="38309" spans="13:16" x14ac:dyDescent="0.3">
      <c r="M38309" s="162"/>
      <c r="N38309" s="152"/>
      <c r="P38309" s="138"/>
    </row>
    <row r="38310" spans="13:16" x14ac:dyDescent="0.3">
      <c r="M38310" s="162"/>
      <c r="N38310" s="152"/>
      <c r="P38310" s="138"/>
    </row>
    <row r="38311" spans="13:16" x14ac:dyDescent="0.3">
      <c r="M38311" s="162"/>
      <c r="N38311" s="152"/>
      <c r="P38311" s="138"/>
    </row>
    <row r="38312" spans="13:16" x14ac:dyDescent="0.3">
      <c r="M38312" s="162"/>
      <c r="N38312" s="152"/>
      <c r="P38312" s="138"/>
    </row>
    <row r="38313" spans="13:16" x14ac:dyDescent="0.3">
      <c r="M38313" s="162"/>
      <c r="N38313" s="152"/>
      <c r="P38313" s="138"/>
    </row>
    <row r="38314" spans="13:16" x14ac:dyDescent="0.3">
      <c r="M38314" s="162"/>
      <c r="N38314" s="152"/>
      <c r="P38314" s="138"/>
    </row>
    <row r="38315" spans="13:16" x14ac:dyDescent="0.3">
      <c r="M38315" s="162"/>
      <c r="N38315" s="152"/>
      <c r="P38315" s="138"/>
    </row>
    <row r="38316" spans="13:16" x14ac:dyDescent="0.3">
      <c r="M38316" s="162"/>
      <c r="N38316" s="152"/>
      <c r="P38316" s="138"/>
    </row>
    <row r="38317" spans="13:16" x14ac:dyDescent="0.3">
      <c r="M38317" s="162"/>
      <c r="N38317" s="152"/>
      <c r="P38317" s="138"/>
    </row>
    <row r="38318" spans="13:16" x14ac:dyDescent="0.3">
      <c r="M38318" s="162"/>
      <c r="N38318" s="152"/>
      <c r="P38318" s="138"/>
    </row>
    <row r="38319" spans="13:16" x14ac:dyDescent="0.3">
      <c r="M38319" s="162"/>
      <c r="N38319" s="152"/>
      <c r="P38319" s="138"/>
    </row>
    <row r="38320" spans="13:16" x14ac:dyDescent="0.3">
      <c r="M38320" s="162"/>
      <c r="N38320" s="152"/>
      <c r="P38320" s="138"/>
    </row>
    <row r="38321" spans="13:16" x14ac:dyDescent="0.3">
      <c r="M38321" s="162"/>
      <c r="N38321" s="152"/>
      <c r="P38321" s="138"/>
    </row>
    <row r="38322" spans="13:16" x14ac:dyDescent="0.3">
      <c r="M38322" s="162"/>
      <c r="N38322" s="152"/>
      <c r="P38322" s="138"/>
    </row>
    <row r="38323" spans="13:16" x14ac:dyDescent="0.3">
      <c r="M38323" s="162"/>
      <c r="N38323" s="152"/>
      <c r="P38323" s="138"/>
    </row>
    <row r="38324" spans="13:16" x14ac:dyDescent="0.3">
      <c r="M38324" s="162"/>
      <c r="N38324" s="152"/>
      <c r="P38324" s="138"/>
    </row>
    <row r="38325" spans="13:16" x14ac:dyDescent="0.3">
      <c r="M38325" s="162"/>
      <c r="N38325" s="152"/>
      <c r="P38325" s="138"/>
    </row>
    <row r="38326" spans="13:16" x14ac:dyDescent="0.3">
      <c r="M38326" s="162"/>
      <c r="N38326" s="152"/>
      <c r="P38326" s="138"/>
    </row>
    <row r="38327" spans="13:16" x14ac:dyDescent="0.3">
      <c r="M38327" s="162"/>
      <c r="N38327" s="152"/>
      <c r="P38327" s="138"/>
    </row>
    <row r="38328" spans="13:16" x14ac:dyDescent="0.3">
      <c r="M38328" s="162"/>
      <c r="N38328" s="152"/>
      <c r="P38328" s="138"/>
    </row>
    <row r="38329" spans="13:16" x14ac:dyDescent="0.3">
      <c r="M38329" s="162"/>
      <c r="N38329" s="152"/>
      <c r="P38329" s="138"/>
    </row>
    <row r="38330" spans="13:16" x14ac:dyDescent="0.3">
      <c r="M38330" s="162"/>
      <c r="N38330" s="152"/>
      <c r="P38330" s="138"/>
    </row>
    <row r="38331" spans="13:16" x14ac:dyDescent="0.3">
      <c r="M38331" s="162"/>
      <c r="N38331" s="152"/>
      <c r="P38331" s="138"/>
    </row>
    <row r="38332" spans="13:16" x14ac:dyDescent="0.3">
      <c r="M38332" s="162"/>
      <c r="N38332" s="152"/>
      <c r="P38332" s="138"/>
    </row>
    <row r="38333" spans="13:16" x14ac:dyDescent="0.3">
      <c r="M38333" s="162"/>
      <c r="N38333" s="152"/>
      <c r="P38333" s="138"/>
    </row>
    <row r="38334" spans="13:16" x14ac:dyDescent="0.3">
      <c r="M38334" s="162"/>
      <c r="N38334" s="152"/>
      <c r="P38334" s="138"/>
    </row>
    <row r="38335" spans="13:16" x14ac:dyDescent="0.3">
      <c r="M38335" s="162"/>
      <c r="N38335" s="152"/>
      <c r="P38335" s="138"/>
    </row>
    <row r="38336" spans="13:16" x14ac:dyDescent="0.3">
      <c r="M38336" s="162"/>
      <c r="N38336" s="152"/>
      <c r="P38336" s="138"/>
    </row>
    <row r="38337" spans="13:16" x14ac:dyDescent="0.3">
      <c r="M38337" s="162"/>
      <c r="N38337" s="152"/>
      <c r="P38337" s="138"/>
    </row>
    <row r="38338" spans="13:16" x14ac:dyDescent="0.3">
      <c r="M38338" s="162"/>
      <c r="N38338" s="152"/>
      <c r="P38338" s="138"/>
    </row>
    <row r="38339" spans="13:16" x14ac:dyDescent="0.3">
      <c r="M38339" s="162"/>
      <c r="N38339" s="152"/>
      <c r="P38339" s="138"/>
    </row>
    <row r="38340" spans="13:16" x14ac:dyDescent="0.3">
      <c r="M38340" s="162"/>
      <c r="N38340" s="152"/>
      <c r="P38340" s="138"/>
    </row>
    <row r="38341" spans="13:16" x14ac:dyDescent="0.3">
      <c r="M38341" s="162"/>
      <c r="N38341" s="152"/>
      <c r="P38341" s="138"/>
    </row>
    <row r="38342" spans="13:16" x14ac:dyDescent="0.3">
      <c r="M38342" s="162"/>
      <c r="N38342" s="152"/>
      <c r="P38342" s="138"/>
    </row>
    <row r="38343" spans="13:16" x14ac:dyDescent="0.3">
      <c r="M38343" s="162"/>
      <c r="N38343" s="152"/>
      <c r="P38343" s="138"/>
    </row>
    <row r="38344" spans="13:16" x14ac:dyDescent="0.3">
      <c r="M38344" s="162"/>
      <c r="N38344" s="152"/>
      <c r="P38344" s="138"/>
    </row>
    <row r="38345" spans="13:16" x14ac:dyDescent="0.3">
      <c r="M38345" s="162"/>
      <c r="N38345" s="152"/>
      <c r="P38345" s="138"/>
    </row>
    <row r="38346" spans="13:16" x14ac:dyDescent="0.3">
      <c r="M38346" s="162"/>
      <c r="N38346" s="152"/>
      <c r="P38346" s="138"/>
    </row>
    <row r="38347" spans="13:16" x14ac:dyDescent="0.3">
      <c r="M38347" s="162"/>
      <c r="N38347" s="152"/>
      <c r="P38347" s="138"/>
    </row>
    <row r="38348" spans="13:16" x14ac:dyDescent="0.3">
      <c r="M38348" s="162"/>
      <c r="N38348" s="152"/>
      <c r="P38348" s="138"/>
    </row>
    <row r="38349" spans="13:16" x14ac:dyDescent="0.3">
      <c r="M38349" s="162"/>
      <c r="N38349" s="152"/>
      <c r="P38349" s="138"/>
    </row>
    <row r="38350" spans="13:16" x14ac:dyDescent="0.3">
      <c r="M38350" s="162"/>
      <c r="N38350" s="152"/>
      <c r="P38350" s="138"/>
    </row>
    <row r="38351" spans="13:16" x14ac:dyDescent="0.3">
      <c r="M38351" s="162"/>
      <c r="N38351" s="152"/>
      <c r="P38351" s="138"/>
    </row>
    <row r="38352" spans="13:16" x14ac:dyDescent="0.3">
      <c r="M38352" s="162"/>
      <c r="N38352" s="152"/>
      <c r="P38352" s="138"/>
    </row>
    <row r="38353" spans="13:16" x14ac:dyDescent="0.3">
      <c r="M38353" s="162"/>
      <c r="N38353" s="152"/>
      <c r="P38353" s="138"/>
    </row>
    <row r="38354" spans="13:16" x14ac:dyDescent="0.3">
      <c r="M38354" s="162"/>
      <c r="N38354" s="152"/>
      <c r="P38354" s="138"/>
    </row>
    <row r="38355" spans="13:16" x14ac:dyDescent="0.3">
      <c r="M38355" s="162"/>
      <c r="N38355" s="152"/>
      <c r="P38355" s="138"/>
    </row>
    <row r="38356" spans="13:16" x14ac:dyDescent="0.3">
      <c r="M38356" s="162"/>
      <c r="N38356" s="152"/>
      <c r="P38356" s="138"/>
    </row>
    <row r="38357" spans="13:16" x14ac:dyDescent="0.3">
      <c r="M38357" s="162"/>
      <c r="N38357" s="152"/>
      <c r="P38357" s="138"/>
    </row>
    <row r="38358" spans="13:16" x14ac:dyDescent="0.3">
      <c r="M38358" s="162"/>
      <c r="N38358" s="152"/>
      <c r="P38358" s="138"/>
    </row>
    <row r="38359" spans="13:16" x14ac:dyDescent="0.3">
      <c r="M38359" s="162"/>
      <c r="N38359" s="152"/>
      <c r="P38359" s="138"/>
    </row>
    <row r="38360" spans="13:16" x14ac:dyDescent="0.3">
      <c r="M38360" s="162"/>
      <c r="N38360" s="152"/>
      <c r="P38360" s="138"/>
    </row>
    <row r="38361" spans="13:16" x14ac:dyDescent="0.3">
      <c r="M38361" s="162"/>
      <c r="N38361" s="152"/>
      <c r="P38361" s="138"/>
    </row>
    <row r="38362" spans="13:16" x14ac:dyDescent="0.3">
      <c r="M38362" s="162"/>
      <c r="N38362" s="152"/>
      <c r="P38362" s="138"/>
    </row>
    <row r="38363" spans="13:16" x14ac:dyDescent="0.3">
      <c r="M38363" s="162"/>
      <c r="N38363" s="152"/>
      <c r="P38363" s="138"/>
    </row>
    <row r="38364" spans="13:16" x14ac:dyDescent="0.3">
      <c r="M38364" s="162"/>
      <c r="N38364" s="152"/>
      <c r="P38364" s="138"/>
    </row>
    <row r="38365" spans="13:16" x14ac:dyDescent="0.3">
      <c r="M38365" s="162"/>
      <c r="N38365" s="152"/>
      <c r="P38365" s="138"/>
    </row>
    <row r="38366" spans="13:16" x14ac:dyDescent="0.3">
      <c r="M38366" s="162"/>
      <c r="N38366" s="152"/>
      <c r="P38366" s="138"/>
    </row>
    <row r="38367" spans="13:16" x14ac:dyDescent="0.3">
      <c r="M38367" s="162"/>
      <c r="N38367" s="152"/>
      <c r="P38367" s="138"/>
    </row>
    <row r="38368" spans="13:16" x14ac:dyDescent="0.3">
      <c r="M38368" s="162"/>
      <c r="N38368" s="152"/>
      <c r="P38368" s="138"/>
    </row>
    <row r="38369" spans="13:16" x14ac:dyDescent="0.3">
      <c r="M38369" s="162"/>
      <c r="N38369" s="152"/>
      <c r="P38369" s="138"/>
    </row>
    <row r="38370" spans="13:16" x14ac:dyDescent="0.3">
      <c r="M38370" s="162"/>
      <c r="N38370" s="152"/>
      <c r="P38370" s="138"/>
    </row>
    <row r="38371" spans="13:16" x14ac:dyDescent="0.3">
      <c r="M38371" s="162"/>
      <c r="N38371" s="152"/>
      <c r="P38371" s="138"/>
    </row>
    <row r="38372" spans="13:16" x14ac:dyDescent="0.3">
      <c r="M38372" s="162"/>
      <c r="N38372" s="152"/>
      <c r="P38372" s="138"/>
    </row>
    <row r="38373" spans="13:16" x14ac:dyDescent="0.3">
      <c r="M38373" s="162"/>
      <c r="N38373" s="152"/>
      <c r="P38373" s="138"/>
    </row>
    <row r="38374" spans="13:16" x14ac:dyDescent="0.3">
      <c r="M38374" s="162"/>
      <c r="N38374" s="152"/>
      <c r="P38374" s="138"/>
    </row>
    <row r="38375" spans="13:16" x14ac:dyDescent="0.3">
      <c r="M38375" s="162"/>
      <c r="N38375" s="152"/>
      <c r="P38375" s="138"/>
    </row>
    <row r="38376" spans="13:16" x14ac:dyDescent="0.3">
      <c r="M38376" s="162"/>
      <c r="N38376" s="152"/>
      <c r="P38376" s="138"/>
    </row>
    <row r="38377" spans="13:16" x14ac:dyDescent="0.3">
      <c r="M38377" s="162"/>
      <c r="N38377" s="152"/>
      <c r="P38377" s="138"/>
    </row>
    <row r="38378" spans="13:16" x14ac:dyDescent="0.3">
      <c r="M38378" s="162"/>
      <c r="N38378" s="152"/>
      <c r="P38378" s="138"/>
    </row>
    <row r="38379" spans="13:16" x14ac:dyDescent="0.3">
      <c r="M38379" s="162"/>
      <c r="N38379" s="152"/>
      <c r="P38379" s="138"/>
    </row>
    <row r="38380" spans="13:16" x14ac:dyDescent="0.3">
      <c r="M38380" s="162"/>
      <c r="N38380" s="152"/>
      <c r="P38380" s="138"/>
    </row>
    <row r="38381" spans="13:16" x14ac:dyDescent="0.3">
      <c r="M38381" s="162"/>
      <c r="N38381" s="152"/>
      <c r="P38381" s="138"/>
    </row>
    <row r="38382" spans="13:16" x14ac:dyDescent="0.3">
      <c r="M38382" s="162"/>
      <c r="N38382" s="152"/>
      <c r="P38382" s="138"/>
    </row>
    <row r="38383" spans="13:16" x14ac:dyDescent="0.3">
      <c r="M38383" s="162"/>
      <c r="N38383" s="152"/>
      <c r="P38383" s="138"/>
    </row>
    <row r="38384" spans="13:16" x14ac:dyDescent="0.3">
      <c r="M38384" s="162"/>
      <c r="N38384" s="152"/>
      <c r="P38384" s="138"/>
    </row>
    <row r="38385" spans="13:16" x14ac:dyDescent="0.3">
      <c r="M38385" s="162"/>
      <c r="N38385" s="152"/>
      <c r="P38385" s="138"/>
    </row>
    <row r="38386" spans="13:16" x14ac:dyDescent="0.3">
      <c r="M38386" s="162"/>
      <c r="N38386" s="152"/>
      <c r="P38386" s="138"/>
    </row>
    <row r="38387" spans="13:16" x14ac:dyDescent="0.3">
      <c r="M38387" s="162"/>
      <c r="N38387" s="152"/>
      <c r="P38387" s="138"/>
    </row>
    <row r="38388" spans="13:16" x14ac:dyDescent="0.3">
      <c r="M38388" s="162"/>
      <c r="N38388" s="152"/>
      <c r="P38388" s="138"/>
    </row>
    <row r="38389" spans="13:16" x14ac:dyDescent="0.3">
      <c r="M38389" s="162"/>
      <c r="N38389" s="152"/>
      <c r="P38389" s="138"/>
    </row>
    <row r="38390" spans="13:16" x14ac:dyDescent="0.3">
      <c r="M38390" s="162"/>
      <c r="N38390" s="152"/>
      <c r="P38390" s="138"/>
    </row>
    <row r="38391" spans="13:16" x14ac:dyDescent="0.3">
      <c r="M38391" s="162"/>
      <c r="N38391" s="152"/>
      <c r="P38391" s="138"/>
    </row>
    <row r="38392" spans="13:16" x14ac:dyDescent="0.3">
      <c r="M38392" s="162"/>
      <c r="N38392" s="152"/>
      <c r="P38392" s="138"/>
    </row>
    <row r="38393" spans="13:16" x14ac:dyDescent="0.3">
      <c r="M38393" s="162"/>
      <c r="N38393" s="152"/>
      <c r="P38393" s="138"/>
    </row>
    <row r="38394" spans="13:16" x14ac:dyDescent="0.3">
      <c r="M38394" s="162"/>
      <c r="N38394" s="152"/>
      <c r="P38394" s="138"/>
    </row>
    <row r="38395" spans="13:16" x14ac:dyDescent="0.3">
      <c r="M38395" s="162"/>
      <c r="N38395" s="152"/>
      <c r="P38395" s="138"/>
    </row>
    <row r="38396" spans="13:16" x14ac:dyDescent="0.3">
      <c r="M38396" s="162"/>
      <c r="N38396" s="152"/>
      <c r="P38396" s="138"/>
    </row>
    <row r="38397" spans="13:16" x14ac:dyDescent="0.3">
      <c r="M38397" s="162"/>
      <c r="N38397" s="152"/>
      <c r="P38397" s="138"/>
    </row>
    <row r="38398" spans="13:16" x14ac:dyDescent="0.3">
      <c r="M38398" s="162"/>
      <c r="N38398" s="152"/>
      <c r="P38398" s="138"/>
    </row>
    <row r="38399" spans="13:16" x14ac:dyDescent="0.3">
      <c r="M38399" s="162"/>
      <c r="N38399" s="152"/>
      <c r="P38399" s="138"/>
    </row>
    <row r="38400" spans="13:16" x14ac:dyDescent="0.3">
      <c r="M38400" s="162"/>
      <c r="N38400" s="152"/>
      <c r="P38400" s="138"/>
    </row>
    <row r="38401" spans="13:16" x14ac:dyDescent="0.3">
      <c r="M38401" s="162"/>
      <c r="N38401" s="152"/>
      <c r="P38401" s="138"/>
    </row>
    <row r="38402" spans="13:16" x14ac:dyDescent="0.3">
      <c r="M38402" s="162"/>
      <c r="N38402" s="152"/>
      <c r="P38402" s="138"/>
    </row>
    <row r="38403" spans="13:16" x14ac:dyDescent="0.3">
      <c r="M38403" s="162"/>
      <c r="N38403" s="152"/>
      <c r="P38403" s="138"/>
    </row>
    <row r="38404" spans="13:16" x14ac:dyDescent="0.3">
      <c r="M38404" s="162"/>
      <c r="N38404" s="152"/>
      <c r="P38404" s="138"/>
    </row>
    <row r="38405" spans="13:16" x14ac:dyDescent="0.3">
      <c r="M38405" s="162"/>
      <c r="N38405" s="152"/>
      <c r="P38405" s="138"/>
    </row>
    <row r="38406" spans="13:16" x14ac:dyDescent="0.3">
      <c r="M38406" s="162"/>
      <c r="N38406" s="152"/>
      <c r="P38406" s="138"/>
    </row>
    <row r="38407" spans="13:16" x14ac:dyDescent="0.3">
      <c r="M38407" s="162"/>
      <c r="N38407" s="152"/>
      <c r="P38407" s="138"/>
    </row>
    <row r="38408" spans="13:16" x14ac:dyDescent="0.3">
      <c r="M38408" s="162"/>
      <c r="N38408" s="152"/>
      <c r="P38408" s="138"/>
    </row>
    <row r="38409" spans="13:16" x14ac:dyDescent="0.3">
      <c r="M38409" s="162"/>
      <c r="N38409" s="152"/>
      <c r="P38409" s="138"/>
    </row>
    <row r="38410" spans="13:16" x14ac:dyDescent="0.3">
      <c r="M38410" s="162"/>
      <c r="N38410" s="152"/>
      <c r="P38410" s="138"/>
    </row>
    <row r="38411" spans="13:16" x14ac:dyDescent="0.3">
      <c r="M38411" s="162"/>
      <c r="N38411" s="152"/>
      <c r="P38411" s="138"/>
    </row>
    <row r="38412" spans="13:16" x14ac:dyDescent="0.3">
      <c r="M38412" s="162"/>
      <c r="N38412" s="152"/>
      <c r="P38412" s="138"/>
    </row>
    <row r="38413" spans="13:16" x14ac:dyDescent="0.3">
      <c r="M38413" s="162"/>
      <c r="N38413" s="152"/>
      <c r="P38413" s="138"/>
    </row>
    <row r="38414" spans="13:16" x14ac:dyDescent="0.3">
      <c r="M38414" s="162"/>
      <c r="N38414" s="152"/>
      <c r="P38414" s="138"/>
    </row>
    <row r="38415" spans="13:16" x14ac:dyDescent="0.3">
      <c r="M38415" s="162"/>
      <c r="N38415" s="152"/>
      <c r="P38415" s="138"/>
    </row>
    <row r="38416" spans="13:16" x14ac:dyDescent="0.3">
      <c r="M38416" s="162"/>
      <c r="N38416" s="152"/>
      <c r="P38416" s="138"/>
    </row>
    <row r="38417" spans="13:16" x14ac:dyDescent="0.3">
      <c r="M38417" s="162"/>
      <c r="N38417" s="152"/>
      <c r="P38417" s="138"/>
    </row>
    <row r="38418" spans="13:16" x14ac:dyDescent="0.3">
      <c r="M38418" s="162"/>
      <c r="N38418" s="152"/>
      <c r="P38418" s="138"/>
    </row>
    <row r="38419" spans="13:16" x14ac:dyDescent="0.3">
      <c r="M38419" s="162"/>
      <c r="N38419" s="152"/>
      <c r="P38419" s="138"/>
    </row>
    <row r="38420" spans="13:16" x14ac:dyDescent="0.3">
      <c r="M38420" s="162"/>
      <c r="N38420" s="152"/>
      <c r="P38420" s="138"/>
    </row>
    <row r="38421" spans="13:16" x14ac:dyDescent="0.3">
      <c r="M38421" s="162"/>
      <c r="N38421" s="152"/>
      <c r="P38421" s="138"/>
    </row>
    <row r="38422" spans="13:16" x14ac:dyDescent="0.3">
      <c r="M38422" s="162"/>
      <c r="N38422" s="152"/>
      <c r="P38422" s="138"/>
    </row>
    <row r="38423" spans="13:16" x14ac:dyDescent="0.3">
      <c r="M38423" s="162"/>
      <c r="N38423" s="152"/>
      <c r="P38423" s="138"/>
    </row>
    <row r="38424" spans="13:16" x14ac:dyDescent="0.3">
      <c r="M38424" s="162"/>
      <c r="N38424" s="152"/>
      <c r="P38424" s="138"/>
    </row>
    <row r="38425" spans="13:16" x14ac:dyDescent="0.3">
      <c r="M38425" s="162"/>
      <c r="N38425" s="152"/>
      <c r="P38425" s="138"/>
    </row>
    <row r="38426" spans="13:16" x14ac:dyDescent="0.3">
      <c r="M38426" s="162"/>
      <c r="N38426" s="152"/>
      <c r="P38426" s="138"/>
    </row>
    <row r="38427" spans="13:16" x14ac:dyDescent="0.3">
      <c r="M38427" s="162"/>
      <c r="N38427" s="152"/>
      <c r="P38427" s="138"/>
    </row>
    <row r="38428" spans="13:16" x14ac:dyDescent="0.3">
      <c r="M38428" s="162"/>
      <c r="N38428" s="152"/>
      <c r="P38428" s="138"/>
    </row>
    <row r="38429" spans="13:16" x14ac:dyDescent="0.3">
      <c r="M38429" s="162"/>
      <c r="N38429" s="152"/>
      <c r="P38429" s="138"/>
    </row>
    <row r="38430" spans="13:16" x14ac:dyDescent="0.3">
      <c r="M38430" s="162"/>
      <c r="N38430" s="152"/>
      <c r="P38430" s="138"/>
    </row>
    <row r="38431" spans="13:16" x14ac:dyDescent="0.3">
      <c r="M38431" s="162"/>
      <c r="N38431" s="152"/>
      <c r="P38431" s="138"/>
    </row>
    <row r="38432" spans="13:16" x14ac:dyDescent="0.3">
      <c r="M38432" s="162"/>
      <c r="N38432" s="152"/>
      <c r="P38432" s="138"/>
    </row>
    <row r="38433" spans="13:16" x14ac:dyDescent="0.3">
      <c r="M38433" s="162"/>
      <c r="N38433" s="152"/>
      <c r="P38433" s="138"/>
    </row>
    <row r="38434" spans="13:16" x14ac:dyDescent="0.3">
      <c r="M38434" s="162"/>
      <c r="N38434" s="152"/>
      <c r="P38434" s="138"/>
    </row>
    <row r="38435" spans="13:16" x14ac:dyDescent="0.3">
      <c r="M38435" s="162"/>
      <c r="N38435" s="152"/>
      <c r="P38435" s="138"/>
    </row>
    <row r="38436" spans="13:16" x14ac:dyDescent="0.3">
      <c r="M38436" s="162"/>
      <c r="N38436" s="152"/>
      <c r="P38436" s="138"/>
    </row>
    <row r="38437" spans="13:16" x14ac:dyDescent="0.3">
      <c r="M38437" s="162"/>
      <c r="N38437" s="152"/>
      <c r="P38437" s="138"/>
    </row>
    <row r="38438" spans="13:16" x14ac:dyDescent="0.3">
      <c r="M38438" s="162"/>
      <c r="N38438" s="152"/>
      <c r="P38438" s="138"/>
    </row>
    <row r="38439" spans="13:16" x14ac:dyDescent="0.3">
      <c r="M38439" s="162"/>
      <c r="N38439" s="152"/>
      <c r="P38439" s="138"/>
    </row>
    <row r="38440" spans="13:16" x14ac:dyDescent="0.3">
      <c r="M38440" s="162"/>
      <c r="N38440" s="152"/>
      <c r="P38440" s="138"/>
    </row>
    <row r="38441" spans="13:16" x14ac:dyDescent="0.3">
      <c r="M38441" s="162"/>
      <c r="N38441" s="152"/>
      <c r="P38441" s="138"/>
    </row>
    <row r="38442" spans="13:16" x14ac:dyDescent="0.3">
      <c r="M38442" s="162"/>
      <c r="N38442" s="152"/>
      <c r="P38442" s="138"/>
    </row>
    <row r="38443" spans="13:16" x14ac:dyDescent="0.3">
      <c r="M38443" s="162"/>
      <c r="N38443" s="152"/>
      <c r="P38443" s="138"/>
    </row>
    <row r="38444" spans="13:16" x14ac:dyDescent="0.3">
      <c r="M38444" s="162"/>
      <c r="N38444" s="152"/>
      <c r="P38444" s="138"/>
    </row>
    <row r="38445" spans="13:16" x14ac:dyDescent="0.3">
      <c r="M38445" s="162"/>
      <c r="N38445" s="152"/>
      <c r="P38445" s="138"/>
    </row>
    <row r="38446" spans="13:16" x14ac:dyDescent="0.3">
      <c r="M38446" s="162"/>
      <c r="N38446" s="152"/>
      <c r="P38446" s="138"/>
    </row>
    <row r="38447" spans="13:16" x14ac:dyDescent="0.3">
      <c r="M38447" s="162"/>
      <c r="N38447" s="152"/>
      <c r="P38447" s="138"/>
    </row>
    <row r="38448" spans="13:16" x14ac:dyDescent="0.3">
      <c r="M38448" s="162"/>
      <c r="N38448" s="152"/>
      <c r="P38448" s="138"/>
    </row>
    <row r="38449" spans="13:16" x14ac:dyDescent="0.3">
      <c r="M38449" s="162"/>
      <c r="N38449" s="152"/>
      <c r="P38449" s="138"/>
    </row>
    <row r="38450" spans="13:16" x14ac:dyDescent="0.3">
      <c r="M38450" s="162"/>
      <c r="N38450" s="152"/>
      <c r="P38450" s="138"/>
    </row>
    <row r="38451" spans="13:16" x14ac:dyDescent="0.3">
      <c r="M38451" s="162"/>
      <c r="N38451" s="152"/>
      <c r="P38451" s="138"/>
    </row>
    <row r="38452" spans="13:16" x14ac:dyDescent="0.3">
      <c r="M38452" s="162"/>
      <c r="N38452" s="152"/>
      <c r="P38452" s="138"/>
    </row>
    <row r="38453" spans="13:16" x14ac:dyDescent="0.3">
      <c r="M38453" s="162"/>
      <c r="N38453" s="152"/>
      <c r="P38453" s="138"/>
    </row>
    <row r="38454" spans="13:16" x14ac:dyDescent="0.3">
      <c r="M38454" s="162"/>
      <c r="N38454" s="152"/>
      <c r="P38454" s="138"/>
    </row>
    <row r="38455" spans="13:16" x14ac:dyDescent="0.3">
      <c r="M38455" s="162"/>
      <c r="N38455" s="152"/>
      <c r="P38455" s="138"/>
    </row>
    <row r="38456" spans="13:16" x14ac:dyDescent="0.3">
      <c r="M38456" s="162"/>
      <c r="N38456" s="152"/>
      <c r="P38456" s="138"/>
    </row>
    <row r="38457" spans="13:16" x14ac:dyDescent="0.3">
      <c r="M38457" s="162"/>
      <c r="N38457" s="152"/>
      <c r="P38457" s="138"/>
    </row>
    <row r="38458" spans="13:16" x14ac:dyDescent="0.3">
      <c r="M38458" s="162"/>
      <c r="N38458" s="152"/>
      <c r="P38458" s="138"/>
    </row>
    <row r="38459" spans="13:16" x14ac:dyDescent="0.3">
      <c r="M38459" s="162"/>
      <c r="N38459" s="152"/>
      <c r="P38459" s="138"/>
    </row>
    <row r="38460" spans="13:16" x14ac:dyDescent="0.3">
      <c r="M38460" s="162"/>
      <c r="N38460" s="152"/>
      <c r="P38460" s="138"/>
    </row>
    <row r="38461" spans="13:16" x14ac:dyDescent="0.3">
      <c r="M38461" s="162"/>
      <c r="N38461" s="152"/>
      <c r="P38461" s="138"/>
    </row>
    <row r="38462" spans="13:16" x14ac:dyDescent="0.3">
      <c r="M38462" s="162"/>
      <c r="N38462" s="152"/>
      <c r="P38462" s="138"/>
    </row>
    <row r="38463" spans="13:16" x14ac:dyDescent="0.3">
      <c r="M38463" s="162"/>
      <c r="N38463" s="152"/>
      <c r="P38463" s="138"/>
    </row>
    <row r="38464" spans="13:16" x14ac:dyDescent="0.3">
      <c r="M38464" s="162"/>
      <c r="N38464" s="152"/>
      <c r="P38464" s="138"/>
    </row>
    <row r="38465" spans="13:16" x14ac:dyDescent="0.3">
      <c r="M38465" s="162"/>
      <c r="N38465" s="152"/>
      <c r="P38465" s="138"/>
    </row>
    <row r="38466" spans="13:16" x14ac:dyDescent="0.3">
      <c r="M38466" s="162"/>
      <c r="N38466" s="152"/>
      <c r="P38466" s="138"/>
    </row>
    <row r="38467" spans="13:16" x14ac:dyDescent="0.3">
      <c r="M38467" s="162"/>
      <c r="N38467" s="152"/>
      <c r="P38467" s="138"/>
    </row>
    <row r="38468" spans="13:16" x14ac:dyDescent="0.3">
      <c r="M38468" s="162"/>
      <c r="N38468" s="152"/>
      <c r="P38468" s="138"/>
    </row>
    <row r="38469" spans="13:16" x14ac:dyDescent="0.3">
      <c r="M38469" s="162"/>
      <c r="N38469" s="152"/>
      <c r="P38469" s="138"/>
    </row>
    <row r="38470" spans="13:16" x14ac:dyDescent="0.3">
      <c r="M38470" s="162"/>
      <c r="N38470" s="152"/>
      <c r="P38470" s="138"/>
    </row>
    <row r="38471" spans="13:16" x14ac:dyDescent="0.3">
      <c r="M38471" s="162"/>
      <c r="N38471" s="152"/>
      <c r="P38471" s="138"/>
    </row>
    <row r="38472" spans="13:16" x14ac:dyDescent="0.3">
      <c r="M38472" s="162"/>
      <c r="N38472" s="152"/>
      <c r="P38472" s="138"/>
    </row>
    <row r="38473" spans="13:16" x14ac:dyDescent="0.3">
      <c r="M38473" s="162"/>
      <c r="N38473" s="152"/>
      <c r="P38473" s="138"/>
    </row>
    <row r="38474" spans="13:16" x14ac:dyDescent="0.3">
      <c r="M38474" s="162"/>
      <c r="N38474" s="152"/>
      <c r="P38474" s="138"/>
    </row>
    <row r="38475" spans="13:16" x14ac:dyDescent="0.3">
      <c r="M38475" s="162"/>
      <c r="N38475" s="152"/>
      <c r="P38475" s="138"/>
    </row>
    <row r="38476" spans="13:16" x14ac:dyDescent="0.3">
      <c r="M38476" s="162"/>
      <c r="N38476" s="152"/>
      <c r="P38476" s="138"/>
    </row>
    <row r="38477" spans="13:16" x14ac:dyDescent="0.3">
      <c r="M38477" s="162"/>
      <c r="N38477" s="152"/>
      <c r="P38477" s="138"/>
    </row>
    <row r="38478" spans="13:16" x14ac:dyDescent="0.3">
      <c r="M38478" s="162"/>
      <c r="N38478" s="152"/>
      <c r="P38478" s="138"/>
    </row>
    <row r="38479" spans="13:16" x14ac:dyDescent="0.3">
      <c r="M38479" s="162"/>
      <c r="N38479" s="152"/>
      <c r="P38479" s="138"/>
    </row>
    <row r="38480" spans="13:16" x14ac:dyDescent="0.3">
      <c r="M38480" s="162"/>
      <c r="N38480" s="152"/>
      <c r="P38480" s="138"/>
    </row>
    <row r="38481" spans="13:16" x14ac:dyDescent="0.3">
      <c r="M38481" s="162"/>
      <c r="N38481" s="152"/>
      <c r="P38481" s="138"/>
    </row>
    <row r="38482" spans="13:16" x14ac:dyDescent="0.3">
      <c r="M38482" s="162"/>
      <c r="N38482" s="152"/>
      <c r="P38482" s="138"/>
    </row>
    <row r="38483" spans="13:16" x14ac:dyDescent="0.3">
      <c r="M38483" s="162"/>
      <c r="N38483" s="152"/>
      <c r="P38483" s="138"/>
    </row>
    <row r="38484" spans="13:16" x14ac:dyDescent="0.3">
      <c r="M38484" s="162"/>
      <c r="N38484" s="152"/>
      <c r="P38484" s="138"/>
    </row>
    <row r="38485" spans="13:16" x14ac:dyDescent="0.3">
      <c r="M38485" s="162"/>
      <c r="N38485" s="152"/>
      <c r="P38485" s="138"/>
    </row>
    <row r="38486" spans="13:16" x14ac:dyDescent="0.3">
      <c r="M38486" s="162"/>
      <c r="N38486" s="152"/>
      <c r="P38486" s="138"/>
    </row>
    <row r="38487" spans="13:16" x14ac:dyDescent="0.3">
      <c r="M38487" s="162"/>
      <c r="N38487" s="152"/>
      <c r="P38487" s="138"/>
    </row>
    <row r="38488" spans="13:16" x14ac:dyDescent="0.3">
      <c r="M38488" s="162"/>
      <c r="N38488" s="152"/>
      <c r="P38488" s="138"/>
    </row>
    <row r="38489" spans="13:16" x14ac:dyDescent="0.3">
      <c r="M38489" s="162"/>
      <c r="N38489" s="152"/>
      <c r="P38489" s="138"/>
    </row>
    <row r="38490" spans="13:16" x14ac:dyDescent="0.3">
      <c r="M38490" s="162"/>
      <c r="N38490" s="152"/>
      <c r="P38490" s="138"/>
    </row>
    <row r="38491" spans="13:16" x14ac:dyDescent="0.3">
      <c r="M38491" s="162"/>
      <c r="N38491" s="152"/>
      <c r="P38491" s="138"/>
    </row>
    <row r="38492" spans="13:16" x14ac:dyDescent="0.3">
      <c r="M38492" s="162"/>
      <c r="N38492" s="152"/>
      <c r="P38492" s="138"/>
    </row>
    <row r="38493" spans="13:16" x14ac:dyDescent="0.3">
      <c r="M38493" s="162"/>
      <c r="N38493" s="152"/>
      <c r="P38493" s="138"/>
    </row>
    <row r="38494" spans="13:16" x14ac:dyDescent="0.3">
      <c r="M38494" s="162"/>
      <c r="N38494" s="152"/>
      <c r="P38494" s="138"/>
    </row>
    <row r="38495" spans="13:16" x14ac:dyDescent="0.3">
      <c r="M38495" s="162"/>
      <c r="N38495" s="152"/>
      <c r="P38495" s="138"/>
    </row>
    <row r="38496" spans="13:16" x14ac:dyDescent="0.3">
      <c r="M38496" s="162"/>
      <c r="N38496" s="152"/>
      <c r="P38496" s="138"/>
    </row>
    <row r="38497" spans="13:16" x14ac:dyDescent="0.3">
      <c r="M38497" s="162"/>
      <c r="N38497" s="152"/>
      <c r="P38497" s="138"/>
    </row>
    <row r="38498" spans="13:16" x14ac:dyDescent="0.3">
      <c r="M38498" s="162"/>
      <c r="N38498" s="152"/>
      <c r="P38498" s="138"/>
    </row>
    <row r="38499" spans="13:16" x14ac:dyDescent="0.3">
      <c r="M38499" s="162"/>
      <c r="N38499" s="152"/>
      <c r="P38499" s="138"/>
    </row>
    <row r="38500" spans="13:16" x14ac:dyDescent="0.3">
      <c r="M38500" s="162"/>
      <c r="N38500" s="152"/>
      <c r="P38500" s="138"/>
    </row>
    <row r="38501" spans="13:16" x14ac:dyDescent="0.3">
      <c r="M38501" s="162"/>
      <c r="N38501" s="152"/>
      <c r="P38501" s="138"/>
    </row>
    <row r="38502" spans="13:16" x14ac:dyDescent="0.3">
      <c r="M38502" s="162"/>
      <c r="N38502" s="152"/>
      <c r="P38502" s="138"/>
    </row>
    <row r="38503" spans="13:16" x14ac:dyDescent="0.3">
      <c r="M38503" s="162"/>
      <c r="N38503" s="152"/>
      <c r="P38503" s="138"/>
    </row>
    <row r="38504" spans="13:16" x14ac:dyDescent="0.3">
      <c r="M38504" s="162"/>
      <c r="N38504" s="152"/>
      <c r="P38504" s="138"/>
    </row>
    <row r="38505" spans="13:16" x14ac:dyDescent="0.3">
      <c r="M38505" s="162"/>
      <c r="N38505" s="152"/>
      <c r="P38505" s="138"/>
    </row>
    <row r="38506" spans="13:16" x14ac:dyDescent="0.3">
      <c r="M38506" s="162"/>
      <c r="N38506" s="152"/>
      <c r="P38506" s="138"/>
    </row>
    <row r="38507" spans="13:16" x14ac:dyDescent="0.3">
      <c r="M38507" s="162"/>
      <c r="N38507" s="152"/>
      <c r="P38507" s="138"/>
    </row>
    <row r="38508" spans="13:16" x14ac:dyDescent="0.3">
      <c r="M38508" s="162"/>
      <c r="N38508" s="152"/>
      <c r="P38508" s="138"/>
    </row>
    <row r="38509" spans="13:16" x14ac:dyDescent="0.3">
      <c r="M38509" s="162"/>
      <c r="N38509" s="152"/>
      <c r="P38509" s="138"/>
    </row>
    <row r="38510" spans="13:16" x14ac:dyDescent="0.3">
      <c r="M38510" s="162"/>
      <c r="N38510" s="152"/>
      <c r="P38510" s="138"/>
    </row>
    <row r="38511" spans="13:16" x14ac:dyDescent="0.3">
      <c r="M38511" s="162"/>
      <c r="N38511" s="152"/>
      <c r="P38511" s="138"/>
    </row>
    <row r="38512" spans="13:16" x14ac:dyDescent="0.3">
      <c r="M38512" s="162"/>
      <c r="N38512" s="152"/>
      <c r="P38512" s="138"/>
    </row>
    <row r="38513" spans="13:16" x14ac:dyDescent="0.3">
      <c r="M38513" s="162"/>
      <c r="N38513" s="152"/>
      <c r="P38513" s="138"/>
    </row>
    <row r="38514" spans="13:16" x14ac:dyDescent="0.3">
      <c r="M38514" s="162"/>
      <c r="N38514" s="152"/>
      <c r="P38514" s="138"/>
    </row>
    <row r="38515" spans="13:16" x14ac:dyDescent="0.3">
      <c r="M38515" s="162"/>
      <c r="N38515" s="152"/>
      <c r="P38515" s="138"/>
    </row>
    <row r="38516" spans="13:16" x14ac:dyDescent="0.3">
      <c r="M38516" s="162"/>
      <c r="N38516" s="152"/>
      <c r="P38516" s="138"/>
    </row>
    <row r="38517" spans="13:16" x14ac:dyDescent="0.3">
      <c r="M38517" s="162"/>
      <c r="N38517" s="152"/>
      <c r="P38517" s="138"/>
    </row>
    <row r="38518" spans="13:16" x14ac:dyDescent="0.3">
      <c r="M38518" s="162"/>
      <c r="N38518" s="152"/>
      <c r="P38518" s="138"/>
    </row>
    <row r="38519" spans="13:16" x14ac:dyDescent="0.3">
      <c r="M38519" s="162"/>
      <c r="N38519" s="152"/>
      <c r="P38519" s="138"/>
    </row>
    <row r="38520" spans="13:16" x14ac:dyDescent="0.3">
      <c r="M38520" s="162"/>
      <c r="N38520" s="152"/>
      <c r="P38520" s="138"/>
    </row>
    <row r="38521" spans="13:16" x14ac:dyDescent="0.3">
      <c r="M38521" s="162"/>
      <c r="N38521" s="152"/>
      <c r="P38521" s="138"/>
    </row>
    <row r="38522" spans="13:16" x14ac:dyDescent="0.3">
      <c r="M38522" s="162"/>
      <c r="N38522" s="152"/>
      <c r="P38522" s="138"/>
    </row>
    <row r="38523" spans="13:16" x14ac:dyDescent="0.3">
      <c r="M38523" s="162"/>
      <c r="N38523" s="152"/>
      <c r="P38523" s="138"/>
    </row>
    <row r="38524" spans="13:16" x14ac:dyDescent="0.3">
      <c r="M38524" s="162"/>
      <c r="N38524" s="152"/>
      <c r="P38524" s="138"/>
    </row>
    <row r="38525" spans="13:16" x14ac:dyDescent="0.3">
      <c r="M38525" s="162"/>
      <c r="N38525" s="152"/>
      <c r="P38525" s="138"/>
    </row>
    <row r="38526" spans="13:16" x14ac:dyDescent="0.3">
      <c r="M38526" s="162"/>
      <c r="N38526" s="152"/>
      <c r="P38526" s="138"/>
    </row>
    <row r="38527" spans="13:16" x14ac:dyDescent="0.3">
      <c r="M38527" s="162"/>
      <c r="N38527" s="152"/>
      <c r="P38527" s="138"/>
    </row>
    <row r="38528" spans="13:16" x14ac:dyDescent="0.3">
      <c r="M38528" s="162"/>
      <c r="N38528" s="152"/>
      <c r="P38528" s="138"/>
    </row>
    <row r="38529" spans="13:16" x14ac:dyDescent="0.3">
      <c r="M38529" s="162"/>
      <c r="N38529" s="152"/>
      <c r="P38529" s="138"/>
    </row>
    <row r="38530" spans="13:16" x14ac:dyDescent="0.3">
      <c r="M38530" s="162"/>
      <c r="N38530" s="152"/>
      <c r="P38530" s="138"/>
    </row>
    <row r="38531" spans="13:16" x14ac:dyDescent="0.3">
      <c r="M38531" s="162"/>
      <c r="N38531" s="152"/>
      <c r="P38531" s="138"/>
    </row>
    <row r="38532" spans="13:16" x14ac:dyDescent="0.3">
      <c r="M38532" s="162"/>
      <c r="N38532" s="152"/>
      <c r="P38532" s="138"/>
    </row>
    <row r="38533" spans="13:16" x14ac:dyDescent="0.3">
      <c r="M38533" s="162"/>
      <c r="N38533" s="152"/>
      <c r="P38533" s="138"/>
    </row>
    <row r="38534" spans="13:16" x14ac:dyDescent="0.3">
      <c r="M38534" s="162"/>
      <c r="N38534" s="152"/>
      <c r="P38534" s="138"/>
    </row>
    <row r="38535" spans="13:16" x14ac:dyDescent="0.3">
      <c r="M38535" s="162"/>
      <c r="N38535" s="152"/>
      <c r="P38535" s="138"/>
    </row>
    <row r="38536" spans="13:16" x14ac:dyDescent="0.3">
      <c r="M38536" s="162"/>
      <c r="N38536" s="152"/>
      <c r="P38536" s="138"/>
    </row>
    <row r="38537" spans="13:16" x14ac:dyDescent="0.3">
      <c r="M38537" s="162"/>
      <c r="N38537" s="152"/>
      <c r="P38537" s="138"/>
    </row>
    <row r="38538" spans="13:16" x14ac:dyDescent="0.3">
      <c r="M38538" s="162"/>
      <c r="N38538" s="152"/>
      <c r="P38538" s="138"/>
    </row>
    <row r="38539" spans="13:16" x14ac:dyDescent="0.3">
      <c r="M38539" s="162"/>
      <c r="N38539" s="152"/>
      <c r="P38539" s="138"/>
    </row>
    <row r="38540" spans="13:16" x14ac:dyDescent="0.3">
      <c r="M38540" s="162"/>
      <c r="N38540" s="152"/>
      <c r="P38540" s="138"/>
    </row>
    <row r="38541" spans="13:16" x14ac:dyDescent="0.3">
      <c r="M38541" s="162"/>
      <c r="N38541" s="152"/>
      <c r="P38541" s="138"/>
    </row>
    <row r="38542" spans="13:16" x14ac:dyDescent="0.3">
      <c r="M38542" s="162"/>
      <c r="N38542" s="152"/>
      <c r="P38542" s="138"/>
    </row>
    <row r="38543" spans="13:16" x14ac:dyDescent="0.3">
      <c r="M38543" s="162"/>
      <c r="N38543" s="152"/>
      <c r="P38543" s="138"/>
    </row>
    <row r="38544" spans="13:16" x14ac:dyDescent="0.3">
      <c r="M38544" s="162"/>
      <c r="N38544" s="152"/>
      <c r="P38544" s="138"/>
    </row>
    <row r="38545" spans="13:16" x14ac:dyDescent="0.3">
      <c r="M38545" s="162"/>
      <c r="N38545" s="152"/>
      <c r="P38545" s="138"/>
    </row>
    <row r="38546" spans="13:16" x14ac:dyDescent="0.3">
      <c r="M38546" s="162"/>
      <c r="N38546" s="152"/>
      <c r="P38546" s="138"/>
    </row>
    <row r="38547" spans="13:16" x14ac:dyDescent="0.3">
      <c r="M38547" s="162"/>
      <c r="N38547" s="152"/>
      <c r="P38547" s="138"/>
    </row>
    <row r="38548" spans="13:16" x14ac:dyDescent="0.3">
      <c r="M38548" s="162"/>
      <c r="N38548" s="152"/>
      <c r="P38548" s="138"/>
    </row>
    <row r="38549" spans="13:16" x14ac:dyDescent="0.3">
      <c r="M38549" s="162"/>
      <c r="N38549" s="152"/>
      <c r="P38549" s="138"/>
    </row>
    <row r="38550" spans="13:16" x14ac:dyDescent="0.3">
      <c r="M38550" s="162"/>
      <c r="N38550" s="152"/>
      <c r="P38550" s="138"/>
    </row>
    <row r="38551" spans="13:16" x14ac:dyDescent="0.3">
      <c r="M38551" s="162"/>
      <c r="N38551" s="152"/>
      <c r="P38551" s="138"/>
    </row>
    <row r="38552" spans="13:16" x14ac:dyDescent="0.3">
      <c r="M38552" s="162"/>
      <c r="N38552" s="152"/>
      <c r="P38552" s="138"/>
    </row>
    <row r="38553" spans="13:16" x14ac:dyDescent="0.3">
      <c r="M38553" s="162"/>
      <c r="N38553" s="152"/>
      <c r="P38553" s="138"/>
    </row>
    <row r="38554" spans="13:16" x14ac:dyDescent="0.3">
      <c r="M38554" s="162"/>
      <c r="N38554" s="152"/>
      <c r="P38554" s="138"/>
    </row>
    <row r="38555" spans="13:16" x14ac:dyDescent="0.3">
      <c r="M38555" s="162"/>
      <c r="N38555" s="152"/>
      <c r="P38555" s="138"/>
    </row>
    <row r="38556" spans="13:16" x14ac:dyDescent="0.3">
      <c r="M38556" s="162"/>
      <c r="N38556" s="152"/>
      <c r="P38556" s="138"/>
    </row>
    <row r="38557" spans="13:16" x14ac:dyDescent="0.3">
      <c r="M38557" s="162"/>
      <c r="N38557" s="152"/>
      <c r="P38557" s="138"/>
    </row>
    <row r="38558" spans="13:16" x14ac:dyDescent="0.3">
      <c r="M38558" s="162"/>
      <c r="N38558" s="152"/>
      <c r="P38558" s="138"/>
    </row>
    <row r="38559" spans="13:16" x14ac:dyDescent="0.3">
      <c r="M38559" s="162"/>
      <c r="N38559" s="152"/>
      <c r="P38559" s="138"/>
    </row>
    <row r="38560" spans="13:16" x14ac:dyDescent="0.3">
      <c r="M38560" s="162"/>
      <c r="N38560" s="152"/>
      <c r="P38560" s="138"/>
    </row>
    <row r="38561" spans="13:16" x14ac:dyDescent="0.3">
      <c r="M38561" s="162"/>
      <c r="N38561" s="152"/>
      <c r="P38561" s="138"/>
    </row>
    <row r="38562" spans="13:16" x14ac:dyDescent="0.3">
      <c r="M38562" s="162"/>
      <c r="N38562" s="152"/>
      <c r="P38562" s="138"/>
    </row>
    <row r="38563" spans="13:16" x14ac:dyDescent="0.3">
      <c r="M38563" s="162"/>
      <c r="N38563" s="152"/>
      <c r="P38563" s="138"/>
    </row>
    <row r="38564" spans="13:16" x14ac:dyDescent="0.3">
      <c r="M38564" s="162"/>
      <c r="N38564" s="152"/>
      <c r="P38564" s="138"/>
    </row>
    <row r="38565" spans="13:16" x14ac:dyDescent="0.3">
      <c r="M38565" s="162"/>
      <c r="N38565" s="152"/>
      <c r="P38565" s="138"/>
    </row>
    <row r="38566" spans="13:16" x14ac:dyDescent="0.3">
      <c r="M38566" s="162"/>
      <c r="N38566" s="152"/>
      <c r="P38566" s="138"/>
    </row>
    <row r="38567" spans="13:16" x14ac:dyDescent="0.3">
      <c r="M38567" s="162"/>
      <c r="N38567" s="152"/>
      <c r="P38567" s="138"/>
    </row>
    <row r="38568" spans="13:16" x14ac:dyDescent="0.3">
      <c r="M38568" s="162"/>
      <c r="N38568" s="152"/>
      <c r="P38568" s="138"/>
    </row>
    <row r="38569" spans="13:16" x14ac:dyDescent="0.3">
      <c r="M38569" s="162"/>
      <c r="N38569" s="152"/>
      <c r="P38569" s="138"/>
    </row>
    <row r="38570" spans="13:16" x14ac:dyDescent="0.3">
      <c r="M38570" s="162"/>
      <c r="N38570" s="152"/>
      <c r="P38570" s="138"/>
    </row>
    <row r="38571" spans="13:16" x14ac:dyDescent="0.3">
      <c r="M38571" s="162"/>
      <c r="N38571" s="152"/>
      <c r="P38571" s="138"/>
    </row>
    <row r="38572" spans="13:16" x14ac:dyDescent="0.3">
      <c r="M38572" s="162"/>
      <c r="N38572" s="152"/>
      <c r="P38572" s="138"/>
    </row>
    <row r="38573" spans="13:16" x14ac:dyDescent="0.3">
      <c r="M38573" s="162"/>
      <c r="N38573" s="152"/>
      <c r="P38573" s="138"/>
    </row>
    <row r="38574" spans="13:16" x14ac:dyDescent="0.3">
      <c r="M38574" s="162"/>
      <c r="N38574" s="152"/>
      <c r="P38574" s="138"/>
    </row>
    <row r="38575" spans="13:16" x14ac:dyDescent="0.3">
      <c r="M38575" s="162"/>
      <c r="N38575" s="152"/>
      <c r="P38575" s="138"/>
    </row>
    <row r="38576" spans="13:16" x14ac:dyDescent="0.3">
      <c r="M38576" s="162"/>
      <c r="N38576" s="152"/>
      <c r="P38576" s="138"/>
    </row>
    <row r="38577" spans="13:16" x14ac:dyDescent="0.3">
      <c r="M38577" s="162"/>
      <c r="N38577" s="152"/>
      <c r="P38577" s="138"/>
    </row>
    <row r="38578" spans="13:16" x14ac:dyDescent="0.3">
      <c r="M38578" s="162"/>
      <c r="N38578" s="152"/>
      <c r="P38578" s="138"/>
    </row>
    <row r="38579" spans="13:16" x14ac:dyDescent="0.3">
      <c r="M38579" s="162"/>
      <c r="N38579" s="152"/>
      <c r="P38579" s="138"/>
    </row>
    <row r="38580" spans="13:16" x14ac:dyDescent="0.3">
      <c r="M38580" s="162"/>
      <c r="N38580" s="152"/>
      <c r="P38580" s="138"/>
    </row>
    <row r="38581" spans="13:16" x14ac:dyDescent="0.3">
      <c r="M38581" s="162"/>
      <c r="N38581" s="152"/>
      <c r="P38581" s="138"/>
    </row>
    <row r="38582" spans="13:16" x14ac:dyDescent="0.3">
      <c r="M38582" s="162"/>
      <c r="N38582" s="152"/>
      <c r="P38582" s="138"/>
    </row>
    <row r="38583" spans="13:16" x14ac:dyDescent="0.3">
      <c r="M38583" s="162"/>
      <c r="N38583" s="152"/>
      <c r="P38583" s="138"/>
    </row>
    <row r="38584" spans="13:16" x14ac:dyDescent="0.3">
      <c r="M38584" s="162"/>
      <c r="N38584" s="152"/>
      <c r="P38584" s="138"/>
    </row>
    <row r="38585" spans="13:16" x14ac:dyDescent="0.3">
      <c r="M38585" s="162"/>
      <c r="N38585" s="152"/>
      <c r="P38585" s="138"/>
    </row>
    <row r="38586" spans="13:16" x14ac:dyDescent="0.3">
      <c r="M38586" s="162"/>
      <c r="N38586" s="152"/>
      <c r="P38586" s="138"/>
    </row>
    <row r="38587" spans="13:16" x14ac:dyDescent="0.3">
      <c r="M38587" s="162"/>
      <c r="N38587" s="152"/>
      <c r="P38587" s="138"/>
    </row>
    <row r="38588" spans="13:16" x14ac:dyDescent="0.3">
      <c r="M38588" s="162"/>
      <c r="N38588" s="152"/>
      <c r="P38588" s="138"/>
    </row>
    <row r="38589" spans="13:16" x14ac:dyDescent="0.3">
      <c r="M38589" s="162"/>
      <c r="N38589" s="152"/>
      <c r="P38589" s="138"/>
    </row>
    <row r="38590" spans="13:16" x14ac:dyDescent="0.3">
      <c r="M38590" s="162"/>
      <c r="N38590" s="152"/>
      <c r="P38590" s="138"/>
    </row>
    <row r="38591" spans="13:16" x14ac:dyDescent="0.3">
      <c r="M38591" s="162"/>
      <c r="N38591" s="152"/>
      <c r="P38591" s="138"/>
    </row>
    <row r="38592" spans="13:16" x14ac:dyDescent="0.3">
      <c r="M38592" s="162"/>
      <c r="N38592" s="152"/>
      <c r="P38592" s="138"/>
    </row>
    <row r="38593" spans="13:16" x14ac:dyDescent="0.3">
      <c r="M38593" s="162"/>
      <c r="N38593" s="152"/>
      <c r="P38593" s="138"/>
    </row>
    <row r="38594" spans="13:16" x14ac:dyDescent="0.3">
      <c r="M38594" s="162"/>
      <c r="N38594" s="152"/>
      <c r="P38594" s="138"/>
    </row>
    <row r="38595" spans="13:16" x14ac:dyDescent="0.3">
      <c r="M38595" s="162"/>
      <c r="N38595" s="152"/>
      <c r="P38595" s="138"/>
    </row>
    <row r="38596" spans="13:16" x14ac:dyDescent="0.3">
      <c r="M38596" s="162"/>
      <c r="N38596" s="152"/>
      <c r="P38596" s="138"/>
    </row>
    <row r="38597" spans="13:16" x14ac:dyDescent="0.3">
      <c r="M38597" s="162"/>
      <c r="N38597" s="152"/>
      <c r="P38597" s="138"/>
    </row>
    <row r="38598" spans="13:16" x14ac:dyDescent="0.3">
      <c r="M38598" s="162"/>
      <c r="N38598" s="152"/>
      <c r="P38598" s="138"/>
    </row>
    <row r="38599" spans="13:16" x14ac:dyDescent="0.3">
      <c r="M38599" s="162"/>
      <c r="N38599" s="152"/>
      <c r="P38599" s="138"/>
    </row>
    <row r="38600" spans="13:16" x14ac:dyDescent="0.3">
      <c r="M38600" s="162"/>
      <c r="N38600" s="152"/>
      <c r="P38600" s="138"/>
    </row>
    <row r="38601" spans="13:16" x14ac:dyDescent="0.3">
      <c r="M38601" s="162"/>
      <c r="N38601" s="152"/>
      <c r="P38601" s="138"/>
    </row>
    <row r="38602" spans="13:16" x14ac:dyDescent="0.3">
      <c r="M38602" s="162"/>
      <c r="N38602" s="152"/>
      <c r="P38602" s="138"/>
    </row>
    <row r="38603" spans="13:16" x14ac:dyDescent="0.3">
      <c r="M38603" s="162"/>
      <c r="N38603" s="152"/>
      <c r="P38603" s="138"/>
    </row>
    <row r="38604" spans="13:16" x14ac:dyDescent="0.3">
      <c r="M38604" s="162"/>
      <c r="N38604" s="152"/>
      <c r="P38604" s="138"/>
    </row>
    <row r="38605" spans="13:16" x14ac:dyDescent="0.3">
      <c r="M38605" s="162"/>
      <c r="N38605" s="152"/>
      <c r="P38605" s="138"/>
    </row>
    <row r="38606" spans="13:16" x14ac:dyDescent="0.3">
      <c r="M38606" s="162"/>
      <c r="N38606" s="152"/>
      <c r="P38606" s="138"/>
    </row>
    <row r="38607" spans="13:16" x14ac:dyDescent="0.3">
      <c r="M38607" s="162"/>
      <c r="N38607" s="152"/>
      <c r="P38607" s="138"/>
    </row>
    <row r="38608" spans="13:16" x14ac:dyDescent="0.3">
      <c r="M38608" s="162"/>
      <c r="N38608" s="152"/>
      <c r="P38608" s="138"/>
    </row>
    <row r="38609" spans="13:16" x14ac:dyDescent="0.3">
      <c r="M38609" s="162"/>
      <c r="N38609" s="152"/>
      <c r="P38609" s="138"/>
    </row>
    <row r="38610" spans="13:16" x14ac:dyDescent="0.3">
      <c r="M38610" s="162"/>
      <c r="N38610" s="152"/>
      <c r="P38610" s="138"/>
    </row>
    <row r="38611" spans="13:16" x14ac:dyDescent="0.3">
      <c r="M38611" s="162"/>
      <c r="N38611" s="152"/>
      <c r="P38611" s="138"/>
    </row>
    <row r="38612" spans="13:16" x14ac:dyDescent="0.3">
      <c r="M38612" s="162"/>
      <c r="N38612" s="152"/>
      <c r="P38612" s="138"/>
    </row>
    <row r="38613" spans="13:16" x14ac:dyDescent="0.3">
      <c r="M38613" s="162"/>
      <c r="N38613" s="152"/>
      <c r="P38613" s="138"/>
    </row>
    <row r="38614" spans="13:16" x14ac:dyDescent="0.3">
      <c r="M38614" s="162"/>
      <c r="N38614" s="152"/>
      <c r="P38614" s="138"/>
    </row>
    <row r="38615" spans="13:16" x14ac:dyDescent="0.3">
      <c r="M38615" s="162"/>
      <c r="N38615" s="152"/>
      <c r="P38615" s="138"/>
    </row>
    <row r="38616" spans="13:16" x14ac:dyDescent="0.3">
      <c r="M38616" s="162"/>
      <c r="N38616" s="152"/>
      <c r="P38616" s="138"/>
    </row>
    <row r="38617" spans="13:16" x14ac:dyDescent="0.3">
      <c r="M38617" s="162"/>
      <c r="N38617" s="152"/>
      <c r="P38617" s="138"/>
    </row>
    <row r="38618" spans="13:16" x14ac:dyDescent="0.3">
      <c r="M38618" s="162"/>
      <c r="N38618" s="152"/>
      <c r="P38618" s="138"/>
    </row>
    <row r="38619" spans="13:16" x14ac:dyDescent="0.3">
      <c r="M38619" s="162"/>
      <c r="N38619" s="152"/>
      <c r="P38619" s="138"/>
    </row>
    <row r="38620" spans="13:16" x14ac:dyDescent="0.3">
      <c r="M38620" s="162"/>
      <c r="N38620" s="152"/>
      <c r="P38620" s="138"/>
    </row>
    <row r="38621" spans="13:16" x14ac:dyDescent="0.3">
      <c r="M38621" s="162"/>
      <c r="N38621" s="152"/>
      <c r="P38621" s="138"/>
    </row>
    <row r="38622" spans="13:16" x14ac:dyDescent="0.3">
      <c r="M38622" s="162"/>
      <c r="N38622" s="152"/>
      <c r="P38622" s="138"/>
    </row>
    <row r="38623" spans="13:16" x14ac:dyDescent="0.3">
      <c r="M38623" s="162"/>
      <c r="N38623" s="152"/>
      <c r="P38623" s="138"/>
    </row>
    <row r="38624" spans="13:16" x14ac:dyDescent="0.3">
      <c r="M38624" s="162"/>
      <c r="N38624" s="152"/>
      <c r="P38624" s="138"/>
    </row>
    <row r="38625" spans="13:16" x14ac:dyDescent="0.3">
      <c r="M38625" s="162"/>
      <c r="N38625" s="152"/>
      <c r="P38625" s="138"/>
    </row>
    <row r="38626" spans="13:16" x14ac:dyDescent="0.3">
      <c r="M38626" s="162"/>
      <c r="N38626" s="152"/>
      <c r="P38626" s="138"/>
    </row>
    <row r="38627" spans="13:16" x14ac:dyDescent="0.3">
      <c r="M38627" s="162"/>
      <c r="N38627" s="152"/>
      <c r="P38627" s="138"/>
    </row>
    <row r="38628" spans="13:16" x14ac:dyDescent="0.3">
      <c r="M38628" s="162"/>
      <c r="N38628" s="152"/>
      <c r="P38628" s="138"/>
    </row>
    <row r="38629" spans="13:16" x14ac:dyDescent="0.3">
      <c r="M38629" s="162"/>
      <c r="N38629" s="152"/>
      <c r="P38629" s="138"/>
    </row>
    <row r="38630" spans="13:16" x14ac:dyDescent="0.3">
      <c r="M38630" s="162"/>
      <c r="N38630" s="152"/>
      <c r="P38630" s="138"/>
    </row>
    <row r="38631" spans="13:16" x14ac:dyDescent="0.3">
      <c r="M38631" s="162"/>
      <c r="N38631" s="152"/>
      <c r="P38631" s="138"/>
    </row>
    <row r="38632" spans="13:16" x14ac:dyDescent="0.3">
      <c r="M38632" s="162"/>
      <c r="N38632" s="152"/>
      <c r="P38632" s="138"/>
    </row>
    <row r="38633" spans="13:16" x14ac:dyDescent="0.3">
      <c r="M38633" s="162"/>
      <c r="N38633" s="152"/>
      <c r="P38633" s="138"/>
    </row>
    <row r="38634" spans="13:16" x14ac:dyDescent="0.3">
      <c r="M38634" s="162"/>
      <c r="N38634" s="152"/>
      <c r="P38634" s="138"/>
    </row>
    <row r="38635" spans="13:16" x14ac:dyDescent="0.3">
      <c r="M38635" s="162"/>
      <c r="N38635" s="152"/>
      <c r="P38635" s="138"/>
    </row>
    <row r="38636" spans="13:16" x14ac:dyDescent="0.3">
      <c r="M38636" s="162"/>
      <c r="N38636" s="152"/>
      <c r="P38636" s="138"/>
    </row>
    <row r="38637" spans="13:16" x14ac:dyDescent="0.3">
      <c r="M38637" s="162"/>
      <c r="N38637" s="152"/>
      <c r="P38637" s="138"/>
    </row>
    <row r="38638" spans="13:16" x14ac:dyDescent="0.3">
      <c r="M38638" s="162"/>
      <c r="N38638" s="152"/>
      <c r="P38638" s="138"/>
    </row>
    <row r="38639" spans="13:16" x14ac:dyDescent="0.3">
      <c r="M38639" s="162"/>
      <c r="N38639" s="152"/>
      <c r="P38639" s="138"/>
    </row>
    <row r="38640" spans="13:16" x14ac:dyDescent="0.3">
      <c r="M38640" s="162"/>
      <c r="N38640" s="152"/>
      <c r="P38640" s="138"/>
    </row>
    <row r="38641" spans="13:16" x14ac:dyDescent="0.3">
      <c r="M38641" s="162"/>
      <c r="N38641" s="152"/>
      <c r="P38641" s="138"/>
    </row>
    <row r="38642" spans="13:16" x14ac:dyDescent="0.3">
      <c r="M38642" s="162"/>
      <c r="N38642" s="152"/>
      <c r="P38642" s="138"/>
    </row>
    <row r="38643" spans="13:16" x14ac:dyDescent="0.3">
      <c r="M38643" s="162"/>
      <c r="N38643" s="152"/>
      <c r="P38643" s="138"/>
    </row>
    <row r="38644" spans="13:16" x14ac:dyDescent="0.3">
      <c r="M38644" s="162"/>
      <c r="N38644" s="152"/>
      <c r="P38644" s="138"/>
    </row>
    <row r="38645" spans="13:16" x14ac:dyDescent="0.3">
      <c r="M38645" s="162"/>
      <c r="N38645" s="152"/>
      <c r="P38645" s="138"/>
    </row>
    <row r="38646" spans="13:16" x14ac:dyDescent="0.3">
      <c r="M38646" s="162"/>
      <c r="N38646" s="152"/>
      <c r="P38646" s="138"/>
    </row>
    <row r="38647" spans="13:16" x14ac:dyDescent="0.3">
      <c r="M38647" s="162"/>
      <c r="N38647" s="152"/>
      <c r="P38647" s="138"/>
    </row>
    <row r="38648" spans="13:16" x14ac:dyDescent="0.3">
      <c r="M38648" s="162"/>
      <c r="N38648" s="152"/>
      <c r="P38648" s="138"/>
    </row>
    <row r="38649" spans="13:16" x14ac:dyDescent="0.3">
      <c r="M38649" s="162"/>
      <c r="N38649" s="152"/>
      <c r="P38649" s="138"/>
    </row>
    <row r="38650" spans="13:16" x14ac:dyDescent="0.3">
      <c r="M38650" s="162"/>
      <c r="N38650" s="152"/>
      <c r="P38650" s="138"/>
    </row>
    <row r="38651" spans="13:16" x14ac:dyDescent="0.3">
      <c r="M38651" s="162"/>
      <c r="N38651" s="152"/>
      <c r="P38651" s="138"/>
    </row>
    <row r="38652" spans="13:16" x14ac:dyDescent="0.3">
      <c r="M38652" s="162"/>
      <c r="N38652" s="152"/>
      <c r="P38652" s="138"/>
    </row>
    <row r="38653" spans="13:16" x14ac:dyDescent="0.3">
      <c r="M38653" s="162"/>
      <c r="N38653" s="152"/>
      <c r="P38653" s="138"/>
    </row>
    <row r="38654" spans="13:16" x14ac:dyDescent="0.3">
      <c r="M38654" s="162"/>
      <c r="N38654" s="152"/>
      <c r="P38654" s="138"/>
    </row>
    <row r="38655" spans="13:16" x14ac:dyDescent="0.3">
      <c r="M38655" s="162"/>
      <c r="N38655" s="152"/>
      <c r="P38655" s="138"/>
    </row>
    <row r="38656" spans="13:16" x14ac:dyDescent="0.3">
      <c r="M38656" s="162"/>
      <c r="N38656" s="152"/>
      <c r="P38656" s="138"/>
    </row>
    <row r="38657" spans="13:16" x14ac:dyDescent="0.3">
      <c r="M38657" s="162"/>
      <c r="N38657" s="152"/>
      <c r="P38657" s="138"/>
    </row>
    <row r="38658" spans="13:16" x14ac:dyDescent="0.3">
      <c r="M38658" s="162"/>
      <c r="N38658" s="152"/>
      <c r="P38658" s="138"/>
    </row>
    <row r="38659" spans="13:16" x14ac:dyDescent="0.3">
      <c r="M38659" s="162"/>
      <c r="N38659" s="152"/>
      <c r="P38659" s="138"/>
    </row>
    <row r="38660" spans="13:16" x14ac:dyDescent="0.3">
      <c r="M38660" s="162"/>
      <c r="N38660" s="152"/>
      <c r="P38660" s="138"/>
    </row>
    <row r="38661" spans="13:16" x14ac:dyDescent="0.3">
      <c r="M38661" s="162"/>
      <c r="N38661" s="152"/>
      <c r="P38661" s="138"/>
    </row>
    <row r="38662" spans="13:16" x14ac:dyDescent="0.3">
      <c r="M38662" s="162"/>
      <c r="N38662" s="152"/>
      <c r="P38662" s="138"/>
    </row>
    <row r="38663" spans="13:16" x14ac:dyDescent="0.3">
      <c r="M38663" s="162"/>
      <c r="N38663" s="152"/>
      <c r="P38663" s="138"/>
    </row>
    <row r="38664" spans="13:16" x14ac:dyDescent="0.3">
      <c r="M38664" s="162"/>
      <c r="N38664" s="152"/>
      <c r="P38664" s="138"/>
    </row>
    <row r="38665" spans="13:16" x14ac:dyDescent="0.3">
      <c r="M38665" s="162"/>
      <c r="N38665" s="152"/>
      <c r="P38665" s="138"/>
    </row>
    <row r="38666" spans="13:16" x14ac:dyDescent="0.3">
      <c r="M38666" s="162"/>
      <c r="N38666" s="152"/>
      <c r="P38666" s="138"/>
    </row>
    <row r="38667" spans="13:16" x14ac:dyDescent="0.3">
      <c r="M38667" s="162"/>
      <c r="N38667" s="152"/>
      <c r="P38667" s="138"/>
    </row>
    <row r="38668" spans="13:16" x14ac:dyDescent="0.3">
      <c r="M38668" s="162"/>
      <c r="N38668" s="152"/>
      <c r="P38668" s="138"/>
    </row>
    <row r="38669" spans="13:16" x14ac:dyDescent="0.3">
      <c r="M38669" s="162"/>
      <c r="N38669" s="152"/>
      <c r="P38669" s="138"/>
    </row>
    <row r="38670" spans="13:16" x14ac:dyDescent="0.3">
      <c r="M38670" s="162"/>
      <c r="N38670" s="152"/>
      <c r="P38670" s="138"/>
    </row>
    <row r="38671" spans="13:16" x14ac:dyDescent="0.3">
      <c r="M38671" s="162"/>
      <c r="N38671" s="152"/>
      <c r="P38671" s="138"/>
    </row>
    <row r="38672" spans="13:16" x14ac:dyDescent="0.3">
      <c r="M38672" s="162"/>
      <c r="N38672" s="152"/>
      <c r="P38672" s="138"/>
    </row>
    <row r="38673" spans="13:16" x14ac:dyDescent="0.3">
      <c r="M38673" s="162"/>
      <c r="N38673" s="152"/>
      <c r="P38673" s="138"/>
    </row>
    <row r="38674" spans="13:16" x14ac:dyDescent="0.3">
      <c r="M38674" s="162"/>
      <c r="N38674" s="152"/>
      <c r="P38674" s="138"/>
    </row>
    <row r="38675" spans="13:16" x14ac:dyDescent="0.3">
      <c r="M38675" s="162"/>
      <c r="N38675" s="152"/>
      <c r="P38675" s="138"/>
    </row>
    <row r="38676" spans="13:16" x14ac:dyDescent="0.3">
      <c r="M38676" s="162"/>
      <c r="N38676" s="152"/>
      <c r="P38676" s="138"/>
    </row>
    <row r="38677" spans="13:16" x14ac:dyDescent="0.3">
      <c r="M38677" s="162"/>
      <c r="N38677" s="152"/>
      <c r="P38677" s="138"/>
    </row>
    <row r="38678" spans="13:16" x14ac:dyDescent="0.3">
      <c r="M38678" s="162"/>
      <c r="N38678" s="152"/>
      <c r="P38678" s="138"/>
    </row>
    <row r="38679" spans="13:16" x14ac:dyDescent="0.3">
      <c r="M38679" s="162"/>
      <c r="N38679" s="152"/>
      <c r="P38679" s="138"/>
    </row>
    <row r="38680" spans="13:16" x14ac:dyDescent="0.3">
      <c r="M38680" s="162"/>
      <c r="N38680" s="152"/>
      <c r="P38680" s="138"/>
    </row>
    <row r="38681" spans="13:16" x14ac:dyDescent="0.3">
      <c r="M38681" s="162"/>
      <c r="N38681" s="152"/>
      <c r="P38681" s="138"/>
    </row>
    <row r="38682" spans="13:16" x14ac:dyDescent="0.3">
      <c r="M38682" s="162"/>
      <c r="N38682" s="152"/>
      <c r="P38682" s="138"/>
    </row>
    <row r="38683" spans="13:16" x14ac:dyDescent="0.3">
      <c r="M38683" s="162"/>
      <c r="N38683" s="152"/>
      <c r="P38683" s="138"/>
    </row>
    <row r="38684" spans="13:16" x14ac:dyDescent="0.3">
      <c r="M38684" s="162"/>
      <c r="N38684" s="152"/>
      <c r="P38684" s="138"/>
    </row>
    <row r="38685" spans="13:16" x14ac:dyDescent="0.3">
      <c r="M38685" s="162"/>
      <c r="N38685" s="152"/>
      <c r="P38685" s="138"/>
    </row>
    <row r="38686" spans="13:16" x14ac:dyDescent="0.3">
      <c r="M38686" s="162"/>
      <c r="N38686" s="152"/>
      <c r="P38686" s="138"/>
    </row>
    <row r="38687" spans="13:16" x14ac:dyDescent="0.3">
      <c r="M38687" s="162"/>
      <c r="N38687" s="152"/>
      <c r="P38687" s="138"/>
    </row>
    <row r="38688" spans="13:16" x14ac:dyDescent="0.3">
      <c r="M38688" s="162"/>
      <c r="N38688" s="152"/>
      <c r="P38688" s="138"/>
    </row>
    <row r="38689" spans="13:16" x14ac:dyDescent="0.3">
      <c r="M38689" s="162"/>
      <c r="N38689" s="152"/>
      <c r="P38689" s="138"/>
    </row>
    <row r="38690" spans="13:16" x14ac:dyDescent="0.3">
      <c r="M38690" s="162"/>
      <c r="N38690" s="152"/>
      <c r="P38690" s="138"/>
    </row>
    <row r="38691" spans="13:16" x14ac:dyDescent="0.3">
      <c r="M38691" s="162"/>
      <c r="N38691" s="152"/>
      <c r="P38691" s="138"/>
    </row>
    <row r="38692" spans="13:16" x14ac:dyDescent="0.3">
      <c r="M38692" s="162"/>
      <c r="N38692" s="152"/>
      <c r="P38692" s="138"/>
    </row>
    <row r="38693" spans="13:16" x14ac:dyDescent="0.3">
      <c r="M38693" s="162"/>
      <c r="N38693" s="152"/>
      <c r="P38693" s="138"/>
    </row>
    <row r="38694" spans="13:16" x14ac:dyDescent="0.3">
      <c r="M38694" s="162"/>
      <c r="N38694" s="152"/>
      <c r="P38694" s="138"/>
    </row>
    <row r="38695" spans="13:16" x14ac:dyDescent="0.3">
      <c r="M38695" s="162"/>
      <c r="N38695" s="152"/>
      <c r="P38695" s="138"/>
    </row>
    <row r="38696" spans="13:16" x14ac:dyDescent="0.3">
      <c r="M38696" s="162"/>
      <c r="N38696" s="152"/>
      <c r="P38696" s="138"/>
    </row>
    <row r="38697" spans="13:16" x14ac:dyDescent="0.3">
      <c r="M38697" s="162"/>
      <c r="N38697" s="152"/>
      <c r="P38697" s="138"/>
    </row>
    <row r="38698" spans="13:16" x14ac:dyDescent="0.3">
      <c r="M38698" s="162"/>
      <c r="N38698" s="152"/>
      <c r="P38698" s="138"/>
    </row>
    <row r="38699" spans="13:16" x14ac:dyDescent="0.3">
      <c r="M38699" s="162"/>
      <c r="N38699" s="152"/>
      <c r="P38699" s="138"/>
    </row>
    <row r="38700" spans="13:16" x14ac:dyDescent="0.3">
      <c r="M38700" s="162"/>
      <c r="N38700" s="152"/>
      <c r="P38700" s="138"/>
    </row>
    <row r="38701" spans="13:16" x14ac:dyDescent="0.3">
      <c r="M38701" s="162"/>
      <c r="N38701" s="152"/>
      <c r="P38701" s="138"/>
    </row>
    <row r="38702" spans="13:16" x14ac:dyDescent="0.3">
      <c r="M38702" s="162"/>
      <c r="N38702" s="152"/>
      <c r="P38702" s="138"/>
    </row>
    <row r="38703" spans="13:16" x14ac:dyDescent="0.3">
      <c r="M38703" s="162"/>
      <c r="N38703" s="152"/>
      <c r="P38703" s="138"/>
    </row>
    <row r="38704" spans="13:16" x14ac:dyDescent="0.3">
      <c r="M38704" s="162"/>
      <c r="N38704" s="152"/>
      <c r="P38704" s="138"/>
    </row>
    <row r="38705" spans="13:16" x14ac:dyDescent="0.3">
      <c r="M38705" s="162"/>
      <c r="N38705" s="152"/>
      <c r="P38705" s="138"/>
    </row>
    <row r="38706" spans="13:16" x14ac:dyDescent="0.3">
      <c r="M38706" s="162"/>
      <c r="N38706" s="152"/>
      <c r="P38706" s="138"/>
    </row>
    <row r="38707" spans="13:16" x14ac:dyDescent="0.3">
      <c r="M38707" s="162"/>
      <c r="N38707" s="152"/>
      <c r="P38707" s="138"/>
    </row>
    <row r="38708" spans="13:16" x14ac:dyDescent="0.3">
      <c r="M38708" s="162"/>
      <c r="N38708" s="152"/>
      <c r="P38708" s="138"/>
    </row>
    <row r="38709" spans="13:16" x14ac:dyDescent="0.3">
      <c r="M38709" s="162"/>
      <c r="N38709" s="152"/>
      <c r="P38709" s="138"/>
    </row>
    <row r="38710" spans="13:16" x14ac:dyDescent="0.3">
      <c r="M38710" s="162"/>
      <c r="N38710" s="152"/>
      <c r="P38710" s="138"/>
    </row>
    <row r="38711" spans="13:16" x14ac:dyDescent="0.3">
      <c r="M38711" s="162"/>
      <c r="N38711" s="152"/>
      <c r="P38711" s="138"/>
    </row>
    <row r="38712" spans="13:16" x14ac:dyDescent="0.3">
      <c r="M38712" s="162"/>
      <c r="N38712" s="152"/>
      <c r="P38712" s="138"/>
    </row>
    <row r="38713" spans="13:16" x14ac:dyDescent="0.3">
      <c r="M38713" s="162"/>
      <c r="N38713" s="152"/>
      <c r="P38713" s="138"/>
    </row>
    <row r="38714" spans="13:16" x14ac:dyDescent="0.3">
      <c r="M38714" s="162"/>
      <c r="N38714" s="152"/>
      <c r="P38714" s="138"/>
    </row>
    <row r="38715" spans="13:16" x14ac:dyDescent="0.3">
      <c r="M38715" s="162"/>
      <c r="N38715" s="152"/>
      <c r="P38715" s="138"/>
    </row>
    <row r="38716" spans="13:16" x14ac:dyDescent="0.3">
      <c r="M38716" s="162"/>
      <c r="N38716" s="152"/>
      <c r="P38716" s="138"/>
    </row>
    <row r="38717" spans="13:16" x14ac:dyDescent="0.3">
      <c r="M38717" s="162"/>
      <c r="N38717" s="152"/>
      <c r="P38717" s="138"/>
    </row>
    <row r="38718" spans="13:16" x14ac:dyDescent="0.3">
      <c r="M38718" s="162"/>
      <c r="N38718" s="152"/>
      <c r="P38718" s="138"/>
    </row>
    <row r="38719" spans="13:16" x14ac:dyDescent="0.3">
      <c r="M38719" s="162"/>
      <c r="N38719" s="152"/>
      <c r="P38719" s="138"/>
    </row>
    <row r="38720" spans="13:16" x14ac:dyDescent="0.3">
      <c r="M38720" s="162"/>
      <c r="N38720" s="152"/>
      <c r="P38720" s="138"/>
    </row>
    <row r="38721" spans="13:16" x14ac:dyDescent="0.3">
      <c r="M38721" s="162"/>
      <c r="N38721" s="152"/>
      <c r="P38721" s="138"/>
    </row>
    <row r="38722" spans="13:16" x14ac:dyDescent="0.3">
      <c r="M38722" s="162"/>
      <c r="N38722" s="152"/>
      <c r="P38722" s="138"/>
    </row>
    <row r="38723" spans="13:16" x14ac:dyDescent="0.3">
      <c r="M38723" s="162"/>
      <c r="N38723" s="152"/>
      <c r="P38723" s="138"/>
    </row>
    <row r="38724" spans="13:16" x14ac:dyDescent="0.3">
      <c r="M38724" s="162"/>
      <c r="N38724" s="152"/>
      <c r="P38724" s="138"/>
    </row>
    <row r="38725" spans="13:16" x14ac:dyDescent="0.3">
      <c r="M38725" s="162"/>
      <c r="N38725" s="152"/>
      <c r="P38725" s="138"/>
    </row>
    <row r="38726" spans="13:16" x14ac:dyDescent="0.3">
      <c r="M38726" s="162"/>
      <c r="N38726" s="152"/>
      <c r="P38726" s="138"/>
    </row>
    <row r="38727" spans="13:16" x14ac:dyDescent="0.3">
      <c r="M38727" s="162"/>
      <c r="N38727" s="152"/>
      <c r="P38727" s="138"/>
    </row>
    <row r="38728" spans="13:16" x14ac:dyDescent="0.3">
      <c r="M38728" s="162"/>
      <c r="N38728" s="152"/>
      <c r="P38728" s="138"/>
    </row>
    <row r="38729" spans="13:16" x14ac:dyDescent="0.3">
      <c r="M38729" s="162"/>
      <c r="N38729" s="152"/>
      <c r="P38729" s="138"/>
    </row>
    <row r="38730" spans="13:16" x14ac:dyDescent="0.3">
      <c r="M38730" s="162"/>
      <c r="N38730" s="152"/>
      <c r="P38730" s="138"/>
    </row>
    <row r="38731" spans="13:16" x14ac:dyDescent="0.3">
      <c r="M38731" s="162"/>
      <c r="N38731" s="152"/>
      <c r="P38731" s="138"/>
    </row>
    <row r="38732" spans="13:16" x14ac:dyDescent="0.3">
      <c r="M38732" s="162"/>
      <c r="N38732" s="152"/>
      <c r="P38732" s="138"/>
    </row>
    <row r="38733" spans="13:16" x14ac:dyDescent="0.3">
      <c r="M38733" s="162"/>
      <c r="N38733" s="152"/>
      <c r="P38733" s="138"/>
    </row>
    <row r="38734" spans="13:16" x14ac:dyDescent="0.3">
      <c r="M38734" s="162"/>
      <c r="N38734" s="152"/>
      <c r="P38734" s="138"/>
    </row>
    <row r="38735" spans="13:16" x14ac:dyDescent="0.3">
      <c r="M38735" s="162"/>
      <c r="N38735" s="152"/>
      <c r="P38735" s="138"/>
    </row>
    <row r="38736" spans="13:16" x14ac:dyDescent="0.3">
      <c r="M38736" s="162"/>
      <c r="N38736" s="152"/>
      <c r="P38736" s="138"/>
    </row>
    <row r="38737" spans="13:16" x14ac:dyDescent="0.3">
      <c r="M38737" s="162"/>
      <c r="N38737" s="152"/>
      <c r="P38737" s="138"/>
    </row>
    <row r="38738" spans="13:16" x14ac:dyDescent="0.3">
      <c r="M38738" s="162"/>
      <c r="N38738" s="152"/>
      <c r="P38738" s="138"/>
    </row>
    <row r="38739" spans="13:16" x14ac:dyDescent="0.3">
      <c r="M38739" s="162"/>
      <c r="N38739" s="152"/>
      <c r="P38739" s="138"/>
    </row>
    <row r="38740" spans="13:16" x14ac:dyDescent="0.3">
      <c r="M38740" s="162"/>
      <c r="N38740" s="152"/>
      <c r="P38740" s="138"/>
    </row>
    <row r="38741" spans="13:16" x14ac:dyDescent="0.3">
      <c r="M38741" s="162"/>
      <c r="N38741" s="152"/>
      <c r="P38741" s="138"/>
    </row>
    <row r="38742" spans="13:16" x14ac:dyDescent="0.3">
      <c r="M38742" s="162"/>
      <c r="N38742" s="152"/>
      <c r="P38742" s="138"/>
    </row>
    <row r="38743" spans="13:16" x14ac:dyDescent="0.3">
      <c r="M38743" s="162"/>
      <c r="N38743" s="152"/>
      <c r="P38743" s="138"/>
    </row>
    <row r="38744" spans="13:16" x14ac:dyDescent="0.3">
      <c r="M38744" s="162"/>
      <c r="N38744" s="152"/>
      <c r="P38744" s="138"/>
    </row>
    <row r="38745" spans="13:16" x14ac:dyDescent="0.3">
      <c r="M38745" s="162"/>
      <c r="N38745" s="152"/>
      <c r="P38745" s="138"/>
    </row>
    <row r="38746" spans="13:16" x14ac:dyDescent="0.3">
      <c r="M38746" s="162"/>
      <c r="N38746" s="152"/>
      <c r="P38746" s="138"/>
    </row>
    <row r="38747" spans="13:16" x14ac:dyDescent="0.3">
      <c r="M38747" s="162"/>
      <c r="N38747" s="152"/>
      <c r="P38747" s="138"/>
    </row>
    <row r="38748" spans="13:16" x14ac:dyDescent="0.3">
      <c r="M38748" s="162"/>
      <c r="N38748" s="152"/>
      <c r="P38748" s="138"/>
    </row>
    <row r="38749" spans="13:16" x14ac:dyDescent="0.3">
      <c r="M38749" s="162"/>
      <c r="N38749" s="152"/>
      <c r="P38749" s="138"/>
    </row>
    <row r="38750" spans="13:16" x14ac:dyDescent="0.3">
      <c r="M38750" s="162"/>
      <c r="N38750" s="152"/>
      <c r="P38750" s="138"/>
    </row>
    <row r="38751" spans="13:16" x14ac:dyDescent="0.3">
      <c r="M38751" s="162"/>
      <c r="N38751" s="152"/>
      <c r="P38751" s="138"/>
    </row>
    <row r="38752" spans="13:16" x14ac:dyDescent="0.3">
      <c r="M38752" s="162"/>
      <c r="N38752" s="152"/>
      <c r="P38752" s="138"/>
    </row>
    <row r="38753" spans="13:16" x14ac:dyDescent="0.3">
      <c r="M38753" s="162"/>
      <c r="N38753" s="152"/>
      <c r="P38753" s="138"/>
    </row>
    <row r="38754" spans="13:16" x14ac:dyDescent="0.3">
      <c r="M38754" s="162"/>
      <c r="N38754" s="152"/>
      <c r="P38754" s="138"/>
    </row>
    <row r="38755" spans="13:16" x14ac:dyDescent="0.3">
      <c r="M38755" s="162"/>
      <c r="N38755" s="152"/>
      <c r="P38755" s="138"/>
    </row>
    <row r="38756" spans="13:16" x14ac:dyDescent="0.3">
      <c r="M38756" s="162"/>
      <c r="N38756" s="152"/>
      <c r="P38756" s="138"/>
    </row>
    <row r="38757" spans="13:16" x14ac:dyDescent="0.3">
      <c r="M38757" s="162"/>
      <c r="N38757" s="152"/>
      <c r="P38757" s="138"/>
    </row>
    <row r="38758" spans="13:16" x14ac:dyDescent="0.3">
      <c r="M38758" s="162"/>
      <c r="N38758" s="152"/>
      <c r="P38758" s="138"/>
    </row>
    <row r="38759" spans="13:16" x14ac:dyDescent="0.3">
      <c r="M38759" s="162"/>
      <c r="N38759" s="152"/>
      <c r="P38759" s="138"/>
    </row>
    <row r="38760" spans="13:16" x14ac:dyDescent="0.3">
      <c r="M38760" s="162"/>
      <c r="N38760" s="152"/>
      <c r="P38760" s="138"/>
    </row>
    <row r="38761" spans="13:16" x14ac:dyDescent="0.3">
      <c r="M38761" s="162"/>
      <c r="N38761" s="152"/>
      <c r="P38761" s="138"/>
    </row>
    <row r="38762" spans="13:16" x14ac:dyDescent="0.3">
      <c r="M38762" s="162"/>
      <c r="N38762" s="152"/>
      <c r="P38762" s="138"/>
    </row>
    <row r="38763" spans="13:16" x14ac:dyDescent="0.3">
      <c r="M38763" s="162"/>
      <c r="N38763" s="152"/>
      <c r="P38763" s="138"/>
    </row>
    <row r="38764" spans="13:16" x14ac:dyDescent="0.3">
      <c r="M38764" s="162"/>
      <c r="N38764" s="152"/>
      <c r="P38764" s="138"/>
    </row>
    <row r="38765" spans="13:16" x14ac:dyDescent="0.3">
      <c r="M38765" s="162"/>
      <c r="N38765" s="152"/>
      <c r="P38765" s="138"/>
    </row>
    <row r="38766" spans="13:16" x14ac:dyDescent="0.3">
      <c r="M38766" s="162"/>
      <c r="N38766" s="152"/>
      <c r="P38766" s="138"/>
    </row>
    <row r="38767" spans="13:16" x14ac:dyDescent="0.3">
      <c r="M38767" s="162"/>
      <c r="N38767" s="152"/>
      <c r="P38767" s="138"/>
    </row>
    <row r="38768" spans="13:16" x14ac:dyDescent="0.3">
      <c r="M38768" s="162"/>
      <c r="N38768" s="152"/>
      <c r="P38768" s="138"/>
    </row>
    <row r="38769" spans="13:16" x14ac:dyDescent="0.3">
      <c r="M38769" s="162"/>
      <c r="N38769" s="152"/>
      <c r="P38769" s="138"/>
    </row>
    <row r="38770" spans="13:16" x14ac:dyDescent="0.3">
      <c r="M38770" s="162"/>
      <c r="N38770" s="152"/>
      <c r="P38770" s="138"/>
    </row>
    <row r="38771" spans="13:16" x14ac:dyDescent="0.3">
      <c r="M38771" s="162"/>
      <c r="N38771" s="152"/>
      <c r="P38771" s="138"/>
    </row>
    <row r="38772" spans="13:16" x14ac:dyDescent="0.3">
      <c r="M38772" s="162"/>
      <c r="N38772" s="152"/>
      <c r="P38772" s="138"/>
    </row>
    <row r="38773" spans="13:16" x14ac:dyDescent="0.3">
      <c r="M38773" s="162"/>
      <c r="N38773" s="152"/>
      <c r="P38773" s="138"/>
    </row>
    <row r="38774" spans="13:16" x14ac:dyDescent="0.3">
      <c r="M38774" s="162"/>
      <c r="N38774" s="152"/>
      <c r="P38774" s="138"/>
    </row>
    <row r="38775" spans="13:16" x14ac:dyDescent="0.3">
      <c r="M38775" s="162"/>
      <c r="N38775" s="152"/>
      <c r="P38775" s="138"/>
    </row>
    <row r="38776" spans="13:16" x14ac:dyDescent="0.3">
      <c r="M38776" s="162"/>
      <c r="N38776" s="152"/>
      <c r="P38776" s="138"/>
    </row>
    <row r="38777" spans="13:16" x14ac:dyDescent="0.3">
      <c r="M38777" s="162"/>
      <c r="N38777" s="152"/>
      <c r="P38777" s="138"/>
    </row>
    <row r="38778" spans="13:16" x14ac:dyDescent="0.3">
      <c r="M38778" s="162"/>
      <c r="N38778" s="152"/>
      <c r="P38778" s="138"/>
    </row>
    <row r="38779" spans="13:16" x14ac:dyDescent="0.3">
      <c r="M38779" s="162"/>
      <c r="N38779" s="152"/>
      <c r="P38779" s="138"/>
    </row>
    <row r="38780" spans="13:16" x14ac:dyDescent="0.3">
      <c r="M38780" s="162"/>
      <c r="N38780" s="152"/>
      <c r="P38780" s="138"/>
    </row>
    <row r="38781" spans="13:16" x14ac:dyDescent="0.3">
      <c r="M38781" s="162"/>
      <c r="N38781" s="152"/>
      <c r="P38781" s="138"/>
    </row>
    <row r="38782" spans="13:16" x14ac:dyDescent="0.3">
      <c r="M38782" s="162"/>
      <c r="N38782" s="152"/>
      <c r="P38782" s="138"/>
    </row>
    <row r="38783" spans="13:16" x14ac:dyDescent="0.3">
      <c r="M38783" s="162"/>
      <c r="N38783" s="152"/>
      <c r="P38783" s="138"/>
    </row>
    <row r="38784" spans="13:16" x14ac:dyDescent="0.3">
      <c r="M38784" s="162"/>
      <c r="N38784" s="152"/>
      <c r="P38784" s="138"/>
    </row>
    <row r="38785" spans="13:16" x14ac:dyDescent="0.3">
      <c r="M38785" s="162"/>
      <c r="N38785" s="152"/>
      <c r="P38785" s="138"/>
    </row>
    <row r="38786" spans="13:16" x14ac:dyDescent="0.3">
      <c r="M38786" s="162"/>
      <c r="N38786" s="152"/>
      <c r="P38786" s="138"/>
    </row>
    <row r="38787" spans="13:16" x14ac:dyDescent="0.3">
      <c r="M38787" s="162"/>
      <c r="N38787" s="152"/>
      <c r="P38787" s="138"/>
    </row>
    <row r="38788" spans="13:16" x14ac:dyDescent="0.3">
      <c r="M38788" s="162"/>
      <c r="N38788" s="152"/>
      <c r="P38788" s="138"/>
    </row>
    <row r="38789" spans="13:16" x14ac:dyDescent="0.3">
      <c r="M38789" s="162"/>
      <c r="N38789" s="152"/>
      <c r="P38789" s="138"/>
    </row>
    <row r="38790" spans="13:16" x14ac:dyDescent="0.3">
      <c r="M38790" s="162"/>
      <c r="N38790" s="152"/>
      <c r="P38790" s="138"/>
    </row>
    <row r="38791" spans="13:16" x14ac:dyDescent="0.3">
      <c r="M38791" s="162"/>
      <c r="N38791" s="152"/>
      <c r="P38791" s="138"/>
    </row>
    <row r="38792" spans="13:16" x14ac:dyDescent="0.3">
      <c r="M38792" s="162"/>
      <c r="N38792" s="152"/>
      <c r="P38792" s="138"/>
    </row>
    <row r="38793" spans="13:16" x14ac:dyDescent="0.3">
      <c r="M38793" s="162"/>
      <c r="N38793" s="152"/>
      <c r="P38793" s="138"/>
    </row>
    <row r="38794" spans="13:16" x14ac:dyDescent="0.3">
      <c r="M38794" s="162"/>
      <c r="N38794" s="152"/>
      <c r="P38794" s="138"/>
    </row>
    <row r="38795" spans="13:16" x14ac:dyDescent="0.3">
      <c r="M38795" s="162"/>
      <c r="N38795" s="152"/>
      <c r="P38795" s="138"/>
    </row>
    <row r="38796" spans="13:16" x14ac:dyDescent="0.3">
      <c r="M38796" s="162"/>
      <c r="N38796" s="152"/>
      <c r="P38796" s="138"/>
    </row>
    <row r="38797" spans="13:16" x14ac:dyDescent="0.3">
      <c r="M38797" s="162"/>
      <c r="N38797" s="152"/>
      <c r="P38797" s="138"/>
    </row>
    <row r="38798" spans="13:16" x14ac:dyDescent="0.3">
      <c r="M38798" s="162"/>
      <c r="N38798" s="152"/>
      <c r="P38798" s="138"/>
    </row>
    <row r="38799" spans="13:16" x14ac:dyDescent="0.3">
      <c r="M38799" s="162"/>
      <c r="N38799" s="152"/>
      <c r="P38799" s="138"/>
    </row>
    <row r="38800" spans="13:16" x14ac:dyDescent="0.3">
      <c r="M38800" s="162"/>
      <c r="N38800" s="152"/>
      <c r="P38800" s="138"/>
    </row>
    <row r="38801" spans="13:16" x14ac:dyDescent="0.3">
      <c r="M38801" s="162"/>
      <c r="N38801" s="152"/>
      <c r="P38801" s="138"/>
    </row>
    <row r="38802" spans="13:16" x14ac:dyDescent="0.3">
      <c r="M38802" s="162"/>
      <c r="N38802" s="152"/>
      <c r="P38802" s="138"/>
    </row>
    <row r="38803" spans="13:16" x14ac:dyDescent="0.3">
      <c r="M38803" s="162"/>
      <c r="N38803" s="152"/>
      <c r="P38803" s="138"/>
    </row>
    <row r="38804" spans="13:16" x14ac:dyDescent="0.3">
      <c r="M38804" s="162"/>
      <c r="N38804" s="152"/>
      <c r="P38804" s="138"/>
    </row>
    <row r="38805" spans="13:16" x14ac:dyDescent="0.3">
      <c r="M38805" s="162"/>
      <c r="N38805" s="152"/>
      <c r="P38805" s="138"/>
    </row>
    <row r="38806" spans="13:16" x14ac:dyDescent="0.3">
      <c r="M38806" s="162"/>
      <c r="N38806" s="152"/>
      <c r="P38806" s="138"/>
    </row>
    <row r="38807" spans="13:16" x14ac:dyDescent="0.3">
      <c r="M38807" s="162"/>
      <c r="N38807" s="152"/>
      <c r="P38807" s="138"/>
    </row>
    <row r="38808" spans="13:16" x14ac:dyDescent="0.3">
      <c r="M38808" s="162"/>
      <c r="N38808" s="152"/>
      <c r="P38808" s="138"/>
    </row>
    <row r="38809" spans="13:16" x14ac:dyDescent="0.3">
      <c r="M38809" s="162"/>
      <c r="N38809" s="152"/>
      <c r="P38809" s="138"/>
    </row>
    <row r="38810" spans="13:16" x14ac:dyDescent="0.3">
      <c r="M38810" s="162"/>
      <c r="N38810" s="152"/>
      <c r="P38810" s="138"/>
    </row>
    <row r="38811" spans="13:16" x14ac:dyDescent="0.3">
      <c r="M38811" s="162"/>
      <c r="N38811" s="152"/>
      <c r="P38811" s="138"/>
    </row>
    <row r="38812" spans="13:16" x14ac:dyDescent="0.3">
      <c r="M38812" s="162"/>
      <c r="N38812" s="152"/>
      <c r="P38812" s="138"/>
    </row>
    <row r="38813" spans="13:16" x14ac:dyDescent="0.3">
      <c r="M38813" s="162"/>
      <c r="N38813" s="152"/>
      <c r="P38813" s="138"/>
    </row>
    <row r="38814" spans="13:16" x14ac:dyDescent="0.3">
      <c r="M38814" s="162"/>
      <c r="N38814" s="152"/>
      <c r="P38814" s="138"/>
    </row>
    <row r="38815" spans="13:16" x14ac:dyDescent="0.3">
      <c r="M38815" s="162"/>
      <c r="N38815" s="152"/>
      <c r="P38815" s="138"/>
    </row>
    <row r="38816" spans="13:16" x14ac:dyDescent="0.3">
      <c r="M38816" s="162"/>
      <c r="N38816" s="152"/>
      <c r="P38816" s="138"/>
    </row>
    <row r="38817" spans="13:16" x14ac:dyDescent="0.3">
      <c r="M38817" s="162"/>
      <c r="N38817" s="152"/>
      <c r="P38817" s="138"/>
    </row>
    <row r="38818" spans="13:16" x14ac:dyDescent="0.3">
      <c r="M38818" s="162"/>
      <c r="N38818" s="152"/>
      <c r="P38818" s="138"/>
    </row>
    <row r="38819" spans="13:16" x14ac:dyDescent="0.3">
      <c r="M38819" s="162"/>
      <c r="N38819" s="152"/>
      <c r="P38819" s="138"/>
    </row>
    <row r="38820" spans="13:16" x14ac:dyDescent="0.3">
      <c r="M38820" s="162"/>
      <c r="N38820" s="152"/>
      <c r="P38820" s="138"/>
    </row>
    <row r="38821" spans="13:16" x14ac:dyDescent="0.3">
      <c r="M38821" s="162"/>
      <c r="N38821" s="152"/>
      <c r="P38821" s="138"/>
    </row>
    <row r="38822" spans="13:16" x14ac:dyDescent="0.3">
      <c r="M38822" s="162"/>
      <c r="N38822" s="152"/>
      <c r="P38822" s="138"/>
    </row>
    <row r="38823" spans="13:16" x14ac:dyDescent="0.3">
      <c r="M38823" s="162"/>
      <c r="N38823" s="152"/>
      <c r="P38823" s="138"/>
    </row>
    <row r="38824" spans="13:16" x14ac:dyDescent="0.3">
      <c r="M38824" s="162"/>
      <c r="N38824" s="152"/>
      <c r="P38824" s="138"/>
    </row>
    <row r="38825" spans="13:16" x14ac:dyDescent="0.3">
      <c r="M38825" s="162"/>
      <c r="N38825" s="152"/>
      <c r="P38825" s="138"/>
    </row>
    <row r="38826" spans="13:16" x14ac:dyDescent="0.3">
      <c r="M38826" s="162"/>
      <c r="N38826" s="152"/>
      <c r="P38826" s="138"/>
    </row>
    <row r="38827" spans="13:16" x14ac:dyDescent="0.3">
      <c r="M38827" s="162"/>
      <c r="N38827" s="152"/>
      <c r="P38827" s="138"/>
    </row>
    <row r="38828" spans="13:16" x14ac:dyDescent="0.3">
      <c r="M38828" s="162"/>
      <c r="N38828" s="152"/>
      <c r="P38828" s="138"/>
    </row>
    <row r="38829" spans="13:16" x14ac:dyDescent="0.3">
      <c r="M38829" s="162"/>
      <c r="N38829" s="152"/>
      <c r="P38829" s="138"/>
    </row>
    <row r="38830" spans="13:16" x14ac:dyDescent="0.3">
      <c r="M38830" s="162"/>
      <c r="N38830" s="152"/>
      <c r="P38830" s="138"/>
    </row>
    <row r="38831" spans="13:16" x14ac:dyDescent="0.3">
      <c r="M38831" s="162"/>
      <c r="N38831" s="152"/>
      <c r="P38831" s="138"/>
    </row>
    <row r="38832" spans="13:16" x14ac:dyDescent="0.3">
      <c r="M38832" s="162"/>
      <c r="N38832" s="152"/>
      <c r="P38832" s="138"/>
    </row>
    <row r="38833" spans="13:16" x14ac:dyDescent="0.3">
      <c r="M38833" s="162"/>
      <c r="N38833" s="152"/>
      <c r="P38833" s="138"/>
    </row>
    <row r="38834" spans="13:16" x14ac:dyDescent="0.3">
      <c r="M38834" s="162"/>
      <c r="N38834" s="152"/>
      <c r="P38834" s="138"/>
    </row>
    <row r="38835" spans="13:16" x14ac:dyDescent="0.3">
      <c r="M38835" s="162"/>
      <c r="N38835" s="152"/>
      <c r="P38835" s="138"/>
    </row>
    <row r="38836" spans="13:16" x14ac:dyDescent="0.3">
      <c r="M38836" s="162"/>
      <c r="N38836" s="152"/>
      <c r="P38836" s="138"/>
    </row>
    <row r="38837" spans="13:16" x14ac:dyDescent="0.3">
      <c r="M38837" s="162"/>
      <c r="N38837" s="152"/>
      <c r="P38837" s="138"/>
    </row>
    <row r="38838" spans="13:16" x14ac:dyDescent="0.3">
      <c r="M38838" s="162"/>
      <c r="N38838" s="152"/>
      <c r="P38838" s="138"/>
    </row>
    <row r="38839" spans="13:16" x14ac:dyDescent="0.3">
      <c r="M38839" s="162"/>
      <c r="N38839" s="152"/>
      <c r="P38839" s="138"/>
    </row>
    <row r="38840" spans="13:16" x14ac:dyDescent="0.3">
      <c r="M38840" s="162"/>
      <c r="N38840" s="152"/>
      <c r="P38840" s="138"/>
    </row>
    <row r="38841" spans="13:16" x14ac:dyDescent="0.3">
      <c r="M38841" s="162"/>
      <c r="N38841" s="152"/>
      <c r="P38841" s="138"/>
    </row>
    <row r="38842" spans="13:16" x14ac:dyDescent="0.3">
      <c r="M38842" s="162"/>
      <c r="N38842" s="152"/>
      <c r="P38842" s="138"/>
    </row>
    <row r="38843" spans="13:16" x14ac:dyDescent="0.3">
      <c r="M38843" s="162"/>
      <c r="N38843" s="152"/>
      <c r="P38843" s="138"/>
    </row>
    <row r="38844" spans="13:16" x14ac:dyDescent="0.3">
      <c r="M38844" s="162"/>
      <c r="N38844" s="152"/>
      <c r="P38844" s="138"/>
    </row>
    <row r="38845" spans="13:16" x14ac:dyDescent="0.3">
      <c r="M38845" s="162"/>
      <c r="N38845" s="152"/>
      <c r="P38845" s="138"/>
    </row>
    <row r="38846" spans="13:16" x14ac:dyDescent="0.3">
      <c r="M38846" s="162"/>
      <c r="N38846" s="152"/>
      <c r="P38846" s="138"/>
    </row>
    <row r="38847" spans="13:16" x14ac:dyDescent="0.3">
      <c r="M38847" s="162"/>
      <c r="N38847" s="152"/>
      <c r="P38847" s="138"/>
    </row>
    <row r="38848" spans="13:16" x14ac:dyDescent="0.3">
      <c r="M38848" s="162"/>
      <c r="N38848" s="152"/>
      <c r="P38848" s="138"/>
    </row>
    <row r="38849" spans="13:16" x14ac:dyDescent="0.3">
      <c r="M38849" s="162"/>
      <c r="N38849" s="152"/>
      <c r="P38849" s="138"/>
    </row>
    <row r="38850" spans="13:16" x14ac:dyDescent="0.3">
      <c r="M38850" s="162"/>
      <c r="N38850" s="152"/>
      <c r="P38850" s="138"/>
    </row>
    <row r="38851" spans="13:16" x14ac:dyDescent="0.3">
      <c r="M38851" s="162"/>
      <c r="N38851" s="152"/>
      <c r="P38851" s="138"/>
    </row>
    <row r="38852" spans="13:16" x14ac:dyDescent="0.3">
      <c r="M38852" s="162"/>
      <c r="N38852" s="152"/>
      <c r="P38852" s="138"/>
    </row>
    <row r="38853" spans="13:16" x14ac:dyDescent="0.3">
      <c r="M38853" s="162"/>
      <c r="N38853" s="152"/>
      <c r="P38853" s="138"/>
    </row>
    <row r="38854" spans="13:16" x14ac:dyDescent="0.3">
      <c r="M38854" s="162"/>
      <c r="N38854" s="152"/>
      <c r="P38854" s="138"/>
    </row>
    <row r="38855" spans="13:16" x14ac:dyDescent="0.3">
      <c r="M38855" s="162"/>
      <c r="N38855" s="152"/>
      <c r="P38855" s="138"/>
    </row>
    <row r="38856" spans="13:16" x14ac:dyDescent="0.3">
      <c r="M38856" s="162"/>
      <c r="N38856" s="152"/>
      <c r="P38856" s="138"/>
    </row>
    <row r="38857" spans="13:16" x14ac:dyDescent="0.3">
      <c r="M38857" s="162"/>
      <c r="N38857" s="152"/>
      <c r="P38857" s="138"/>
    </row>
    <row r="38858" spans="13:16" x14ac:dyDescent="0.3">
      <c r="M38858" s="162"/>
      <c r="N38858" s="152"/>
      <c r="P38858" s="138"/>
    </row>
    <row r="38859" spans="13:16" x14ac:dyDescent="0.3">
      <c r="M38859" s="162"/>
      <c r="N38859" s="152"/>
      <c r="P38859" s="138"/>
    </row>
    <row r="38860" spans="13:16" x14ac:dyDescent="0.3">
      <c r="M38860" s="162"/>
      <c r="N38860" s="152"/>
      <c r="P38860" s="138"/>
    </row>
    <row r="38861" spans="13:16" x14ac:dyDescent="0.3">
      <c r="M38861" s="162"/>
      <c r="N38861" s="152"/>
      <c r="P38861" s="138"/>
    </row>
    <row r="38862" spans="13:16" x14ac:dyDescent="0.3">
      <c r="M38862" s="162"/>
      <c r="N38862" s="152"/>
      <c r="P38862" s="138"/>
    </row>
    <row r="38863" spans="13:16" x14ac:dyDescent="0.3">
      <c r="M38863" s="162"/>
      <c r="N38863" s="152"/>
      <c r="P38863" s="138"/>
    </row>
    <row r="38864" spans="13:16" x14ac:dyDescent="0.3">
      <c r="M38864" s="162"/>
      <c r="N38864" s="152"/>
      <c r="P38864" s="138"/>
    </row>
    <row r="38865" spans="13:16" x14ac:dyDescent="0.3">
      <c r="M38865" s="162"/>
      <c r="N38865" s="152"/>
      <c r="P38865" s="138"/>
    </row>
    <row r="38866" spans="13:16" x14ac:dyDescent="0.3">
      <c r="M38866" s="162"/>
      <c r="N38866" s="152"/>
      <c r="P38866" s="138"/>
    </row>
    <row r="38867" spans="13:16" x14ac:dyDescent="0.3">
      <c r="M38867" s="162"/>
      <c r="N38867" s="152"/>
      <c r="P38867" s="138"/>
    </row>
    <row r="38868" spans="13:16" x14ac:dyDescent="0.3">
      <c r="M38868" s="162"/>
      <c r="N38868" s="152"/>
      <c r="P38868" s="138"/>
    </row>
    <row r="38869" spans="13:16" x14ac:dyDescent="0.3">
      <c r="M38869" s="162"/>
      <c r="N38869" s="152"/>
      <c r="P38869" s="138"/>
    </row>
    <row r="38870" spans="13:16" x14ac:dyDescent="0.3">
      <c r="M38870" s="162"/>
      <c r="N38870" s="152"/>
      <c r="P38870" s="138"/>
    </row>
    <row r="38871" spans="13:16" x14ac:dyDescent="0.3">
      <c r="M38871" s="162"/>
      <c r="N38871" s="152"/>
      <c r="P38871" s="138"/>
    </row>
    <row r="38872" spans="13:16" x14ac:dyDescent="0.3">
      <c r="M38872" s="162"/>
      <c r="N38872" s="152"/>
      <c r="P38872" s="138"/>
    </row>
    <row r="38873" spans="13:16" x14ac:dyDescent="0.3">
      <c r="M38873" s="162"/>
      <c r="N38873" s="152"/>
      <c r="P38873" s="138"/>
    </row>
    <row r="38874" spans="13:16" x14ac:dyDescent="0.3">
      <c r="M38874" s="162"/>
      <c r="N38874" s="152"/>
      <c r="P38874" s="138"/>
    </row>
    <row r="38875" spans="13:16" x14ac:dyDescent="0.3">
      <c r="M38875" s="162"/>
      <c r="N38875" s="152"/>
      <c r="P38875" s="138"/>
    </row>
    <row r="38876" spans="13:16" x14ac:dyDescent="0.3">
      <c r="M38876" s="162"/>
      <c r="N38876" s="152"/>
      <c r="P38876" s="138"/>
    </row>
    <row r="38877" spans="13:16" x14ac:dyDescent="0.3">
      <c r="M38877" s="162"/>
      <c r="N38877" s="152"/>
      <c r="P38877" s="138"/>
    </row>
    <row r="38878" spans="13:16" x14ac:dyDescent="0.3">
      <c r="M38878" s="162"/>
      <c r="N38878" s="152"/>
      <c r="P38878" s="138"/>
    </row>
    <row r="38879" spans="13:16" x14ac:dyDescent="0.3">
      <c r="M38879" s="162"/>
      <c r="N38879" s="152"/>
      <c r="P38879" s="138"/>
    </row>
    <row r="38880" spans="13:16" x14ac:dyDescent="0.3">
      <c r="M38880" s="162"/>
      <c r="N38880" s="152"/>
      <c r="P38880" s="138"/>
    </row>
    <row r="38881" spans="13:16" x14ac:dyDescent="0.3">
      <c r="M38881" s="162"/>
      <c r="N38881" s="152"/>
      <c r="P38881" s="138"/>
    </row>
    <row r="38882" spans="13:16" x14ac:dyDescent="0.3">
      <c r="M38882" s="162"/>
      <c r="N38882" s="152"/>
      <c r="P38882" s="138"/>
    </row>
    <row r="38883" spans="13:16" x14ac:dyDescent="0.3">
      <c r="M38883" s="162"/>
      <c r="N38883" s="152"/>
      <c r="P38883" s="138"/>
    </row>
    <row r="38884" spans="13:16" x14ac:dyDescent="0.3">
      <c r="M38884" s="162"/>
      <c r="N38884" s="152"/>
      <c r="P38884" s="138"/>
    </row>
    <row r="38885" spans="13:16" x14ac:dyDescent="0.3">
      <c r="M38885" s="162"/>
      <c r="N38885" s="152"/>
      <c r="P38885" s="138"/>
    </row>
    <row r="38886" spans="13:16" x14ac:dyDescent="0.3">
      <c r="M38886" s="162"/>
      <c r="N38886" s="152"/>
      <c r="P38886" s="138"/>
    </row>
    <row r="38887" spans="13:16" x14ac:dyDescent="0.3">
      <c r="M38887" s="162"/>
      <c r="N38887" s="152"/>
      <c r="P38887" s="138"/>
    </row>
    <row r="38888" spans="13:16" x14ac:dyDescent="0.3">
      <c r="M38888" s="162"/>
      <c r="N38888" s="152"/>
      <c r="P38888" s="138"/>
    </row>
    <row r="38889" spans="13:16" x14ac:dyDescent="0.3">
      <c r="M38889" s="162"/>
      <c r="N38889" s="152"/>
      <c r="P38889" s="138"/>
    </row>
    <row r="38890" spans="13:16" x14ac:dyDescent="0.3">
      <c r="M38890" s="162"/>
      <c r="N38890" s="152"/>
      <c r="P38890" s="138"/>
    </row>
    <row r="38891" spans="13:16" x14ac:dyDescent="0.3">
      <c r="M38891" s="162"/>
      <c r="N38891" s="152"/>
      <c r="P38891" s="138"/>
    </row>
    <row r="38892" spans="13:16" x14ac:dyDescent="0.3">
      <c r="M38892" s="162"/>
      <c r="N38892" s="152"/>
      <c r="P38892" s="138"/>
    </row>
    <row r="38893" spans="13:16" x14ac:dyDescent="0.3">
      <c r="M38893" s="162"/>
      <c r="N38893" s="152"/>
      <c r="P38893" s="138"/>
    </row>
    <row r="38894" spans="13:16" x14ac:dyDescent="0.3">
      <c r="M38894" s="162"/>
      <c r="N38894" s="152"/>
      <c r="P38894" s="138"/>
    </row>
    <row r="38895" spans="13:16" x14ac:dyDescent="0.3">
      <c r="M38895" s="162"/>
      <c r="N38895" s="152"/>
      <c r="P38895" s="138"/>
    </row>
    <row r="38896" spans="13:16" x14ac:dyDescent="0.3">
      <c r="M38896" s="162"/>
      <c r="N38896" s="152"/>
      <c r="P38896" s="138"/>
    </row>
    <row r="38897" spans="13:16" x14ac:dyDescent="0.3">
      <c r="M38897" s="162"/>
      <c r="N38897" s="152"/>
      <c r="P38897" s="138"/>
    </row>
    <row r="38898" spans="13:16" x14ac:dyDescent="0.3">
      <c r="M38898" s="162"/>
      <c r="N38898" s="152"/>
      <c r="P38898" s="138"/>
    </row>
    <row r="38899" spans="13:16" x14ac:dyDescent="0.3">
      <c r="M38899" s="162"/>
      <c r="N38899" s="152"/>
      <c r="P38899" s="138"/>
    </row>
    <row r="38900" spans="13:16" x14ac:dyDescent="0.3">
      <c r="M38900" s="162"/>
      <c r="N38900" s="152"/>
      <c r="P38900" s="138"/>
    </row>
    <row r="38901" spans="13:16" x14ac:dyDescent="0.3">
      <c r="M38901" s="162"/>
      <c r="N38901" s="152"/>
      <c r="P38901" s="138"/>
    </row>
    <row r="38902" spans="13:16" x14ac:dyDescent="0.3">
      <c r="M38902" s="162"/>
      <c r="N38902" s="152"/>
      <c r="P38902" s="138"/>
    </row>
    <row r="38903" spans="13:16" x14ac:dyDescent="0.3">
      <c r="M38903" s="162"/>
      <c r="N38903" s="152"/>
      <c r="P38903" s="138"/>
    </row>
    <row r="38904" spans="13:16" x14ac:dyDescent="0.3">
      <c r="M38904" s="162"/>
      <c r="N38904" s="152"/>
      <c r="P38904" s="138"/>
    </row>
    <row r="38905" spans="13:16" x14ac:dyDescent="0.3">
      <c r="M38905" s="162"/>
      <c r="N38905" s="152"/>
      <c r="P38905" s="138"/>
    </row>
    <row r="38906" spans="13:16" x14ac:dyDescent="0.3">
      <c r="M38906" s="162"/>
      <c r="N38906" s="152"/>
      <c r="P38906" s="138"/>
    </row>
    <row r="38907" spans="13:16" x14ac:dyDescent="0.3">
      <c r="M38907" s="162"/>
      <c r="N38907" s="152"/>
      <c r="P38907" s="138"/>
    </row>
    <row r="38908" spans="13:16" x14ac:dyDescent="0.3">
      <c r="M38908" s="162"/>
      <c r="N38908" s="152"/>
      <c r="P38908" s="138"/>
    </row>
    <row r="38909" spans="13:16" x14ac:dyDescent="0.3">
      <c r="M38909" s="162"/>
      <c r="N38909" s="152"/>
      <c r="P38909" s="138"/>
    </row>
    <row r="38910" spans="13:16" x14ac:dyDescent="0.3">
      <c r="M38910" s="162"/>
      <c r="N38910" s="152"/>
      <c r="P38910" s="138"/>
    </row>
    <row r="38911" spans="13:16" x14ac:dyDescent="0.3">
      <c r="M38911" s="162"/>
      <c r="N38911" s="152"/>
      <c r="P38911" s="138"/>
    </row>
    <row r="38912" spans="13:16" x14ac:dyDescent="0.3">
      <c r="M38912" s="162"/>
      <c r="N38912" s="152"/>
      <c r="P38912" s="138"/>
    </row>
    <row r="38913" spans="13:16" x14ac:dyDescent="0.3">
      <c r="M38913" s="162"/>
      <c r="N38913" s="152"/>
      <c r="P38913" s="138"/>
    </row>
    <row r="38914" spans="13:16" x14ac:dyDescent="0.3">
      <c r="M38914" s="162"/>
      <c r="N38914" s="152"/>
      <c r="P38914" s="138"/>
    </row>
    <row r="38915" spans="13:16" x14ac:dyDescent="0.3">
      <c r="M38915" s="162"/>
      <c r="N38915" s="152"/>
      <c r="P38915" s="138"/>
    </row>
    <row r="38916" spans="13:16" x14ac:dyDescent="0.3">
      <c r="M38916" s="162"/>
      <c r="N38916" s="152"/>
      <c r="P38916" s="138"/>
    </row>
    <row r="38917" spans="13:16" x14ac:dyDescent="0.3">
      <c r="M38917" s="162"/>
      <c r="N38917" s="152"/>
      <c r="P38917" s="138"/>
    </row>
    <row r="38918" spans="13:16" x14ac:dyDescent="0.3">
      <c r="M38918" s="162"/>
      <c r="N38918" s="152"/>
      <c r="P38918" s="138"/>
    </row>
    <row r="38919" spans="13:16" x14ac:dyDescent="0.3">
      <c r="M38919" s="162"/>
      <c r="N38919" s="152"/>
      <c r="P38919" s="138"/>
    </row>
    <row r="38920" spans="13:16" x14ac:dyDescent="0.3">
      <c r="M38920" s="162"/>
      <c r="N38920" s="152"/>
      <c r="P38920" s="138"/>
    </row>
    <row r="38921" spans="13:16" x14ac:dyDescent="0.3">
      <c r="M38921" s="162"/>
      <c r="N38921" s="152"/>
      <c r="P38921" s="138"/>
    </row>
    <row r="38922" spans="13:16" x14ac:dyDescent="0.3">
      <c r="M38922" s="162"/>
      <c r="N38922" s="152"/>
      <c r="P38922" s="138"/>
    </row>
    <row r="38923" spans="13:16" x14ac:dyDescent="0.3">
      <c r="M38923" s="162"/>
      <c r="N38923" s="152"/>
      <c r="P38923" s="138"/>
    </row>
    <row r="38924" spans="13:16" x14ac:dyDescent="0.3">
      <c r="M38924" s="162"/>
      <c r="N38924" s="152"/>
      <c r="P38924" s="138"/>
    </row>
    <row r="38925" spans="13:16" x14ac:dyDescent="0.3">
      <c r="M38925" s="162"/>
      <c r="N38925" s="152"/>
      <c r="P38925" s="138"/>
    </row>
    <row r="38926" spans="13:16" x14ac:dyDescent="0.3">
      <c r="M38926" s="162"/>
      <c r="N38926" s="152"/>
      <c r="P38926" s="138"/>
    </row>
    <row r="38927" spans="13:16" x14ac:dyDescent="0.3">
      <c r="M38927" s="162"/>
      <c r="N38927" s="152"/>
      <c r="P38927" s="138"/>
    </row>
    <row r="38928" spans="13:16" x14ac:dyDescent="0.3">
      <c r="M38928" s="162"/>
      <c r="N38928" s="152"/>
      <c r="P38928" s="138"/>
    </row>
    <row r="38929" spans="13:16" x14ac:dyDescent="0.3">
      <c r="M38929" s="162"/>
      <c r="N38929" s="152"/>
      <c r="P38929" s="138"/>
    </row>
    <row r="38930" spans="13:16" x14ac:dyDescent="0.3">
      <c r="M38930" s="162"/>
      <c r="N38930" s="152"/>
      <c r="P38930" s="138"/>
    </row>
    <row r="38931" spans="13:16" x14ac:dyDescent="0.3">
      <c r="M38931" s="162"/>
      <c r="N38931" s="152"/>
      <c r="P38931" s="138"/>
    </row>
    <row r="38932" spans="13:16" x14ac:dyDescent="0.3">
      <c r="M38932" s="162"/>
      <c r="N38932" s="152"/>
      <c r="P38932" s="138"/>
    </row>
    <row r="38933" spans="13:16" x14ac:dyDescent="0.3">
      <c r="M38933" s="162"/>
      <c r="N38933" s="152"/>
      <c r="P38933" s="138"/>
    </row>
    <row r="38934" spans="13:16" x14ac:dyDescent="0.3">
      <c r="M38934" s="162"/>
      <c r="N38934" s="152"/>
      <c r="P38934" s="138"/>
    </row>
    <row r="38935" spans="13:16" x14ac:dyDescent="0.3">
      <c r="M38935" s="162"/>
      <c r="N38935" s="152"/>
      <c r="P38935" s="138"/>
    </row>
    <row r="38936" spans="13:16" x14ac:dyDescent="0.3">
      <c r="M38936" s="162"/>
      <c r="N38936" s="152"/>
      <c r="P38936" s="138"/>
    </row>
    <row r="38937" spans="13:16" x14ac:dyDescent="0.3">
      <c r="M38937" s="162"/>
      <c r="N38937" s="152"/>
      <c r="P38937" s="138"/>
    </row>
    <row r="38938" spans="13:16" x14ac:dyDescent="0.3">
      <c r="M38938" s="162"/>
      <c r="N38938" s="152"/>
      <c r="P38938" s="138"/>
    </row>
    <row r="38939" spans="13:16" x14ac:dyDescent="0.3">
      <c r="M38939" s="162"/>
      <c r="N38939" s="152"/>
      <c r="P38939" s="138"/>
    </row>
    <row r="38940" spans="13:16" x14ac:dyDescent="0.3">
      <c r="M38940" s="162"/>
      <c r="N38940" s="152"/>
      <c r="P38940" s="138"/>
    </row>
    <row r="38941" spans="13:16" x14ac:dyDescent="0.3">
      <c r="M38941" s="162"/>
      <c r="N38941" s="152"/>
      <c r="P38941" s="138"/>
    </row>
    <row r="38942" spans="13:16" x14ac:dyDescent="0.3">
      <c r="M38942" s="162"/>
      <c r="N38942" s="152"/>
      <c r="P38942" s="138"/>
    </row>
    <row r="38943" spans="13:16" x14ac:dyDescent="0.3">
      <c r="M38943" s="162"/>
      <c r="N38943" s="152"/>
      <c r="P38943" s="138"/>
    </row>
    <row r="38944" spans="13:16" x14ac:dyDescent="0.3">
      <c r="M38944" s="162"/>
      <c r="N38944" s="152"/>
      <c r="P38944" s="138"/>
    </row>
    <row r="38945" spans="13:16" x14ac:dyDescent="0.3">
      <c r="M38945" s="162"/>
      <c r="N38945" s="152"/>
      <c r="P38945" s="138"/>
    </row>
    <row r="38946" spans="13:16" x14ac:dyDescent="0.3">
      <c r="M38946" s="162"/>
      <c r="N38946" s="152"/>
      <c r="P38946" s="138"/>
    </row>
    <row r="38947" spans="13:16" x14ac:dyDescent="0.3">
      <c r="M38947" s="162"/>
      <c r="N38947" s="152"/>
      <c r="P38947" s="138"/>
    </row>
    <row r="38948" spans="13:16" x14ac:dyDescent="0.3">
      <c r="M38948" s="162"/>
      <c r="N38948" s="152"/>
      <c r="P38948" s="138"/>
    </row>
    <row r="38949" spans="13:16" x14ac:dyDescent="0.3">
      <c r="M38949" s="162"/>
      <c r="N38949" s="152"/>
      <c r="P38949" s="138"/>
    </row>
    <row r="38950" spans="13:16" x14ac:dyDescent="0.3">
      <c r="M38950" s="162"/>
      <c r="N38950" s="152"/>
      <c r="P38950" s="138"/>
    </row>
    <row r="38951" spans="13:16" x14ac:dyDescent="0.3">
      <c r="M38951" s="162"/>
      <c r="N38951" s="152"/>
      <c r="P38951" s="138"/>
    </row>
    <row r="38952" spans="13:16" x14ac:dyDescent="0.3">
      <c r="M38952" s="162"/>
      <c r="N38952" s="152"/>
      <c r="P38952" s="138"/>
    </row>
    <row r="38953" spans="13:16" x14ac:dyDescent="0.3">
      <c r="M38953" s="162"/>
      <c r="N38953" s="152"/>
      <c r="P38953" s="138"/>
    </row>
    <row r="38954" spans="13:16" x14ac:dyDescent="0.3">
      <c r="M38954" s="162"/>
      <c r="N38954" s="152"/>
      <c r="P38954" s="138"/>
    </row>
    <row r="38955" spans="13:16" x14ac:dyDescent="0.3">
      <c r="M38955" s="162"/>
      <c r="N38955" s="152"/>
      <c r="P38955" s="138"/>
    </row>
    <row r="38956" spans="13:16" x14ac:dyDescent="0.3">
      <c r="M38956" s="162"/>
      <c r="N38956" s="152"/>
      <c r="P38956" s="138"/>
    </row>
    <row r="38957" spans="13:16" x14ac:dyDescent="0.3">
      <c r="M38957" s="162"/>
      <c r="N38957" s="152"/>
      <c r="P38957" s="138"/>
    </row>
    <row r="38958" spans="13:16" x14ac:dyDescent="0.3">
      <c r="M38958" s="162"/>
      <c r="N38958" s="152"/>
      <c r="P38958" s="138"/>
    </row>
    <row r="38959" spans="13:16" x14ac:dyDescent="0.3">
      <c r="M38959" s="162"/>
      <c r="N38959" s="152"/>
      <c r="P38959" s="138"/>
    </row>
    <row r="38960" spans="13:16" x14ac:dyDescent="0.3">
      <c r="M38960" s="162"/>
      <c r="N38960" s="152"/>
      <c r="P38960" s="138"/>
    </row>
    <row r="38961" spans="13:16" x14ac:dyDescent="0.3">
      <c r="M38961" s="162"/>
      <c r="N38961" s="152"/>
      <c r="P38961" s="138"/>
    </row>
    <row r="38962" spans="13:16" x14ac:dyDescent="0.3">
      <c r="M38962" s="162"/>
      <c r="N38962" s="152"/>
      <c r="P38962" s="138"/>
    </row>
    <row r="38963" spans="13:16" x14ac:dyDescent="0.3">
      <c r="M38963" s="162"/>
      <c r="N38963" s="152"/>
      <c r="P38963" s="138"/>
    </row>
    <row r="38964" spans="13:16" x14ac:dyDescent="0.3">
      <c r="M38964" s="162"/>
      <c r="N38964" s="152"/>
      <c r="P38964" s="138"/>
    </row>
    <row r="38965" spans="13:16" x14ac:dyDescent="0.3">
      <c r="M38965" s="162"/>
      <c r="N38965" s="152"/>
      <c r="P38965" s="138"/>
    </row>
    <row r="38966" spans="13:16" x14ac:dyDescent="0.3">
      <c r="M38966" s="162"/>
      <c r="N38966" s="152"/>
      <c r="P38966" s="138"/>
    </row>
    <row r="38967" spans="13:16" x14ac:dyDescent="0.3">
      <c r="M38967" s="162"/>
      <c r="N38967" s="152"/>
      <c r="P38967" s="138"/>
    </row>
    <row r="38968" spans="13:16" x14ac:dyDescent="0.3">
      <c r="M38968" s="162"/>
      <c r="N38968" s="152"/>
      <c r="P38968" s="138"/>
    </row>
    <row r="38969" spans="13:16" x14ac:dyDescent="0.3">
      <c r="M38969" s="162"/>
      <c r="N38969" s="152"/>
      <c r="P38969" s="138"/>
    </row>
    <row r="38970" spans="13:16" x14ac:dyDescent="0.3">
      <c r="M38970" s="162"/>
      <c r="N38970" s="152"/>
      <c r="P38970" s="138"/>
    </row>
    <row r="38971" spans="13:16" x14ac:dyDescent="0.3">
      <c r="M38971" s="162"/>
      <c r="N38971" s="152"/>
      <c r="P38971" s="138"/>
    </row>
    <row r="38972" spans="13:16" x14ac:dyDescent="0.3">
      <c r="M38972" s="162"/>
      <c r="N38972" s="152"/>
      <c r="P38972" s="138"/>
    </row>
    <row r="38973" spans="13:16" x14ac:dyDescent="0.3">
      <c r="M38973" s="162"/>
      <c r="N38973" s="152"/>
      <c r="P38973" s="138"/>
    </row>
    <row r="38974" spans="13:16" x14ac:dyDescent="0.3">
      <c r="M38974" s="162"/>
      <c r="N38974" s="152"/>
      <c r="P38974" s="138"/>
    </row>
    <row r="38975" spans="13:16" x14ac:dyDescent="0.3">
      <c r="M38975" s="162"/>
      <c r="N38975" s="152"/>
      <c r="P38975" s="138"/>
    </row>
    <row r="38976" spans="13:16" x14ac:dyDescent="0.3">
      <c r="M38976" s="162"/>
      <c r="N38976" s="152"/>
      <c r="P38976" s="138"/>
    </row>
    <row r="38977" spans="13:16" x14ac:dyDescent="0.3">
      <c r="M38977" s="162"/>
      <c r="N38977" s="152"/>
      <c r="P38977" s="138"/>
    </row>
    <row r="38978" spans="13:16" x14ac:dyDescent="0.3">
      <c r="M38978" s="162"/>
      <c r="N38978" s="152"/>
      <c r="P38978" s="138"/>
    </row>
    <row r="38979" spans="13:16" x14ac:dyDescent="0.3">
      <c r="M38979" s="162"/>
      <c r="N38979" s="152"/>
      <c r="P38979" s="138"/>
    </row>
    <row r="38980" spans="13:16" x14ac:dyDescent="0.3">
      <c r="M38980" s="162"/>
      <c r="N38980" s="152"/>
      <c r="P38980" s="138"/>
    </row>
    <row r="38981" spans="13:16" x14ac:dyDescent="0.3">
      <c r="M38981" s="162"/>
      <c r="N38981" s="152"/>
      <c r="P38981" s="138"/>
    </row>
    <row r="38982" spans="13:16" x14ac:dyDescent="0.3">
      <c r="M38982" s="162"/>
      <c r="N38982" s="152"/>
      <c r="P38982" s="138"/>
    </row>
    <row r="38983" spans="13:16" x14ac:dyDescent="0.3">
      <c r="M38983" s="162"/>
      <c r="N38983" s="152"/>
      <c r="P38983" s="138"/>
    </row>
    <row r="38984" spans="13:16" x14ac:dyDescent="0.3">
      <c r="M38984" s="162"/>
      <c r="N38984" s="152"/>
      <c r="P38984" s="138"/>
    </row>
    <row r="38985" spans="13:16" x14ac:dyDescent="0.3">
      <c r="M38985" s="162"/>
      <c r="N38985" s="152"/>
      <c r="P38985" s="138"/>
    </row>
    <row r="38986" spans="13:16" x14ac:dyDescent="0.3">
      <c r="M38986" s="162"/>
      <c r="N38986" s="152"/>
      <c r="P38986" s="138"/>
    </row>
    <row r="38987" spans="13:16" x14ac:dyDescent="0.3">
      <c r="M38987" s="162"/>
      <c r="N38987" s="152"/>
      <c r="P38987" s="138"/>
    </row>
    <row r="38988" spans="13:16" x14ac:dyDescent="0.3">
      <c r="M38988" s="162"/>
      <c r="N38988" s="152"/>
      <c r="P38988" s="138"/>
    </row>
    <row r="38989" spans="13:16" x14ac:dyDescent="0.3">
      <c r="M38989" s="162"/>
      <c r="N38989" s="152"/>
      <c r="P38989" s="138"/>
    </row>
    <row r="38990" spans="13:16" x14ac:dyDescent="0.3">
      <c r="M38990" s="162"/>
      <c r="N38990" s="152"/>
      <c r="P38990" s="138"/>
    </row>
    <row r="38991" spans="13:16" x14ac:dyDescent="0.3">
      <c r="M38991" s="162"/>
      <c r="N38991" s="152"/>
      <c r="P38991" s="138"/>
    </row>
    <row r="38992" spans="13:16" x14ac:dyDescent="0.3">
      <c r="M38992" s="162"/>
      <c r="N38992" s="152"/>
      <c r="P38992" s="138"/>
    </row>
    <row r="38993" spans="13:16" x14ac:dyDescent="0.3">
      <c r="M38993" s="162"/>
      <c r="N38993" s="152"/>
      <c r="P38993" s="138"/>
    </row>
    <row r="38994" spans="13:16" x14ac:dyDescent="0.3">
      <c r="M38994" s="162"/>
      <c r="N38994" s="152"/>
      <c r="P38994" s="138"/>
    </row>
    <row r="38995" spans="13:16" x14ac:dyDescent="0.3">
      <c r="M38995" s="162"/>
      <c r="N38995" s="152"/>
      <c r="P38995" s="138"/>
    </row>
    <row r="38996" spans="13:16" x14ac:dyDescent="0.3">
      <c r="M38996" s="162"/>
      <c r="N38996" s="152"/>
      <c r="P38996" s="138"/>
    </row>
    <row r="38997" spans="13:16" x14ac:dyDescent="0.3">
      <c r="M38997" s="162"/>
      <c r="N38997" s="152"/>
      <c r="P38997" s="138"/>
    </row>
    <row r="38998" spans="13:16" x14ac:dyDescent="0.3">
      <c r="M38998" s="162"/>
      <c r="N38998" s="152"/>
      <c r="P38998" s="138"/>
    </row>
    <row r="38999" spans="13:16" x14ac:dyDescent="0.3">
      <c r="M38999" s="162"/>
      <c r="N38999" s="152"/>
      <c r="P38999" s="138"/>
    </row>
    <row r="39000" spans="13:16" x14ac:dyDescent="0.3">
      <c r="M39000" s="162"/>
      <c r="N39000" s="152"/>
      <c r="P39000" s="138"/>
    </row>
    <row r="39001" spans="13:16" x14ac:dyDescent="0.3">
      <c r="M39001" s="162"/>
      <c r="N39001" s="152"/>
      <c r="P39001" s="138"/>
    </row>
    <row r="39002" spans="13:16" x14ac:dyDescent="0.3">
      <c r="M39002" s="162"/>
      <c r="N39002" s="152"/>
      <c r="P39002" s="138"/>
    </row>
    <row r="39003" spans="13:16" x14ac:dyDescent="0.3">
      <c r="M39003" s="162"/>
      <c r="N39003" s="152"/>
      <c r="P39003" s="138"/>
    </row>
    <row r="39004" spans="13:16" x14ac:dyDescent="0.3">
      <c r="M39004" s="162"/>
      <c r="N39004" s="152"/>
      <c r="P39004" s="138"/>
    </row>
    <row r="39005" spans="13:16" x14ac:dyDescent="0.3">
      <c r="M39005" s="162"/>
      <c r="N39005" s="152"/>
      <c r="P39005" s="138"/>
    </row>
    <row r="39006" spans="13:16" x14ac:dyDescent="0.3">
      <c r="M39006" s="162"/>
      <c r="N39006" s="152"/>
      <c r="P39006" s="138"/>
    </row>
    <row r="39007" spans="13:16" x14ac:dyDescent="0.3">
      <c r="M39007" s="162"/>
      <c r="N39007" s="152"/>
      <c r="P39007" s="138"/>
    </row>
    <row r="39008" spans="13:16" x14ac:dyDescent="0.3">
      <c r="M39008" s="162"/>
      <c r="N39008" s="152"/>
      <c r="P39008" s="138"/>
    </row>
    <row r="39009" spans="13:16" x14ac:dyDescent="0.3">
      <c r="M39009" s="162"/>
      <c r="N39009" s="152"/>
      <c r="P39009" s="138"/>
    </row>
    <row r="39010" spans="13:16" x14ac:dyDescent="0.3">
      <c r="M39010" s="162"/>
      <c r="N39010" s="152"/>
      <c r="P39010" s="138"/>
    </row>
    <row r="39011" spans="13:16" x14ac:dyDescent="0.3">
      <c r="M39011" s="162"/>
      <c r="N39011" s="152"/>
      <c r="P39011" s="138"/>
    </row>
    <row r="39012" spans="13:16" x14ac:dyDescent="0.3">
      <c r="M39012" s="162"/>
      <c r="N39012" s="152"/>
      <c r="P39012" s="138"/>
    </row>
    <row r="39013" spans="13:16" x14ac:dyDescent="0.3">
      <c r="M39013" s="162"/>
      <c r="N39013" s="152"/>
      <c r="P39013" s="138"/>
    </row>
    <row r="39014" spans="13:16" x14ac:dyDescent="0.3">
      <c r="M39014" s="162"/>
      <c r="N39014" s="152"/>
      <c r="P39014" s="138"/>
    </row>
    <row r="39015" spans="13:16" x14ac:dyDescent="0.3">
      <c r="M39015" s="162"/>
      <c r="N39015" s="152"/>
      <c r="P39015" s="138"/>
    </row>
    <row r="39016" spans="13:16" x14ac:dyDescent="0.3">
      <c r="M39016" s="162"/>
      <c r="N39016" s="152"/>
      <c r="P39016" s="138"/>
    </row>
    <row r="39017" spans="13:16" x14ac:dyDescent="0.3">
      <c r="M39017" s="162"/>
      <c r="N39017" s="152"/>
      <c r="P39017" s="138"/>
    </row>
    <row r="39018" spans="13:16" x14ac:dyDescent="0.3">
      <c r="M39018" s="162"/>
      <c r="N39018" s="152"/>
      <c r="P39018" s="138"/>
    </row>
    <row r="39019" spans="13:16" x14ac:dyDescent="0.3">
      <c r="M39019" s="162"/>
      <c r="N39019" s="152"/>
      <c r="P39019" s="138"/>
    </row>
    <row r="39020" spans="13:16" x14ac:dyDescent="0.3">
      <c r="M39020" s="162"/>
      <c r="N39020" s="152"/>
      <c r="P39020" s="138"/>
    </row>
    <row r="39021" spans="13:16" x14ac:dyDescent="0.3">
      <c r="M39021" s="162"/>
      <c r="N39021" s="152"/>
      <c r="P39021" s="138"/>
    </row>
    <row r="39022" spans="13:16" x14ac:dyDescent="0.3">
      <c r="M39022" s="162"/>
      <c r="N39022" s="152"/>
      <c r="P39022" s="138"/>
    </row>
    <row r="39023" spans="13:16" x14ac:dyDescent="0.3">
      <c r="M39023" s="162"/>
      <c r="N39023" s="152"/>
      <c r="P39023" s="138"/>
    </row>
    <row r="39024" spans="13:16" x14ac:dyDescent="0.3">
      <c r="M39024" s="162"/>
      <c r="N39024" s="152"/>
      <c r="P39024" s="138"/>
    </row>
    <row r="39025" spans="13:16" x14ac:dyDescent="0.3">
      <c r="M39025" s="162"/>
      <c r="N39025" s="152"/>
      <c r="P39025" s="138"/>
    </row>
    <row r="39026" spans="13:16" x14ac:dyDescent="0.3">
      <c r="M39026" s="162"/>
      <c r="N39026" s="152"/>
      <c r="P39026" s="138"/>
    </row>
    <row r="39027" spans="13:16" x14ac:dyDescent="0.3">
      <c r="M39027" s="162"/>
      <c r="N39027" s="152"/>
      <c r="P39027" s="138"/>
    </row>
    <row r="39028" spans="13:16" x14ac:dyDescent="0.3">
      <c r="M39028" s="162"/>
      <c r="N39028" s="152"/>
      <c r="P39028" s="138"/>
    </row>
    <row r="39029" spans="13:16" x14ac:dyDescent="0.3">
      <c r="M39029" s="162"/>
      <c r="N39029" s="152"/>
      <c r="P39029" s="138"/>
    </row>
    <row r="39030" spans="13:16" x14ac:dyDescent="0.3">
      <c r="M39030" s="162"/>
      <c r="N39030" s="152"/>
      <c r="P39030" s="138"/>
    </row>
    <row r="39031" spans="13:16" x14ac:dyDescent="0.3">
      <c r="M39031" s="162"/>
      <c r="N39031" s="152"/>
      <c r="P39031" s="138"/>
    </row>
    <row r="39032" spans="13:16" x14ac:dyDescent="0.3">
      <c r="M39032" s="162"/>
      <c r="N39032" s="152"/>
      <c r="P39032" s="138"/>
    </row>
    <row r="39033" spans="13:16" x14ac:dyDescent="0.3">
      <c r="M39033" s="162"/>
      <c r="N39033" s="152"/>
      <c r="P39033" s="138"/>
    </row>
    <row r="39034" spans="13:16" x14ac:dyDescent="0.3">
      <c r="M39034" s="162"/>
      <c r="N39034" s="152"/>
      <c r="P39034" s="138"/>
    </row>
    <row r="39035" spans="13:16" x14ac:dyDescent="0.3">
      <c r="M39035" s="162"/>
      <c r="N39035" s="152"/>
      <c r="P39035" s="138"/>
    </row>
    <row r="39036" spans="13:16" x14ac:dyDescent="0.3">
      <c r="M39036" s="162"/>
      <c r="N39036" s="152"/>
      <c r="P39036" s="138"/>
    </row>
    <row r="39037" spans="13:16" x14ac:dyDescent="0.3">
      <c r="M39037" s="162"/>
      <c r="N39037" s="152"/>
      <c r="P39037" s="138"/>
    </row>
    <row r="39038" spans="13:16" x14ac:dyDescent="0.3">
      <c r="M39038" s="162"/>
      <c r="N39038" s="152"/>
      <c r="P39038" s="138"/>
    </row>
    <row r="39039" spans="13:16" x14ac:dyDescent="0.3">
      <c r="M39039" s="162"/>
      <c r="N39039" s="152"/>
      <c r="P39039" s="138"/>
    </row>
    <row r="39040" spans="13:16" x14ac:dyDescent="0.3">
      <c r="M39040" s="162"/>
      <c r="N39040" s="152"/>
      <c r="P39040" s="138"/>
    </row>
    <row r="39041" spans="13:16" x14ac:dyDescent="0.3">
      <c r="M39041" s="162"/>
      <c r="N39041" s="152"/>
      <c r="P39041" s="138"/>
    </row>
    <row r="39042" spans="13:16" x14ac:dyDescent="0.3">
      <c r="M39042" s="162"/>
      <c r="N39042" s="152"/>
      <c r="P39042" s="138"/>
    </row>
    <row r="39043" spans="13:16" x14ac:dyDescent="0.3">
      <c r="M39043" s="162"/>
      <c r="N39043" s="152"/>
      <c r="P39043" s="138"/>
    </row>
    <row r="39044" spans="13:16" x14ac:dyDescent="0.3">
      <c r="M39044" s="162"/>
      <c r="N39044" s="152"/>
      <c r="P39044" s="138"/>
    </row>
    <row r="39045" spans="13:16" x14ac:dyDescent="0.3">
      <c r="M39045" s="162"/>
      <c r="N39045" s="152"/>
      <c r="P39045" s="138"/>
    </row>
    <row r="39046" spans="13:16" x14ac:dyDescent="0.3">
      <c r="M39046" s="162"/>
      <c r="N39046" s="152"/>
      <c r="P39046" s="138"/>
    </row>
    <row r="39047" spans="13:16" x14ac:dyDescent="0.3">
      <c r="M39047" s="162"/>
      <c r="N39047" s="152"/>
      <c r="P39047" s="138"/>
    </row>
    <row r="39048" spans="13:16" x14ac:dyDescent="0.3">
      <c r="M39048" s="162"/>
      <c r="N39048" s="152"/>
      <c r="P39048" s="138"/>
    </row>
    <row r="39049" spans="13:16" x14ac:dyDescent="0.3">
      <c r="M39049" s="162"/>
      <c r="N39049" s="152"/>
      <c r="P39049" s="138"/>
    </row>
    <row r="39050" spans="13:16" x14ac:dyDescent="0.3">
      <c r="M39050" s="162"/>
      <c r="N39050" s="152"/>
      <c r="P39050" s="138"/>
    </row>
    <row r="39051" spans="13:16" x14ac:dyDescent="0.3">
      <c r="M39051" s="162"/>
      <c r="N39051" s="152"/>
      <c r="P39051" s="138"/>
    </row>
    <row r="39052" spans="13:16" x14ac:dyDescent="0.3">
      <c r="M39052" s="162"/>
      <c r="N39052" s="152"/>
      <c r="P39052" s="138"/>
    </row>
    <row r="39053" spans="13:16" x14ac:dyDescent="0.3">
      <c r="M39053" s="162"/>
      <c r="N39053" s="152"/>
      <c r="P39053" s="138"/>
    </row>
    <row r="39054" spans="13:16" x14ac:dyDescent="0.3">
      <c r="M39054" s="162"/>
      <c r="N39054" s="152"/>
      <c r="P39054" s="138"/>
    </row>
    <row r="39055" spans="13:16" x14ac:dyDescent="0.3">
      <c r="M39055" s="162"/>
      <c r="N39055" s="152"/>
      <c r="P39055" s="138"/>
    </row>
    <row r="39056" spans="13:16" x14ac:dyDescent="0.3">
      <c r="M39056" s="162"/>
      <c r="N39056" s="152"/>
      <c r="P39056" s="138"/>
    </row>
    <row r="39057" spans="13:16" x14ac:dyDescent="0.3">
      <c r="M39057" s="162"/>
      <c r="N39057" s="152"/>
      <c r="P39057" s="138"/>
    </row>
    <row r="39058" spans="13:16" x14ac:dyDescent="0.3">
      <c r="M39058" s="162"/>
      <c r="N39058" s="152"/>
      <c r="P39058" s="138"/>
    </row>
    <row r="39059" spans="13:16" x14ac:dyDescent="0.3">
      <c r="M39059" s="162"/>
      <c r="N39059" s="152"/>
      <c r="P39059" s="138"/>
    </row>
    <row r="39060" spans="13:16" x14ac:dyDescent="0.3">
      <c r="M39060" s="162"/>
      <c r="N39060" s="152"/>
      <c r="P39060" s="138"/>
    </row>
    <row r="39061" spans="13:16" x14ac:dyDescent="0.3">
      <c r="M39061" s="162"/>
      <c r="N39061" s="152"/>
      <c r="P39061" s="138"/>
    </row>
    <row r="39062" spans="13:16" x14ac:dyDescent="0.3">
      <c r="M39062" s="162"/>
      <c r="N39062" s="152"/>
      <c r="P39062" s="138"/>
    </row>
    <row r="39063" spans="13:16" x14ac:dyDescent="0.3">
      <c r="M39063" s="162"/>
      <c r="N39063" s="152"/>
      <c r="P39063" s="138"/>
    </row>
    <row r="39064" spans="13:16" x14ac:dyDescent="0.3">
      <c r="M39064" s="162"/>
      <c r="N39064" s="152"/>
      <c r="P39064" s="138"/>
    </row>
    <row r="39065" spans="13:16" x14ac:dyDescent="0.3">
      <c r="M39065" s="162"/>
      <c r="N39065" s="152"/>
      <c r="P39065" s="138"/>
    </row>
    <row r="39066" spans="13:16" x14ac:dyDescent="0.3">
      <c r="M39066" s="162"/>
      <c r="N39066" s="152"/>
      <c r="P39066" s="138"/>
    </row>
    <row r="39067" spans="13:16" x14ac:dyDescent="0.3">
      <c r="M39067" s="162"/>
      <c r="N39067" s="152"/>
      <c r="P39067" s="138"/>
    </row>
    <row r="39068" spans="13:16" x14ac:dyDescent="0.3">
      <c r="M39068" s="162"/>
      <c r="N39068" s="152"/>
      <c r="P39068" s="138"/>
    </row>
    <row r="39069" spans="13:16" x14ac:dyDescent="0.3">
      <c r="M39069" s="162"/>
      <c r="N39069" s="152"/>
      <c r="P39069" s="138"/>
    </row>
    <row r="39070" spans="13:16" x14ac:dyDescent="0.3">
      <c r="M39070" s="162"/>
      <c r="N39070" s="152"/>
      <c r="P39070" s="138"/>
    </row>
    <row r="39071" spans="13:16" x14ac:dyDescent="0.3">
      <c r="M39071" s="162"/>
      <c r="N39071" s="152"/>
      <c r="P39071" s="138"/>
    </row>
    <row r="39072" spans="13:16" x14ac:dyDescent="0.3">
      <c r="M39072" s="162"/>
      <c r="N39072" s="152"/>
      <c r="P39072" s="138"/>
    </row>
    <row r="39073" spans="13:16" x14ac:dyDescent="0.3">
      <c r="M39073" s="162"/>
      <c r="N39073" s="152"/>
      <c r="P39073" s="138"/>
    </row>
    <row r="39074" spans="13:16" x14ac:dyDescent="0.3">
      <c r="M39074" s="162"/>
      <c r="N39074" s="152"/>
      <c r="P39074" s="138"/>
    </row>
    <row r="39075" spans="13:16" x14ac:dyDescent="0.3">
      <c r="M39075" s="162"/>
      <c r="N39075" s="152"/>
      <c r="P39075" s="138"/>
    </row>
    <row r="39076" spans="13:16" x14ac:dyDescent="0.3">
      <c r="M39076" s="162"/>
      <c r="N39076" s="152"/>
      <c r="P39076" s="138"/>
    </row>
    <row r="39077" spans="13:16" x14ac:dyDescent="0.3">
      <c r="M39077" s="162"/>
      <c r="N39077" s="152"/>
      <c r="P39077" s="138"/>
    </row>
    <row r="39078" spans="13:16" x14ac:dyDescent="0.3">
      <c r="M39078" s="162"/>
      <c r="N39078" s="152"/>
      <c r="P39078" s="138"/>
    </row>
    <row r="39079" spans="13:16" x14ac:dyDescent="0.3">
      <c r="M39079" s="162"/>
      <c r="N39079" s="152"/>
      <c r="P39079" s="138"/>
    </row>
    <row r="39080" spans="13:16" x14ac:dyDescent="0.3">
      <c r="M39080" s="162"/>
      <c r="N39080" s="152"/>
      <c r="P39080" s="138"/>
    </row>
    <row r="39081" spans="13:16" x14ac:dyDescent="0.3">
      <c r="M39081" s="162"/>
      <c r="N39081" s="152"/>
      <c r="P39081" s="138"/>
    </row>
    <row r="39082" spans="13:16" x14ac:dyDescent="0.3">
      <c r="M39082" s="162"/>
      <c r="N39082" s="152"/>
      <c r="P39082" s="138"/>
    </row>
    <row r="39083" spans="13:16" x14ac:dyDescent="0.3">
      <c r="M39083" s="162"/>
      <c r="N39083" s="152"/>
      <c r="P39083" s="138"/>
    </row>
    <row r="39084" spans="13:16" x14ac:dyDescent="0.3">
      <c r="M39084" s="162"/>
      <c r="N39084" s="152"/>
      <c r="P39084" s="138"/>
    </row>
    <row r="39085" spans="13:16" x14ac:dyDescent="0.3">
      <c r="M39085" s="162"/>
      <c r="N39085" s="152"/>
      <c r="P39085" s="138"/>
    </row>
    <row r="39086" spans="13:16" x14ac:dyDescent="0.3">
      <c r="M39086" s="162"/>
      <c r="N39086" s="152"/>
      <c r="P39086" s="138"/>
    </row>
    <row r="39087" spans="13:16" x14ac:dyDescent="0.3">
      <c r="M39087" s="162"/>
      <c r="N39087" s="152"/>
      <c r="P39087" s="138"/>
    </row>
    <row r="39088" spans="13:16" x14ac:dyDescent="0.3">
      <c r="M39088" s="162"/>
      <c r="N39088" s="152"/>
      <c r="P39088" s="138"/>
    </row>
    <row r="39089" spans="13:16" x14ac:dyDescent="0.3">
      <c r="M39089" s="162"/>
      <c r="N39089" s="152"/>
      <c r="P39089" s="138"/>
    </row>
    <row r="39090" spans="13:16" x14ac:dyDescent="0.3">
      <c r="M39090" s="162"/>
      <c r="N39090" s="152"/>
      <c r="P39090" s="138"/>
    </row>
    <row r="39091" spans="13:16" x14ac:dyDescent="0.3">
      <c r="M39091" s="162"/>
      <c r="N39091" s="152"/>
      <c r="P39091" s="138"/>
    </row>
    <row r="39092" spans="13:16" x14ac:dyDescent="0.3">
      <c r="M39092" s="162"/>
      <c r="N39092" s="152"/>
      <c r="P39092" s="138"/>
    </row>
    <row r="39093" spans="13:16" x14ac:dyDescent="0.3">
      <c r="M39093" s="162"/>
      <c r="N39093" s="152"/>
      <c r="P39093" s="138"/>
    </row>
    <row r="39094" spans="13:16" x14ac:dyDescent="0.3">
      <c r="M39094" s="162"/>
      <c r="N39094" s="152"/>
      <c r="P39094" s="138"/>
    </row>
    <row r="39095" spans="13:16" x14ac:dyDescent="0.3">
      <c r="M39095" s="162"/>
      <c r="N39095" s="152"/>
      <c r="P39095" s="138"/>
    </row>
    <row r="39096" spans="13:16" x14ac:dyDescent="0.3">
      <c r="M39096" s="162"/>
      <c r="N39096" s="152"/>
      <c r="P39096" s="138"/>
    </row>
    <row r="39097" spans="13:16" x14ac:dyDescent="0.3">
      <c r="M39097" s="162"/>
      <c r="N39097" s="152"/>
      <c r="P39097" s="138"/>
    </row>
    <row r="39098" spans="13:16" x14ac:dyDescent="0.3">
      <c r="M39098" s="162"/>
      <c r="N39098" s="152"/>
      <c r="P39098" s="138"/>
    </row>
    <row r="39099" spans="13:16" x14ac:dyDescent="0.3">
      <c r="M39099" s="162"/>
      <c r="N39099" s="152"/>
      <c r="P39099" s="138"/>
    </row>
    <row r="39100" spans="13:16" x14ac:dyDescent="0.3">
      <c r="M39100" s="162"/>
      <c r="N39100" s="152"/>
      <c r="P39100" s="138"/>
    </row>
    <row r="39101" spans="13:16" x14ac:dyDescent="0.3">
      <c r="M39101" s="162"/>
      <c r="N39101" s="152"/>
      <c r="P39101" s="138"/>
    </row>
    <row r="39102" spans="13:16" x14ac:dyDescent="0.3">
      <c r="M39102" s="162"/>
      <c r="N39102" s="152"/>
      <c r="P39102" s="138"/>
    </row>
    <row r="39103" spans="13:16" x14ac:dyDescent="0.3">
      <c r="M39103" s="162"/>
      <c r="N39103" s="152"/>
      <c r="P39103" s="138"/>
    </row>
    <row r="39104" spans="13:16" x14ac:dyDescent="0.3">
      <c r="M39104" s="162"/>
      <c r="N39104" s="152"/>
      <c r="P39104" s="138"/>
    </row>
    <row r="39105" spans="13:16" x14ac:dyDescent="0.3">
      <c r="M39105" s="162"/>
      <c r="N39105" s="152"/>
      <c r="P39105" s="138"/>
    </row>
    <row r="39106" spans="13:16" x14ac:dyDescent="0.3">
      <c r="M39106" s="162"/>
      <c r="N39106" s="152"/>
      <c r="P39106" s="138"/>
    </row>
    <row r="39107" spans="13:16" x14ac:dyDescent="0.3">
      <c r="M39107" s="162"/>
      <c r="N39107" s="152"/>
      <c r="P39107" s="138"/>
    </row>
    <row r="39108" spans="13:16" x14ac:dyDescent="0.3">
      <c r="M39108" s="162"/>
      <c r="N39108" s="152"/>
      <c r="P39108" s="138"/>
    </row>
    <row r="39109" spans="13:16" x14ac:dyDescent="0.3">
      <c r="M39109" s="162"/>
      <c r="N39109" s="152"/>
      <c r="P39109" s="138"/>
    </row>
    <row r="39110" spans="13:16" x14ac:dyDescent="0.3">
      <c r="M39110" s="162"/>
      <c r="N39110" s="152"/>
      <c r="P39110" s="138"/>
    </row>
    <row r="39111" spans="13:16" x14ac:dyDescent="0.3">
      <c r="M39111" s="162"/>
      <c r="N39111" s="152"/>
      <c r="P39111" s="138"/>
    </row>
    <row r="39112" spans="13:16" x14ac:dyDescent="0.3">
      <c r="M39112" s="162"/>
      <c r="N39112" s="152"/>
      <c r="P39112" s="138"/>
    </row>
    <row r="39113" spans="13:16" x14ac:dyDescent="0.3">
      <c r="M39113" s="162"/>
      <c r="N39113" s="152"/>
      <c r="P39113" s="138"/>
    </row>
    <row r="39114" spans="13:16" x14ac:dyDescent="0.3">
      <c r="M39114" s="162"/>
      <c r="N39114" s="152"/>
      <c r="P39114" s="138"/>
    </row>
    <row r="39115" spans="13:16" x14ac:dyDescent="0.3">
      <c r="M39115" s="162"/>
      <c r="N39115" s="152"/>
      <c r="P39115" s="138"/>
    </row>
    <row r="39116" spans="13:16" x14ac:dyDescent="0.3">
      <c r="M39116" s="162"/>
      <c r="N39116" s="152"/>
      <c r="P39116" s="138"/>
    </row>
    <row r="39117" spans="13:16" x14ac:dyDescent="0.3">
      <c r="M39117" s="162"/>
      <c r="N39117" s="152"/>
      <c r="P39117" s="138"/>
    </row>
    <row r="39118" spans="13:16" x14ac:dyDescent="0.3">
      <c r="M39118" s="162"/>
      <c r="N39118" s="152"/>
      <c r="P39118" s="138"/>
    </row>
    <row r="39119" spans="13:16" x14ac:dyDescent="0.3">
      <c r="M39119" s="162"/>
      <c r="N39119" s="152"/>
      <c r="P39119" s="138"/>
    </row>
    <row r="39120" spans="13:16" x14ac:dyDescent="0.3">
      <c r="M39120" s="162"/>
      <c r="N39120" s="152"/>
      <c r="P39120" s="138"/>
    </row>
    <row r="39121" spans="13:16" x14ac:dyDescent="0.3">
      <c r="M39121" s="162"/>
      <c r="N39121" s="152"/>
      <c r="P39121" s="138"/>
    </row>
    <row r="39122" spans="13:16" x14ac:dyDescent="0.3">
      <c r="M39122" s="162"/>
      <c r="N39122" s="152"/>
      <c r="P39122" s="138"/>
    </row>
    <row r="39123" spans="13:16" x14ac:dyDescent="0.3">
      <c r="M39123" s="162"/>
      <c r="N39123" s="152"/>
      <c r="P39123" s="138"/>
    </row>
    <row r="39124" spans="13:16" x14ac:dyDescent="0.3">
      <c r="M39124" s="162"/>
      <c r="N39124" s="152"/>
      <c r="P39124" s="138"/>
    </row>
    <row r="39125" spans="13:16" x14ac:dyDescent="0.3">
      <c r="M39125" s="162"/>
      <c r="N39125" s="152"/>
      <c r="P39125" s="138"/>
    </row>
    <row r="39126" spans="13:16" x14ac:dyDescent="0.3">
      <c r="M39126" s="162"/>
      <c r="N39126" s="152"/>
      <c r="P39126" s="138"/>
    </row>
    <row r="39127" spans="13:16" x14ac:dyDescent="0.3">
      <c r="M39127" s="162"/>
      <c r="N39127" s="152"/>
      <c r="P39127" s="138"/>
    </row>
    <row r="39128" spans="13:16" x14ac:dyDescent="0.3">
      <c r="M39128" s="162"/>
      <c r="N39128" s="152"/>
      <c r="P39128" s="138"/>
    </row>
    <row r="39129" spans="13:16" x14ac:dyDescent="0.3">
      <c r="M39129" s="162"/>
      <c r="N39129" s="152"/>
      <c r="P39129" s="138"/>
    </row>
    <row r="39130" spans="13:16" x14ac:dyDescent="0.3">
      <c r="M39130" s="162"/>
      <c r="N39130" s="152"/>
      <c r="P39130" s="138"/>
    </row>
    <row r="39131" spans="13:16" x14ac:dyDescent="0.3">
      <c r="M39131" s="162"/>
      <c r="N39131" s="152"/>
      <c r="P39131" s="138"/>
    </row>
    <row r="39132" spans="13:16" x14ac:dyDescent="0.3">
      <c r="M39132" s="162"/>
      <c r="N39132" s="152"/>
      <c r="P39132" s="138"/>
    </row>
    <row r="39133" spans="13:16" x14ac:dyDescent="0.3">
      <c r="M39133" s="162"/>
      <c r="N39133" s="152"/>
      <c r="P39133" s="138"/>
    </row>
    <row r="39134" spans="13:16" x14ac:dyDescent="0.3">
      <c r="M39134" s="162"/>
      <c r="N39134" s="152"/>
      <c r="P39134" s="138"/>
    </row>
    <row r="39135" spans="13:16" x14ac:dyDescent="0.3">
      <c r="M39135" s="162"/>
      <c r="N39135" s="152"/>
      <c r="P39135" s="138"/>
    </row>
    <row r="39136" spans="13:16" x14ac:dyDescent="0.3">
      <c r="M39136" s="162"/>
      <c r="N39136" s="152"/>
      <c r="P39136" s="138"/>
    </row>
    <row r="39137" spans="13:16" x14ac:dyDescent="0.3">
      <c r="M39137" s="162"/>
      <c r="N39137" s="152"/>
      <c r="P39137" s="138"/>
    </row>
    <row r="39138" spans="13:16" x14ac:dyDescent="0.3">
      <c r="M39138" s="162"/>
      <c r="N39138" s="152"/>
      <c r="P39138" s="138"/>
    </row>
    <row r="39139" spans="13:16" x14ac:dyDescent="0.3">
      <c r="M39139" s="162"/>
      <c r="N39139" s="152"/>
      <c r="P39139" s="138"/>
    </row>
    <row r="39140" spans="13:16" x14ac:dyDescent="0.3">
      <c r="M39140" s="162"/>
      <c r="N39140" s="152"/>
      <c r="P39140" s="138"/>
    </row>
    <row r="39141" spans="13:16" x14ac:dyDescent="0.3">
      <c r="M39141" s="162"/>
      <c r="N39141" s="152"/>
      <c r="P39141" s="138"/>
    </row>
    <row r="39142" spans="13:16" x14ac:dyDescent="0.3">
      <c r="M39142" s="162"/>
      <c r="N39142" s="152"/>
      <c r="P39142" s="138"/>
    </row>
    <row r="39143" spans="13:16" x14ac:dyDescent="0.3">
      <c r="M39143" s="162"/>
      <c r="N39143" s="152"/>
      <c r="P39143" s="138"/>
    </row>
    <row r="39144" spans="13:16" x14ac:dyDescent="0.3">
      <c r="M39144" s="162"/>
      <c r="N39144" s="152"/>
      <c r="P39144" s="138"/>
    </row>
    <row r="39145" spans="13:16" x14ac:dyDescent="0.3">
      <c r="M39145" s="162"/>
      <c r="N39145" s="152"/>
      <c r="P39145" s="138"/>
    </row>
    <row r="39146" spans="13:16" x14ac:dyDescent="0.3">
      <c r="M39146" s="162"/>
      <c r="N39146" s="152"/>
      <c r="P39146" s="138"/>
    </row>
    <row r="39147" spans="13:16" x14ac:dyDescent="0.3">
      <c r="M39147" s="162"/>
      <c r="N39147" s="152"/>
      <c r="P39147" s="138"/>
    </row>
    <row r="39148" spans="13:16" x14ac:dyDescent="0.3">
      <c r="M39148" s="162"/>
      <c r="N39148" s="152"/>
      <c r="P39148" s="138"/>
    </row>
    <row r="39149" spans="13:16" x14ac:dyDescent="0.3">
      <c r="M39149" s="162"/>
      <c r="N39149" s="152"/>
      <c r="P39149" s="138"/>
    </row>
    <row r="39150" spans="13:16" x14ac:dyDescent="0.3">
      <c r="M39150" s="162"/>
      <c r="N39150" s="152"/>
      <c r="P39150" s="138"/>
    </row>
    <row r="39151" spans="13:16" x14ac:dyDescent="0.3">
      <c r="M39151" s="162"/>
      <c r="N39151" s="152"/>
      <c r="P39151" s="138"/>
    </row>
    <row r="39152" spans="13:16" x14ac:dyDescent="0.3">
      <c r="M39152" s="162"/>
      <c r="N39152" s="152"/>
      <c r="P39152" s="138"/>
    </row>
    <row r="39153" spans="13:16" x14ac:dyDescent="0.3">
      <c r="M39153" s="162"/>
      <c r="N39153" s="152"/>
      <c r="P39153" s="138"/>
    </row>
    <row r="39154" spans="13:16" x14ac:dyDescent="0.3">
      <c r="M39154" s="162"/>
      <c r="N39154" s="152"/>
      <c r="P39154" s="138"/>
    </row>
    <row r="39155" spans="13:16" x14ac:dyDescent="0.3">
      <c r="M39155" s="162"/>
      <c r="N39155" s="152"/>
      <c r="P39155" s="138"/>
    </row>
    <row r="39156" spans="13:16" x14ac:dyDescent="0.3">
      <c r="M39156" s="162"/>
      <c r="N39156" s="152"/>
      <c r="P39156" s="138"/>
    </row>
    <row r="39157" spans="13:16" x14ac:dyDescent="0.3">
      <c r="M39157" s="162"/>
      <c r="N39157" s="152"/>
      <c r="P39157" s="138"/>
    </row>
    <row r="39158" spans="13:16" x14ac:dyDescent="0.3">
      <c r="M39158" s="162"/>
      <c r="N39158" s="152"/>
      <c r="P39158" s="138"/>
    </row>
    <row r="39159" spans="13:16" x14ac:dyDescent="0.3">
      <c r="M39159" s="162"/>
      <c r="N39159" s="152"/>
      <c r="P39159" s="138"/>
    </row>
    <row r="39160" spans="13:16" x14ac:dyDescent="0.3">
      <c r="M39160" s="162"/>
      <c r="N39160" s="152"/>
      <c r="P39160" s="138"/>
    </row>
    <row r="39161" spans="13:16" x14ac:dyDescent="0.3">
      <c r="M39161" s="162"/>
      <c r="N39161" s="152"/>
      <c r="P39161" s="138"/>
    </row>
    <row r="39162" spans="13:16" x14ac:dyDescent="0.3">
      <c r="M39162" s="162"/>
      <c r="N39162" s="152"/>
      <c r="P39162" s="138"/>
    </row>
    <row r="39163" spans="13:16" x14ac:dyDescent="0.3">
      <c r="M39163" s="162"/>
      <c r="N39163" s="152"/>
      <c r="P39163" s="138"/>
    </row>
    <row r="39164" spans="13:16" x14ac:dyDescent="0.3">
      <c r="M39164" s="162"/>
      <c r="N39164" s="152"/>
      <c r="P39164" s="138"/>
    </row>
    <row r="39165" spans="13:16" x14ac:dyDescent="0.3">
      <c r="M39165" s="162"/>
      <c r="N39165" s="152"/>
      <c r="P39165" s="138"/>
    </row>
    <row r="39166" spans="13:16" x14ac:dyDescent="0.3">
      <c r="M39166" s="162"/>
      <c r="N39166" s="152"/>
      <c r="P39166" s="138"/>
    </row>
    <row r="39167" spans="13:16" x14ac:dyDescent="0.3">
      <c r="M39167" s="162"/>
      <c r="N39167" s="152"/>
      <c r="P39167" s="138"/>
    </row>
    <row r="39168" spans="13:16" x14ac:dyDescent="0.3">
      <c r="M39168" s="162"/>
      <c r="N39168" s="152"/>
      <c r="P39168" s="138"/>
    </row>
    <row r="39169" spans="13:16" x14ac:dyDescent="0.3">
      <c r="M39169" s="162"/>
      <c r="N39169" s="152"/>
      <c r="P39169" s="138"/>
    </row>
    <row r="39170" spans="13:16" x14ac:dyDescent="0.3">
      <c r="M39170" s="162"/>
      <c r="N39170" s="152"/>
      <c r="P39170" s="138"/>
    </row>
    <row r="39171" spans="13:16" x14ac:dyDescent="0.3">
      <c r="M39171" s="162"/>
      <c r="N39171" s="152"/>
      <c r="P39171" s="138"/>
    </row>
    <row r="39172" spans="13:16" x14ac:dyDescent="0.3">
      <c r="M39172" s="162"/>
      <c r="N39172" s="152"/>
      <c r="P39172" s="138"/>
    </row>
    <row r="39173" spans="13:16" x14ac:dyDescent="0.3">
      <c r="M39173" s="162"/>
      <c r="N39173" s="152"/>
      <c r="P39173" s="138"/>
    </row>
    <row r="39174" spans="13:16" x14ac:dyDescent="0.3">
      <c r="M39174" s="162"/>
      <c r="N39174" s="152"/>
      <c r="P39174" s="138"/>
    </row>
    <row r="39175" spans="13:16" x14ac:dyDescent="0.3">
      <c r="M39175" s="162"/>
      <c r="N39175" s="152"/>
      <c r="P39175" s="138"/>
    </row>
    <row r="39176" spans="13:16" x14ac:dyDescent="0.3">
      <c r="M39176" s="162"/>
      <c r="N39176" s="152"/>
      <c r="P39176" s="138"/>
    </row>
    <row r="39177" spans="13:16" x14ac:dyDescent="0.3">
      <c r="M39177" s="162"/>
      <c r="N39177" s="152"/>
      <c r="P39177" s="138"/>
    </row>
    <row r="39178" spans="13:16" x14ac:dyDescent="0.3">
      <c r="M39178" s="162"/>
      <c r="N39178" s="152"/>
      <c r="P39178" s="138"/>
    </row>
    <row r="39179" spans="13:16" x14ac:dyDescent="0.3">
      <c r="M39179" s="162"/>
      <c r="N39179" s="152"/>
      <c r="P39179" s="138"/>
    </row>
    <row r="39180" spans="13:16" x14ac:dyDescent="0.3">
      <c r="M39180" s="162"/>
      <c r="N39180" s="152"/>
      <c r="P39180" s="138"/>
    </row>
    <row r="39181" spans="13:16" x14ac:dyDescent="0.3">
      <c r="M39181" s="162"/>
      <c r="N39181" s="152"/>
      <c r="P39181" s="138"/>
    </row>
    <row r="39182" spans="13:16" x14ac:dyDescent="0.3">
      <c r="M39182" s="162"/>
      <c r="N39182" s="152"/>
      <c r="P39182" s="138"/>
    </row>
    <row r="39183" spans="13:16" x14ac:dyDescent="0.3">
      <c r="M39183" s="162"/>
      <c r="N39183" s="152"/>
      <c r="P39183" s="138"/>
    </row>
    <row r="39184" spans="13:16" x14ac:dyDescent="0.3">
      <c r="M39184" s="162"/>
      <c r="N39184" s="152"/>
      <c r="P39184" s="138"/>
    </row>
    <row r="39185" spans="13:16" x14ac:dyDescent="0.3">
      <c r="M39185" s="162"/>
      <c r="N39185" s="152"/>
      <c r="P39185" s="138"/>
    </row>
    <row r="39186" spans="13:16" x14ac:dyDescent="0.3">
      <c r="M39186" s="162"/>
      <c r="N39186" s="152"/>
      <c r="P39186" s="138"/>
    </row>
    <row r="39187" spans="13:16" x14ac:dyDescent="0.3">
      <c r="M39187" s="162"/>
      <c r="N39187" s="152"/>
      <c r="P39187" s="138"/>
    </row>
    <row r="39188" spans="13:16" x14ac:dyDescent="0.3">
      <c r="M39188" s="162"/>
      <c r="N39188" s="152"/>
      <c r="P39188" s="138"/>
    </row>
    <row r="39189" spans="13:16" x14ac:dyDescent="0.3">
      <c r="M39189" s="162"/>
      <c r="N39189" s="152"/>
      <c r="P39189" s="138"/>
    </row>
    <row r="39190" spans="13:16" x14ac:dyDescent="0.3">
      <c r="M39190" s="162"/>
      <c r="N39190" s="152"/>
      <c r="P39190" s="138"/>
    </row>
    <row r="39191" spans="13:16" x14ac:dyDescent="0.3">
      <c r="M39191" s="162"/>
      <c r="N39191" s="152"/>
      <c r="P39191" s="138"/>
    </row>
    <row r="39192" spans="13:16" x14ac:dyDescent="0.3">
      <c r="M39192" s="162"/>
      <c r="N39192" s="152"/>
      <c r="P39192" s="138"/>
    </row>
    <row r="39193" spans="13:16" x14ac:dyDescent="0.3">
      <c r="M39193" s="162"/>
      <c r="N39193" s="152"/>
      <c r="P39193" s="138"/>
    </row>
    <row r="39194" spans="13:16" x14ac:dyDescent="0.3">
      <c r="M39194" s="162"/>
      <c r="N39194" s="152"/>
      <c r="P39194" s="138"/>
    </row>
    <row r="39195" spans="13:16" x14ac:dyDescent="0.3">
      <c r="M39195" s="162"/>
      <c r="N39195" s="152"/>
      <c r="P39195" s="138"/>
    </row>
    <row r="39196" spans="13:16" x14ac:dyDescent="0.3">
      <c r="M39196" s="162"/>
      <c r="N39196" s="152"/>
      <c r="P39196" s="138"/>
    </row>
    <row r="39197" spans="13:16" x14ac:dyDescent="0.3">
      <c r="M39197" s="162"/>
      <c r="N39197" s="152"/>
      <c r="P39197" s="138"/>
    </row>
    <row r="39198" spans="13:16" x14ac:dyDescent="0.3">
      <c r="M39198" s="162"/>
      <c r="N39198" s="152"/>
      <c r="P39198" s="138"/>
    </row>
    <row r="39199" spans="13:16" x14ac:dyDescent="0.3">
      <c r="M39199" s="162"/>
      <c r="N39199" s="152"/>
      <c r="P39199" s="138"/>
    </row>
    <row r="39200" spans="13:16" x14ac:dyDescent="0.3">
      <c r="M39200" s="162"/>
      <c r="N39200" s="152"/>
      <c r="P39200" s="138"/>
    </row>
    <row r="39201" spans="13:16" x14ac:dyDescent="0.3">
      <c r="M39201" s="162"/>
      <c r="N39201" s="152"/>
      <c r="P39201" s="138"/>
    </row>
    <row r="39202" spans="13:16" x14ac:dyDescent="0.3">
      <c r="M39202" s="162"/>
      <c r="N39202" s="152"/>
      <c r="P39202" s="138"/>
    </row>
    <row r="39203" spans="13:16" x14ac:dyDescent="0.3">
      <c r="M39203" s="162"/>
      <c r="N39203" s="152"/>
      <c r="P39203" s="138"/>
    </row>
    <row r="39204" spans="13:16" x14ac:dyDescent="0.3">
      <c r="M39204" s="162"/>
      <c r="N39204" s="152"/>
      <c r="P39204" s="138"/>
    </row>
    <row r="39205" spans="13:16" x14ac:dyDescent="0.3">
      <c r="M39205" s="162"/>
      <c r="N39205" s="152"/>
      <c r="P39205" s="138"/>
    </row>
    <row r="39206" spans="13:16" x14ac:dyDescent="0.3">
      <c r="M39206" s="162"/>
      <c r="N39206" s="152"/>
      <c r="P39206" s="138"/>
    </row>
    <row r="39207" spans="13:16" x14ac:dyDescent="0.3">
      <c r="M39207" s="162"/>
      <c r="N39207" s="152"/>
      <c r="P39207" s="138"/>
    </row>
    <row r="39208" spans="13:16" x14ac:dyDescent="0.3">
      <c r="M39208" s="162"/>
      <c r="N39208" s="152"/>
      <c r="P39208" s="138"/>
    </row>
    <row r="39209" spans="13:16" x14ac:dyDescent="0.3">
      <c r="M39209" s="162"/>
      <c r="N39209" s="152"/>
      <c r="P39209" s="138"/>
    </row>
    <row r="39210" spans="13:16" x14ac:dyDescent="0.3">
      <c r="M39210" s="162"/>
      <c r="N39210" s="152"/>
      <c r="P39210" s="138"/>
    </row>
    <row r="39211" spans="13:16" x14ac:dyDescent="0.3">
      <c r="M39211" s="162"/>
      <c r="N39211" s="152"/>
      <c r="P39211" s="138"/>
    </row>
    <row r="39212" spans="13:16" x14ac:dyDescent="0.3">
      <c r="M39212" s="162"/>
      <c r="N39212" s="152"/>
      <c r="P39212" s="138"/>
    </row>
    <row r="39213" spans="13:16" x14ac:dyDescent="0.3">
      <c r="M39213" s="162"/>
      <c r="N39213" s="152"/>
      <c r="P39213" s="138"/>
    </row>
    <row r="39214" spans="13:16" x14ac:dyDescent="0.3">
      <c r="M39214" s="162"/>
      <c r="N39214" s="152"/>
      <c r="P39214" s="138"/>
    </row>
    <row r="39215" spans="13:16" x14ac:dyDescent="0.3">
      <c r="M39215" s="162"/>
      <c r="N39215" s="152"/>
      <c r="P39215" s="138"/>
    </row>
    <row r="39216" spans="13:16" x14ac:dyDescent="0.3">
      <c r="M39216" s="162"/>
      <c r="N39216" s="152"/>
      <c r="P39216" s="138"/>
    </row>
    <row r="39217" spans="13:16" x14ac:dyDescent="0.3">
      <c r="M39217" s="162"/>
      <c r="N39217" s="152"/>
      <c r="P39217" s="138"/>
    </row>
    <row r="39218" spans="13:16" x14ac:dyDescent="0.3">
      <c r="M39218" s="162"/>
      <c r="N39218" s="152"/>
      <c r="P39218" s="138"/>
    </row>
    <row r="39219" spans="13:16" x14ac:dyDescent="0.3">
      <c r="M39219" s="162"/>
      <c r="N39219" s="152"/>
      <c r="P39219" s="138"/>
    </row>
    <row r="39220" spans="13:16" x14ac:dyDescent="0.3">
      <c r="M39220" s="162"/>
      <c r="N39220" s="152"/>
      <c r="P39220" s="138"/>
    </row>
    <row r="39221" spans="13:16" x14ac:dyDescent="0.3">
      <c r="M39221" s="162"/>
      <c r="N39221" s="152"/>
      <c r="P39221" s="138"/>
    </row>
    <row r="39222" spans="13:16" x14ac:dyDescent="0.3">
      <c r="M39222" s="162"/>
      <c r="N39222" s="152"/>
      <c r="P39222" s="138"/>
    </row>
    <row r="39223" spans="13:16" x14ac:dyDescent="0.3">
      <c r="M39223" s="162"/>
      <c r="N39223" s="152"/>
      <c r="P39223" s="138"/>
    </row>
    <row r="39224" spans="13:16" x14ac:dyDescent="0.3">
      <c r="M39224" s="162"/>
      <c r="N39224" s="152"/>
      <c r="P39224" s="138"/>
    </row>
    <row r="39225" spans="13:16" x14ac:dyDescent="0.3">
      <c r="M39225" s="162"/>
      <c r="N39225" s="152"/>
      <c r="P39225" s="138"/>
    </row>
    <row r="39226" spans="13:16" x14ac:dyDescent="0.3">
      <c r="M39226" s="162"/>
      <c r="N39226" s="152"/>
      <c r="P39226" s="138"/>
    </row>
    <row r="39227" spans="13:16" x14ac:dyDescent="0.3">
      <c r="M39227" s="162"/>
      <c r="N39227" s="152"/>
      <c r="P39227" s="138"/>
    </row>
    <row r="39228" spans="13:16" x14ac:dyDescent="0.3">
      <c r="M39228" s="162"/>
      <c r="N39228" s="152"/>
      <c r="P39228" s="138"/>
    </row>
    <row r="39229" spans="13:16" x14ac:dyDescent="0.3">
      <c r="M39229" s="162"/>
      <c r="N39229" s="152"/>
      <c r="P39229" s="138"/>
    </row>
    <row r="39230" spans="13:16" x14ac:dyDescent="0.3">
      <c r="M39230" s="162"/>
      <c r="N39230" s="152"/>
      <c r="P39230" s="138"/>
    </row>
    <row r="39231" spans="13:16" x14ac:dyDescent="0.3">
      <c r="M39231" s="162"/>
      <c r="N39231" s="152"/>
      <c r="P39231" s="138"/>
    </row>
    <row r="39232" spans="13:16" x14ac:dyDescent="0.3">
      <c r="M39232" s="162"/>
      <c r="N39232" s="152"/>
      <c r="P39232" s="138"/>
    </row>
    <row r="39233" spans="13:16" x14ac:dyDescent="0.3">
      <c r="M39233" s="162"/>
      <c r="N39233" s="152"/>
      <c r="P39233" s="138"/>
    </row>
    <row r="39234" spans="13:16" x14ac:dyDescent="0.3">
      <c r="M39234" s="162"/>
      <c r="N39234" s="152"/>
      <c r="P39234" s="138"/>
    </row>
    <row r="39235" spans="13:16" x14ac:dyDescent="0.3">
      <c r="M39235" s="162"/>
      <c r="N39235" s="152"/>
      <c r="P39235" s="138"/>
    </row>
    <row r="39236" spans="13:16" x14ac:dyDescent="0.3">
      <c r="M39236" s="162"/>
      <c r="N39236" s="152"/>
      <c r="P39236" s="138"/>
    </row>
    <row r="39237" spans="13:16" x14ac:dyDescent="0.3">
      <c r="M39237" s="162"/>
      <c r="N39237" s="152"/>
      <c r="P39237" s="138"/>
    </row>
    <row r="39238" spans="13:16" x14ac:dyDescent="0.3">
      <c r="M39238" s="162"/>
      <c r="N39238" s="152"/>
      <c r="P39238" s="138"/>
    </row>
    <row r="39239" spans="13:16" x14ac:dyDescent="0.3">
      <c r="M39239" s="162"/>
      <c r="N39239" s="152"/>
      <c r="P39239" s="138"/>
    </row>
    <row r="39240" spans="13:16" x14ac:dyDescent="0.3">
      <c r="M39240" s="162"/>
      <c r="N39240" s="152"/>
      <c r="P39240" s="138"/>
    </row>
    <row r="39241" spans="13:16" x14ac:dyDescent="0.3">
      <c r="M39241" s="162"/>
      <c r="N39241" s="152"/>
      <c r="P39241" s="138"/>
    </row>
    <row r="39242" spans="13:16" x14ac:dyDescent="0.3">
      <c r="M39242" s="162"/>
      <c r="N39242" s="152"/>
      <c r="P39242" s="138"/>
    </row>
    <row r="39243" spans="13:16" x14ac:dyDescent="0.3">
      <c r="M39243" s="162"/>
      <c r="N39243" s="152"/>
      <c r="P39243" s="138"/>
    </row>
    <row r="39244" spans="13:16" x14ac:dyDescent="0.3">
      <c r="M39244" s="162"/>
      <c r="N39244" s="152"/>
      <c r="P39244" s="138"/>
    </row>
    <row r="39245" spans="13:16" x14ac:dyDescent="0.3">
      <c r="M39245" s="162"/>
      <c r="N39245" s="152"/>
      <c r="P39245" s="138"/>
    </row>
    <row r="39246" spans="13:16" x14ac:dyDescent="0.3">
      <c r="M39246" s="162"/>
      <c r="N39246" s="152"/>
      <c r="P39246" s="138"/>
    </row>
    <row r="39247" spans="13:16" x14ac:dyDescent="0.3">
      <c r="M39247" s="162"/>
      <c r="N39247" s="152"/>
      <c r="P39247" s="138"/>
    </row>
    <row r="39248" spans="13:16" x14ac:dyDescent="0.3">
      <c r="M39248" s="162"/>
      <c r="N39248" s="152"/>
      <c r="P39248" s="138"/>
    </row>
    <row r="39249" spans="13:16" x14ac:dyDescent="0.3">
      <c r="M39249" s="162"/>
      <c r="N39249" s="152"/>
      <c r="P39249" s="138"/>
    </row>
    <row r="39250" spans="13:16" x14ac:dyDescent="0.3">
      <c r="M39250" s="162"/>
      <c r="N39250" s="152"/>
      <c r="P39250" s="138"/>
    </row>
    <row r="39251" spans="13:16" x14ac:dyDescent="0.3">
      <c r="M39251" s="162"/>
      <c r="N39251" s="152"/>
      <c r="P39251" s="138"/>
    </row>
    <row r="39252" spans="13:16" x14ac:dyDescent="0.3">
      <c r="M39252" s="162"/>
      <c r="N39252" s="152"/>
      <c r="P39252" s="138"/>
    </row>
    <row r="39253" spans="13:16" x14ac:dyDescent="0.3">
      <c r="M39253" s="162"/>
      <c r="N39253" s="152"/>
      <c r="P39253" s="138"/>
    </row>
    <row r="39254" spans="13:16" x14ac:dyDescent="0.3">
      <c r="M39254" s="162"/>
      <c r="N39254" s="152"/>
      <c r="P39254" s="138"/>
    </row>
    <row r="39255" spans="13:16" x14ac:dyDescent="0.3">
      <c r="M39255" s="162"/>
      <c r="N39255" s="152"/>
      <c r="P39255" s="138"/>
    </row>
    <row r="39256" spans="13:16" x14ac:dyDescent="0.3">
      <c r="M39256" s="162"/>
      <c r="N39256" s="152"/>
      <c r="P39256" s="138"/>
    </row>
    <row r="39257" spans="13:16" x14ac:dyDescent="0.3">
      <c r="M39257" s="162"/>
      <c r="N39257" s="152"/>
      <c r="P39257" s="138"/>
    </row>
    <row r="39258" spans="13:16" x14ac:dyDescent="0.3">
      <c r="M39258" s="162"/>
      <c r="N39258" s="152"/>
      <c r="P39258" s="138"/>
    </row>
    <row r="39259" spans="13:16" x14ac:dyDescent="0.3">
      <c r="M39259" s="162"/>
      <c r="N39259" s="152"/>
      <c r="P39259" s="138"/>
    </row>
    <row r="39260" spans="13:16" x14ac:dyDescent="0.3">
      <c r="M39260" s="162"/>
      <c r="N39260" s="152"/>
      <c r="P39260" s="138"/>
    </row>
    <row r="39261" spans="13:16" x14ac:dyDescent="0.3">
      <c r="M39261" s="162"/>
      <c r="N39261" s="152"/>
      <c r="P39261" s="138"/>
    </row>
    <row r="39262" spans="13:16" x14ac:dyDescent="0.3">
      <c r="M39262" s="162"/>
      <c r="N39262" s="152"/>
      <c r="P39262" s="138"/>
    </row>
    <row r="39263" spans="13:16" x14ac:dyDescent="0.3">
      <c r="M39263" s="162"/>
      <c r="N39263" s="152"/>
      <c r="P39263" s="138"/>
    </row>
    <row r="39264" spans="13:16" x14ac:dyDescent="0.3">
      <c r="M39264" s="162"/>
      <c r="N39264" s="152"/>
      <c r="P39264" s="138"/>
    </row>
    <row r="39265" spans="13:16" x14ac:dyDescent="0.3">
      <c r="M39265" s="162"/>
      <c r="N39265" s="152"/>
      <c r="P39265" s="138"/>
    </row>
    <row r="39266" spans="13:16" x14ac:dyDescent="0.3">
      <c r="M39266" s="162"/>
      <c r="N39266" s="152"/>
      <c r="P39266" s="138"/>
    </row>
    <row r="39267" spans="13:16" x14ac:dyDescent="0.3">
      <c r="M39267" s="162"/>
      <c r="N39267" s="152"/>
      <c r="P39267" s="138"/>
    </row>
    <row r="39268" spans="13:16" x14ac:dyDescent="0.3">
      <c r="M39268" s="162"/>
      <c r="N39268" s="152"/>
      <c r="P39268" s="138"/>
    </row>
    <row r="39269" spans="13:16" x14ac:dyDescent="0.3">
      <c r="M39269" s="162"/>
      <c r="N39269" s="152"/>
      <c r="P39269" s="138"/>
    </row>
    <row r="39270" spans="13:16" x14ac:dyDescent="0.3">
      <c r="M39270" s="162"/>
      <c r="N39270" s="152"/>
      <c r="P39270" s="138"/>
    </row>
    <row r="39271" spans="13:16" x14ac:dyDescent="0.3">
      <c r="M39271" s="162"/>
      <c r="N39271" s="152"/>
      <c r="P39271" s="138"/>
    </row>
    <row r="39272" spans="13:16" x14ac:dyDescent="0.3">
      <c r="M39272" s="162"/>
      <c r="N39272" s="152"/>
      <c r="P39272" s="138"/>
    </row>
    <row r="39273" spans="13:16" x14ac:dyDescent="0.3">
      <c r="M39273" s="162"/>
      <c r="N39273" s="152"/>
      <c r="P39273" s="138"/>
    </row>
    <row r="39274" spans="13:16" x14ac:dyDescent="0.3">
      <c r="M39274" s="162"/>
      <c r="N39274" s="152"/>
      <c r="P39274" s="138"/>
    </row>
    <row r="39275" spans="13:16" x14ac:dyDescent="0.3">
      <c r="M39275" s="162"/>
      <c r="N39275" s="152"/>
      <c r="P39275" s="138"/>
    </row>
    <row r="39276" spans="13:16" x14ac:dyDescent="0.3">
      <c r="M39276" s="162"/>
      <c r="N39276" s="152"/>
      <c r="P39276" s="138"/>
    </row>
    <row r="39277" spans="13:16" x14ac:dyDescent="0.3">
      <c r="M39277" s="162"/>
      <c r="N39277" s="152"/>
      <c r="P39277" s="138"/>
    </row>
    <row r="39278" spans="13:16" x14ac:dyDescent="0.3">
      <c r="M39278" s="162"/>
      <c r="N39278" s="152"/>
      <c r="P39278" s="138"/>
    </row>
    <row r="39279" spans="13:16" x14ac:dyDescent="0.3">
      <c r="M39279" s="162"/>
      <c r="N39279" s="152"/>
      <c r="P39279" s="138"/>
    </row>
    <row r="39280" spans="13:16" x14ac:dyDescent="0.3">
      <c r="M39280" s="162"/>
      <c r="N39280" s="152"/>
      <c r="P39280" s="138"/>
    </row>
    <row r="39281" spans="13:16" x14ac:dyDescent="0.3">
      <c r="M39281" s="162"/>
      <c r="N39281" s="152"/>
      <c r="P39281" s="138"/>
    </row>
    <row r="39282" spans="13:16" x14ac:dyDescent="0.3">
      <c r="M39282" s="162"/>
      <c r="N39282" s="152"/>
      <c r="P39282" s="138"/>
    </row>
    <row r="39283" spans="13:16" x14ac:dyDescent="0.3">
      <c r="M39283" s="162"/>
      <c r="N39283" s="152"/>
      <c r="P39283" s="138"/>
    </row>
    <row r="39284" spans="13:16" x14ac:dyDescent="0.3">
      <c r="M39284" s="162"/>
      <c r="N39284" s="152"/>
      <c r="P39284" s="138"/>
    </row>
    <row r="39285" spans="13:16" x14ac:dyDescent="0.3">
      <c r="M39285" s="162"/>
      <c r="N39285" s="152"/>
      <c r="P39285" s="138"/>
    </row>
    <row r="39286" spans="13:16" x14ac:dyDescent="0.3">
      <c r="M39286" s="162"/>
      <c r="N39286" s="152"/>
      <c r="P39286" s="138"/>
    </row>
    <row r="39287" spans="13:16" x14ac:dyDescent="0.3">
      <c r="M39287" s="162"/>
      <c r="N39287" s="152"/>
      <c r="P39287" s="138"/>
    </row>
    <row r="39288" spans="13:16" x14ac:dyDescent="0.3">
      <c r="M39288" s="162"/>
      <c r="N39288" s="152"/>
      <c r="P39288" s="138"/>
    </row>
    <row r="39289" spans="13:16" x14ac:dyDescent="0.3">
      <c r="M39289" s="162"/>
      <c r="N39289" s="152"/>
      <c r="P39289" s="138"/>
    </row>
    <row r="39290" spans="13:16" x14ac:dyDescent="0.3">
      <c r="M39290" s="162"/>
      <c r="N39290" s="152"/>
      <c r="P39290" s="138"/>
    </row>
    <row r="39291" spans="13:16" x14ac:dyDescent="0.3">
      <c r="M39291" s="162"/>
      <c r="N39291" s="152"/>
      <c r="P39291" s="138"/>
    </row>
    <row r="39292" spans="13:16" x14ac:dyDescent="0.3">
      <c r="M39292" s="162"/>
      <c r="N39292" s="152"/>
      <c r="P39292" s="138"/>
    </row>
    <row r="39293" spans="13:16" x14ac:dyDescent="0.3">
      <c r="M39293" s="162"/>
      <c r="N39293" s="152"/>
      <c r="P39293" s="138"/>
    </row>
    <row r="39294" spans="13:16" x14ac:dyDescent="0.3">
      <c r="M39294" s="162"/>
      <c r="N39294" s="152"/>
      <c r="P39294" s="138"/>
    </row>
    <row r="39295" spans="13:16" x14ac:dyDescent="0.3">
      <c r="M39295" s="162"/>
      <c r="N39295" s="152"/>
      <c r="P39295" s="138"/>
    </row>
    <row r="39296" spans="13:16" x14ac:dyDescent="0.3">
      <c r="M39296" s="162"/>
      <c r="N39296" s="152"/>
      <c r="P39296" s="138"/>
    </row>
    <row r="39297" spans="13:16" x14ac:dyDescent="0.3">
      <c r="M39297" s="162"/>
      <c r="N39297" s="152"/>
      <c r="P39297" s="138"/>
    </row>
    <row r="39298" spans="13:16" x14ac:dyDescent="0.3">
      <c r="M39298" s="162"/>
      <c r="N39298" s="152"/>
      <c r="P39298" s="138"/>
    </row>
    <row r="39299" spans="13:16" x14ac:dyDescent="0.3">
      <c r="M39299" s="162"/>
      <c r="N39299" s="152"/>
      <c r="P39299" s="138"/>
    </row>
    <row r="39300" spans="13:16" x14ac:dyDescent="0.3">
      <c r="M39300" s="162"/>
      <c r="N39300" s="152"/>
      <c r="P39300" s="138"/>
    </row>
    <row r="39301" spans="13:16" x14ac:dyDescent="0.3">
      <c r="M39301" s="162"/>
      <c r="N39301" s="152"/>
      <c r="P39301" s="138"/>
    </row>
    <row r="39302" spans="13:16" x14ac:dyDescent="0.3">
      <c r="M39302" s="162"/>
      <c r="N39302" s="152"/>
      <c r="P39302" s="138"/>
    </row>
    <row r="39303" spans="13:16" x14ac:dyDescent="0.3">
      <c r="M39303" s="162"/>
      <c r="N39303" s="152"/>
      <c r="P39303" s="138"/>
    </row>
    <row r="39304" spans="13:16" x14ac:dyDescent="0.3">
      <c r="M39304" s="162"/>
      <c r="N39304" s="152"/>
      <c r="P39304" s="138"/>
    </row>
    <row r="39305" spans="13:16" x14ac:dyDescent="0.3">
      <c r="M39305" s="162"/>
      <c r="N39305" s="152"/>
      <c r="P39305" s="138"/>
    </row>
    <row r="39306" spans="13:16" x14ac:dyDescent="0.3">
      <c r="M39306" s="162"/>
      <c r="N39306" s="152"/>
      <c r="P39306" s="138"/>
    </row>
    <row r="39307" spans="13:16" x14ac:dyDescent="0.3">
      <c r="M39307" s="162"/>
      <c r="N39307" s="152"/>
      <c r="P39307" s="138"/>
    </row>
    <row r="39308" spans="13:16" x14ac:dyDescent="0.3">
      <c r="M39308" s="162"/>
      <c r="N39308" s="152"/>
      <c r="P39308" s="138"/>
    </row>
    <row r="39309" spans="13:16" x14ac:dyDescent="0.3">
      <c r="M39309" s="162"/>
      <c r="N39309" s="152"/>
      <c r="P39309" s="138"/>
    </row>
    <row r="39310" spans="13:16" x14ac:dyDescent="0.3">
      <c r="M39310" s="162"/>
      <c r="N39310" s="152"/>
      <c r="P39310" s="138"/>
    </row>
    <row r="39311" spans="13:16" x14ac:dyDescent="0.3">
      <c r="M39311" s="162"/>
      <c r="N39311" s="152"/>
      <c r="P39311" s="138"/>
    </row>
    <row r="39312" spans="13:16" x14ac:dyDescent="0.3">
      <c r="M39312" s="162"/>
      <c r="N39312" s="152"/>
      <c r="P39312" s="138"/>
    </row>
    <row r="39313" spans="13:16" x14ac:dyDescent="0.3">
      <c r="M39313" s="162"/>
      <c r="N39313" s="152"/>
      <c r="P39313" s="138"/>
    </row>
    <row r="39314" spans="13:16" x14ac:dyDescent="0.3">
      <c r="M39314" s="162"/>
      <c r="N39314" s="152"/>
      <c r="P39314" s="138"/>
    </row>
    <row r="39315" spans="13:16" x14ac:dyDescent="0.3">
      <c r="M39315" s="162"/>
      <c r="N39315" s="152"/>
      <c r="P39315" s="138"/>
    </row>
    <row r="39316" spans="13:16" x14ac:dyDescent="0.3">
      <c r="M39316" s="162"/>
      <c r="N39316" s="152"/>
      <c r="P39316" s="138"/>
    </row>
    <row r="39317" spans="13:16" x14ac:dyDescent="0.3">
      <c r="M39317" s="162"/>
      <c r="N39317" s="152"/>
      <c r="P39317" s="138"/>
    </row>
    <row r="39318" spans="13:16" x14ac:dyDescent="0.3">
      <c r="M39318" s="162"/>
      <c r="N39318" s="152"/>
      <c r="P39318" s="138"/>
    </row>
    <row r="39319" spans="13:16" x14ac:dyDescent="0.3">
      <c r="M39319" s="162"/>
      <c r="N39319" s="152"/>
      <c r="P39319" s="138"/>
    </row>
    <row r="39320" spans="13:16" x14ac:dyDescent="0.3">
      <c r="M39320" s="162"/>
      <c r="N39320" s="152"/>
      <c r="P39320" s="138"/>
    </row>
    <row r="39321" spans="13:16" x14ac:dyDescent="0.3">
      <c r="M39321" s="162"/>
      <c r="N39321" s="152"/>
      <c r="P39321" s="138"/>
    </row>
    <row r="39322" spans="13:16" x14ac:dyDescent="0.3">
      <c r="M39322" s="162"/>
      <c r="N39322" s="152"/>
      <c r="P39322" s="138"/>
    </row>
    <row r="39323" spans="13:16" x14ac:dyDescent="0.3">
      <c r="M39323" s="162"/>
      <c r="N39323" s="152"/>
      <c r="P39323" s="138"/>
    </row>
    <row r="39324" spans="13:16" x14ac:dyDescent="0.3">
      <c r="M39324" s="162"/>
      <c r="N39324" s="152"/>
      <c r="P39324" s="138"/>
    </row>
    <row r="39325" spans="13:16" x14ac:dyDescent="0.3">
      <c r="M39325" s="162"/>
      <c r="N39325" s="152"/>
      <c r="P39325" s="138"/>
    </row>
    <row r="39326" spans="13:16" x14ac:dyDescent="0.3">
      <c r="M39326" s="162"/>
      <c r="N39326" s="152"/>
      <c r="P39326" s="138"/>
    </row>
    <row r="39327" spans="13:16" x14ac:dyDescent="0.3">
      <c r="M39327" s="162"/>
      <c r="N39327" s="152"/>
      <c r="P39327" s="138"/>
    </row>
    <row r="39328" spans="13:16" x14ac:dyDescent="0.3">
      <c r="M39328" s="162"/>
      <c r="N39328" s="152"/>
      <c r="P39328" s="138"/>
    </row>
    <row r="39329" spans="13:16" x14ac:dyDescent="0.3">
      <c r="M39329" s="162"/>
      <c r="N39329" s="152"/>
      <c r="P39329" s="138"/>
    </row>
    <row r="39330" spans="13:16" x14ac:dyDescent="0.3">
      <c r="M39330" s="162"/>
      <c r="N39330" s="152"/>
      <c r="P39330" s="138"/>
    </row>
    <row r="39331" spans="13:16" x14ac:dyDescent="0.3">
      <c r="M39331" s="162"/>
      <c r="N39331" s="152"/>
      <c r="P39331" s="138"/>
    </row>
    <row r="39332" spans="13:16" x14ac:dyDescent="0.3">
      <c r="M39332" s="162"/>
      <c r="N39332" s="152"/>
      <c r="P39332" s="138"/>
    </row>
    <row r="39333" spans="13:16" x14ac:dyDescent="0.3">
      <c r="M39333" s="162"/>
      <c r="N39333" s="152"/>
      <c r="P39333" s="138"/>
    </row>
    <row r="39334" spans="13:16" x14ac:dyDescent="0.3">
      <c r="M39334" s="162"/>
      <c r="N39334" s="152"/>
      <c r="P39334" s="138"/>
    </row>
    <row r="39335" spans="13:16" x14ac:dyDescent="0.3">
      <c r="M39335" s="162"/>
      <c r="N39335" s="152"/>
      <c r="P39335" s="138"/>
    </row>
    <row r="39336" spans="13:16" x14ac:dyDescent="0.3">
      <c r="M39336" s="162"/>
      <c r="N39336" s="152"/>
      <c r="P39336" s="138"/>
    </row>
    <row r="39337" spans="13:16" x14ac:dyDescent="0.3">
      <c r="M39337" s="162"/>
      <c r="N39337" s="152"/>
      <c r="P39337" s="138"/>
    </row>
    <row r="39338" spans="13:16" x14ac:dyDescent="0.3">
      <c r="M39338" s="162"/>
      <c r="N39338" s="152"/>
      <c r="P39338" s="138"/>
    </row>
    <row r="39339" spans="13:16" x14ac:dyDescent="0.3">
      <c r="M39339" s="162"/>
      <c r="N39339" s="152"/>
      <c r="P39339" s="138"/>
    </row>
    <row r="39340" spans="13:16" x14ac:dyDescent="0.3">
      <c r="M39340" s="162"/>
      <c r="N39340" s="152"/>
      <c r="P39340" s="138"/>
    </row>
    <row r="39341" spans="13:16" x14ac:dyDescent="0.3">
      <c r="M39341" s="162"/>
      <c r="N39341" s="152"/>
      <c r="P39341" s="138"/>
    </row>
    <row r="39342" spans="13:16" x14ac:dyDescent="0.3">
      <c r="M39342" s="162"/>
      <c r="N39342" s="152"/>
      <c r="P39342" s="138"/>
    </row>
    <row r="39343" spans="13:16" x14ac:dyDescent="0.3">
      <c r="M39343" s="162"/>
      <c r="N39343" s="152"/>
      <c r="P39343" s="138"/>
    </row>
    <row r="39344" spans="13:16" x14ac:dyDescent="0.3">
      <c r="M39344" s="162"/>
      <c r="N39344" s="152"/>
      <c r="P39344" s="138"/>
    </row>
    <row r="39345" spans="13:16" x14ac:dyDescent="0.3">
      <c r="M39345" s="162"/>
      <c r="N39345" s="152"/>
      <c r="P39345" s="138"/>
    </row>
    <row r="39346" spans="13:16" x14ac:dyDescent="0.3">
      <c r="M39346" s="162"/>
      <c r="N39346" s="152"/>
      <c r="P39346" s="138"/>
    </row>
    <row r="39347" spans="13:16" x14ac:dyDescent="0.3">
      <c r="M39347" s="162"/>
      <c r="N39347" s="152"/>
      <c r="P39347" s="138"/>
    </row>
    <row r="39348" spans="13:16" x14ac:dyDescent="0.3">
      <c r="M39348" s="162"/>
      <c r="N39348" s="152"/>
      <c r="P39348" s="138"/>
    </row>
    <row r="39349" spans="13:16" x14ac:dyDescent="0.3">
      <c r="M39349" s="162"/>
      <c r="N39349" s="152"/>
      <c r="P39349" s="138"/>
    </row>
    <row r="39350" spans="13:16" x14ac:dyDescent="0.3">
      <c r="M39350" s="162"/>
      <c r="N39350" s="152"/>
      <c r="P39350" s="138"/>
    </row>
    <row r="39351" spans="13:16" x14ac:dyDescent="0.3">
      <c r="M39351" s="162"/>
      <c r="N39351" s="152"/>
      <c r="P39351" s="138"/>
    </row>
    <row r="39352" spans="13:16" x14ac:dyDescent="0.3">
      <c r="M39352" s="162"/>
      <c r="N39352" s="152"/>
      <c r="P39352" s="138"/>
    </row>
    <row r="39353" spans="13:16" x14ac:dyDescent="0.3">
      <c r="M39353" s="162"/>
      <c r="N39353" s="152"/>
      <c r="P39353" s="138"/>
    </row>
    <row r="39354" spans="13:16" x14ac:dyDescent="0.3">
      <c r="M39354" s="162"/>
      <c r="N39354" s="152"/>
      <c r="P39354" s="138"/>
    </row>
    <row r="39355" spans="13:16" x14ac:dyDescent="0.3">
      <c r="M39355" s="162"/>
      <c r="N39355" s="152"/>
      <c r="P39355" s="138"/>
    </row>
    <row r="39356" spans="13:16" x14ac:dyDescent="0.3">
      <c r="M39356" s="162"/>
      <c r="N39356" s="152"/>
      <c r="P39356" s="138"/>
    </row>
    <row r="39357" spans="13:16" x14ac:dyDescent="0.3">
      <c r="M39357" s="162"/>
      <c r="N39357" s="152"/>
      <c r="P39357" s="138"/>
    </row>
    <row r="39358" spans="13:16" x14ac:dyDescent="0.3">
      <c r="M39358" s="162"/>
      <c r="N39358" s="152"/>
      <c r="P39358" s="138"/>
    </row>
    <row r="39359" spans="13:16" x14ac:dyDescent="0.3">
      <c r="M39359" s="162"/>
      <c r="N39359" s="152"/>
      <c r="P39359" s="138"/>
    </row>
    <row r="39360" spans="13:16" x14ac:dyDescent="0.3">
      <c r="M39360" s="162"/>
      <c r="N39360" s="152"/>
      <c r="P39360" s="138"/>
    </row>
    <row r="39361" spans="13:16" x14ac:dyDescent="0.3">
      <c r="M39361" s="162"/>
      <c r="N39361" s="152"/>
      <c r="P39361" s="138"/>
    </row>
    <row r="39362" spans="13:16" x14ac:dyDescent="0.3">
      <c r="M39362" s="162"/>
      <c r="N39362" s="152"/>
      <c r="P39362" s="138"/>
    </row>
    <row r="39363" spans="13:16" x14ac:dyDescent="0.3">
      <c r="M39363" s="162"/>
      <c r="N39363" s="152"/>
      <c r="P39363" s="138"/>
    </row>
    <row r="39364" spans="13:16" x14ac:dyDescent="0.3">
      <c r="M39364" s="162"/>
      <c r="N39364" s="152"/>
      <c r="P39364" s="138"/>
    </row>
    <row r="39365" spans="13:16" x14ac:dyDescent="0.3">
      <c r="M39365" s="162"/>
      <c r="N39365" s="152"/>
      <c r="P39365" s="138"/>
    </row>
    <row r="39366" spans="13:16" x14ac:dyDescent="0.3">
      <c r="M39366" s="162"/>
      <c r="N39366" s="152"/>
      <c r="P39366" s="138"/>
    </row>
    <row r="39367" spans="13:16" x14ac:dyDescent="0.3">
      <c r="M39367" s="162"/>
      <c r="N39367" s="152"/>
      <c r="P39367" s="138"/>
    </row>
    <row r="39368" spans="13:16" x14ac:dyDescent="0.3">
      <c r="M39368" s="162"/>
      <c r="N39368" s="152"/>
      <c r="P39368" s="138"/>
    </row>
    <row r="39369" spans="13:16" x14ac:dyDescent="0.3">
      <c r="M39369" s="162"/>
      <c r="N39369" s="152"/>
      <c r="P39369" s="138"/>
    </row>
    <row r="39370" spans="13:16" x14ac:dyDescent="0.3">
      <c r="M39370" s="162"/>
      <c r="N39370" s="152"/>
      <c r="P39370" s="138"/>
    </row>
    <row r="39371" spans="13:16" x14ac:dyDescent="0.3">
      <c r="M39371" s="162"/>
      <c r="N39371" s="152"/>
      <c r="P39371" s="138"/>
    </row>
    <row r="39372" spans="13:16" x14ac:dyDescent="0.3">
      <c r="M39372" s="162"/>
      <c r="N39372" s="152"/>
      <c r="P39372" s="138"/>
    </row>
    <row r="39373" spans="13:16" x14ac:dyDescent="0.3">
      <c r="M39373" s="162"/>
      <c r="N39373" s="152"/>
      <c r="P39373" s="138"/>
    </row>
    <row r="39374" spans="13:16" x14ac:dyDescent="0.3">
      <c r="M39374" s="162"/>
      <c r="N39374" s="152"/>
      <c r="P39374" s="138"/>
    </row>
    <row r="39375" spans="13:16" x14ac:dyDescent="0.3">
      <c r="M39375" s="162"/>
      <c r="N39375" s="152"/>
      <c r="P39375" s="138"/>
    </row>
    <row r="39376" spans="13:16" x14ac:dyDescent="0.3">
      <c r="M39376" s="162"/>
      <c r="N39376" s="152"/>
      <c r="P39376" s="138"/>
    </row>
    <row r="39377" spans="13:16" x14ac:dyDescent="0.3">
      <c r="M39377" s="162"/>
      <c r="N39377" s="152"/>
      <c r="P39377" s="138"/>
    </row>
    <row r="39378" spans="13:16" x14ac:dyDescent="0.3">
      <c r="M39378" s="162"/>
      <c r="N39378" s="152"/>
      <c r="P39378" s="138"/>
    </row>
    <row r="39379" spans="13:16" x14ac:dyDescent="0.3">
      <c r="M39379" s="162"/>
      <c r="N39379" s="152"/>
      <c r="P39379" s="138"/>
    </row>
    <row r="39380" spans="13:16" x14ac:dyDescent="0.3">
      <c r="M39380" s="162"/>
      <c r="N39380" s="152"/>
      <c r="P39380" s="138"/>
    </row>
    <row r="39381" spans="13:16" x14ac:dyDescent="0.3">
      <c r="M39381" s="162"/>
      <c r="N39381" s="152"/>
      <c r="P39381" s="138"/>
    </row>
    <row r="39382" spans="13:16" x14ac:dyDescent="0.3">
      <c r="M39382" s="162"/>
      <c r="N39382" s="152"/>
      <c r="P39382" s="138"/>
    </row>
    <row r="39383" spans="13:16" x14ac:dyDescent="0.3">
      <c r="M39383" s="162"/>
      <c r="N39383" s="152"/>
      <c r="P39383" s="138"/>
    </row>
    <row r="39384" spans="13:16" x14ac:dyDescent="0.3">
      <c r="M39384" s="162"/>
      <c r="N39384" s="152"/>
      <c r="P39384" s="138"/>
    </row>
    <row r="39385" spans="13:16" x14ac:dyDescent="0.3">
      <c r="M39385" s="162"/>
      <c r="N39385" s="152"/>
      <c r="P39385" s="138"/>
    </row>
    <row r="39386" spans="13:16" x14ac:dyDescent="0.3">
      <c r="M39386" s="162"/>
      <c r="N39386" s="152"/>
      <c r="P39386" s="138"/>
    </row>
    <row r="39387" spans="13:16" x14ac:dyDescent="0.3">
      <c r="M39387" s="162"/>
      <c r="N39387" s="152"/>
      <c r="P39387" s="138"/>
    </row>
    <row r="39388" spans="13:16" x14ac:dyDescent="0.3">
      <c r="M39388" s="162"/>
      <c r="N39388" s="152"/>
      <c r="P39388" s="138"/>
    </row>
    <row r="39389" spans="13:16" x14ac:dyDescent="0.3">
      <c r="M39389" s="162"/>
      <c r="N39389" s="152"/>
      <c r="P39389" s="138"/>
    </row>
    <row r="39390" spans="13:16" x14ac:dyDescent="0.3">
      <c r="M39390" s="162"/>
      <c r="N39390" s="152"/>
      <c r="P39390" s="138"/>
    </row>
    <row r="39391" spans="13:16" x14ac:dyDescent="0.3">
      <c r="M39391" s="162"/>
      <c r="N39391" s="152"/>
      <c r="P39391" s="138"/>
    </row>
    <row r="39392" spans="13:16" x14ac:dyDescent="0.3">
      <c r="M39392" s="162"/>
      <c r="N39392" s="152"/>
      <c r="P39392" s="138"/>
    </row>
    <row r="39393" spans="13:16" x14ac:dyDescent="0.3">
      <c r="M39393" s="162"/>
      <c r="N39393" s="152"/>
      <c r="P39393" s="138"/>
    </row>
    <row r="39394" spans="13:16" x14ac:dyDescent="0.3">
      <c r="M39394" s="162"/>
      <c r="N39394" s="152"/>
      <c r="P39394" s="138"/>
    </row>
    <row r="39395" spans="13:16" x14ac:dyDescent="0.3">
      <c r="M39395" s="162"/>
      <c r="N39395" s="152"/>
      <c r="P39395" s="138"/>
    </row>
    <row r="39396" spans="13:16" x14ac:dyDescent="0.3">
      <c r="M39396" s="162"/>
      <c r="N39396" s="152"/>
      <c r="P39396" s="138"/>
    </row>
    <row r="39397" spans="13:16" x14ac:dyDescent="0.3">
      <c r="M39397" s="162"/>
      <c r="N39397" s="152"/>
      <c r="P39397" s="138"/>
    </row>
    <row r="39398" spans="13:16" x14ac:dyDescent="0.3">
      <c r="M39398" s="162"/>
      <c r="N39398" s="152"/>
      <c r="P39398" s="138"/>
    </row>
    <row r="39399" spans="13:16" x14ac:dyDescent="0.3">
      <c r="M39399" s="162"/>
      <c r="N39399" s="152"/>
      <c r="P39399" s="138"/>
    </row>
    <row r="39400" spans="13:16" x14ac:dyDescent="0.3">
      <c r="M39400" s="162"/>
      <c r="N39400" s="152"/>
      <c r="P39400" s="138"/>
    </row>
    <row r="39401" spans="13:16" x14ac:dyDescent="0.3">
      <c r="M39401" s="162"/>
      <c r="N39401" s="152"/>
      <c r="P39401" s="138"/>
    </row>
    <row r="39402" spans="13:16" x14ac:dyDescent="0.3">
      <c r="M39402" s="162"/>
      <c r="N39402" s="152"/>
      <c r="P39402" s="138"/>
    </row>
    <row r="39403" spans="13:16" x14ac:dyDescent="0.3">
      <c r="M39403" s="162"/>
      <c r="N39403" s="152"/>
      <c r="P39403" s="138"/>
    </row>
    <row r="39404" spans="13:16" x14ac:dyDescent="0.3">
      <c r="M39404" s="162"/>
      <c r="N39404" s="152"/>
      <c r="P39404" s="138"/>
    </row>
    <row r="39405" spans="13:16" x14ac:dyDescent="0.3">
      <c r="M39405" s="162"/>
      <c r="N39405" s="152"/>
      <c r="P39405" s="138"/>
    </row>
    <row r="39406" spans="13:16" x14ac:dyDescent="0.3">
      <c r="M39406" s="162"/>
      <c r="N39406" s="152"/>
      <c r="P39406" s="138"/>
    </row>
    <row r="39407" spans="13:16" x14ac:dyDescent="0.3">
      <c r="M39407" s="162"/>
      <c r="N39407" s="152"/>
      <c r="P39407" s="138"/>
    </row>
    <row r="39408" spans="13:16" x14ac:dyDescent="0.3">
      <c r="M39408" s="162"/>
      <c r="N39408" s="152"/>
      <c r="P39408" s="138"/>
    </row>
    <row r="39409" spans="13:16" x14ac:dyDescent="0.3">
      <c r="M39409" s="162"/>
      <c r="N39409" s="152"/>
      <c r="P39409" s="138"/>
    </row>
    <row r="39410" spans="13:16" x14ac:dyDescent="0.3">
      <c r="M39410" s="162"/>
      <c r="N39410" s="152"/>
      <c r="P39410" s="138"/>
    </row>
    <row r="39411" spans="13:16" x14ac:dyDescent="0.3">
      <c r="M39411" s="162"/>
      <c r="N39411" s="152"/>
      <c r="P39411" s="138"/>
    </row>
    <row r="39412" spans="13:16" x14ac:dyDescent="0.3">
      <c r="M39412" s="162"/>
      <c r="N39412" s="152"/>
      <c r="P39412" s="138"/>
    </row>
    <row r="39413" spans="13:16" x14ac:dyDescent="0.3">
      <c r="M39413" s="162"/>
      <c r="N39413" s="152"/>
      <c r="P39413" s="138"/>
    </row>
    <row r="39414" spans="13:16" x14ac:dyDescent="0.3">
      <c r="M39414" s="162"/>
      <c r="N39414" s="152"/>
      <c r="P39414" s="138"/>
    </row>
    <row r="39415" spans="13:16" x14ac:dyDescent="0.3">
      <c r="M39415" s="162"/>
      <c r="N39415" s="152"/>
      <c r="P39415" s="138"/>
    </row>
    <row r="39416" spans="13:16" x14ac:dyDescent="0.3">
      <c r="M39416" s="162"/>
      <c r="N39416" s="152"/>
      <c r="P39416" s="138"/>
    </row>
    <row r="39417" spans="13:16" x14ac:dyDescent="0.3">
      <c r="M39417" s="162"/>
      <c r="N39417" s="152"/>
      <c r="P39417" s="138"/>
    </row>
    <row r="39418" spans="13:16" x14ac:dyDescent="0.3">
      <c r="M39418" s="162"/>
      <c r="N39418" s="152"/>
      <c r="P39418" s="138"/>
    </row>
    <row r="39419" spans="13:16" x14ac:dyDescent="0.3">
      <c r="M39419" s="162"/>
      <c r="N39419" s="152"/>
      <c r="P39419" s="138"/>
    </row>
    <row r="39420" spans="13:16" x14ac:dyDescent="0.3">
      <c r="M39420" s="162"/>
      <c r="N39420" s="152"/>
      <c r="P39420" s="138"/>
    </row>
    <row r="39421" spans="13:16" x14ac:dyDescent="0.3">
      <c r="M39421" s="162"/>
      <c r="N39421" s="152"/>
      <c r="P39421" s="138"/>
    </row>
    <row r="39422" spans="13:16" x14ac:dyDescent="0.3">
      <c r="M39422" s="162"/>
      <c r="N39422" s="152"/>
      <c r="P39422" s="138"/>
    </row>
    <row r="39423" spans="13:16" x14ac:dyDescent="0.3">
      <c r="M39423" s="162"/>
      <c r="N39423" s="152"/>
      <c r="P39423" s="138"/>
    </row>
    <row r="39424" spans="13:16" x14ac:dyDescent="0.3">
      <c r="M39424" s="162"/>
      <c r="N39424" s="152"/>
      <c r="P39424" s="138"/>
    </row>
    <row r="39425" spans="13:16" x14ac:dyDescent="0.3">
      <c r="M39425" s="162"/>
      <c r="N39425" s="152"/>
      <c r="P39425" s="138"/>
    </row>
    <row r="39426" spans="13:16" x14ac:dyDescent="0.3">
      <c r="M39426" s="162"/>
      <c r="N39426" s="152"/>
      <c r="P39426" s="138"/>
    </row>
    <row r="39427" spans="13:16" x14ac:dyDescent="0.3">
      <c r="M39427" s="162"/>
      <c r="N39427" s="152"/>
      <c r="P39427" s="138"/>
    </row>
    <row r="39428" spans="13:16" x14ac:dyDescent="0.3">
      <c r="M39428" s="162"/>
      <c r="N39428" s="152"/>
      <c r="P39428" s="138"/>
    </row>
    <row r="39429" spans="13:16" x14ac:dyDescent="0.3">
      <c r="M39429" s="162"/>
      <c r="N39429" s="152"/>
      <c r="P39429" s="138"/>
    </row>
    <row r="39430" spans="13:16" x14ac:dyDescent="0.3">
      <c r="M39430" s="162"/>
      <c r="N39430" s="152"/>
      <c r="P39430" s="138"/>
    </row>
    <row r="39431" spans="13:16" x14ac:dyDescent="0.3">
      <c r="M39431" s="162"/>
      <c r="N39431" s="152"/>
      <c r="P39431" s="138"/>
    </row>
    <row r="39432" spans="13:16" x14ac:dyDescent="0.3">
      <c r="M39432" s="162"/>
      <c r="N39432" s="152"/>
      <c r="P39432" s="138"/>
    </row>
    <row r="39433" spans="13:16" x14ac:dyDescent="0.3">
      <c r="M39433" s="162"/>
      <c r="N39433" s="152"/>
      <c r="P39433" s="138"/>
    </row>
    <row r="39434" spans="13:16" x14ac:dyDescent="0.3">
      <c r="M39434" s="162"/>
      <c r="N39434" s="152"/>
      <c r="P39434" s="138"/>
    </row>
    <row r="39435" spans="13:16" x14ac:dyDescent="0.3">
      <c r="M39435" s="162"/>
      <c r="N39435" s="152"/>
      <c r="P39435" s="138"/>
    </row>
    <row r="39436" spans="13:16" x14ac:dyDescent="0.3">
      <c r="M39436" s="162"/>
      <c r="N39436" s="152"/>
      <c r="P39436" s="138"/>
    </row>
    <row r="39437" spans="13:16" x14ac:dyDescent="0.3">
      <c r="M39437" s="162"/>
      <c r="N39437" s="152"/>
      <c r="P39437" s="138"/>
    </row>
    <row r="39438" spans="13:16" x14ac:dyDescent="0.3">
      <c r="M39438" s="162"/>
      <c r="N39438" s="152"/>
      <c r="P39438" s="138"/>
    </row>
    <row r="39439" spans="13:16" x14ac:dyDescent="0.3">
      <c r="M39439" s="162"/>
      <c r="N39439" s="152"/>
      <c r="P39439" s="138"/>
    </row>
    <row r="39440" spans="13:16" x14ac:dyDescent="0.3">
      <c r="M39440" s="162"/>
      <c r="N39440" s="152"/>
      <c r="P39440" s="138"/>
    </row>
    <row r="39441" spans="13:16" x14ac:dyDescent="0.3">
      <c r="M39441" s="162"/>
      <c r="N39441" s="152"/>
      <c r="P39441" s="138"/>
    </row>
    <row r="39442" spans="13:16" x14ac:dyDescent="0.3">
      <c r="M39442" s="162"/>
      <c r="N39442" s="152"/>
      <c r="P39442" s="138"/>
    </row>
    <row r="39443" spans="13:16" x14ac:dyDescent="0.3">
      <c r="M39443" s="162"/>
      <c r="N39443" s="152"/>
      <c r="P39443" s="138"/>
    </row>
    <row r="39444" spans="13:16" x14ac:dyDescent="0.3">
      <c r="M39444" s="162"/>
      <c r="N39444" s="152"/>
      <c r="P39444" s="138"/>
    </row>
    <row r="39445" spans="13:16" x14ac:dyDescent="0.3">
      <c r="M39445" s="162"/>
      <c r="N39445" s="152"/>
      <c r="P39445" s="138"/>
    </row>
    <row r="39446" spans="13:16" x14ac:dyDescent="0.3">
      <c r="M39446" s="162"/>
      <c r="N39446" s="152"/>
      <c r="P39446" s="138"/>
    </row>
    <row r="39447" spans="13:16" x14ac:dyDescent="0.3">
      <c r="M39447" s="162"/>
      <c r="N39447" s="152"/>
      <c r="P39447" s="138"/>
    </row>
    <row r="39448" spans="13:16" x14ac:dyDescent="0.3">
      <c r="M39448" s="162"/>
      <c r="N39448" s="152"/>
      <c r="P39448" s="138"/>
    </row>
    <row r="39449" spans="13:16" x14ac:dyDescent="0.3">
      <c r="M39449" s="162"/>
      <c r="N39449" s="152"/>
      <c r="P39449" s="138"/>
    </row>
    <row r="39450" spans="13:16" x14ac:dyDescent="0.3">
      <c r="M39450" s="162"/>
      <c r="N39450" s="152"/>
      <c r="P39450" s="138"/>
    </row>
    <row r="39451" spans="13:16" x14ac:dyDescent="0.3">
      <c r="M39451" s="162"/>
      <c r="N39451" s="152"/>
      <c r="P39451" s="138"/>
    </row>
    <row r="39452" spans="13:16" x14ac:dyDescent="0.3">
      <c r="M39452" s="162"/>
      <c r="N39452" s="152"/>
      <c r="P39452" s="138"/>
    </row>
    <row r="39453" spans="13:16" x14ac:dyDescent="0.3">
      <c r="M39453" s="162"/>
      <c r="N39453" s="152"/>
      <c r="P39453" s="138"/>
    </row>
    <row r="39454" spans="13:16" x14ac:dyDescent="0.3">
      <c r="M39454" s="162"/>
      <c r="N39454" s="152"/>
      <c r="P39454" s="138"/>
    </row>
    <row r="39455" spans="13:16" x14ac:dyDescent="0.3">
      <c r="M39455" s="162"/>
      <c r="N39455" s="152"/>
      <c r="P39455" s="138"/>
    </row>
    <row r="39456" spans="13:16" x14ac:dyDescent="0.3">
      <c r="M39456" s="162"/>
      <c r="N39456" s="152"/>
      <c r="P39456" s="138"/>
    </row>
    <row r="39457" spans="13:16" x14ac:dyDescent="0.3">
      <c r="M39457" s="162"/>
      <c r="N39457" s="152"/>
      <c r="P39457" s="138"/>
    </row>
    <row r="39458" spans="13:16" x14ac:dyDescent="0.3">
      <c r="M39458" s="162"/>
      <c r="N39458" s="152"/>
      <c r="P39458" s="138"/>
    </row>
    <row r="39459" spans="13:16" x14ac:dyDescent="0.3">
      <c r="M39459" s="162"/>
      <c r="N39459" s="152"/>
      <c r="P39459" s="138"/>
    </row>
    <row r="39460" spans="13:16" x14ac:dyDescent="0.3">
      <c r="M39460" s="162"/>
      <c r="N39460" s="152"/>
      <c r="P39460" s="138"/>
    </row>
    <row r="39461" spans="13:16" x14ac:dyDescent="0.3">
      <c r="M39461" s="162"/>
      <c r="N39461" s="152"/>
      <c r="P39461" s="138"/>
    </row>
    <row r="39462" spans="13:16" x14ac:dyDescent="0.3">
      <c r="M39462" s="162"/>
      <c r="N39462" s="152"/>
      <c r="P39462" s="138"/>
    </row>
    <row r="39463" spans="13:16" x14ac:dyDescent="0.3">
      <c r="M39463" s="162"/>
      <c r="N39463" s="152"/>
      <c r="P39463" s="138"/>
    </row>
    <row r="39464" spans="13:16" x14ac:dyDescent="0.3">
      <c r="M39464" s="162"/>
      <c r="N39464" s="152"/>
      <c r="P39464" s="138"/>
    </row>
    <row r="39465" spans="13:16" x14ac:dyDescent="0.3">
      <c r="M39465" s="162"/>
      <c r="N39465" s="152"/>
      <c r="P39465" s="138"/>
    </row>
    <row r="39466" spans="13:16" x14ac:dyDescent="0.3">
      <c r="M39466" s="162"/>
      <c r="N39466" s="152"/>
      <c r="P39466" s="138"/>
    </row>
    <row r="39467" spans="13:16" x14ac:dyDescent="0.3">
      <c r="M39467" s="162"/>
      <c r="N39467" s="152"/>
      <c r="P39467" s="138"/>
    </row>
    <row r="39468" spans="13:16" x14ac:dyDescent="0.3">
      <c r="M39468" s="162"/>
      <c r="N39468" s="152"/>
      <c r="P39468" s="138"/>
    </row>
    <row r="39469" spans="13:16" x14ac:dyDescent="0.3">
      <c r="M39469" s="162"/>
      <c r="N39469" s="152"/>
      <c r="P39469" s="138"/>
    </row>
    <row r="39470" spans="13:16" x14ac:dyDescent="0.3">
      <c r="M39470" s="162"/>
      <c r="N39470" s="152"/>
      <c r="P39470" s="138"/>
    </row>
    <row r="39471" spans="13:16" x14ac:dyDescent="0.3">
      <c r="M39471" s="162"/>
      <c r="N39471" s="152"/>
      <c r="P39471" s="138"/>
    </row>
    <row r="39472" spans="13:16" x14ac:dyDescent="0.3">
      <c r="M39472" s="162"/>
      <c r="N39472" s="152"/>
      <c r="P39472" s="138"/>
    </row>
    <row r="39473" spans="13:16" x14ac:dyDescent="0.3">
      <c r="M39473" s="162"/>
      <c r="N39473" s="152"/>
      <c r="P39473" s="138"/>
    </row>
    <row r="39474" spans="13:16" x14ac:dyDescent="0.3">
      <c r="M39474" s="162"/>
      <c r="N39474" s="152"/>
      <c r="P39474" s="138"/>
    </row>
    <row r="39475" spans="13:16" x14ac:dyDescent="0.3">
      <c r="M39475" s="162"/>
      <c r="N39475" s="152"/>
      <c r="P39475" s="138"/>
    </row>
    <row r="39476" spans="13:16" x14ac:dyDescent="0.3">
      <c r="M39476" s="162"/>
      <c r="N39476" s="152"/>
      <c r="P39476" s="138"/>
    </row>
    <row r="39477" spans="13:16" x14ac:dyDescent="0.3">
      <c r="M39477" s="162"/>
      <c r="N39477" s="152"/>
      <c r="P39477" s="138"/>
    </row>
    <row r="39478" spans="13:16" x14ac:dyDescent="0.3">
      <c r="M39478" s="162"/>
      <c r="N39478" s="152"/>
      <c r="P39478" s="138"/>
    </row>
    <row r="39479" spans="13:16" x14ac:dyDescent="0.3">
      <c r="M39479" s="162"/>
      <c r="N39479" s="152"/>
      <c r="P39479" s="138"/>
    </row>
    <row r="39480" spans="13:16" x14ac:dyDescent="0.3">
      <c r="M39480" s="162"/>
      <c r="N39480" s="152"/>
      <c r="P39480" s="138"/>
    </row>
    <row r="39481" spans="13:16" x14ac:dyDescent="0.3">
      <c r="M39481" s="162"/>
      <c r="N39481" s="152"/>
      <c r="P39481" s="138"/>
    </row>
    <row r="39482" spans="13:16" x14ac:dyDescent="0.3">
      <c r="M39482" s="162"/>
      <c r="N39482" s="152"/>
      <c r="P39482" s="138"/>
    </row>
    <row r="39483" spans="13:16" x14ac:dyDescent="0.3">
      <c r="M39483" s="162"/>
      <c r="N39483" s="152"/>
      <c r="P39483" s="138"/>
    </row>
    <row r="39484" spans="13:16" x14ac:dyDescent="0.3">
      <c r="M39484" s="162"/>
      <c r="N39484" s="152"/>
      <c r="P39484" s="138"/>
    </row>
    <row r="39485" spans="13:16" x14ac:dyDescent="0.3">
      <c r="M39485" s="162"/>
      <c r="N39485" s="152"/>
      <c r="P39485" s="138"/>
    </row>
    <row r="39486" spans="13:16" x14ac:dyDescent="0.3">
      <c r="M39486" s="162"/>
      <c r="N39486" s="152"/>
      <c r="P39486" s="138"/>
    </row>
    <row r="39487" spans="13:16" x14ac:dyDescent="0.3">
      <c r="M39487" s="162"/>
      <c r="N39487" s="152"/>
      <c r="P39487" s="138"/>
    </row>
    <row r="39488" spans="13:16" x14ac:dyDescent="0.3">
      <c r="M39488" s="162"/>
      <c r="N39488" s="152"/>
      <c r="P39488" s="138"/>
    </row>
    <row r="39489" spans="13:16" x14ac:dyDescent="0.3">
      <c r="M39489" s="162"/>
      <c r="N39489" s="152"/>
      <c r="P39489" s="138"/>
    </row>
    <row r="39490" spans="13:16" x14ac:dyDescent="0.3">
      <c r="M39490" s="162"/>
      <c r="N39490" s="152"/>
      <c r="P39490" s="138"/>
    </row>
    <row r="39491" spans="13:16" x14ac:dyDescent="0.3">
      <c r="M39491" s="162"/>
      <c r="N39491" s="152"/>
      <c r="P39491" s="138"/>
    </row>
    <row r="39492" spans="13:16" x14ac:dyDescent="0.3">
      <c r="M39492" s="162"/>
      <c r="N39492" s="152"/>
      <c r="P39492" s="138"/>
    </row>
    <row r="39493" spans="13:16" x14ac:dyDescent="0.3">
      <c r="M39493" s="162"/>
      <c r="N39493" s="152"/>
      <c r="P39493" s="138"/>
    </row>
    <row r="39494" spans="13:16" x14ac:dyDescent="0.3">
      <c r="M39494" s="162"/>
      <c r="N39494" s="152"/>
      <c r="P39494" s="138"/>
    </row>
    <row r="39495" spans="13:16" x14ac:dyDescent="0.3">
      <c r="M39495" s="162"/>
      <c r="N39495" s="152"/>
      <c r="P39495" s="138"/>
    </row>
    <row r="39496" spans="13:16" x14ac:dyDescent="0.3">
      <c r="M39496" s="162"/>
      <c r="N39496" s="152"/>
      <c r="P39496" s="138"/>
    </row>
    <row r="39497" spans="13:16" x14ac:dyDescent="0.3">
      <c r="M39497" s="162"/>
      <c r="N39497" s="152"/>
      <c r="P39497" s="138"/>
    </row>
    <row r="39498" spans="13:16" x14ac:dyDescent="0.3">
      <c r="M39498" s="162"/>
      <c r="N39498" s="152"/>
      <c r="P39498" s="138"/>
    </row>
    <row r="39499" spans="13:16" x14ac:dyDescent="0.3">
      <c r="M39499" s="162"/>
      <c r="N39499" s="152"/>
      <c r="P39499" s="138"/>
    </row>
    <row r="39500" spans="13:16" x14ac:dyDescent="0.3">
      <c r="M39500" s="162"/>
      <c r="N39500" s="152"/>
      <c r="P39500" s="138"/>
    </row>
    <row r="39501" spans="13:16" x14ac:dyDescent="0.3">
      <c r="M39501" s="162"/>
      <c r="N39501" s="152"/>
      <c r="P39501" s="138"/>
    </row>
    <row r="39502" spans="13:16" x14ac:dyDescent="0.3">
      <c r="M39502" s="162"/>
      <c r="N39502" s="152"/>
      <c r="P39502" s="138"/>
    </row>
    <row r="39503" spans="13:16" x14ac:dyDescent="0.3">
      <c r="M39503" s="162"/>
      <c r="N39503" s="152"/>
      <c r="P39503" s="138"/>
    </row>
    <row r="39504" spans="13:16" x14ac:dyDescent="0.3">
      <c r="M39504" s="162"/>
      <c r="N39504" s="152"/>
      <c r="P39504" s="138"/>
    </row>
    <row r="39505" spans="13:16" x14ac:dyDescent="0.3">
      <c r="M39505" s="162"/>
      <c r="N39505" s="152"/>
      <c r="P39505" s="138"/>
    </row>
    <row r="39506" spans="13:16" x14ac:dyDescent="0.3">
      <c r="M39506" s="162"/>
      <c r="N39506" s="152"/>
      <c r="P39506" s="138"/>
    </row>
    <row r="39507" spans="13:16" x14ac:dyDescent="0.3">
      <c r="M39507" s="162"/>
      <c r="N39507" s="152"/>
      <c r="P39507" s="138"/>
    </row>
    <row r="39508" spans="13:16" x14ac:dyDescent="0.3">
      <c r="M39508" s="162"/>
      <c r="N39508" s="152"/>
      <c r="P39508" s="138"/>
    </row>
    <row r="39509" spans="13:16" x14ac:dyDescent="0.3">
      <c r="M39509" s="162"/>
      <c r="N39509" s="152"/>
      <c r="P39509" s="138"/>
    </row>
    <row r="39510" spans="13:16" x14ac:dyDescent="0.3">
      <c r="M39510" s="162"/>
      <c r="N39510" s="152"/>
      <c r="P39510" s="138"/>
    </row>
    <row r="39511" spans="13:16" x14ac:dyDescent="0.3">
      <c r="M39511" s="162"/>
      <c r="N39511" s="152"/>
      <c r="P39511" s="138"/>
    </row>
    <row r="39512" spans="13:16" x14ac:dyDescent="0.3">
      <c r="M39512" s="162"/>
      <c r="N39512" s="152"/>
      <c r="P39512" s="138"/>
    </row>
    <row r="39513" spans="13:16" x14ac:dyDescent="0.3">
      <c r="M39513" s="162"/>
      <c r="N39513" s="152"/>
      <c r="P39513" s="138"/>
    </row>
    <row r="39514" spans="13:16" x14ac:dyDescent="0.3">
      <c r="M39514" s="162"/>
      <c r="N39514" s="152"/>
      <c r="P39514" s="138"/>
    </row>
    <row r="39515" spans="13:16" x14ac:dyDescent="0.3">
      <c r="M39515" s="162"/>
      <c r="N39515" s="152"/>
      <c r="P39515" s="138"/>
    </row>
    <row r="39516" spans="13:16" x14ac:dyDescent="0.3">
      <c r="M39516" s="162"/>
      <c r="N39516" s="152"/>
      <c r="P39516" s="138"/>
    </row>
    <row r="39517" spans="13:16" x14ac:dyDescent="0.3">
      <c r="M39517" s="162"/>
      <c r="N39517" s="152"/>
      <c r="P39517" s="138"/>
    </row>
    <row r="39518" spans="13:16" x14ac:dyDescent="0.3">
      <c r="M39518" s="162"/>
      <c r="N39518" s="152"/>
      <c r="P39518" s="138"/>
    </row>
    <row r="39519" spans="13:16" x14ac:dyDescent="0.3">
      <c r="M39519" s="162"/>
      <c r="N39519" s="152"/>
      <c r="P39519" s="138"/>
    </row>
    <row r="39520" spans="13:16" x14ac:dyDescent="0.3">
      <c r="M39520" s="162"/>
      <c r="N39520" s="152"/>
      <c r="P39520" s="138"/>
    </row>
    <row r="39521" spans="13:16" x14ac:dyDescent="0.3">
      <c r="M39521" s="162"/>
      <c r="N39521" s="152"/>
      <c r="P39521" s="138"/>
    </row>
    <row r="39522" spans="13:16" x14ac:dyDescent="0.3">
      <c r="M39522" s="162"/>
      <c r="N39522" s="152"/>
      <c r="P39522" s="138"/>
    </row>
    <row r="39523" spans="13:16" x14ac:dyDescent="0.3">
      <c r="M39523" s="162"/>
      <c r="N39523" s="152"/>
      <c r="P39523" s="138"/>
    </row>
    <row r="39524" spans="13:16" x14ac:dyDescent="0.3">
      <c r="M39524" s="162"/>
      <c r="N39524" s="152"/>
      <c r="P39524" s="138"/>
    </row>
    <row r="39525" spans="13:16" x14ac:dyDescent="0.3">
      <c r="M39525" s="162"/>
      <c r="N39525" s="152"/>
      <c r="P39525" s="138"/>
    </row>
    <row r="39526" spans="13:16" x14ac:dyDescent="0.3">
      <c r="M39526" s="162"/>
      <c r="N39526" s="152"/>
      <c r="P39526" s="138"/>
    </row>
    <row r="39527" spans="13:16" x14ac:dyDescent="0.3">
      <c r="M39527" s="162"/>
      <c r="N39527" s="152"/>
      <c r="P39527" s="138"/>
    </row>
    <row r="39528" spans="13:16" x14ac:dyDescent="0.3">
      <c r="M39528" s="162"/>
      <c r="N39528" s="152"/>
      <c r="P39528" s="138"/>
    </row>
    <row r="39529" spans="13:16" x14ac:dyDescent="0.3">
      <c r="M39529" s="162"/>
      <c r="N39529" s="152"/>
      <c r="P39529" s="138"/>
    </row>
    <row r="39530" spans="13:16" x14ac:dyDescent="0.3">
      <c r="M39530" s="162"/>
      <c r="N39530" s="152"/>
      <c r="P39530" s="138"/>
    </row>
    <row r="39531" spans="13:16" x14ac:dyDescent="0.3">
      <c r="M39531" s="162"/>
      <c r="N39531" s="152"/>
      <c r="P39531" s="138"/>
    </row>
    <row r="39532" spans="13:16" x14ac:dyDescent="0.3">
      <c r="M39532" s="162"/>
      <c r="N39532" s="152"/>
      <c r="P39532" s="138"/>
    </row>
    <row r="39533" spans="13:16" x14ac:dyDescent="0.3">
      <c r="M39533" s="162"/>
      <c r="N39533" s="152"/>
      <c r="P39533" s="138"/>
    </row>
    <row r="39534" spans="13:16" x14ac:dyDescent="0.3">
      <c r="M39534" s="162"/>
      <c r="N39534" s="152"/>
      <c r="P39534" s="138"/>
    </row>
    <row r="39535" spans="13:16" x14ac:dyDescent="0.3">
      <c r="M39535" s="162"/>
      <c r="N39535" s="152"/>
      <c r="P39535" s="138"/>
    </row>
    <row r="39536" spans="13:16" x14ac:dyDescent="0.3">
      <c r="M39536" s="162"/>
      <c r="N39536" s="152"/>
      <c r="P39536" s="138"/>
    </row>
    <row r="39537" spans="13:16" x14ac:dyDescent="0.3">
      <c r="M39537" s="162"/>
      <c r="N39537" s="152"/>
      <c r="P39537" s="138"/>
    </row>
    <row r="39538" spans="13:16" x14ac:dyDescent="0.3">
      <c r="M39538" s="162"/>
      <c r="N39538" s="152"/>
      <c r="P39538" s="138"/>
    </row>
    <row r="39539" spans="13:16" x14ac:dyDescent="0.3">
      <c r="M39539" s="162"/>
      <c r="N39539" s="152"/>
      <c r="P39539" s="138"/>
    </row>
    <row r="39540" spans="13:16" x14ac:dyDescent="0.3">
      <c r="M39540" s="162"/>
      <c r="N39540" s="152"/>
      <c r="P39540" s="138"/>
    </row>
    <row r="39541" spans="13:16" x14ac:dyDescent="0.3">
      <c r="M39541" s="162"/>
      <c r="N39541" s="152"/>
      <c r="P39541" s="138"/>
    </row>
    <row r="39542" spans="13:16" x14ac:dyDescent="0.3">
      <c r="M39542" s="162"/>
      <c r="N39542" s="152"/>
      <c r="P39542" s="138"/>
    </row>
    <row r="39543" spans="13:16" x14ac:dyDescent="0.3">
      <c r="M39543" s="162"/>
      <c r="N39543" s="152"/>
      <c r="P39543" s="138"/>
    </row>
    <row r="39544" spans="13:16" x14ac:dyDescent="0.3">
      <c r="M39544" s="162"/>
      <c r="N39544" s="152"/>
      <c r="P39544" s="138"/>
    </row>
    <row r="39545" spans="13:16" x14ac:dyDescent="0.3">
      <c r="M39545" s="162"/>
      <c r="N39545" s="152"/>
      <c r="P39545" s="138"/>
    </row>
    <row r="39546" spans="13:16" x14ac:dyDescent="0.3">
      <c r="M39546" s="162"/>
      <c r="N39546" s="152"/>
      <c r="P39546" s="138"/>
    </row>
    <row r="39547" spans="13:16" x14ac:dyDescent="0.3">
      <c r="M39547" s="162"/>
      <c r="N39547" s="152"/>
      <c r="P39547" s="138"/>
    </row>
    <row r="39548" spans="13:16" x14ac:dyDescent="0.3">
      <c r="M39548" s="162"/>
      <c r="N39548" s="152"/>
      <c r="P39548" s="138"/>
    </row>
    <row r="39549" spans="13:16" x14ac:dyDescent="0.3">
      <c r="M39549" s="162"/>
      <c r="N39549" s="152"/>
      <c r="P39549" s="138"/>
    </row>
    <row r="39550" spans="13:16" x14ac:dyDescent="0.3">
      <c r="M39550" s="162"/>
      <c r="N39550" s="152"/>
      <c r="P39550" s="138"/>
    </row>
    <row r="39551" spans="13:16" x14ac:dyDescent="0.3">
      <c r="M39551" s="162"/>
      <c r="N39551" s="152"/>
      <c r="P39551" s="138"/>
    </row>
    <row r="39552" spans="13:16" x14ac:dyDescent="0.3">
      <c r="M39552" s="162"/>
      <c r="N39552" s="152"/>
      <c r="P39552" s="138"/>
    </row>
    <row r="39553" spans="13:16" x14ac:dyDescent="0.3">
      <c r="M39553" s="162"/>
      <c r="N39553" s="152"/>
      <c r="P39553" s="138"/>
    </row>
    <row r="39554" spans="13:16" x14ac:dyDescent="0.3">
      <c r="M39554" s="162"/>
      <c r="N39554" s="152"/>
      <c r="P39554" s="138"/>
    </row>
    <row r="39555" spans="13:16" x14ac:dyDescent="0.3">
      <c r="M39555" s="162"/>
      <c r="N39555" s="152"/>
      <c r="P39555" s="138"/>
    </row>
    <row r="39556" spans="13:16" x14ac:dyDescent="0.3">
      <c r="M39556" s="162"/>
      <c r="N39556" s="152"/>
      <c r="P39556" s="138"/>
    </row>
    <row r="39557" spans="13:16" x14ac:dyDescent="0.3">
      <c r="M39557" s="162"/>
      <c r="N39557" s="152"/>
      <c r="P39557" s="138"/>
    </row>
    <row r="39558" spans="13:16" x14ac:dyDescent="0.3">
      <c r="M39558" s="162"/>
      <c r="N39558" s="152"/>
      <c r="P39558" s="138"/>
    </row>
    <row r="39559" spans="13:16" x14ac:dyDescent="0.3">
      <c r="M39559" s="162"/>
      <c r="N39559" s="152"/>
      <c r="P39559" s="138"/>
    </row>
    <row r="39560" spans="13:16" x14ac:dyDescent="0.3">
      <c r="M39560" s="162"/>
      <c r="N39560" s="152"/>
      <c r="P39560" s="138"/>
    </row>
    <row r="39561" spans="13:16" x14ac:dyDescent="0.3">
      <c r="M39561" s="162"/>
      <c r="N39561" s="152"/>
      <c r="P39561" s="138"/>
    </row>
    <row r="39562" spans="13:16" x14ac:dyDescent="0.3">
      <c r="M39562" s="162"/>
      <c r="N39562" s="152"/>
      <c r="P39562" s="138"/>
    </row>
    <row r="39563" spans="13:16" x14ac:dyDescent="0.3">
      <c r="M39563" s="162"/>
      <c r="N39563" s="152"/>
      <c r="P39563" s="138"/>
    </row>
    <row r="39564" spans="13:16" x14ac:dyDescent="0.3">
      <c r="M39564" s="162"/>
      <c r="N39564" s="152"/>
      <c r="P39564" s="138"/>
    </row>
    <row r="39565" spans="13:16" x14ac:dyDescent="0.3">
      <c r="M39565" s="162"/>
      <c r="N39565" s="152"/>
      <c r="P39565" s="138"/>
    </row>
    <row r="39566" spans="13:16" x14ac:dyDescent="0.3">
      <c r="M39566" s="162"/>
      <c r="N39566" s="152"/>
      <c r="P39566" s="138"/>
    </row>
    <row r="39567" spans="13:16" x14ac:dyDescent="0.3">
      <c r="M39567" s="162"/>
      <c r="N39567" s="152"/>
      <c r="P39567" s="138"/>
    </row>
    <row r="39568" spans="13:16" x14ac:dyDescent="0.3">
      <c r="M39568" s="162"/>
      <c r="N39568" s="152"/>
      <c r="P39568" s="138"/>
    </row>
    <row r="39569" spans="13:16" x14ac:dyDescent="0.3">
      <c r="M39569" s="162"/>
      <c r="N39569" s="152"/>
      <c r="P39569" s="138"/>
    </row>
    <row r="39570" spans="13:16" x14ac:dyDescent="0.3">
      <c r="M39570" s="162"/>
      <c r="N39570" s="152"/>
      <c r="P39570" s="138"/>
    </row>
    <row r="39571" spans="13:16" x14ac:dyDescent="0.3">
      <c r="M39571" s="162"/>
      <c r="N39571" s="152"/>
      <c r="P39571" s="138"/>
    </row>
    <row r="39572" spans="13:16" x14ac:dyDescent="0.3">
      <c r="M39572" s="162"/>
      <c r="N39572" s="152"/>
      <c r="P39572" s="138"/>
    </row>
    <row r="39573" spans="13:16" x14ac:dyDescent="0.3">
      <c r="M39573" s="162"/>
      <c r="N39573" s="152"/>
      <c r="P39573" s="138"/>
    </row>
    <row r="39574" spans="13:16" x14ac:dyDescent="0.3">
      <c r="M39574" s="162"/>
      <c r="N39574" s="152"/>
      <c r="P39574" s="138"/>
    </row>
    <row r="39575" spans="13:16" x14ac:dyDescent="0.3">
      <c r="M39575" s="162"/>
      <c r="N39575" s="152"/>
      <c r="P39575" s="138"/>
    </row>
    <row r="39576" spans="13:16" x14ac:dyDescent="0.3">
      <c r="M39576" s="162"/>
      <c r="N39576" s="152"/>
      <c r="P39576" s="138"/>
    </row>
    <row r="39577" spans="13:16" x14ac:dyDescent="0.3">
      <c r="M39577" s="162"/>
      <c r="N39577" s="152"/>
      <c r="P39577" s="138"/>
    </row>
    <row r="39578" spans="13:16" x14ac:dyDescent="0.3">
      <c r="M39578" s="162"/>
      <c r="N39578" s="152"/>
      <c r="P39578" s="138"/>
    </row>
    <row r="39579" spans="13:16" x14ac:dyDescent="0.3">
      <c r="M39579" s="162"/>
      <c r="N39579" s="152"/>
      <c r="P39579" s="138"/>
    </row>
    <row r="39580" spans="13:16" x14ac:dyDescent="0.3">
      <c r="M39580" s="162"/>
      <c r="N39580" s="152"/>
      <c r="P39580" s="138"/>
    </row>
    <row r="39581" spans="13:16" x14ac:dyDescent="0.3">
      <c r="M39581" s="162"/>
      <c r="N39581" s="152"/>
      <c r="P39581" s="138"/>
    </row>
    <row r="39582" spans="13:16" x14ac:dyDescent="0.3">
      <c r="M39582" s="162"/>
      <c r="N39582" s="152"/>
      <c r="P39582" s="138"/>
    </row>
    <row r="39583" spans="13:16" x14ac:dyDescent="0.3">
      <c r="M39583" s="162"/>
      <c r="N39583" s="152"/>
      <c r="P39583" s="138"/>
    </row>
    <row r="39584" spans="13:16" x14ac:dyDescent="0.3">
      <c r="M39584" s="162"/>
      <c r="N39584" s="152"/>
      <c r="P39584" s="138"/>
    </row>
    <row r="39585" spans="13:16" x14ac:dyDescent="0.3">
      <c r="M39585" s="162"/>
      <c r="N39585" s="152"/>
      <c r="P39585" s="138"/>
    </row>
    <row r="39586" spans="13:16" x14ac:dyDescent="0.3">
      <c r="M39586" s="162"/>
      <c r="N39586" s="152"/>
      <c r="P39586" s="138"/>
    </row>
    <row r="39587" spans="13:16" x14ac:dyDescent="0.3">
      <c r="M39587" s="162"/>
      <c r="N39587" s="152"/>
      <c r="P39587" s="138"/>
    </row>
    <row r="39588" spans="13:16" x14ac:dyDescent="0.3">
      <c r="M39588" s="162"/>
      <c r="N39588" s="152"/>
      <c r="P39588" s="138"/>
    </row>
    <row r="39589" spans="13:16" x14ac:dyDescent="0.3">
      <c r="M39589" s="162"/>
      <c r="N39589" s="152"/>
      <c r="P39589" s="138"/>
    </row>
    <row r="39590" spans="13:16" x14ac:dyDescent="0.3">
      <c r="M39590" s="162"/>
      <c r="N39590" s="152"/>
      <c r="P39590" s="138"/>
    </row>
    <row r="39591" spans="13:16" x14ac:dyDescent="0.3">
      <c r="M39591" s="162"/>
      <c r="N39591" s="152"/>
      <c r="P39591" s="138"/>
    </row>
    <row r="39592" spans="13:16" x14ac:dyDescent="0.3">
      <c r="M39592" s="162"/>
      <c r="N39592" s="152"/>
      <c r="P39592" s="138"/>
    </row>
    <row r="39593" spans="13:16" x14ac:dyDescent="0.3">
      <c r="M39593" s="162"/>
      <c r="N39593" s="152"/>
      <c r="P39593" s="138"/>
    </row>
    <row r="39594" spans="13:16" x14ac:dyDescent="0.3">
      <c r="M39594" s="162"/>
      <c r="N39594" s="152"/>
      <c r="P39594" s="138"/>
    </row>
    <row r="39595" spans="13:16" x14ac:dyDescent="0.3">
      <c r="M39595" s="162"/>
      <c r="N39595" s="152"/>
      <c r="P39595" s="138"/>
    </row>
    <row r="39596" spans="13:16" x14ac:dyDescent="0.3">
      <c r="M39596" s="162"/>
      <c r="N39596" s="152"/>
      <c r="P39596" s="138"/>
    </row>
    <row r="39597" spans="13:16" x14ac:dyDescent="0.3">
      <c r="M39597" s="162"/>
      <c r="N39597" s="152"/>
      <c r="P39597" s="138"/>
    </row>
    <row r="39598" spans="13:16" x14ac:dyDescent="0.3">
      <c r="M39598" s="162"/>
      <c r="N39598" s="152"/>
      <c r="P39598" s="138"/>
    </row>
    <row r="39599" spans="13:16" x14ac:dyDescent="0.3">
      <c r="M39599" s="162"/>
      <c r="N39599" s="152"/>
      <c r="P39599" s="138"/>
    </row>
    <row r="39600" spans="13:16" x14ac:dyDescent="0.3">
      <c r="M39600" s="162"/>
      <c r="N39600" s="152"/>
      <c r="P39600" s="138"/>
    </row>
    <row r="39601" spans="13:16" x14ac:dyDescent="0.3">
      <c r="M39601" s="162"/>
      <c r="N39601" s="152"/>
      <c r="P39601" s="138"/>
    </row>
    <row r="39602" spans="13:16" x14ac:dyDescent="0.3">
      <c r="M39602" s="162"/>
      <c r="N39602" s="152"/>
      <c r="P39602" s="138"/>
    </row>
    <row r="39603" spans="13:16" x14ac:dyDescent="0.3">
      <c r="M39603" s="162"/>
      <c r="N39603" s="152"/>
      <c r="P39603" s="138"/>
    </row>
    <row r="39604" spans="13:16" x14ac:dyDescent="0.3">
      <c r="M39604" s="162"/>
      <c r="N39604" s="152"/>
      <c r="P39604" s="138"/>
    </row>
    <row r="39605" spans="13:16" x14ac:dyDescent="0.3">
      <c r="M39605" s="162"/>
      <c r="N39605" s="152"/>
      <c r="P39605" s="138"/>
    </row>
    <row r="39606" spans="13:16" x14ac:dyDescent="0.3">
      <c r="M39606" s="162"/>
      <c r="N39606" s="152"/>
      <c r="P39606" s="138"/>
    </row>
    <row r="39607" spans="13:16" x14ac:dyDescent="0.3">
      <c r="M39607" s="162"/>
      <c r="N39607" s="152"/>
      <c r="P39607" s="138"/>
    </row>
    <row r="39608" spans="13:16" x14ac:dyDescent="0.3">
      <c r="M39608" s="162"/>
      <c r="N39608" s="152"/>
      <c r="P39608" s="138"/>
    </row>
    <row r="39609" spans="13:16" x14ac:dyDescent="0.3">
      <c r="M39609" s="162"/>
      <c r="N39609" s="152"/>
      <c r="P39609" s="138"/>
    </row>
    <row r="39610" spans="13:16" x14ac:dyDescent="0.3">
      <c r="M39610" s="162"/>
      <c r="N39610" s="152"/>
      <c r="P39610" s="138"/>
    </row>
    <row r="39611" spans="13:16" x14ac:dyDescent="0.3">
      <c r="M39611" s="162"/>
      <c r="N39611" s="152"/>
      <c r="P39611" s="138"/>
    </row>
    <row r="39612" spans="13:16" x14ac:dyDescent="0.3">
      <c r="M39612" s="162"/>
      <c r="N39612" s="152"/>
      <c r="P39612" s="138"/>
    </row>
    <row r="39613" spans="13:16" x14ac:dyDescent="0.3">
      <c r="M39613" s="162"/>
      <c r="N39613" s="152"/>
      <c r="P39613" s="138"/>
    </row>
    <row r="39614" spans="13:16" x14ac:dyDescent="0.3">
      <c r="M39614" s="162"/>
      <c r="N39614" s="152"/>
      <c r="P39614" s="138"/>
    </row>
    <row r="39615" spans="13:16" x14ac:dyDescent="0.3">
      <c r="M39615" s="162"/>
      <c r="N39615" s="152"/>
      <c r="P39615" s="138"/>
    </row>
    <row r="39616" spans="13:16" x14ac:dyDescent="0.3">
      <c r="M39616" s="162"/>
      <c r="N39616" s="152"/>
      <c r="P39616" s="138"/>
    </row>
    <row r="39617" spans="13:16" x14ac:dyDescent="0.3">
      <c r="M39617" s="162"/>
      <c r="N39617" s="152"/>
      <c r="P39617" s="138"/>
    </row>
    <row r="39618" spans="13:16" x14ac:dyDescent="0.3">
      <c r="M39618" s="162"/>
      <c r="N39618" s="152"/>
      <c r="P39618" s="138"/>
    </row>
    <row r="39619" spans="13:16" x14ac:dyDescent="0.3">
      <c r="M39619" s="162"/>
      <c r="N39619" s="152"/>
      <c r="P39619" s="138"/>
    </row>
    <row r="39620" spans="13:16" x14ac:dyDescent="0.3">
      <c r="M39620" s="162"/>
      <c r="N39620" s="152"/>
      <c r="P39620" s="138"/>
    </row>
    <row r="39621" spans="13:16" x14ac:dyDescent="0.3">
      <c r="M39621" s="162"/>
      <c r="N39621" s="152"/>
      <c r="P39621" s="138"/>
    </row>
    <row r="39622" spans="13:16" x14ac:dyDescent="0.3">
      <c r="M39622" s="162"/>
      <c r="N39622" s="152"/>
      <c r="P39622" s="138"/>
    </row>
    <row r="39623" spans="13:16" x14ac:dyDescent="0.3">
      <c r="M39623" s="162"/>
      <c r="N39623" s="152"/>
      <c r="P39623" s="138"/>
    </row>
    <row r="39624" spans="13:16" x14ac:dyDescent="0.3">
      <c r="M39624" s="162"/>
      <c r="N39624" s="152"/>
      <c r="P39624" s="138"/>
    </row>
    <row r="39625" spans="13:16" x14ac:dyDescent="0.3">
      <c r="M39625" s="162"/>
      <c r="N39625" s="152"/>
      <c r="P39625" s="138"/>
    </row>
    <row r="39626" spans="13:16" x14ac:dyDescent="0.3">
      <c r="M39626" s="162"/>
      <c r="N39626" s="152"/>
      <c r="P39626" s="138"/>
    </row>
    <row r="39627" spans="13:16" x14ac:dyDescent="0.3">
      <c r="M39627" s="162"/>
      <c r="N39627" s="152"/>
      <c r="P39627" s="138"/>
    </row>
    <row r="39628" spans="13:16" x14ac:dyDescent="0.3">
      <c r="M39628" s="162"/>
      <c r="N39628" s="152"/>
      <c r="P39628" s="138"/>
    </row>
    <row r="39629" spans="13:16" x14ac:dyDescent="0.3">
      <c r="M39629" s="162"/>
      <c r="N39629" s="152"/>
      <c r="P39629" s="138"/>
    </row>
    <row r="39630" spans="13:16" x14ac:dyDescent="0.3">
      <c r="M39630" s="162"/>
      <c r="N39630" s="152"/>
      <c r="P39630" s="138"/>
    </row>
    <row r="39631" spans="13:16" x14ac:dyDescent="0.3">
      <c r="M39631" s="162"/>
      <c r="N39631" s="152"/>
      <c r="P39631" s="138"/>
    </row>
    <row r="39632" spans="13:16" x14ac:dyDescent="0.3">
      <c r="M39632" s="162"/>
      <c r="N39632" s="152"/>
      <c r="P39632" s="138"/>
    </row>
    <row r="39633" spans="13:16" x14ac:dyDescent="0.3">
      <c r="M39633" s="162"/>
      <c r="N39633" s="152"/>
      <c r="P39633" s="138"/>
    </row>
    <row r="39634" spans="13:16" x14ac:dyDescent="0.3">
      <c r="M39634" s="162"/>
      <c r="N39634" s="152"/>
      <c r="P39634" s="138"/>
    </row>
    <row r="39635" spans="13:16" x14ac:dyDescent="0.3">
      <c r="M39635" s="162"/>
      <c r="N39635" s="152"/>
      <c r="P39635" s="138"/>
    </row>
    <row r="39636" spans="13:16" x14ac:dyDescent="0.3">
      <c r="M39636" s="162"/>
      <c r="N39636" s="152"/>
      <c r="P39636" s="138"/>
    </row>
    <row r="39637" spans="13:16" x14ac:dyDescent="0.3">
      <c r="M39637" s="162"/>
      <c r="N39637" s="152"/>
      <c r="P39637" s="138"/>
    </row>
    <row r="39638" spans="13:16" x14ac:dyDescent="0.3">
      <c r="M39638" s="162"/>
      <c r="N39638" s="152"/>
      <c r="P39638" s="138"/>
    </row>
    <row r="39639" spans="13:16" x14ac:dyDescent="0.3">
      <c r="M39639" s="162"/>
      <c r="N39639" s="152"/>
      <c r="P39639" s="138"/>
    </row>
    <row r="39640" spans="13:16" x14ac:dyDescent="0.3">
      <c r="M39640" s="162"/>
      <c r="N39640" s="152"/>
      <c r="P39640" s="138"/>
    </row>
    <row r="39641" spans="13:16" x14ac:dyDescent="0.3">
      <c r="M39641" s="162"/>
      <c r="N39641" s="152"/>
      <c r="P39641" s="138"/>
    </row>
    <row r="39642" spans="13:16" x14ac:dyDescent="0.3">
      <c r="M39642" s="162"/>
      <c r="N39642" s="152"/>
      <c r="P39642" s="138"/>
    </row>
    <row r="39643" spans="13:16" x14ac:dyDescent="0.3">
      <c r="M39643" s="162"/>
      <c r="N39643" s="152"/>
      <c r="P39643" s="138"/>
    </row>
    <row r="39644" spans="13:16" x14ac:dyDescent="0.3">
      <c r="M39644" s="162"/>
      <c r="N39644" s="152"/>
      <c r="P39644" s="138"/>
    </row>
    <row r="39645" spans="13:16" x14ac:dyDescent="0.3">
      <c r="M39645" s="162"/>
      <c r="N39645" s="152"/>
      <c r="P39645" s="138"/>
    </row>
    <row r="39646" spans="13:16" x14ac:dyDescent="0.3">
      <c r="M39646" s="162"/>
      <c r="N39646" s="152"/>
      <c r="P39646" s="138"/>
    </row>
    <row r="39647" spans="13:16" x14ac:dyDescent="0.3">
      <c r="M39647" s="162"/>
      <c r="N39647" s="152"/>
      <c r="P39647" s="138"/>
    </row>
    <row r="39648" spans="13:16" x14ac:dyDescent="0.3">
      <c r="M39648" s="162"/>
      <c r="N39648" s="152"/>
      <c r="P39648" s="138"/>
    </row>
    <row r="39649" spans="13:16" x14ac:dyDescent="0.3">
      <c r="M39649" s="162"/>
      <c r="N39649" s="152"/>
      <c r="P39649" s="138"/>
    </row>
    <row r="39650" spans="13:16" x14ac:dyDescent="0.3">
      <c r="M39650" s="162"/>
      <c r="N39650" s="152"/>
      <c r="P39650" s="138"/>
    </row>
    <row r="39651" spans="13:16" x14ac:dyDescent="0.3">
      <c r="M39651" s="162"/>
      <c r="N39651" s="152"/>
      <c r="P39651" s="138"/>
    </row>
    <row r="39652" spans="13:16" x14ac:dyDescent="0.3">
      <c r="M39652" s="162"/>
      <c r="N39652" s="152"/>
      <c r="P39652" s="138"/>
    </row>
    <row r="39653" spans="13:16" x14ac:dyDescent="0.3">
      <c r="M39653" s="162"/>
      <c r="N39653" s="152"/>
      <c r="P39653" s="138"/>
    </row>
    <row r="39654" spans="13:16" x14ac:dyDescent="0.3">
      <c r="M39654" s="162"/>
      <c r="N39654" s="152"/>
      <c r="P39654" s="138"/>
    </row>
    <row r="39655" spans="13:16" x14ac:dyDescent="0.3">
      <c r="M39655" s="162"/>
      <c r="N39655" s="152"/>
      <c r="P39655" s="138"/>
    </row>
    <row r="39656" spans="13:16" x14ac:dyDescent="0.3">
      <c r="M39656" s="162"/>
      <c r="N39656" s="152"/>
      <c r="P39656" s="138"/>
    </row>
    <row r="39657" spans="13:16" x14ac:dyDescent="0.3">
      <c r="M39657" s="162"/>
      <c r="N39657" s="152"/>
      <c r="P39657" s="138"/>
    </row>
    <row r="39658" spans="13:16" x14ac:dyDescent="0.3">
      <c r="M39658" s="162"/>
      <c r="N39658" s="152"/>
      <c r="P39658" s="138"/>
    </row>
    <row r="39659" spans="13:16" x14ac:dyDescent="0.3">
      <c r="M39659" s="162"/>
      <c r="N39659" s="152"/>
      <c r="P39659" s="138"/>
    </row>
    <row r="39660" spans="13:16" x14ac:dyDescent="0.3">
      <c r="M39660" s="162"/>
      <c r="N39660" s="152"/>
      <c r="P39660" s="138"/>
    </row>
    <row r="39661" spans="13:16" x14ac:dyDescent="0.3">
      <c r="M39661" s="162"/>
      <c r="N39661" s="152"/>
      <c r="P39661" s="138"/>
    </row>
    <row r="39662" spans="13:16" x14ac:dyDescent="0.3">
      <c r="M39662" s="162"/>
      <c r="N39662" s="152"/>
      <c r="P39662" s="138"/>
    </row>
    <row r="39663" spans="13:16" x14ac:dyDescent="0.3">
      <c r="M39663" s="162"/>
      <c r="N39663" s="152"/>
      <c r="P39663" s="138"/>
    </row>
    <row r="39664" spans="13:16" x14ac:dyDescent="0.3">
      <c r="M39664" s="162"/>
      <c r="N39664" s="152"/>
      <c r="P39664" s="138"/>
    </row>
    <row r="39665" spans="13:16" x14ac:dyDescent="0.3">
      <c r="M39665" s="162"/>
      <c r="N39665" s="152"/>
      <c r="P39665" s="138"/>
    </row>
    <row r="39666" spans="13:16" x14ac:dyDescent="0.3">
      <c r="M39666" s="162"/>
      <c r="N39666" s="152"/>
      <c r="P39666" s="138"/>
    </row>
    <row r="39667" spans="13:16" x14ac:dyDescent="0.3">
      <c r="M39667" s="162"/>
      <c r="N39667" s="152"/>
      <c r="P39667" s="138"/>
    </row>
    <row r="39668" spans="13:16" x14ac:dyDescent="0.3">
      <c r="M39668" s="162"/>
      <c r="N39668" s="152"/>
      <c r="P39668" s="138"/>
    </row>
    <row r="39669" spans="13:16" x14ac:dyDescent="0.3">
      <c r="M39669" s="162"/>
      <c r="N39669" s="152"/>
      <c r="P39669" s="138"/>
    </row>
    <row r="39670" spans="13:16" x14ac:dyDescent="0.3">
      <c r="M39670" s="162"/>
      <c r="N39670" s="152"/>
      <c r="P39670" s="138"/>
    </row>
    <row r="39671" spans="13:16" x14ac:dyDescent="0.3">
      <c r="M39671" s="162"/>
      <c r="N39671" s="152"/>
      <c r="P39671" s="138"/>
    </row>
    <row r="39672" spans="13:16" x14ac:dyDescent="0.3">
      <c r="M39672" s="162"/>
      <c r="N39672" s="152"/>
      <c r="P39672" s="138"/>
    </row>
    <row r="39673" spans="13:16" x14ac:dyDescent="0.3">
      <c r="M39673" s="162"/>
      <c r="N39673" s="152"/>
      <c r="P39673" s="138"/>
    </row>
    <row r="39674" spans="13:16" x14ac:dyDescent="0.3">
      <c r="M39674" s="162"/>
      <c r="N39674" s="152"/>
      <c r="P39674" s="138"/>
    </row>
    <row r="39675" spans="13:16" x14ac:dyDescent="0.3">
      <c r="M39675" s="162"/>
      <c r="N39675" s="152"/>
      <c r="P39675" s="138"/>
    </row>
    <row r="39676" spans="13:16" x14ac:dyDescent="0.3">
      <c r="M39676" s="162"/>
      <c r="N39676" s="152"/>
      <c r="P39676" s="138"/>
    </row>
    <row r="39677" spans="13:16" x14ac:dyDescent="0.3">
      <c r="M39677" s="162"/>
      <c r="N39677" s="152"/>
      <c r="P39677" s="138"/>
    </row>
    <row r="39678" spans="13:16" x14ac:dyDescent="0.3">
      <c r="M39678" s="162"/>
      <c r="N39678" s="152"/>
      <c r="P39678" s="138"/>
    </row>
    <row r="39679" spans="13:16" x14ac:dyDescent="0.3">
      <c r="M39679" s="162"/>
      <c r="N39679" s="152"/>
      <c r="P39679" s="138"/>
    </row>
    <row r="39680" spans="13:16" x14ac:dyDescent="0.3">
      <c r="M39680" s="162"/>
      <c r="N39680" s="152"/>
      <c r="P39680" s="138"/>
    </row>
    <row r="39681" spans="13:16" x14ac:dyDescent="0.3">
      <c r="M39681" s="162"/>
      <c r="N39681" s="152"/>
      <c r="P39681" s="138"/>
    </row>
    <row r="39682" spans="13:16" x14ac:dyDescent="0.3">
      <c r="M39682" s="162"/>
      <c r="N39682" s="152"/>
      <c r="P39682" s="138"/>
    </row>
    <row r="39683" spans="13:16" x14ac:dyDescent="0.3">
      <c r="M39683" s="162"/>
      <c r="N39683" s="152"/>
      <c r="P39683" s="138"/>
    </row>
    <row r="39684" spans="13:16" x14ac:dyDescent="0.3">
      <c r="M39684" s="162"/>
      <c r="N39684" s="152"/>
      <c r="P39684" s="138"/>
    </row>
    <row r="39685" spans="13:16" x14ac:dyDescent="0.3">
      <c r="M39685" s="162"/>
      <c r="N39685" s="152"/>
      <c r="P39685" s="138"/>
    </row>
    <row r="39686" spans="13:16" x14ac:dyDescent="0.3">
      <c r="M39686" s="162"/>
      <c r="N39686" s="152"/>
      <c r="P39686" s="138"/>
    </row>
    <row r="39687" spans="13:16" x14ac:dyDescent="0.3">
      <c r="M39687" s="162"/>
      <c r="N39687" s="152"/>
      <c r="P39687" s="138"/>
    </row>
    <row r="39688" spans="13:16" x14ac:dyDescent="0.3">
      <c r="M39688" s="162"/>
      <c r="N39688" s="152"/>
      <c r="P39688" s="138"/>
    </row>
    <row r="39689" spans="13:16" x14ac:dyDescent="0.3">
      <c r="M39689" s="162"/>
      <c r="N39689" s="152"/>
      <c r="P39689" s="138"/>
    </row>
    <row r="39690" spans="13:16" x14ac:dyDescent="0.3">
      <c r="M39690" s="162"/>
      <c r="N39690" s="152"/>
      <c r="P39690" s="138"/>
    </row>
    <row r="39691" spans="13:16" x14ac:dyDescent="0.3">
      <c r="M39691" s="162"/>
      <c r="N39691" s="152"/>
      <c r="P39691" s="138"/>
    </row>
    <row r="39692" spans="13:16" x14ac:dyDescent="0.3">
      <c r="M39692" s="162"/>
      <c r="N39692" s="152"/>
      <c r="P39692" s="138"/>
    </row>
    <row r="39693" spans="13:16" x14ac:dyDescent="0.3">
      <c r="M39693" s="162"/>
      <c r="N39693" s="152"/>
      <c r="P39693" s="138"/>
    </row>
    <row r="39694" spans="13:16" x14ac:dyDescent="0.3">
      <c r="M39694" s="162"/>
      <c r="N39694" s="152"/>
      <c r="P39694" s="138"/>
    </row>
    <row r="39695" spans="13:16" x14ac:dyDescent="0.3">
      <c r="M39695" s="162"/>
      <c r="N39695" s="152"/>
      <c r="P39695" s="138"/>
    </row>
    <row r="39696" spans="13:16" x14ac:dyDescent="0.3">
      <c r="M39696" s="162"/>
      <c r="N39696" s="152"/>
      <c r="P39696" s="138"/>
    </row>
    <row r="39697" spans="13:16" x14ac:dyDescent="0.3">
      <c r="M39697" s="162"/>
      <c r="N39697" s="152"/>
      <c r="P39697" s="138"/>
    </row>
    <row r="39698" spans="13:16" x14ac:dyDescent="0.3">
      <c r="M39698" s="162"/>
      <c r="N39698" s="152"/>
      <c r="P39698" s="138"/>
    </row>
    <row r="39699" spans="13:16" x14ac:dyDescent="0.3">
      <c r="M39699" s="162"/>
      <c r="N39699" s="152"/>
      <c r="P39699" s="138"/>
    </row>
    <row r="39700" spans="13:16" x14ac:dyDescent="0.3">
      <c r="M39700" s="162"/>
      <c r="N39700" s="152"/>
      <c r="P39700" s="138"/>
    </row>
    <row r="39701" spans="13:16" x14ac:dyDescent="0.3">
      <c r="M39701" s="162"/>
      <c r="N39701" s="152"/>
      <c r="P39701" s="138"/>
    </row>
    <row r="39702" spans="13:16" x14ac:dyDescent="0.3">
      <c r="M39702" s="162"/>
      <c r="N39702" s="152"/>
      <c r="P39702" s="138"/>
    </row>
    <row r="39703" spans="13:16" x14ac:dyDescent="0.3">
      <c r="M39703" s="162"/>
      <c r="N39703" s="152"/>
      <c r="P39703" s="138"/>
    </row>
    <row r="39704" spans="13:16" x14ac:dyDescent="0.3">
      <c r="M39704" s="162"/>
      <c r="N39704" s="152"/>
      <c r="P39704" s="138"/>
    </row>
    <row r="39705" spans="13:16" x14ac:dyDescent="0.3">
      <c r="M39705" s="162"/>
      <c r="N39705" s="152"/>
      <c r="P39705" s="138"/>
    </row>
    <row r="39706" spans="13:16" x14ac:dyDescent="0.3">
      <c r="M39706" s="162"/>
      <c r="N39706" s="152"/>
      <c r="P39706" s="138"/>
    </row>
    <row r="39707" spans="13:16" x14ac:dyDescent="0.3">
      <c r="M39707" s="162"/>
      <c r="N39707" s="152"/>
      <c r="P39707" s="138"/>
    </row>
    <row r="39708" spans="13:16" x14ac:dyDescent="0.3">
      <c r="M39708" s="162"/>
      <c r="N39708" s="152"/>
      <c r="P39708" s="138"/>
    </row>
    <row r="39709" spans="13:16" x14ac:dyDescent="0.3">
      <c r="M39709" s="162"/>
      <c r="N39709" s="152"/>
      <c r="P39709" s="138"/>
    </row>
    <row r="39710" spans="13:16" x14ac:dyDescent="0.3">
      <c r="M39710" s="162"/>
      <c r="N39710" s="152"/>
      <c r="P39710" s="138"/>
    </row>
    <row r="39711" spans="13:16" x14ac:dyDescent="0.3">
      <c r="M39711" s="162"/>
      <c r="N39711" s="152"/>
      <c r="P39711" s="138"/>
    </row>
    <row r="39712" spans="13:16" x14ac:dyDescent="0.3">
      <c r="M39712" s="162"/>
      <c r="N39712" s="152"/>
      <c r="P39712" s="138"/>
    </row>
    <row r="39713" spans="13:16" x14ac:dyDescent="0.3">
      <c r="M39713" s="162"/>
      <c r="N39713" s="152"/>
      <c r="P39713" s="138"/>
    </row>
    <row r="39714" spans="13:16" x14ac:dyDescent="0.3">
      <c r="M39714" s="162"/>
      <c r="N39714" s="152"/>
      <c r="P39714" s="138"/>
    </row>
    <row r="39715" spans="13:16" x14ac:dyDescent="0.3">
      <c r="M39715" s="162"/>
      <c r="N39715" s="152"/>
      <c r="P39715" s="138"/>
    </row>
    <row r="39716" spans="13:16" x14ac:dyDescent="0.3">
      <c r="M39716" s="162"/>
      <c r="N39716" s="152"/>
      <c r="P39716" s="138"/>
    </row>
    <row r="39717" spans="13:16" x14ac:dyDescent="0.3">
      <c r="M39717" s="162"/>
      <c r="N39717" s="152"/>
      <c r="P39717" s="138"/>
    </row>
    <row r="39718" spans="13:16" x14ac:dyDescent="0.3">
      <c r="M39718" s="162"/>
      <c r="N39718" s="152"/>
      <c r="P39718" s="138"/>
    </row>
    <row r="39719" spans="13:16" x14ac:dyDescent="0.3">
      <c r="M39719" s="162"/>
      <c r="N39719" s="152"/>
      <c r="P39719" s="138"/>
    </row>
    <row r="39720" spans="13:16" x14ac:dyDescent="0.3">
      <c r="M39720" s="162"/>
      <c r="N39720" s="152"/>
      <c r="P39720" s="138"/>
    </row>
    <row r="39721" spans="13:16" x14ac:dyDescent="0.3">
      <c r="M39721" s="162"/>
      <c r="N39721" s="152"/>
      <c r="P39721" s="138"/>
    </row>
    <row r="39722" spans="13:16" x14ac:dyDescent="0.3">
      <c r="M39722" s="162"/>
      <c r="N39722" s="152"/>
      <c r="P39722" s="138"/>
    </row>
    <row r="39723" spans="13:16" x14ac:dyDescent="0.3">
      <c r="M39723" s="162"/>
      <c r="N39723" s="152"/>
      <c r="P39723" s="138"/>
    </row>
    <row r="39724" spans="13:16" x14ac:dyDescent="0.3">
      <c r="M39724" s="162"/>
      <c r="N39724" s="152"/>
      <c r="P39724" s="138"/>
    </row>
    <row r="39725" spans="13:16" x14ac:dyDescent="0.3">
      <c r="M39725" s="162"/>
      <c r="N39725" s="152"/>
      <c r="P39725" s="138"/>
    </row>
    <row r="39726" spans="13:16" x14ac:dyDescent="0.3">
      <c r="M39726" s="162"/>
      <c r="N39726" s="152"/>
      <c r="P39726" s="138"/>
    </row>
    <row r="39727" spans="13:16" x14ac:dyDescent="0.3">
      <c r="M39727" s="162"/>
      <c r="N39727" s="152"/>
      <c r="P39727" s="138"/>
    </row>
    <row r="39728" spans="13:16" x14ac:dyDescent="0.3">
      <c r="M39728" s="162"/>
      <c r="N39728" s="152"/>
      <c r="P39728" s="138"/>
    </row>
    <row r="39729" spans="13:16" x14ac:dyDescent="0.3">
      <c r="M39729" s="162"/>
      <c r="N39729" s="152"/>
      <c r="P39729" s="138"/>
    </row>
    <row r="39730" spans="13:16" x14ac:dyDescent="0.3">
      <c r="M39730" s="162"/>
      <c r="N39730" s="152"/>
      <c r="P39730" s="138"/>
    </row>
    <row r="39731" spans="13:16" x14ac:dyDescent="0.3">
      <c r="M39731" s="162"/>
      <c r="N39731" s="152"/>
      <c r="P39731" s="138"/>
    </row>
    <row r="39732" spans="13:16" x14ac:dyDescent="0.3">
      <c r="M39732" s="162"/>
      <c r="N39732" s="152"/>
      <c r="P39732" s="138"/>
    </row>
    <row r="39733" spans="13:16" x14ac:dyDescent="0.3">
      <c r="M39733" s="162"/>
      <c r="N39733" s="152"/>
      <c r="P39733" s="138"/>
    </row>
    <row r="39734" spans="13:16" x14ac:dyDescent="0.3">
      <c r="M39734" s="162"/>
      <c r="N39734" s="152"/>
      <c r="P39734" s="138"/>
    </row>
    <row r="39735" spans="13:16" x14ac:dyDescent="0.3">
      <c r="M39735" s="162"/>
      <c r="N39735" s="152"/>
      <c r="P39735" s="138"/>
    </row>
    <row r="39736" spans="13:16" x14ac:dyDescent="0.3">
      <c r="M39736" s="162"/>
      <c r="N39736" s="152"/>
      <c r="P39736" s="138"/>
    </row>
    <row r="39737" spans="13:16" x14ac:dyDescent="0.3">
      <c r="M39737" s="162"/>
      <c r="N39737" s="152"/>
      <c r="P39737" s="138"/>
    </row>
    <row r="39738" spans="13:16" x14ac:dyDescent="0.3">
      <c r="M39738" s="162"/>
      <c r="N39738" s="152"/>
      <c r="P39738" s="138"/>
    </row>
    <row r="39739" spans="13:16" x14ac:dyDescent="0.3">
      <c r="M39739" s="162"/>
      <c r="N39739" s="152"/>
      <c r="P39739" s="138"/>
    </row>
    <row r="39740" spans="13:16" x14ac:dyDescent="0.3">
      <c r="M39740" s="162"/>
      <c r="N39740" s="152"/>
      <c r="P39740" s="138"/>
    </row>
    <row r="39741" spans="13:16" x14ac:dyDescent="0.3">
      <c r="M39741" s="162"/>
      <c r="N39741" s="152"/>
      <c r="P39741" s="138"/>
    </row>
    <row r="39742" spans="13:16" x14ac:dyDescent="0.3">
      <c r="M39742" s="162"/>
      <c r="N39742" s="152"/>
      <c r="P39742" s="138"/>
    </row>
    <row r="39743" spans="13:16" x14ac:dyDescent="0.3">
      <c r="M39743" s="162"/>
      <c r="N39743" s="152"/>
      <c r="P39743" s="138"/>
    </row>
    <row r="39744" spans="13:16" x14ac:dyDescent="0.3">
      <c r="M39744" s="162"/>
      <c r="N39744" s="152"/>
      <c r="P39744" s="138"/>
    </row>
    <row r="39745" spans="13:16" x14ac:dyDescent="0.3">
      <c r="M39745" s="162"/>
      <c r="N39745" s="152"/>
      <c r="P39745" s="138"/>
    </row>
    <row r="39746" spans="13:16" x14ac:dyDescent="0.3">
      <c r="M39746" s="162"/>
      <c r="N39746" s="152"/>
      <c r="P39746" s="138"/>
    </row>
    <row r="39747" spans="13:16" x14ac:dyDescent="0.3">
      <c r="M39747" s="162"/>
      <c r="N39747" s="152"/>
      <c r="P39747" s="138"/>
    </row>
    <row r="39748" spans="13:16" x14ac:dyDescent="0.3">
      <c r="M39748" s="162"/>
      <c r="N39748" s="152"/>
      <c r="P39748" s="138"/>
    </row>
    <row r="39749" spans="13:16" x14ac:dyDescent="0.3">
      <c r="M39749" s="162"/>
      <c r="N39749" s="152"/>
      <c r="P39749" s="138"/>
    </row>
    <row r="39750" spans="13:16" x14ac:dyDescent="0.3">
      <c r="M39750" s="162"/>
      <c r="N39750" s="152"/>
      <c r="P39750" s="138"/>
    </row>
    <row r="39751" spans="13:16" x14ac:dyDescent="0.3">
      <c r="M39751" s="162"/>
      <c r="N39751" s="152"/>
      <c r="P39751" s="138"/>
    </row>
    <row r="39752" spans="13:16" x14ac:dyDescent="0.3">
      <c r="M39752" s="162"/>
      <c r="N39752" s="152"/>
      <c r="P39752" s="138"/>
    </row>
    <row r="39753" spans="13:16" x14ac:dyDescent="0.3">
      <c r="M39753" s="162"/>
      <c r="N39753" s="152"/>
      <c r="P39753" s="138"/>
    </row>
    <row r="39754" spans="13:16" x14ac:dyDescent="0.3">
      <c r="M39754" s="162"/>
      <c r="N39754" s="152"/>
      <c r="P39754" s="138"/>
    </row>
    <row r="39755" spans="13:16" x14ac:dyDescent="0.3">
      <c r="M39755" s="162"/>
      <c r="N39755" s="152"/>
      <c r="P39755" s="138"/>
    </row>
    <row r="39756" spans="13:16" x14ac:dyDescent="0.3">
      <c r="M39756" s="162"/>
      <c r="N39756" s="152"/>
      <c r="P39756" s="138"/>
    </row>
    <row r="39757" spans="13:16" x14ac:dyDescent="0.3">
      <c r="M39757" s="162"/>
      <c r="N39757" s="152"/>
      <c r="P39757" s="138"/>
    </row>
    <row r="39758" spans="13:16" x14ac:dyDescent="0.3">
      <c r="M39758" s="162"/>
      <c r="N39758" s="152"/>
      <c r="P39758" s="138"/>
    </row>
    <row r="39759" spans="13:16" x14ac:dyDescent="0.3">
      <c r="M39759" s="162"/>
      <c r="N39759" s="152"/>
      <c r="P39759" s="138"/>
    </row>
    <row r="39760" spans="13:16" x14ac:dyDescent="0.3">
      <c r="M39760" s="162"/>
      <c r="N39760" s="152"/>
      <c r="P39760" s="138"/>
    </row>
    <row r="39761" spans="13:16" x14ac:dyDescent="0.3">
      <c r="M39761" s="162"/>
      <c r="N39761" s="152"/>
      <c r="P39761" s="138"/>
    </row>
    <row r="39762" spans="13:16" x14ac:dyDescent="0.3">
      <c r="M39762" s="162"/>
      <c r="N39762" s="152"/>
      <c r="P39762" s="138"/>
    </row>
    <row r="39763" spans="13:16" x14ac:dyDescent="0.3">
      <c r="M39763" s="162"/>
      <c r="N39763" s="152"/>
      <c r="P39763" s="138"/>
    </row>
    <row r="39764" spans="13:16" x14ac:dyDescent="0.3">
      <c r="M39764" s="162"/>
      <c r="N39764" s="152"/>
      <c r="P39764" s="138"/>
    </row>
    <row r="39765" spans="13:16" x14ac:dyDescent="0.3">
      <c r="M39765" s="162"/>
      <c r="N39765" s="152"/>
      <c r="P39765" s="138"/>
    </row>
    <row r="39766" spans="13:16" x14ac:dyDescent="0.3">
      <c r="M39766" s="162"/>
      <c r="N39766" s="152"/>
      <c r="P39766" s="138"/>
    </row>
    <row r="39767" spans="13:16" x14ac:dyDescent="0.3">
      <c r="M39767" s="162"/>
      <c r="N39767" s="152"/>
      <c r="P39767" s="138"/>
    </row>
    <row r="39768" spans="13:16" x14ac:dyDescent="0.3">
      <c r="M39768" s="162"/>
      <c r="N39768" s="152"/>
      <c r="P39768" s="138"/>
    </row>
    <row r="39769" spans="13:16" x14ac:dyDescent="0.3">
      <c r="M39769" s="162"/>
      <c r="N39769" s="152"/>
      <c r="P39769" s="138"/>
    </row>
    <row r="39770" spans="13:16" x14ac:dyDescent="0.3">
      <c r="M39770" s="162"/>
      <c r="N39770" s="152"/>
      <c r="P39770" s="138"/>
    </row>
    <row r="39771" spans="13:16" x14ac:dyDescent="0.3">
      <c r="M39771" s="162"/>
      <c r="N39771" s="152"/>
      <c r="P39771" s="138"/>
    </row>
    <row r="39772" spans="13:16" x14ac:dyDescent="0.3">
      <c r="M39772" s="162"/>
      <c r="N39772" s="152"/>
      <c r="P39772" s="138"/>
    </row>
    <row r="39773" spans="13:16" x14ac:dyDescent="0.3">
      <c r="M39773" s="162"/>
      <c r="N39773" s="152"/>
      <c r="P39773" s="138"/>
    </row>
    <row r="39774" spans="13:16" x14ac:dyDescent="0.3">
      <c r="M39774" s="162"/>
      <c r="N39774" s="152"/>
      <c r="P39774" s="138"/>
    </row>
    <row r="39775" spans="13:16" x14ac:dyDescent="0.3">
      <c r="M39775" s="162"/>
      <c r="N39775" s="152"/>
      <c r="P39775" s="138"/>
    </row>
    <row r="39776" spans="13:16" x14ac:dyDescent="0.3">
      <c r="M39776" s="162"/>
      <c r="N39776" s="152"/>
      <c r="P39776" s="138"/>
    </row>
    <row r="39777" spans="13:16" x14ac:dyDescent="0.3">
      <c r="M39777" s="162"/>
      <c r="N39777" s="152"/>
      <c r="P39777" s="138"/>
    </row>
    <row r="39778" spans="13:16" x14ac:dyDescent="0.3">
      <c r="M39778" s="162"/>
      <c r="N39778" s="152"/>
      <c r="P39778" s="138"/>
    </row>
    <row r="39779" spans="13:16" x14ac:dyDescent="0.3">
      <c r="M39779" s="162"/>
      <c r="N39779" s="152"/>
      <c r="P39779" s="138"/>
    </row>
    <row r="39780" spans="13:16" x14ac:dyDescent="0.3">
      <c r="M39780" s="162"/>
      <c r="N39780" s="152"/>
      <c r="P39780" s="138"/>
    </row>
    <row r="39781" spans="13:16" x14ac:dyDescent="0.3">
      <c r="M39781" s="162"/>
      <c r="N39781" s="152"/>
      <c r="P39781" s="138"/>
    </row>
    <row r="39782" spans="13:16" x14ac:dyDescent="0.3">
      <c r="M39782" s="162"/>
      <c r="N39782" s="152"/>
      <c r="P39782" s="138"/>
    </row>
    <row r="39783" spans="13:16" x14ac:dyDescent="0.3">
      <c r="M39783" s="162"/>
      <c r="N39783" s="152"/>
      <c r="P39783" s="138"/>
    </row>
    <row r="39784" spans="13:16" x14ac:dyDescent="0.3">
      <c r="M39784" s="162"/>
      <c r="N39784" s="152"/>
      <c r="P39784" s="138"/>
    </row>
    <row r="39785" spans="13:16" x14ac:dyDescent="0.3">
      <c r="M39785" s="162"/>
      <c r="N39785" s="152"/>
      <c r="P39785" s="138"/>
    </row>
    <row r="39786" spans="13:16" x14ac:dyDescent="0.3">
      <c r="M39786" s="162"/>
      <c r="N39786" s="152"/>
      <c r="P39786" s="138"/>
    </row>
    <row r="39787" spans="13:16" x14ac:dyDescent="0.3">
      <c r="M39787" s="162"/>
      <c r="N39787" s="152"/>
      <c r="P39787" s="138"/>
    </row>
    <row r="39788" spans="13:16" x14ac:dyDescent="0.3">
      <c r="M39788" s="162"/>
      <c r="N39788" s="152"/>
      <c r="P39788" s="138"/>
    </row>
    <row r="39789" spans="13:16" x14ac:dyDescent="0.3">
      <c r="M39789" s="162"/>
      <c r="N39789" s="152"/>
      <c r="P39789" s="138"/>
    </row>
    <row r="39790" spans="13:16" x14ac:dyDescent="0.3">
      <c r="M39790" s="162"/>
      <c r="N39790" s="152"/>
      <c r="P39790" s="138"/>
    </row>
    <row r="39791" spans="13:16" x14ac:dyDescent="0.3">
      <c r="M39791" s="162"/>
      <c r="N39791" s="152"/>
      <c r="P39791" s="138"/>
    </row>
    <row r="39792" spans="13:16" x14ac:dyDescent="0.3">
      <c r="M39792" s="162"/>
      <c r="N39792" s="152"/>
      <c r="P39792" s="138"/>
    </row>
    <row r="39793" spans="13:16" x14ac:dyDescent="0.3">
      <c r="M39793" s="162"/>
      <c r="N39793" s="152"/>
      <c r="P39793" s="138"/>
    </row>
    <row r="39794" spans="13:16" x14ac:dyDescent="0.3">
      <c r="M39794" s="162"/>
      <c r="N39794" s="152"/>
      <c r="P39794" s="138"/>
    </row>
    <row r="39795" spans="13:16" x14ac:dyDescent="0.3">
      <c r="M39795" s="162"/>
      <c r="N39795" s="152"/>
      <c r="P39795" s="138"/>
    </row>
    <row r="39796" spans="13:16" x14ac:dyDescent="0.3">
      <c r="M39796" s="162"/>
      <c r="N39796" s="152"/>
      <c r="P39796" s="138"/>
    </row>
    <row r="39797" spans="13:16" x14ac:dyDescent="0.3">
      <c r="M39797" s="162"/>
      <c r="N39797" s="152"/>
      <c r="P39797" s="138"/>
    </row>
    <row r="39798" spans="13:16" x14ac:dyDescent="0.3">
      <c r="M39798" s="162"/>
      <c r="N39798" s="152"/>
      <c r="P39798" s="138"/>
    </row>
    <row r="39799" spans="13:16" x14ac:dyDescent="0.3">
      <c r="M39799" s="162"/>
      <c r="N39799" s="152"/>
      <c r="P39799" s="138"/>
    </row>
    <row r="39800" spans="13:16" x14ac:dyDescent="0.3">
      <c r="M39800" s="162"/>
      <c r="N39800" s="152"/>
      <c r="P39800" s="138"/>
    </row>
    <row r="39801" spans="13:16" x14ac:dyDescent="0.3">
      <c r="M39801" s="162"/>
      <c r="N39801" s="152"/>
      <c r="P39801" s="138"/>
    </row>
    <row r="39802" spans="13:16" x14ac:dyDescent="0.3">
      <c r="M39802" s="162"/>
      <c r="N39802" s="152"/>
      <c r="P39802" s="138"/>
    </row>
    <row r="39803" spans="13:16" x14ac:dyDescent="0.3">
      <c r="M39803" s="162"/>
      <c r="N39803" s="152"/>
      <c r="P39803" s="138"/>
    </row>
    <row r="39804" spans="13:16" x14ac:dyDescent="0.3">
      <c r="M39804" s="162"/>
      <c r="N39804" s="152"/>
      <c r="P39804" s="138"/>
    </row>
    <row r="39805" spans="13:16" x14ac:dyDescent="0.3">
      <c r="M39805" s="162"/>
      <c r="N39805" s="152"/>
      <c r="P39805" s="138"/>
    </row>
    <row r="39806" spans="13:16" x14ac:dyDescent="0.3">
      <c r="M39806" s="162"/>
      <c r="N39806" s="152"/>
      <c r="P39806" s="138"/>
    </row>
    <row r="39807" spans="13:16" x14ac:dyDescent="0.3">
      <c r="M39807" s="162"/>
      <c r="N39807" s="152"/>
      <c r="P39807" s="138"/>
    </row>
    <row r="39808" spans="13:16" x14ac:dyDescent="0.3">
      <c r="M39808" s="162"/>
      <c r="N39808" s="152"/>
      <c r="P39808" s="138"/>
    </row>
    <row r="39809" spans="13:16" x14ac:dyDescent="0.3">
      <c r="M39809" s="162"/>
      <c r="N39809" s="152"/>
      <c r="P39809" s="138"/>
    </row>
    <row r="39810" spans="13:16" x14ac:dyDescent="0.3">
      <c r="M39810" s="162"/>
      <c r="N39810" s="152"/>
      <c r="P39810" s="138"/>
    </row>
    <row r="39811" spans="13:16" x14ac:dyDescent="0.3">
      <c r="M39811" s="162"/>
      <c r="N39811" s="152"/>
      <c r="P39811" s="138"/>
    </row>
    <row r="39812" spans="13:16" x14ac:dyDescent="0.3">
      <c r="M39812" s="162"/>
      <c r="N39812" s="152"/>
      <c r="P39812" s="138"/>
    </row>
    <row r="39813" spans="13:16" x14ac:dyDescent="0.3">
      <c r="M39813" s="162"/>
      <c r="N39813" s="152"/>
      <c r="P39813" s="138"/>
    </row>
    <row r="39814" spans="13:16" x14ac:dyDescent="0.3">
      <c r="M39814" s="162"/>
      <c r="N39814" s="152"/>
      <c r="P39814" s="138"/>
    </row>
    <row r="39815" spans="13:16" x14ac:dyDescent="0.3">
      <c r="M39815" s="162"/>
      <c r="N39815" s="152"/>
      <c r="P39815" s="138"/>
    </row>
    <row r="39816" spans="13:16" x14ac:dyDescent="0.3">
      <c r="M39816" s="162"/>
      <c r="N39816" s="152"/>
      <c r="P39816" s="138"/>
    </row>
    <row r="39817" spans="13:16" x14ac:dyDescent="0.3">
      <c r="M39817" s="162"/>
      <c r="N39817" s="152"/>
      <c r="P39817" s="138"/>
    </row>
    <row r="39818" spans="13:16" x14ac:dyDescent="0.3">
      <c r="M39818" s="162"/>
      <c r="N39818" s="152"/>
      <c r="P39818" s="138"/>
    </row>
    <row r="39819" spans="13:16" x14ac:dyDescent="0.3">
      <c r="M39819" s="162"/>
      <c r="N39819" s="152"/>
      <c r="P39819" s="138"/>
    </row>
    <row r="39820" spans="13:16" x14ac:dyDescent="0.3">
      <c r="M39820" s="162"/>
      <c r="N39820" s="152"/>
      <c r="P39820" s="138"/>
    </row>
    <row r="39821" spans="13:16" x14ac:dyDescent="0.3">
      <c r="M39821" s="162"/>
      <c r="N39821" s="152"/>
      <c r="P39821" s="138"/>
    </row>
    <row r="39822" spans="13:16" x14ac:dyDescent="0.3">
      <c r="M39822" s="162"/>
      <c r="N39822" s="152"/>
      <c r="P39822" s="138"/>
    </row>
    <row r="39823" spans="13:16" x14ac:dyDescent="0.3">
      <c r="M39823" s="162"/>
      <c r="N39823" s="152"/>
      <c r="P39823" s="138"/>
    </row>
    <row r="39824" spans="13:16" x14ac:dyDescent="0.3">
      <c r="M39824" s="162"/>
      <c r="N39824" s="152"/>
      <c r="P39824" s="138"/>
    </row>
    <row r="39825" spans="13:16" x14ac:dyDescent="0.3">
      <c r="M39825" s="162"/>
      <c r="N39825" s="152"/>
      <c r="P39825" s="138"/>
    </row>
    <row r="39826" spans="13:16" x14ac:dyDescent="0.3">
      <c r="M39826" s="162"/>
      <c r="N39826" s="152"/>
      <c r="P39826" s="138"/>
    </row>
    <row r="39827" spans="13:16" x14ac:dyDescent="0.3">
      <c r="M39827" s="162"/>
      <c r="N39827" s="152"/>
      <c r="P39827" s="138"/>
    </row>
    <row r="39828" spans="13:16" x14ac:dyDescent="0.3">
      <c r="M39828" s="162"/>
      <c r="N39828" s="152"/>
      <c r="P39828" s="138"/>
    </row>
    <row r="39829" spans="13:16" x14ac:dyDescent="0.3">
      <c r="M39829" s="162"/>
      <c r="N39829" s="152"/>
      <c r="P39829" s="138"/>
    </row>
    <row r="39830" spans="13:16" x14ac:dyDescent="0.3">
      <c r="M39830" s="162"/>
      <c r="N39830" s="152"/>
      <c r="P39830" s="138"/>
    </row>
    <row r="39831" spans="13:16" x14ac:dyDescent="0.3">
      <c r="M39831" s="162"/>
      <c r="N39831" s="152"/>
      <c r="P39831" s="138"/>
    </row>
    <row r="39832" spans="13:16" x14ac:dyDescent="0.3">
      <c r="M39832" s="162"/>
      <c r="N39832" s="152"/>
      <c r="P39832" s="138"/>
    </row>
    <row r="39833" spans="13:16" x14ac:dyDescent="0.3">
      <c r="M39833" s="162"/>
      <c r="N39833" s="152"/>
      <c r="P39833" s="138"/>
    </row>
    <row r="39834" spans="13:16" x14ac:dyDescent="0.3">
      <c r="M39834" s="162"/>
      <c r="N39834" s="152"/>
      <c r="P39834" s="138"/>
    </row>
    <row r="39835" spans="13:16" x14ac:dyDescent="0.3">
      <c r="M39835" s="162"/>
      <c r="N39835" s="152"/>
      <c r="P39835" s="138"/>
    </row>
    <row r="39836" spans="13:16" x14ac:dyDescent="0.3">
      <c r="M39836" s="162"/>
      <c r="N39836" s="152"/>
      <c r="P39836" s="138"/>
    </row>
    <row r="39837" spans="13:16" x14ac:dyDescent="0.3">
      <c r="M39837" s="162"/>
      <c r="N39837" s="152"/>
      <c r="P39837" s="138"/>
    </row>
    <row r="39838" spans="13:16" x14ac:dyDescent="0.3">
      <c r="M39838" s="162"/>
      <c r="N39838" s="152"/>
      <c r="P39838" s="138"/>
    </row>
    <row r="39839" spans="13:16" x14ac:dyDescent="0.3">
      <c r="M39839" s="162"/>
      <c r="N39839" s="152"/>
      <c r="P39839" s="138"/>
    </row>
    <row r="39840" spans="13:16" x14ac:dyDescent="0.3">
      <c r="M39840" s="162"/>
      <c r="N39840" s="152"/>
      <c r="P39840" s="138"/>
    </row>
    <row r="39841" spans="13:16" x14ac:dyDescent="0.3">
      <c r="M39841" s="162"/>
      <c r="N39841" s="152"/>
      <c r="P39841" s="138"/>
    </row>
    <row r="39842" spans="13:16" x14ac:dyDescent="0.3">
      <c r="M39842" s="162"/>
      <c r="N39842" s="152"/>
      <c r="P39842" s="138"/>
    </row>
    <row r="39843" spans="13:16" x14ac:dyDescent="0.3">
      <c r="M39843" s="162"/>
      <c r="N39843" s="152"/>
      <c r="P39843" s="138"/>
    </row>
    <row r="39844" spans="13:16" x14ac:dyDescent="0.3">
      <c r="M39844" s="162"/>
      <c r="N39844" s="152"/>
      <c r="P39844" s="138"/>
    </row>
    <row r="39845" spans="13:16" x14ac:dyDescent="0.3">
      <c r="M39845" s="162"/>
      <c r="N39845" s="152"/>
      <c r="P39845" s="138"/>
    </row>
    <row r="39846" spans="13:16" x14ac:dyDescent="0.3">
      <c r="M39846" s="162"/>
      <c r="N39846" s="152"/>
      <c r="P39846" s="138"/>
    </row>
    <row r="39847" spans="13:16" x14ac:dyDescent="0.3">
      <c r="M39847" s="162"/>
      <c r="N39847" s="152"/>
      <c r="P39847" s="138"/>
    </row>
    <row r="39848" spans="13:16" x14ac:dyDescent="0.3">
      <c r="M39848" s="162"/>
      <c r="N39848" s="152"/>
      <c r="P39848" s="138"/>
    </row>
    <row r="39849" spans="13:16" x14ac:dyDescent="0.3">
      <c r="M39849" s="162"/>
      <c r="N39849" s="152"/>
      <c r="P39849" s="138"/>
    </row>
    <row r="39850" spans="13:16" x14ac:dyDescent="0.3">
      <c r="M39850" s="162"/>
      <c r="N39850" s="152"/>
      <c r="P39850" s="138"/>
    </row>
    <row r="39851" spans="13:16" x14ac:dyDescent="0.3">
      <c r="M39851" s="162"/>
      <c r="N39851" s="152"/>
      <c r="P39851" s="138"/>
    </row>
    <row r="39852" spans="13:16" x14ac:dyDescent="0.3">
      <c r="M39852" s="162"/>
      <c r="N39852" s="152"/>
      <c r="P39852" s="138"/>
    </row>
    <row r="39853" spans="13:16" x14ac:dyDescent="0.3">
      <c r="M39853" s="162"/>
      <c r="N39853" s="152"/>
      <c r="P39853" s="138"/>
    </row>
    <row r="39854" spans="13:16" x14ac:dyDescent="0.3">
      <c r="M39854" s="162"/>
      <c r="N39854" s="152"/>
      <c r="P39854" s="138"/>
    </row>
    <row r="39855" spans="13:16" x14ac:dyDescent="0.3">
      <c r="M39855" s="162"/>
      <c r="N39855" s="152"/>
      <c r="P39855" s="138"/>
    </row>
    <row r="39856" spans="13:16" x14ac:dyDescent="0.3">
      <c r="M39856" s="162"/>
      <c r="N39856" s="152"/>
      <c r="P39856" s="138"/>
    </row>
    <row r="39857" spans="13:16" x14ac:dyDescent="0.3">
      <c r="M39857" s="162"/>
      <c r="N39857" s="152"/>
      <c r="P39857" s="138"/>
    </row>
    <row r="39858" spans="13:16" x14ac:dyDescent="0.3">
      <c r="M39858" s="162"/>
      <c r="N39858" s="152"/>
      <c r="P39858" s="138"/>
    </row>
    <row r="39859" spans="13:16" x14ac:dyDescent="0.3">
      <c r="M39859" s="162"/>
      <c r="N39859" s="152"/>
      <c r="P39859" s="138"/>
    </row>
    <row r="39860" spans="13:16" x14ac:dyDescent="0.3">
      <c r="M39860" s="162"/>
      <c r="N39860" s="152"/>
      <c r="P39860" s="138"/>
    </row>
    <row r="39861" spans="13:16" x14ac:dyDescent="0.3">
      <c r="M39861" s="162"/>
      <c r="N39861" s="152"/>
      <c r="P39861" s="138"/>
    </row>
    <row r="39862" spans="13:16" x14ac:dyDescent="0.3">
      <c r="M39862" s="162"/>
      <c r="N39862" s="152"/>
      <c r="P39862" s="138"/>
    </row>
    <row r="39863" spans="13:16" x14ac:dyDescent="0.3">
      <c r="M39863" s="162"/>
      <c r="N39863" s="152"/>
      <c r="P39863" s="138"/>
    </row>
    <row r="39864" spans="13:16" x14ac:dyDescent="0.3">
      <c r="M39864" s="162"/>
      <c r="N39864" s="152"/>
      <c r="P39864" s="138"/>
    </row>
    <row r="39865" spans="13:16" x14ac:dyDescent="0.3">
      <c r="M39865" s="162"/>
      <c r="N39865" s="152"/>
      <c r="P39865" s="138"/>
    </row>
    <row r="39866" spans="13:16" x14ac:dyDescent="0.3">
      <c r="M39866" s="162"/>
      <c r="N39866" s="152"/>
      <c r="P39866" s="138"/>
    </row>
    <row r="39867" spans="13:16" x14ac:dyDescent="0.3">
      <c r="M39867" s="162"/>
      <c r="N39867" s="152"/>
      <c r="P39867" s="138"/>
    </row>
    <row r="39868" spans="13:16" x14ac:dyDescent="0.3">
      <c r="M39868" s="162"/>
      <c r="N39868" s="152"/>
      <c r="P39868" s="138"/>
    </row>
    <row r="39869" spans="13:16" x14ac:dyDescent="0.3">
      <c r="M39869" s="162"/>
      <c r="N39869" s="152"/>
      <c r="P39869" s="138"/>
    </row>
    <row r="39870" spans="13:16" x14ac:dyDescent="0.3">
      <c r="M39870" s="162"/>
      <c r="N39870" s="152"/>
      <c r="P39870" s="138"/>
    </row>
    <row r="39871" spans="13:16" x14ac:dyDescent="0.3">
      <c r="M39871" s="162"/>
      <c r="N39871" s="152"/>
      <c r="P39871" s="138"/>
    </row>
    <row r="39872" spans="13:16" x14ac:dyDescent="0.3">
      <c r="M39872" s="162"/>
      <c r="N39872" s="152"/>
      <c r="P39872" s="138"/>
    </row>
    <row r="39873" spans="13:16" x14ac:dyDescent="0.3">
      <c r="M39873" s="162"/>
      <c r="N39873" s="152"/>
      <c r="P39873" s="138"/>
    </row>
    <row r="39874" spans="13:16" x14ac:dyDescent="0.3">
      <c r="M39874" s="162"/>
      <c r="N39874" s="152"/>
      <c r="P39874" s="138"/>
    </row>
    <row r="39875" spans="13:16" x14ac:dyDescent="0.3">
      <c r="M39875" s="162"/>
      <c r="N39875" s="152"/>
      <c r="P39875" s="138"/>
    </row>
    <row r="39876" spans="13:16" x14ac:dyDescent="0.3">
      <c r="M39876" s="162"/>
      <c r="N39876" s="152"/>
      <c r="P39876" s="138"/>
    </row>
    <row r="39877" spans="13:16" x14ac:dyDescent="0.3">
      <c r="M39877" s="162"/>
      <c r="N39877" s="152"/>
      <c r="P39877" s="138"/>
    </row>
    <row r="39878" spans="13:16" x14ac:dyDescent="0.3">
      <c r="M39878" s="162"/>
      <c r="N39878" s="152"/>
      <c r="P39878" s="138"/>
    </row>
    <row r="39879" spans="13:16" x14ac:dyDescent="0.3">
      <c r="M39879" s="162"/>
      <c r="N39879" s="152"/>
      <c r="P39879" s="138"/>
    </row>
    <row r="39880" spans="13:16" x14ac:dyDescent="0.3">
      <c r="M39880" s="162"/>
      <c r="N39880" s="152"/>
      <c r="P39880" s="138"/>
    </row>
    <row r="39881" spans="13:16" x14ac:dyDescent="0.3">
      <c r="M39881" s="162"/>
      <c r="N39881" s="152"/>
      <c r="P39881" s="138"/>
    </row>
    <row r="39882" spans="13:16" x14ac:dyDescent="0.3">
      <c r="M39882" s="162"/>
      <c r="N39882" s="152"/>
      <c r="P39882" s="138"/>
    </row>
    <row r="39883" spans="13:16" x14ac:dyDescent="0.3">
      <c r="M39883" s="162"/>
      <c r="N39883" s="152"/>
      <c r="P39883" s="138"/>
    </row>
    <row r="39884" spans="13:16" x14ac:dyDescent="0.3">
      <c r="M39884" s="162"/>
      <c r="N39884" s="152"/>
      <c r="P39884" s="138"/>
    </row>
    <row r="39885" spans="13:16" x14ac:dyDescent="0.3">
      <c r="M39885" s="162"/>
      <c r="N39885" s="152"/>
      <c r="P39885" s="138"/>
    </row>
    <row r="39886" spans="13:16" x14ac:dyDescent="0.3">
      <c r="M39886" s="162"/>
      <c r="N39886" s="152"/>
      <c r="P39886" s="138"/>
    </row>
    <row r="39887" spans="13:16" x14ac:dyDescent="0.3">
      <c r="M39887" s="162"/>
      <c r="N39887" s="152"/>
      <c r="P39887" s="138"/>
    </row>
    <row r="39888" spans="13:16" x14ac:dyDescent="0.3">
      <c r="M39888" s="162"/>
      <c r="N39888" s="152"/>
      <c r="P39888" s="138"/>
    </row>
    <row r="39889" spans="13:16" x14ac:dyDescent="0.3">
      <c r="M39889" s="162"/>
      <c r="N39889" s="152"/>
      <c r="P39889" s="138"/>
    </row>
    <row r="39890" spans="13:16" x14ac:dyDescent="0.3">
      <c r="M39890" s="162"/>
      <c r="N39890" s="152"/>
      <c r="P39890" s="138"/>
    </row>
    <row r="39891" spans="13:16" x14ac:dyDescent="0.3">
      <c r="M39891" s="162"/>
      <c r="N39891" s="152"/>
      <c r="P39891" s="138"/>
    </row>
    <row r="39892" spans="13:16" x14ac:dyDescent="0.3">
      <c r="M39892" s="162"/>
      <c r="N39892" s="152"/>
      <c r="P39892" s="138"/>
    </row>
    <row r="39893" spans="13:16" x14ac:dyDescent="0.3">
      <c r="M39893" s="162"/>
      <c r="N39893" s="152"/>
      <c r="P39893" s="138"/>
    </row>
    <row r="39894" spans="13:16" x14ac:dyDescent="0.3">
      <c r="M39894" s="162"/>
      <c r="N39894" s="152"/>
      <c r="P39894" s="138"/>
    </row>
    <row r="39895" spans="13:16" x14ac:dyDescent="0.3">
      <c r="M39895" s="162"/>
      <c r="N39895" s="152"/>
      <c r="P39895" s="138"/>
    </row>
    <row r="39896" spans="13:16" x14ac:dyDescent="0.3">
      <c r="M39896" s="162"/>
      <c r="N39896" s="152"/>
      <c r="P39896" s="138"/>
    </row>
    <row r="39897" spans="13:16" x14ac:dyDescent="0.3">
      <c r="M39897" s="162"/>
      <c r="N39897" s="152"/>
      <c r="P39897" s="138"/>
    </row>
    <row r="39898" spans="13:16" x14ac:dyDescent="0.3">
      <c r="M39898" s="162"/>
      <c r="N39898" s="152"/>
      <c r="P39898" s="138"/>
    </row>
    <row r="39899" spans="13:16" x14ac:dyDescent="0.3">
      <c r="M39899" s="162"/>
      <c r="N39899" s="152"/>
      <c r="P39899" s="138"/>
    </row>
    <row r="39900" spans="13:16" x14ac:dyDescent="0.3">
      <c r="M39900" s="162"/>
      <c r="N39900" s="152"/>
      <c r="P39900" s="138"/>
    </row>
    <row r="39901" spans="13:16" x14ac:dyDescent="0.3">
      <c r="M39901" s="162"/>
      <c r="N39901" s="152"/>
      <c r="P39901" s="138"/>
    </row>
    <row r="39902" spans="13:16" x14ac:dyDescent="0.3">
      <c r="M39902" s="162"/>
      <c r="N39902" s="152"/>
      <c r="P39902" s="138"/>
    </row>
    <row r="39903" spans="13:16" x14ac:dyDescent="0.3">
      <c r="M39903" s="162"/>
      <c r="N39903" s="152"/>
      <c r="P39903" s="138"/>
    </row>
    <row r="39904" spans="13:16" x14ac:dyDescent="0.3">
      <c r="M39904" s="162"/>
      <c r="N39904" s="152"/>
      <c r="P39904" s="138"/>
    </row>
    <row r="39905" spans="13:16" x14ac:dyDescent="0.3">
      <c r="M39905" s="162"/>
      <c r="N39905" s="152"/>
      <c r="P39905" s="138"/>
    </row>
    <row r="39906" spans="13:16" x14ac:dyDescent="0.3">
      <c r="M39906" s="162"/>
      <c r="N39906" s="152"/>
      <c r="P39906" s="138"/>
    </row>
    <row r="39907" spans="13:16" x14ac:dyDescent="0.3">
      <c r="M39907" s="162"/>
      <c r="N39907" s="152"/>
      <c r="P39907" s="138"/>
    </row>
    <row r="39908" spans="13:16" x14ac:dyDescent="0.3">
      <c r="M39908" s="162"/>
      <c r="N39908" s="152"/>
      <c r="P39908" s="138"/>
    </row>
    <row r="39909" spans="13:16" x14ac:dyDescent="0.3">
      <c r="M39909" s="162"/>
      <c r="N39909" s="152"/>
      <c r="P39909" s="138"/>
    </row>
    <row r="39910" spans="13:16" x14ac:dyDescent="0.3">
      <c r="M39910" s="162"/>
      <c r="N39910" s="152"/>
      <c r="P39910" s="138"/>
    </row>
    <row r="39911" spans="13:16" x14ac:dyDescent="0.3">
      <c r="M39911" s="162"/>
      <c r="N39911" s="152"/>
      <c r="P39911" s="138"/>
    </row>
    <row r="39912" spans="13:16" x14ac:dyDescent="0.3">
      <c r="M39912" s="162"/>
      <c r="N39912" s="152"/>
      <c r="P39912" s="138"/>
    </row>
    <row r="39913" spans="13:16" x14ac:dyDescent="0.3">
      <c r="M39913" s="162"/>
      <c r="N39913" s="152"/>
      <c r="P39913" s="138"/>
    </row>
    <row r="39914" spans="13:16" x14ac:dyDescent="0.3">
      <c r="M39914" s="162"/>
      <c r="N39914" s="152"/>
      <c r="P39914" s="138"/>
    </row>
    <row r="39915" spans="13:16" x14ac:dyDescent="0.3">
      <c r="M39915" s="162"/>
      <c r="N39915" s="152"/>
      <c r="P39915" s="138"/>
    </row>
    <row r="39916" spans="13:16" x14ac:dyDescent="0.3">
      <c r="M39916" s="162"/>
      <c r="N39916" s="152"/>
      <c r="P39916" s="138"/>
    </row>
    <row r="39917" spans="13:16" x14ac:dyDescent="0.3">
      <c r="M39917" s="162"/>
      <c r="N39917" s="152"/>
      <c r="P39917" s="138"/>
    </row>
    <row r="39918" spans="13:16" x14ac:dyDescent="0.3">
      <c r="M39918" s="162"/>
      <c r="N39918" s="152"/>
      <c r="P39918" s="138"/>
    </row>
    <row r="39919" spans="13:16" x14ac:dyDescent="0.3">
      <c r="M39919" s="162"/>
      <c r="N39919" s="152"/>
      <c r="P39919" s="138"/>
    </row>
    <row r="39920" spans="13:16" x14ac:dyDescent="0.3">
      <c r="M39920" s="162"/>
      <c r="N39920" s="152"/>
      <c r="P39920" s="138"/>
    </row>
    <row r="39921" spans="13:16" x14ac:dyDescent="0.3">
      <c r="M39921" s="162"/>
      <c r="N39921" s="152"/>
      <c r="P39921" s="138"/>
    </row>
    <row r="39922" spans="13:16" x14ac:dyDescent="0.3">
      <c r="M39922" s="162"/>
      <c r="N39922" s="152"/>
      <c r="P39922" s="138"/>
    </row>
    <row r="39923" spans="13:16" x14ac:dyDescent="0.3">
      <c r="M39923" s="162"/>
      <c r="N39923" s="152"/>
      <c r="P39923" s="138"/>
    </row>
    <row r="39924" spans="13:16" x14ac:dyDescent="0.3">
      <c r="M39924" s="162"/>
      <c r="N39924" s="152"/>
      <c r="P39924" s="138"/>
    </row>
    <row r="39925" spans="13:16" x14ac:dyDescent="0.3">
      <c r="M39925" s="162"/>
      <c r="N39925" s="152"/>
      <c r="P39925" s="138"/>
    </row>
    <row r="39926" spans="13:16" x14ac:dyDescent="0.3">
      <c r="M39926" s="162"/>
      <c r="N39926" s="152"/>
      <c r="P39926" s="138"/>
    </row>
    <row r="39927" spans="13:16" x14ac:dyDescent="0.3">
      <c r="M39927" s="162"/>
      <c r="N39927" s="152"/>
      <c r="P39927" s="138"/>
    </row>
    <row r="39928" spans="13:16" x14ac:dyDescent="0.3">
      <c r="M39928" s="162"/>
      <c r="N39928" s="152"/>
      <c r="P39928" s="138"/>
    </row>
    <row r="39929" spans="13:16" x14ac:dyDescent="0.3">
      <c r="M39929" s="162"/>
      <c r="N39929" s="152"/>
      <c r="P39929" s="138"/>
    </row>
    <row r="39930" spans="13:16" x14ac:dyDescent="0.3">
      <c r="M39930" s="162"/>
      <c r="N39930" s="152"/>
      <c r="P39930" s="138"/>
    </row>
    <row r="39931" spans="13:16" x14ac:dyDescent="0.3">
      <c r="M39931" s="162"/>
      <c r="N39931" s="152"/>
      <c r="P39931" s="138"/>
    </row>
    <row r="39932" spans="13:16" x14ac:dyDescent="0.3">
      <c r="M39932" s="162"/>
      <c r="N39932" s="152"/>
      <c r="P39932" s="138"/>
    </row>
    <row r="39933" spans="13:16" x14ac:dyDescent="0.3">
      <c r="M39933" s="162"/>
      <c r="N39933" s="152"/>
      <c r="P39933" s="138"/>
    </row>
    <row r="39934" spans="13:16" x14ac:dyDescent="0.3">
      <c r="M39934" s="162"/>
      <c r="N39934" s="152"/>
      <c r="P39934" s="138"/>
    </row>
    <row r="39935" spans="13:16" x14ac:dyDescent="0.3">
      <c r="M39935" s="162"/>
      <c r="N39935" s="152"/>
      <c r="P39935" s="138"/>
    </row>
    <row r="39936" spans="13:16" x14ac:dyDescent="0.3">
      <c r="M39936" s="162"/>
      <c r="N39936" s="152"/>
      <c r="P39936" s="138"/>
    </row>
    <row r="39937" spans="13:16" x14ac:dyDescent="0.3">
      <c r="M39937" s="162"/>
      <c r="N39937" s="152"/>
      <c r="P39937" s="138"/>
    </row>
    <row r="39938" spans="13:16" x14ac:dyDescent="0.3">
      <c r="M39938" s="162"/>
      <c r="N39938" s="152"/>
      <c r="P39938" s="138"/>
    </row>
    <row r="39939" spans="13:16" x14ac:dyDescent="0.3">
      <c r="M39939" s="162"/>
      <c r="N39939" s="152"/>
      <c r="P39939" s="138"/>
    </row>
    <row r="39940" spans="13:16" x14ac:dyDescent="0.3">
      <c r="M39940" s="162"/>
      <c r="N39940" s="152"/>
      <c r="P39940" s="138"/>
    </row>
    <row r="39941" spans="13:16" x14ac:dyDescent="0.3">
      <c r="M39941" s="162"/>
      <c r="N39941" s="152"/>
      <c r="P39941" s="138"/>
    </row>
    <row r="39942" spans="13:16" x14ac:dyDescent="0.3">
      <c r="M39942" s="162"/>
      <c r="N39942" s="152"/>
      <c r="P39942" s="138"/>
    </row>
    <row r="39943" spans="13:16" x14ac:dyDescent="0.3">
      <c r="M39943" s="162"/>
      <c r="N39943" s="152"/>
      <c r="P39943" s="138"/>
    </row>
    <row r="39944" spans="13:16" x14ac:dyDescent="0.3">
      <c r="M39944" s="162"/>
      <c r="N39944" s="152"/>
      <c r="P39944" s="138"/>
    </row>
    <row r="39945" spans="13:16" x14ac:dyDescent="0.3">
      <c r="M39945" s="162"/>
      <c r="N39945" s="152"/>
      <c r="P39945" s="138"/>
    </row>
    <row r="39946" spans="13:16" x14ac:dyDescent="0.3">
      <c r="M39946" s="162"/>
      <c r="N39946" s="152"/>
      <c r="P39946" s="138"/>
    </row>
    <row r="39947" spans="13:16" x14ac:dyDescent="0.3">
      <c r="M39947" s="162"/>
      <c r="N39947" s="152"/>
      <c r="P39947" s="138"/>
    </row>
    <row r="39948" spans="13:16" x14ac:dyDescent="0.3">
      <c r="M39948" s="162"/>
      <c r="N39948" s="152"/>
      <c r="P39948" s="138"/>
    </row>
    <row r="39949" spans="13:16" x14ac:dyDescent="0.3">
      <c r="M39949" s="162"/>
      <c r="N39949" s="152"/>
      <c r="P39949" s="138"/>
    </row>
    <row r="39950" spans="13:16" x14ac:dyDescent="0.3">
      <c r="M39950" s="162"/>
      <c r="N39950" s="152"/>
      <c r="P39950" s="138"/>
    </row>
    <row r="39951" spans="13:16" x14ac:dyDescent="0.3">
      <c r="M39951" s="162"/>
      <c r="N39951" s="152"/>
      <c r="P39951" s="138"/>
    </row>
    <row r="39952" spans="13:16" x14ac:dyDescent="0.3">
      <c r="M39952" s="162"/>
      <c r="N39952" s="152"/>
      <c r="P39952" s="138"/>
    </row>
    <row r="39953" spans="13:16" x14ac:dyDescent="0.3">
      <c r="M39953" s="162"/>
      <c r="N39953" s="152"/>
      <c r="P39953" s="138"/>
    </row>
    <row r="39954" spans="13:16" x14ac:dyDescent="0.3">
      <c r="M39954" s="162"/>
      <c r="N39954" s="152"/>
      <c r="P39954" s="138"/>
    </row>
    <row r="39955" spans="13:16" x14ac:dyDescent="0.3">
      <c r="M39955" s="162"/>
      <c r="N39955" s="152"/>
      <c r="P39955" s="138"/>
    </row>
    <row r="39956" spans="13:16" x14ac:dyDescent="0.3">
      <c r="M39956" s="162"/>
      <c r="N39956" s="152"/>
      <c r="P39956" s="138"/>
    </row>
    <row r="39957" spans="13:16" x14ac:dyDescent="0.3">
      <c r="M39957" s="162"/>
      <c r="N39957" s="152"/>
      <c r="P39957" s="138"/>
    </row>
    <row r="39958" spans="13:16" x14ac:dyDescent="0.3">
      <c r="M39958" s="162"/>
      <c r="N39958" s="152"/>
      <c r="P39958" s="138"/>
    </row>
    <row r="39959" spans="13:16" x14ac:dyDescent="0.3">
      <c r="M39959" s="162"/>
      <c r="N39959" s="152"/>
      <c r="P39959" s="138"/>
    </row>
    <row r="39960" spans="13:16" x14ac:dyDescent="0.3">
      <c r="M39960" s="162"/>
      <c r="N39960" s="152"/>
      <c r="P39960" s="138"/>
    </row>
    <row r="39961" spans="13:16" x14ac:dyDescent="0.3">
      <c r="M39961" s="162"/>
      <c r="N39961" s="152"/>
      <c r="P39961" s="138"/>
    </row>
    <row r="39962" spans="13:16" x14ac:dyDescent="0.3">
      <c r="M39962" s="162"/>
      <c r="N39962" s="152"/>
      <c r="P39962" s="138"/>
    </row>
    <row r="39963" spans="13:16" x14ac:dyDescent="0.3">
      <c r="M39963" s="162"/>
      <c r="N39963" s="152"/>
      <c r="P39963" s="138"/>
    </row>
    <row r="39964" spans="13:16" x14ac:dyDescent="0.3">
      <c r="M39964" s="162"/>
      <c r="N39964" s="152"/>
      <c r="P39964" s="138"/>
    </row>
    <row r="39965" spans="13:16" x14ac:dyDescent="0.3">
      <c r="M39965" s="162"/>
      <c r="N39965" s="152"/>
      <c r="P39965" s="138"/>
    </row>
    <row r="39966" spans="13:16" x14ac:dyDescent="0.3">
      <c r="M39966" s="162"/>
      <c r="N39966" s="152"/>
      <c r="P39966" s="138"/>
    </row>
    <row r="39967" spans="13:16" x14ac:dyDescent="0.3">
      <c r="M39967" s="162"/>
      <c r="N39967" s="152"/>
      <c r="P39967" s="138"/>
    </row>
    <row r="39968" spans="13:16" x14ac:dyDescent="0.3">
      <c r="M39968" s="162"/>
      <c r="N39968" s="152"/>
      <c r="P39968" s="138"/>
    </row>
    <row r="39969" spans="13:16" x14ac:dyDescent="0.3">
      <c r="M39969" s="162"/>
      <c r="N39969" s="152"/>
      <c r="P39969" s="138"/>
    </row>
    <row r="39970" spans="13:16" x14ac:dyDescent="0.3">
      <c r="M39970" s="162"/>
      <c r="N39970" s="152"/>
      <c r="P39970" s="138"/>
    </row>
    <row r="39971" spans="13:16" x14ac:dyDescent="0.3">
      <c r="M39971" s="162"/>
      <c r="N39971" s="152"/>
      <c r="P39971" s="138"/>
    </row>
    <row r="39972" spans="13:16" x14ac:dyDescent="0.3">
      <c r="M39972" s="162"/>
      <c r="N39972" s="152"/>
      <c r="P39972" s="138"/>
    </row>
    <row r="39973" spans="13:16" x14ac:dyDescent="0.3">
      <c r="M39973" s="162"/>
      <c r="N39973" s="152"/>
      <c r="P39973" s="138"/>
    </row>
    <row r="39974" spans="13:16" x14ac:dyDescent="0.3">
      <c r="M39974" s="162"/>
      <c r="N39974" s="152"/>
      <c r="P39974" s="138"/>
    </row>
    <row r="39975" spans="13:16" x14ac:dyDescent="0.3">
      <c r="M39975" s="162"/>
      <c r="N39975" s="152"/>
      <c r="P39975" s="138"/>
    </row>
    <row r="39976" spans="13:16" x14ac:dyDescent="0.3">
      <c r="M39976" s="162"/>
      <c r="N39976" s="152"/>
      <c r="P39976" s="138"/>
    </row>
    <row r="39977" spans="13:16" x14ac:dyDescent="0.3">
      <c r="M39977" s="162"/>
      <c r="N39977" s="152"/>
      <c r="P39977" s="138"/>
    </row>
    <row r="39978" spans="13:16" x14ac:dyDescent="0.3">
      <c r="M39978" s="162"/>
      <c r="N39978" s="152"/>
      <c r="P39978" s="138"/>
    </row>
    <row r="39979" spans="13:16" x14ac:dyDescent="0.3">
      <c r="M39979" s="162"/>
      <c r="N39979" s="152"/>
      <c r="P39979" s="138"/>
    </row>
    <row r="39980" spans="13:16" x14ac:dyDescent="0.3">
      <c r="M39980" s="162"/>
      <c r="N39980" s="152"/>
      <c r="P39980" s="138"/>
    </row>
    <row r="39981" spans="13:16" x14ac:dyDescent="0.3">
      <c r="M39981" s="162"/>
      <c r="N39981" s="152"/>
      <c r="P39981" s="138"/>
    </row>
    <row r="39982" spans="13:16" x14ac:dyDescent="0.3">
      <c r="M39982" s="162"/>
      <c r="N39982" s="152"/>
      <c r="P39982" s="138"/>
    </row>
    <row r="39983" spans="13:16" x14ac:dyDescent="0.3">
      <c r="M39983" s="162"/>
      <c r="N39983" s="152"/>
      <c r="P39983" s="138"/>
    </row>
    <row r="39984" spans="13:16" x14ac:dyDescent="0.3">
      <c r="M39984" s="162"/>
      <c r="N39984" s="152"/>
      <c r="P39984" s="138"/>
    </row>
    <row r="39985" spans="13:16" x14ac:dyDescent="0.3">
      <c r="M39985" s="162"/>
      <c r="N39985" s="152"/>
      <c r="P39985" s="138"/>
    </row>
    <row r="39986" spans="13:16" x14ac:dyDescent="0.3">
      <c r="M39986" s="162"/>
      <c r="N39986" s="152"/>
      <c r="P39986" s="138"/>
    </row>
    <row r="39987" spans="13:16" x14ac:dyDescent="0.3">
      <c r="M39987" s="162"/>
      <c r="N39987" s="152"/>
      <c r="P39987" s="138"/>
    </row>
    <row r="39988" spans="13:16" x14ac:dyDescent="0.3">
      <c r="M39988" s="162"/>
      <c r="N39988" s="152"/>
      <c r="P39988" s="138"/>
    </row>
    <row r="39989" spans="13:16" x14ac:dyDescent="0.3">
      <c r="M39989" s="162"/>
      <c r="N39989" s="152"/>
      <c r="P39989" s="138"/>
    </row>
    <row r="39990" spans="13:16" x14ac:dyDescent="0.3">
      <c r="M39990" s="162"/>
      <c r="N39990" s="152"/>
      <c r="P39990" s="138"/>
    </row>
    <row r="39991" spans="13:16" x14ac:dyDescent="0.3">
      <c r="M39991" s="162"/>
      <c r="N39991" s="152"/>
      <c r="P39991" s="138"/>
    </row>
    <row r="39992" spans="13:16" x14ac:dyDescent="0.3">
      <c r="M39992" s="162"/>
      <c r="N39992" s="152"/>
      <c r="P39992" s="138"/>
    </row>
    <row r="39993" spans="13:16" x14ac:dyDescent="0.3">
      <c r="M39993" s="162"/>
      <c r="N39993" s="152"/>
      <c r="P39993" s="138"/>
    </row>
    <row r="39994" spans="13:16" x14ac:dyDescent="0.3">
      <c r="M39994" s="162"/>
      <c r="N39994" s="152"/>
      <c r="P39994" s="138"/>
    </row>
    <row r="39995" spans="13:16" x14ac:dyDescent="0.3">
      <c r="M39995" s="162"/>
      <c r="N39995" s="152"/>
      <c r="P39995" s="138"/>
    </row>
    <row r="39996" spans="13:16" x14ac:dyDescent="0.3">
      <c r="M39996" s="162"/>
      <c r="N39996" s="152"/>
      <c r="P39996" s="138"/>
    </row>
    <row r="39997" spans="13:16" x14ac:dyDescent="0.3">
      <c r="M39997" s="162"/>
      <c r="N39997" s="152"/>
      <c r="P39997" s="138"/>
    </row>
    <row r="39998" spans="13:16" x14ac:dyDescent="0.3">
      <c r="M39998" s="162"/>
      <c r="N39998" s="152"/>
      <c r="P39998" s="138"/>
    </row>
    <row r="39999" spans="13:16" x14ac:dyDescent="0.3">
      <c r="M39999" s="162"/>
      <c r="N39999" s="152"/>
      <c r="P39999" s="138"/>
    </row>
    <row r="40000" spans="13:16" x14ac:dyDescent="0.3">
      <c r="M40000" s="162"/>
      <c r="N40000" s="152"/>
      <c r="P40000" s="138"/>
    </row>
    <row r="40001" spans="13:16" x14ac:dyDescent="0.3">
      <c r="M40001" s="162"/>
      <c r="N40001" s="152"/>
      <c r="P40001" s="138"/>
    </row>
    <row r="40002" spans="13:16" x14ac:dyDescent="0.3">
      <c r="M40002" s="162"/>
      <c r="N40002" s="152"/>
      <c r="P40002" s="138"/>
    </row>
    <row r="40003" spans="13:16" x14ac:dyDescent="0.3">
      <c r="M40003" s="162"/>
      <c r="N40003" s="152"/>
      <c r="P40003" s="138"/>
    </row>
    <row r="40004" spans="13:16" x14ac:dyDescent="0.3">
      <c r="M40004" s="162"/>
      <c r="N40004" s="152"/>
      <c r="P40004" s="138"/>
    </row>
    <row r="40005" spans="13:16" x14ac:dyDescent="0.3">
      <c r="M40005" s="162"/>
      <c r="N40005" s="152"/>
      <c r="P40005" s="138"/>
    </row>
    <row r="40006" spans="13:16" x14ac:dyDescent="0.3">
      <c r="M40006" s="162"/>
      <c r="N40006" s="152"/>
      <c r="P40006" s="138"/>
    </row>
    <row r="40007" spans="13:16" x14ac:dyDescent="0.3">
      <c r="M40007" s="162"/>
      <c r="N40007" s="152"/>
      <c r="P40007" s="138"/>
    </row>
    <row r="40008" spans="13:16" x14ac:dyDescent="0.3">
      <c r="M40008" s="162"/>
      <c r="N40008" s="152"/>
      <c r="P40008" s="138"/>
    </row>
    <row r="40009" spans="13:16" x14ac:dyDescent="0.3">
      <c r="M40009" s="162"/>
      <c r="N40009" s="152"/>
      <c r="P40009" s="138"/>
    </row>
    <row r="40010" spans="13:16" x14ac:dyDescent="0.3">
      <c r="M40010" s="162"/>
      <c r="N40010" s="152"/>
      <c r="P40010" s="138"/>
    </row>
    <row r="40011" spans="13:16" x14ac:dyDescent="0.3">
      <c r="M40011" s="162"/>
      <c r="N40011" s="152"/>
      <c r="P40011" s="138"/>
    </row>
    <row r="40012" spans="13:16" x14ac:dyDescent="0.3">
      <c r="M40012" s="162"/>
      <c r="N40012" s="152"/>
      <c r="P40012" s="138"/>
    </row>
    <row r="40013" spans="13:16" x14ac:dyDescent="0.3">
      <c r="M40013" s="162"/>
      <c r="N40013" s="152"/>
      <c r="P40013" s="138"/>
    </row>
    <row r="40014" spans="13:16" x14ac:dyDescent="0.3">
      <c r="M40014" s="162"/>
      <c r="N40014" s="152"/>
      <c r="P40014" s="138"/>
    </row>
    <row r="40015" spans="13:16" x14ac:dyDescent="0.3">
      <c r="M40015" s="162"/>
      <c r="N40015" s="152"/>
      <c r="P40015" s="138"/>
    </row>
    <row r="40016" spans="13:16" x14ac:dyDescent="0.3">
      <c r="M40016" s="162"/>
      <c r="N40016" s="152"/>
      <c r="P40016" s="138"/>
    </row>
    <row r="40017" spans="13:16" x14ac:dyDescent="0.3">
      <c r="M40017" s="162"/>
      <c r="N40017" s="152"/>
      <c r="P40017" s="138"/>
    </row>
    <row r="40018" spans="13:16" x14ac:dyDescent="0.3">
      <c r="M40018" s="162"/>
      <c r="N40018" s="152"/>
      <c r="P40018" s="138"/>
    </row>
    <row r="40019" spans="13:16" x14ac:dyDescent="0.3">
      <c r="M40019" s="162"/>
      <c r="N40019" s="152"/>
      <c r="P40019" s="138"/>
    </row>
    <row r="40020" spans="13:16" x14ac:dyDescent="0.3">
      <c r="M40020" s="162"/>
      <c r="N40020" s="152"/>
      <c r="P40020" s="138"/>
    </row>
    <row r="40021" spans="13:16" x14ac:dyDescent="0.3">
      <c r="M40021" s="162"/>
      <c r="N40021" s="152"/>
      <c r="P40021" s="138"/>
    </row>
    <row r="40022" spans="13:16" x14ac:dyDescent="0.3">
      <c r="M40022" s="162"/>
      <c r="N40022" s="152"/>
      <c r="P40022" s="138"/>
    </row>
    <row r="40023" spans="13:16" x14ac:dyDescent="0.3">
      <c r="M40023" s="162"/>
      <c r="N40023" s="152"/>
      <c r="P40023" s="138"/>
    </row>
    <row r="40024" spans="13:16" x14ac:dyDescent="0.3">
      <c r="M40024" s="162"/>
      <c r="N40024" s="152"/>
      <c r="P40024" s="138"/>
    </row>
    <row r="40025" spans="13:16" x14ac:dyDescent="0.3">
      <c r="M40025" s="162"/>
      <c r="N40025" s="152"/>
      <c r="P40025" s="138"/>
    </row>
    <row r="40026" spans="13:16" x14ac:dyDescent="0.3">
      <c r="M40026" s="162"/>
      <c r="N40026" s="152"/>
      <c r="P40026" s="138"/>
    </row>
    <row r="40027" spans="13:16" x14ac:dyDescent="0.3">
      <c r="M40027" s="162"/>
      <c r="N40027" s="152"/>
      <c r="P40027" s="138"/>
    </row>
    <row r="40028" spans="13:16" x14ac:dyDescent="0.3">
      <c r="M40028" s="162"/>
      <c r="N40028" s="152"/>
      <c r="P40028" s="138"/>
    </row>
    <row r="40029" spans="13:16" x14ac:dyDescent="0.3">
      <c r="M40029" s="162"/>
      <c r="N40029" s="152"/>
      <c r="P40029" s="138"/>
    </row>
    <row r="40030" spans="13:16" x14ac:dyDescent="0.3">
      <c r="M40030" s="162"/>
      <c r="N40030" s="152"/>
      <c r="P40030" s="138"/>
    </row>
    <row r="40031" spans="13:16" x14ac:dyDescent="0.3">
      <c r="M40031" s="162"/>
      <c r="N40031" s="152"/>
      <c r="P40031" s="138"/>
    </row>
    <row r="40032" spans="13:16" x14ac:dyDescent="0.3">
      <c r="M40032" s="162"/>
      <c r="N40032" s="152"/>
      <c r="P40032" s="138"/>
    </row>
    <row r="40033" spans="13:16" x14ac:dyDescent="0.3">
      <c r="M40033" s="162"/>
      <c r="N40033" s="152"/>
      <c r="P40033" s="138"/>
    </row>
    <row r="40034" spans="13:16" x14ac:dyDescent="0.3">
      <c r="M40034" s="162"/>
      <c r="N40034" s="152"/>
      <c r="P40034" s="138"/>
    </row>
    <row r="40035" spans="13:16" x14ac:dyDescent="0.3">
      <c r="M40035" s="162"/>
      <c r="N40035" s="152"/>
      <c r="P40035" s="138"/>
    </row>
    <row r="40036" spans="13:16" x14ac:dyDescent="0.3">
      <c r="M40036" s="162"/>
      <c r="N40036" s="152"/>
      <c r="P40036" s="138"/>
    </row>
    <row r="40037" spans="13:16" x14ac:dyDescent="0.3">
      <c r="M40037" s="162"/>
      <c r="N40037" s="152"/>
      <c r="P40037" s="138"/>
    </row>
    <row r="40038" spans="13:16" x14ac:dyDescent="0.3">
      <c r="M40038" s="162"/>
      <c r="N40038" s="152"/>
      <c r="P40038" s="138"/>
    </row>
    <row r="40039" spans="13:16" x14ac:dyDescent="0.3">
      <c r="M40039" s="162"/>
      <c r="N40039" s="152"/>
      <c r="P40039" s="138"/>
    </row>
    <row r="40040" spans="13:16" x14ac:dyDescent="0.3">
      <c r="M40040" s="162"/>
      <c r="N40040" s="152"/>
      <c r="P40040" s="138"/>
    </row>
    <row r="40041" spans="13:16" x14ac:dyDescent="0.3">
      <c r="M40041" s="162"/>
      <c r="N40041" s="152"/>
      <c r="P40041" s="138"/>
    </row>
    <row r="40042" spans="13:16" x14ac:dyDescent="0.3">
      <c r="M40042" s="162"/>
      <c r="N40042" s="152"/>
      <c r="P40042" s="138"/>
    </row>
    <row r="40043" spans="13:16" x14ac:dyDescent="0.3">
      <c r="M40043" s="162"/>
      <c r="N40043" s="152"/>
      <c r="P40043" s="138"/>
    </row>
    <row r="40044" spans="13:16" x14ac:dyDescent="0.3">
      <c r="M40044" s="162"/>
      <c r="N40044" s="152"/>
      <c r="P40044" s="138"/>
    </row>
    <row r="40045" spans="13:16" x14ac:dyDescent="0.3">
      <c r="M40045" s="162"/>
      <c r="N40045" s="152"/>
      <c r="P40045" s="138"/>
    </row>
    <row r="40046" spans="13:16" x14ac:dyDescent="0.3">
      <c r="M40046" s="162"/>
      <c r="N40046" s="152"/>
      <c r="P40046" s="138"/>
    </row>
    <row r="40047" spans="13:16" x14ac:dyDescent="0.3">
      <c r="M40047" s="162"/>
      <c r="N40047" s="152"/>
      <c r="P40047" s="138"/>
    </row>
    <row r="40048" spans="13:16" x14ac:dyDescent="0.3">
      <c r="M40048" s="162"/>
      <c r="N40048" s="152"/>
      <c r="P40048" s="138"/>
    </row>
    <row r="40049" spans="13:16" x14ac:dyDescent="0.3">
      <c r="M40049" s="162"/>
      <c r="N40049" s="152"/>
      <c r="P40049" s="138"/>
    </row>
    <row r="40050" spans="13:16" x14ac:dyDescent="0.3">
      <c r="M40050" s="162"/>
      <c r="N40050" s="152"/>
      <c r="P40050" s="138"/>
    </row>
    <row r="40051" spans="13:16" x14ac:dyDescent="0.3">
      <c r="M40051" s="162"/>
      <c r="N40051" s="152"/>
      <c r="P40051" s="138"/>
    </row>
    <row r="40052" spans="13:16" x14ac:dyDescent="0.3">
      <c r="M40052" s="162"/>
      <c r="N40052" s="152"/>
      <c r="P40052" s="138"/>
    </row>
    <row r="40053" spans="13:16" x14ac:dyDescent="0.3">
      <c r="M40053" s="162"/>
      <c r="N40053" s="152"/>
      <c r="P40053" s="138"/>
    </row>
    <row r="40054" spans="13:16" x14ac:dyDescent="0.3">
      <c r="M40054" s="162"/>
      <c r="N40054" s="152"/>
      <c r="P40054" s="138"/>
    </row>
    <row r="40055" spans="13:16" x14ac:dyDescent="0.3">
      <c r="M40055" s="162"/>
      <c r="N40055" s="152"/>
      <c r="P40055" s="138"/>
    </row>
    <row r="40056" spans="13:16" x14ac:dyDescent="0.3">
      <c r="M40056" s="162"/>
      <c r="N40056" s="152"/>
      <c r="P40056" s="138"/>
    </row>
    <row r="40057" spans="13:16" x14ac:dyDescent="0.3">
      <c r="M40057" s="162"/>
      <c r="N40057" s="152"/>
      <c r="P40057" s="138"/>
    </row>
    <row r="40058" spans="13:16" x14ac:dyDescent="0.3">
      <c r="M40058" s="162"/>
      <c r="N40058" s="152"/>
      <c r="P40058" s="138"/>
    </row>
    <row r="40059" spans="13:16" x14ac:dyDescent="0.3">
      <c r="M40059" s="162"/>
      <c r="N40059" s="152"/>
      <c r="P40059" s="138"/>
    </row>
    <row r="40060" spans="13:16" x14ac:dyDescent="0.3">
      <c r="M40060" s="162"/>
      <c r="N40060" s="152"/>
      <c r="P40060" s="138"/>
    </row>
    <row r="40061" spans="13:16" x14ac:dyDescent="0.3">
      <c r="M40061" s="162"/>
      <c r="N40061" s="152"/>
      <c r="P40061" s="138"/>
    </row>
    <row r="40062" spans="13:16" x14ac:dyDescent="0.3">
      <c r="M40062" s="162"/>
      <c r="N40062" s="152"/>
      <c r="P40062" s="138"/>
    </row>
    <row r="40063" spans="13:16" x14ac:dyDescent="0.3">
      <c r="M40063" s="162"/>
      <c r="N40063" s="152"/>
      <c r="P40063" s="138"/>
    </row>
    <row r="40064" spans="13:16" x14ac:dyDescent="0.3">
      <c r="M40064" s="162"/>
      <c r="N40064" s="152"/>
      <c r="P40064" s="138"/>
    </row>
    <row r="40065" spans="13:16" x14ac:dyDescent="0.3">
      <c r="M40065" s="162"/>
      <c r="N40065" s="152"/>
      <c r="P40065" s="138"/>
    </row>
    <row r="40066" spans="13:16" x14ac:dyDescent="0.3">
      <c r="M40066" s="162"/>
      <c r="N40066" s="152"/>
      <c r="P40066" s="138"/>
    </row>
    <row r="40067" spans="13:16" x14ac:dyDescent="0.3">
      <c r="M40067" s="162"/>
      <c r="N40067" s="152"/>
      <c r="P40067" s="138"/>
    </row>
    <row r="40068" spans="13:16" x14ac:dyDescent="0.3">
      <c r="M40068" s="162"/>
      <c r="N40068" s="152"/>
      <c r="P40068" s="138"/>
    </row>
    <row r="40069" spans="13:16" x14ac:dyDescent="0.3">
      <c r="M40069" s="162"/>
      <c r="N40069" s="152"/>
      <c r="P40069" s="138"/>
    </row>
    <row r="40070" spans="13:16" x14ac:dyDescent="0.3">
      <c r="M40070" s="162"/>
      <c r="N40070" s="152"/>
      <c r="P40070" s="138"/>
    </row>
    <row r="40071" spans="13:16" x14ac:dyDescent="0.3">
      <c r="M40071" s="162"/>
      <c r="N40071" s="152"/>
      <c r="P40071" s="138"/>
    </row>
    <row r="40072" spans="13:16" x14ac:dyDescent="0.3">
      <c r="M40072" s="162"/>
      <c r="N40072" s="152"/>
      <c r="P40072" s="138"/>
    </row>
    <row r="40073" spans="13:16" x14ac:dyDescent="0.3">
      <c r="M40073" s="162"/>
      <c r="N40073" s="152"/>
      <c r="P40073" s="138"/>
    </row>
    <row r="40074" spans="13:16" x14ac:dyDescent="0.3">
      <c r="M40074" s="162"/>
      <c r="N40074" s="152"/>
      <c r="P40074" s="138"/>
    </row>
    <row r="40075" spans="13:16" x14ac:dyDescent="0.3">
      <c r="M40075" s="162"/>
      <c r="N40075" s="152"/>
      <c r="P40075" s="138"/>
    </row>
    <row r="40076" spans="13:16" x14ac:dyDescent="0.3">
      <c r="M40076" s="162"/>
      <c r="N40076" s="152"/>
      <c r="P40076" s="138"/>
    </row>
    <row r="40077" spans="13:16" x14ac:dyDescent="0.3">
      <c r="M40077" s="162"/>
      <c r="N40077" s="152"/>
      <c r="P40077" s="138"/>
    </row>
    <row r="40078" spans="13:16" x14ac:dyDescent="0.3">
      <c r="M40078" s="162"/>
      <c r="N40078" s="152"/>
      <c r="P40078" s="138"/>
    </row>
    <row r="40079" spans="13:16" x14ac:dyDescent="0.3">
      <c r="M40079" s="162"/>
      <c r="N40079" s="152"/>
      <c r="P40079" s="138"/>
    </row>
    <row r="40080" spans="13:16" x14ac:dyDescent="0.3">
      <c r="M40080" s="162"/>
      <c r="N40080" s="152"/>
      <c r="P40080" s="138"/>
    </row>
    <row r="40081" spans="13:16" x14ac:dyDescent="0.3">
      <c r="M40081" s="162"/>
      <c r="N40081" s="152"/>
      <c r="P40081" s="138"/>
    </row>
    <row r="40082" spans="13:16" x14ac:dyDescent="0.3">
      <c r="M40082" s="162"/>
      <c r="N40082" s="152"/>
      <c r="P40082" s="138"/>
    </row>
    <row r="40083" spans="13:16" x14ac:dyDescent="0.3">
      <c r="M40083" s="162"/>
      <c r="N40083" s="152"/>
      <c r="P40083" s="138"/>
    </row>
    <row r="40084" spans="13:16" x14ac:dyDescent="0.3">
      <c r="M40084" s="162"/>
      <c r="N40084" s="152"/>
      <c r="P40084" s="138"/>
    </row>
    <row r="40085" spans="13:16" x14ac:dyDescent="0.3">
      <c r="M40085" s="162"/>
      <c r="N40085" s="152"/>
      <c r="P40085" s="138"/>
    </row>
    <row r="40086" spans="13:16" x14ac:dyDescent="0.3">
      <c r="M40086" s="162"/>
      <c r="N40086" s="152"/>
      <c r="P40086" s="138"/>
    </row>
    <row r="40087" spans="13:16" x14ac:dyDescent="0.3">
      <c r="M40087" s="162"/>
      <c r="N40087" s="152"/>
      <c r="P40087" s="138"/>
    </row>
    <row r="40088" spans="13:16" x14ac:dyDescent="0.3">
      <c r="M40088" s="162"/>
      <c r="N40088" s="152"/>
      <c r="P40088" s="138"/>
    </row>
    <row r="40089" spans="13:16" x14ac:dyDescent="0.3">
      <c r="M40089" s="162"/>
      <c r="N40089" s="152"/>
      <c r="P40089" s="138"/>
    </row>
    <row r="40090" spans="13:16" x14ac:dyDescent="0.3">
      <c r="M40090" s="162"/>
      <c r="N40090" s="152"/>
      <c r="P40090" s="138"/>
    </row>
    <row r="40091" spans="13:16" x14ac:dyDescent="0.3">
      <c r="M40091" s="162"/>
      <c r="N40091" s="152"/>
      <c r="P40091" s="138"/>
    </row>
    <row r="40092" spans="13:16" x14ac:dyDescent="0.3">
      <c r="M40092" s="162"/>
      <c r="N40092" s="152"/>
      <c r="P40092" s="138"/>
    </row>
    <row r="40093" spans="13:16" x14ac:dyDescent="0.3">
      <c r="M40093" s="162"/>
      <c r="N40093" s="152"/>
      <c r="P40093" s="138"/>
    </row>
    <row r="40094" spans="13:16" x14ac:dyDescent="0.3">
      <c r="M40094" s="162"/>
      <c r="N40094" s="152"/>
      <c r="P40094" s="138"/>
    </row>
    <row r="40095" spans="13:16" x14ac:dyDescent="0.3">
      <c r="M40095" s="162"/>
      <c r="N40095" s="152"/>
      <c r="P40095" s="138"/>
    </row>
    <row r="40096" spans="13:16" x14ac:dyDescent="0.3">
      <c r="M40096" s="162"/>
      <c r="N40096" s="152"/>
      <c r="P40096" s="138"/>
    </row>
    <row r="40097" spans="13:16" x14ac:dyDescent="0.3">
      <c r="M40097" s="162"/>
      <c r="N40097" s="152"/>
      <c r="P40097" s="138"/>
    </row>
    <row r="40098" spans="13:16" x14ac:dyDescent="0.3">
      <c r="M40098" s="162"/>
      <c r="N40098" s="152"/>
      <c r="P40098" s="138"/>
    </row>
    <row r="40099" spans="13:16" x14ac:dyDescent="0.3">
      <c r="M40099" s="162"/>
      <c r="N40099" s="152"/>
      <c r="P40099" s="138"/>
    </row>
    <row r="40100" spans="13:16" x14ac:dyDescent="0.3">
      <c r="M40100" s="162"/>
      <c r="N40100" s="152"/>
      <c r="P40100" s="138"/>
    </row>
    <row r="40101" spans="13:16" x14ac:dyDescent="0.3">
      <c r="M40101" s="162"/>
      <c r="N40101" s="152"/>
      <c r="P40101" s="138"/>
    </row>
    <row r="40102" spans="13:16" x14ac:dyDescent="0.3">
      <c r="M40102" s="162"/>
      <c r="N40102" s="152"/>
      <c r="P40102" s="138"/>
    </row>
    <row r="40103" spans="13:16" x14ac:dyDescent="0.3">
      <c r="M40103" s="162"/>
      <c r="N40103" s="152"/>
      <c r="P40103" s="138"/>
    </row>
    <row r="40104" spans="13:16" x14ac:dyDescent="0.3">
      <c r="M40104" s="162"/>
      <c r="N40104" s="152"/>
      <c r="P40104" s="138"/>
    </row>
    <row r="40105" spans="13:16" x14ac:dyDescent="0.3">
      <c r="M40105" s="162"/>
      <c r="N40105" s="152"/>
      <c r="P40105" s="138"/>
    </row>
    <row r="40106" spans="13:16" x14ac:dyDescent="0.3">
      <c r="M40106" s="162"/>
      <c r="N40106" s="152"/>
      <c r="P40106" s="138"/>
    </row>
    <row r="40107" spans="13:16" x14ac:dyDescent="0.3">
      <c r="M40107" s="162"/>
      <c r="N40107" s="152"/>
      <c r="P40107" s="138"/>
    </row>
    <row r="40108" spans="13:16" x14ac:dyDescent="0.3">
      <c r="M40108" s="162"/>
      <c r="N40108" s="152"/>
      <c r="P40108" s="138"/>
    </row>
    <row r="40109" spans="13:16" x14ac:dyDescent="0.3">
      <c r="M40109" s="162"/>
      <c r="N40109" s="152"/>
      <c r="P40109" s="138"/>
    </row>
    <row r="40110" spans="13:16" x14ac:dyDescent="0.3">
      <c r="M40110" s="162"/>
      <c r="N40110" s="152"/>
      <c r="P40110" s="138"/>
    </row>
    <row r="40111" spans="13:16" x14ac:dyDescent="0.3">
      <c r="M40111" s="162"/>
      <c r="N40111" s="152"/>
      <c r="P40111" s="138"/>
    </row>
    <row r="40112" spans="13:16" x14ac:dyDescent="0.3">
      <c r="M40112" s="162"/>
      <c r="N40112" s="152"/>
      <c r="P40112" s="138"/>
    </row>
    <row r="40113" spans="13:16" x14ac:dyDescent="0.3">
      <c r="M40113" s="162"/>
      <c r="N40113" s="152"/>
      <c r="P40113" s="138"/>
    </row>
    <row r="40114" spans="13:16" x14ac:dyDescent="0.3">
      <c r="M40114" s="162"/>
      <c r="N40114" s="152"/>
      <c r="P40114" s="138"/>
    </row>
    <row r="40115" spans="13:16" x14ac:dyDescent="0.3">
      <c r="M40115" s="162"/>
      <c r="N40115" s="152"/>
      <c r="P40115" s="138"/>
    </row>
    <row r="40116" spans="13:16" x14ac:dyDescent="0.3">
      <c r="M40116" s="162"/>
      <c r="N40116" s="152"/>
      <c r="P40116" s="138"/>
    </row>
    <row r="40117" spans="13:16" x14ac:dyDescent="0.3">
      <c r="M40117" s="162"/>
      <c r="N40117" s="152"/>
      <c r="P40117" s="138"/>
    </row>
    <row r="40118" spans="13:16" x14ac:dyDescent="0.3">
      <c r="M40118" s="162"/>
      <c r="N40118" s="152"/>
      <c r="P40118" s="138"/>
    </row>
    <row r="40119" spans="13:16" x14ac:dyDescent="0.3">
      <c r="M40119" s="162"/>
      <c r="N40119" s="152"/>
      <c r="P40119" s="138"/>
    </row>
    <row r="40120" spans="13:16" x14ac:dyDescent="0.3">
      <c r="M40120" s="162"/>
      <c r="N40120" s="152"/>
      <c r="P40120" s="138"/>
    </row>
    <row r="40121" spans="13:16" x14ac:dyDescent="0.3">
      <c r="M40121" s="162"/>
      <c r="N40121" s="152"/>
      <c r="P40121" s="138"/>
    </row>
    <row r="40122" spans="13:16" x14ac:dyDescent="0.3">
      <c r="M40122" s="162"/>
      <c r="N40122" s="152"/>
      <c r="P40122" s="138"/>
    </row>
    <row r="40123" spans="13:16" x14ac:dyDescent="0.3">
      <c r="M40123" s="162"/>
      <c r="N40123" s="152"/>
      <c r="P40123" s="138"/>
    </row>
    <row r="40124" spans="13:16" x14ac:dyDescent="0.3">
      <c r="M40124" s="162"/>
      <c r="N40124" s="152"/>
      <c r="P40124" s="138"/>
    </row>
    <row r="40125" spans="13:16" x14ac:dyDescent="0.3">
      <c r="M40125" s="162"/>
      <c r="N40125" s="152"/>
      <c r="P40125" s="138"/>
    </row>
    <row r="40126" spans="13:16" x14ac:dyDescent="0.3">
      <c r="M40126" s="162"/>
      <c r="N40126" s="152"/>
      <c r="P40126" s="138"/>
    </row>
    <row r="40127" spans="13:16" x14ac:dyDescent="0.3">
      <c r="M40127" s="162"/>
      <c r="N40127" s="152"/>
      <c r="P40127" s="138"/>
    </row>
    <row r="40128" spans="13:16" x14ac:dyDescent="0.3">
      <c r="M40128" s="162"/>
      <c r="N40128" s="152"/>
      <c r="P40128" s="138"/>
    </row>
    <row r="40129" spans="13:16" x14ac:dyDescent="0.3">
      <c r="M40129" s="162"/>
      <c r="N40129" s="152"/>
      <c r="P40129" s="138"/>
    </row>
    <row r="40130" spans="13:16" x14ac:dyDescent="0.3">
      <c r="M40130" s="162"/>
      <c r="N40130" s="152"/>
      <c r="P40130" s="138"/>
    </row>
    <row r="40131" spans="13:16" x14ac:dyDescent="0.3">
      <c r="M40131" s="162"/>
      <c r="N40131" s="152"/>
      <c r="P40131" s="138"/>
    </row>
    <row r="40132" spans="13:16" x14ac:dyDescent="0.3">
      <c r="M40132" s="162"/>
      <c r="N40132" s="152"/>
      <c r="P40132" s="138"/>
    </row>
    <row r="40133" spans="13:16" x14ac:dyDescent="0.3">
      <c r="M40133" s="162"/>
      <c r="N40133" s="152"/>
      <c r="P40133" s="138"/>
    </row>
    <row r="40134" spans="13:16" x14ac:dyDescent="0.3">
      <c r="M40134" s="162"/>
      <c r="N40134" s="152"/>
      <c r="P40134" s="138"/>
    </row>
    <row r="40135" spans="13:16" x14ac:dyDescent="0.3">
      <c r="M40135" s="162"/>
      <c r="N40135" s="152"/>
      <c r="P40135" s="138"/>
    </row>
    <row r="40136" spans="13:16" x14ac:dyDescent="0.3">
      <c r="M40136" s="162"/>
      <c r="N40136" s="152"/>
      <c r="P40136" s="138"/>
    </row>
    <row r="40137" spans="13:16" x14ac:dyDescent="0.3">
      <c r="M40137" s="162"/>
      <c r="N40137" s="152"/>
      <c r="P40137" s="138"/>
    </row>
    <row r="40138" spans="13:16" x14ac:dyDescent="0.3">
      <c r="M40138" s="162"/>
      <c r="N40138" s="152"/>
      <c r="P40138" s="138"/>
    </row>
    <row r="40139" spans="13:16" x14ac:dyDescent="0.3">
      <c r="M40139" s="162"/>
      <c r="N40139" s="152"/>
      <c r="P40139" s="138"/>
    </row>
    <row r="40140" spans="13:16" x14ac:dyDescent="0.3">
      <c r="M40140" s="162"/>
      <c r="N40140" s="152"/>
      <c r="P40140" s="138"/>
    </row>
    <row r="40141" spans="13:16" x14ac:dyDescent="0.3">
      <c r="M40141" s="162"/>
      <c r="N40141" s="152"/>
      <c r="P40141" s="138"/>
    </row>
    <row r="40142" spans="13:16" x14ac:dyDescent="0.3">
      <c r="M40142" s="162"/>
      <c r="N40142" s="152"/>
      <c r="P40142" s="138"/>
    </row>
    <row r="40143" spans="13:16" x14ac:dyDescent="0.3">
      <c r="M40143" s="162"/>
      <c r="N40143" s="152"/>
      <c r="P40143" s="138"/>
    </row>
    <row r="40144" spans="13:16" x14ac:dyDescent="0.3">
      <c r="M40144" s="162"/>
      <c r="N40144" s="152"/>
      <c r="P40144" s="138"/>
    </row>
    <row r="40145" spans="13:16" x14ac:dyDescent="0.3">
      <c r="M40145" s="162"/>
      <c r="N40145" s="152"/>
      <c r="P40145" s="138"/>
    </row>
    <row r="40146" spans="13:16" x14ac:dyDescent="0.3">
      <c r="M40146" s="162"/>
      <c r="N40146" s="152"/>
      <c r="P40146" s="138"/>
    </row>
    <row r="40147" spans="13:16" x14ac:dyDescent="0.3">
      <c r="M40147" s="162"/>
      <c r="N40147" s="152"/>
      <c r="P40147" s="138"/>
    </row>
    <row r="40148" spans="13:16" x14ac:dyDescent="0.3">
      <c r="M40148" s="162"/>
      <c r="N40148" s="152"/>
      <c r="P40148" s="138"/>
    </row>
    <row r="40149" spans="13:16" x14ac:dyDescent="0.3">
      <c r="M40149" s="162"/>
      <c r="N40149" s="152"/>
      <c r="P40149" s="138"/>
    </row>
    <row r="40150" spans="13:16" x14ac:dyDescent="0.3">
      <c r="M40150" s="162"/>
      <c r="N40150" s="152"/>
      <c r="P40150" s="138"/>
    </row>
    <row r="40151" spans="13:16" x14ac:dyDescent="0.3">
      <c r="M40151" s="162"/>
      <c r="N40151" s="152"/>
      <c r="P40151" s="138"/>
    </row>
    <row r="40152" spans="13:16" x14ac:dyDescent="0.3">
      <c r="M40152" s="162"/>
      <c r="N40152" s="152"/>
      <c r="P40152" s="138"/>
    </row>
    <row r="40153" spans="13:16" x14ac:dyDescent="0.3">
      <c r="M40153" s="162"/>
      <c r="N40153" s="152"/>
      <c r="P40153" s="138"/>
    </row>
    <row r="40154" spans="13:16" x14ac:dyDescent="0.3">
      <c r="M40154" s="162"/>
      <c r="N40154" s="152"/>
      <c r="P40154" s="138"/>
    </row>
    <row r="40155" spans="13:16" x14ac:dyDescent="0.3">
      <c r="M40155" s="162"/>
      <c r="N40155" s="152"/>
      <c r="P40155" s="138"/>
    </row>
    <row r="40156" spans="13:16" x14ac:dyDescent="0.3">
      <c r="M40156" s="162"/>
      <c r="N40156" s="152"/>
      <c r="P40156" s="138"/>
    </row>
    <row r="40157" spans="13:16" x14ac:dyDescent="0.3">
      <c r="M40157" s="162"/>
      <c r="N40157" s="152"/>
      <c r="P40157" s="138"/>
    </row>
    <row r="40158" spans="13:16" x14ac:dyDescent="0.3">
      <c r="M40158" s="162"/>
      <c r="N40158" s="152"/>
      <c r="P40158" s="138"/>
    </row>
    <row r="40159" spans="13:16" x14ac:dyDescent="0.3">
      <c r="M40159" s="162"/>
      <c r="N40159" s="152"/>
      <c r="P40159" s="138"/>
    </row>
    <row r="40160" spans="13:16" x14ac:dyDescent="0.3">
      <c r="M40160" s="162"/>
      <c r="N40160" s="152"/>
      <c r="P40160" s="138"/>
    </row>
    <row r="40161" spans="13:16" x14ac:dyDescent="0.3">
      <c r="M40161" s="162"/>
      <c r="N40161" s="152"/>
      <c r="P40161" s="138"/>
    </row>
    <row r="40162" spans="13:16" x14ac:dyDescent="0.3">
      <c r="M40162" s="162"/>
      <c r="N40162" s="152"/>
      <c r="P40162" s="138"/>
    </row>
    <row r="40163" spans="13:16" x14ac:dyDescent="0.3">
      <c r="M40163" s="162"/>
      <c r="N40163" s="152"/>
      <c r="P40163" s="138"/>
    </row>
    <row r="40164" spans="13:16" x14ac:dyDescent="0.3">
      <c r="M40164" s="162"/>
      <c r="N40164" s="152"/>
      <c r="P40164" s="138"/>
    </row>
    <row r="40165" spans="13:16" x14ac:dyDescent="0.3">
      <c r="M40165" s="162"/>
      <c r="N40165" s="152"/>
      <c r="P40165" s="138"/>
    </row>
    <row r="40166" spans="13:16" x14ac:dyDescent="0.3">
      <c r="M40166" s="162"/>
      <c r="N40166" s="152"/>
      <c r="P40166" s="138"/>
    </row>
    <row r="40167" spans="13:16" x14ac:dyDescent="0.3">
      <c r="M40167" s="162"/>
      <c r="N40167" s="152"/>
      <c r="P40167" s="138"/>
    </row>
    <row r="40168" spans="13:16" x14ac:dyDescent="0.3">
      <c r="M40168" s="162"/>
      <c r="N40168" s="152"/>
      <c r="P40168" s="138"/>
    </row>
    <row r="40169" spans="13:16" x14ac:dyDescent="0.3">
      <c r="M40169" s="162"/>
      <c r="N40169" s="152"/>
      <c r="P40169" s="138"/>
    </row>
    <row r="40170" spans="13:16" x14ac:dyDescent="0.3">
      <c r="M40170" s="162"/>
      <c r="N40170" s="152"/>
      <c r="P40170" s="138"/>
    </row>
    <row r="40171" spans="13:16" x14ac:dyDescent="0.3">
      <c r="M40171" s="162"/>
      <c r="N40171" s="152"/>
      <c r="P40171" s="138"/>
    </row>
    <row r="40172" spans="13:16" x14ac:dyDescent="0.3">
      <c r="M40172" s="162"/>
      <c r="N40172" s="152"/>
      <c r="P40172" s="138"/>
    </row>
    <row r="40173" spans="13:16" x14ac:dyDescent="0.3">
      <c r="M40173" s="162"/>
      <c r="N40173" s="152"/>
      <c r="P40173" s="138"/>
    </row>
    <row r="40174" spans="13:16" x14ac:dyDescent="0.3">
      <c r="M40174" s="162"/>
      <c r="N40174" s="152"/>
      <c r="P40174" s="138"/>
    </row>
    <row r="40175" spans="13:16" x14ac:dyDescent="0.3">
      <c r="M40175" s="162"/>
      <c r="N40175" s="152"/>
      <c r="P40175" s="138"/>
    </row>
    <row r="40176" spans="13:16" x14ac:dyDescent="0.3">
      <c r="M40176" s="162"/>
      <c r="N40176" s="152"/>
      <c r="P40176" s="138"/>
    </row>
    <row r="40177" spans="13:16" x14ac:dyDescent="0.3">
      <c r="M40177" s="162"/>
      <c r="N40177" s="152"/>
      <c r="P40177" s="138"/>
    </row>
    <row r="40178" spans="13:16" x14ac:dyDescent="0.3">
      <c r="M40178" s="162"/>
      <c r="N40178" s="152"/>
      <c r="P40178" s="138"/>
    </row>
    <row r="40179" spans="13:16" x14ac:dyDescent="0.3">
      <c r="M40179" s="162"/>
      <c r="N40179" s="152"/>
      <c r="P40179" s="138"/>
    </row>
    <row r="40180" spans="13:16" x14ac:dyDescent="0.3">
      <c r="M40180" s="162"/>
      <c r="N40180" s="152"/>
      <c r="P40180" s="138"/>
    </row>
    <row r="40181" spans="13:16" x14ac:dyDescent="0.3">
      <c r="M40181" s="162"/>
      <c r="N40181" s="152"/>
      <c r="P40181" s="138"/>
    </row>
    <row r="40182" spans="13:16" x14ac:dyDescent="0.3">
      <c r="M40182" s="162"/>
      <c r="N40182" s="152"/>
      <c r="P40182" s="138"/>
    </row>
    <row r="40183" spans="13:16" x14ac:dyDescent="0.3">
      <c r="M40183" s="162"/>
      <c r="N40183" s="152"/>
      <c r="P40183" s="138"/>
    </row>
    <row r="40184" spans="13:16" x14ac:dyDescent="0.3">
      <c r="M40184" s="162"/>
      <c r="N40184" s="152"/>
      <c r="P40184" s="138"/>
    </row>
    <row r="40185" spans="13:16" x14ac:dyDescent="0.3">
      <c r="M40185" s="162"/>
      <c r="N40185" s="152"/>
      <c r="P40185" s="138"/>
    </row>
    <row r="40186" spans="13:16" x14ac:dyDescent="0.3">
      <c r="M40186" s="162"/>
      <c r="N40186" s="152"/>
      <c r="P40186" s="138"/>
    </row>
    <row r="40187" spans="13:16" x14ac:dyDescent="0.3">
      <c r="M40187" s="162"/>
      <c r="N40187" s="152"/>
      <c r="P40187" s="138"/>
    </row>
    <row r="40188" spans="13:16" x14ac:dyDescent="0.3">
      <c r="M40188" s="162"/>
      <c r="N40188" s="152"/>
      <c r="P40188" s="138"/>
    </row>
    <row r="40189" spans="13:16" x14ac:dyDescent="0.3">
      <c r="M40189" s="162"/>
      <c r="N40189" s="152"/>
      <c r="P40189" s="138"/>
    </row>
    <row r="40190" spans="13:16" x14ac:dyDescent="0.3">
      <c r="M40190" s="162"/>
      <c r="N40190" s="152"/>
      <c r="P40190" s="138"/>
    </row>
    <row r="40191" spans="13:16" x14ac:dyDescent="0.3">
      <c r="M40191" s="162"/>
      <c r="N40191" s="152"/>
      <c r="P40191" s="138"/>
    </row>
    <row r="40192" spans="13:16" x14ac:dyDescent="0.3">
      <c r="M40192" s="162"/>
      <c r="N40192" s="152"/>
      <c r="P40192" s="138"/>
    </row>
    <row r="40193" spans="13:16" x14ac:dyDescent="0.3">
      <c r="M40193" s="162"/>
      <c r="N40193" s="152"/>
      <c r="P40193" s="138"/>
    </row>
    <row r="40194" spans="13:16" x14ac:dyDescent="0.3">
      <c r="M40194" s="162"/>
      <c r="N40194" s="152"/>
      <c r="P40194" s="138"/>
    </row>
    <row r="40195" spans="13:16" x14ac:dyDescent="0.3">
      <c r="M40195" s="162"/>
      <c r="N40195" s="152"/>
      <c r="P40195" s="138"/>
    </row>
    <row r="40196" spans="13:16" x14ac:dyDescent="0.3">
      <c r="M40196" s="162"/>
      <c r="N40196" s="152"/>
      <c r="P40196" s="138"/>
    </row>
    <row r="40197" spans="13:16" x14ac:dyDescent="0.3">
      <c r="M40197" s="162"/>
      <c r="N40197" s="152"/>
      <c r="P40197" s="138"/>
    </row>
    <row r="40198" spans="13:16" x14ac:dyDescent="0.3">
      <c r="M40198" s="162"/>
      <c r="N40198" s="152"/>
      <c r="P40198" s="138"/>
    </row>
    <row r="40199" spans="13:16" x14ac:dyDescent="0.3">
      <c r="M40199" s="162"/>
      <c r="N40199" s="152"/>
      <c r="P40199" s="138"/>
    </row>
    <row r="40200" spans="13:16" x14ac:dyDescent="0.3">
      <c r="M40200" s="162"/>
      <c r="N40200" s="152"/>
      <c r="P40200" s="138"/>
    </row>
    <row r="40201" spans="13:16" x14ac:dyDescent="0.3">
      <c r="M40201" s="162"/>
      <c r="N40201" s="152"/>
      <c r="P40201" s="138"/>
    </row>
    <row r="40202" spans="13:16" x14ac:dyDescent="0.3">
      <c r="M40202" s="162"/>
      <c r="N40202" s="152"/>
      <c r="P40202" s="138"/>
    </row>
    <row r="40203" spans="13:16" x14ac:dyDescent="0.3">
      <c r="M40203" s="162"/>
      <c r="N40203" s="152"/>
      <c r="P40203" s="138"/>
    </row>
    <row r="40204" spans="13:16" x14ac:dyDescent="0.3">
      <c r="M40204" s="162"/>
      <c r="N40204" s="152"/>
      <c r="P40204" s="138"/>
    </row>
    <row r="40205" spans="13:16" x14ac:dyDescent="0.3">
      <c r="M40205" s="162"/>
      <c r="N40205" s="152"/>
      <c r="P40205" s="138"/>
    </row>
    <row r="40206" spans="13:16" x14ac:dyDescent="0.3">
      <c r="M40206" s="162"/>
      <c r="N40206" s="152"/>
      <c r="P40206" s="138"/>
    </row>
    <row r="40207" spans="13:16" x14ac:dyDescent="0.3">
      <c r="M40207" s="162"/>
      <c r="N40207" s="152"/>
      <c r="P40207" s="138"/>
    </row>
    <row r="40208" spans="13:16" x14ac:dyDescent="0.3">
      <c r="M40208" s="162"/>
      <c r="N40208" s="152"/>
      <c r="P40208" s="138"/>
    </row>
    <row r="40209" spans="13:16" x14ac:dyDescent="0.3">
      <c r="M40209" s="162"/>
      <c r="N40209" s="152"/>
      <c r="P40209" s="138"/>
    </row>
    <row r="40210" spans="13:16" x14ac:dyDescent="0.3">
      <c r="M40210" s="162"/>
      <c r="N40210" s="152"/>
      <c r="P40210" s="138"/>
    </row>
    <row r="40211" spans="13:16" x14ac:dyDescent="0.3">
      <c r="M40211" s="162"/>
      <c r="N40211" s="152"/>
      <c r="P40211" s="138"/>
    </row>
    <row r="40212" spans="13:16" x14ac:dyDescent="0.3">
      <c r="M40212" s="162"/>
      <c r="N40212" s="152"/>
      <c r="P40212" s="138"/>
    </row>
    <row r="40213" spans="13:16" x14ac:dyDescent="0.3">
      <c r="M40213" s="162"/>
      <c r="N40213" s="152"/>
      <c r="P40213" s="138"/>
    </row>
    <row r="40214" spans="13:16" x14ac:dyDescent="0.3">
      <c r="M40214" s="162"/>
      <c r="N40214" s="152"/>
      <c r="P40214" s="138"/>
    </row>
    <row r="40215" spans="13:16" x14ac:dyDescent="0.3">
      <c r="M40215" s="162"/>
      <c r="N40215" s="152"/>
      <c r="P40215" s="138"/>
    </row>
    <row r="40216" spans="13:16" x14ac:dyDescent="0.3">
      <c r="M40216" s="162"/>
      <c r="N40216" s="152"/>
      <c r="P40216" s="138"/>
    </row>
    <row r="40217" spans="13:16" x14ac:dyDescent="0.3">
      <c r="M40217" s="162"/>
      <c r="N40217" s="152"/>
      <c r="P40217" s="138"/>
    </row>
    <row r="40218" spans="13:16" x14ac:dyDescent="0.3">
      <c r="M40218" s="162"/>
      <c r="N40218" s="152"/>
      <c r="P40218" s="138"/>
    </row>
    <row r="40219" spans="13:16" x14ac:dyDescent="0.3">
      <c r="M40219" s="162"/>
      <c r="N40219" s="152"/>
      <c r="P40219" s="138"/>
    </row>
    <row r="40220" spans="13:16" x14ac:dyDescent="0.3">
      <c r="M40220" s="162"/>
      <c r="N40220" s="152"/>
      <c r="P40220" s="138"/>
    </row>
    <row r="40221" spans="13:16" x14ac:dyDescent="0.3">
      <c r="M40221" s="162"/>
      <c r="N40221" s="152"/>
      <c r="P40221" s="138"/>
    </row>
    <row r="40222" spans="13:16" x14ac:dyDescent="0.3">
      <c r="M40222" s="162"/>
      <c r="N40222" s="152"/>
      <c r="P40222" s="138"/>
    </row>
    <row r="40223" spans="13:16" x14ac:dyDescent="0.3">
      <c r="M40223" s="162"/>
      <c r="N40223" s="152"/>
      <c r="P40223" s="138"/>
    </row>
    <row r="40224" spans="13:16" x14ac:dyDescent="0.3">
      <c r="M40224" s="162"/>
      <c r="N40224" s="152"/>
      <c r="P40224" s="138"/>
    </row>
    <row r="40225" spans="13:16" x14ac:dyDescent="0.3">
      <c r="M40225" s="162"/>
      <c r="N40225" s="152"/>
      <c r="P40225" s="138"/>
    </row>
    <row r="40226" spans="13:16" x14ac:dyDescent="0.3">
      <c r="M40226" s="162"/>
      <c r="N40226" s="152"/>
      <c r="P40226" s="138"/>
    </row>
    <row r="40227" spans="13:16" x14ac:dyDescent="0.3">
      <c r="M40227" s="162"/>
      <c r="N40227" s="152"/>
      <c r="P40227" s="138"/>
    </row>
    <row r="40228" spans="13:16" x14ac:dyDescent="0.3">
      <c r="M40228" s="162"/>
      <c r="N40228" s="152"/>
      <c r="P40228" s="138"/>
    </row>
    <row r="40229" spans="13:16" x14ac:dyDescent="0.3">
      <c r="M40229" s="162"/>
      <c r="N40229" s="152"/>
      <c r="P40229" s="138"/>
    </row>
    <row r="40230" spans="13:16" x14ac:dyDescent="0.3">
      <c r="M40230" s="162"/>
      <c r="N40230" s="152"/>
      <c r="P40230" s="138"/>
    </row>
    <row r="40231" spans="13:16" x14ac:dyDescent="0.3">
      <c r="M40231" s="162"/>
      <c r="N40231" s="152"/>
      <c r="P40231" s="138"/>
    </row>
    <row r="40232" spans="13:16" x14ac:dyDescent="0.3">
      <c r="M40232" s="162"/>
      <c r="N40232" s="152"/>
      <c r="P40232" s="138"/>
    </row>
    <row r="40233" spans="13:16" x14ac:dyDescent="0.3">
      <c r="M40233" s="162"/>
      <c r="N40233" s="152"/>
      <c r="P40233" s="138"/>
    </row>
    <row r="40234" spans="13:16" x14ac:dyDescent="0.3">
      <c r="M40234" s="162"/>
      <c r="N40234" s="152"/>
      <c r="P40234" s="138"/>
    </row>
    <row r="40235" spans="13:16" x14ac:dyDescent="0.3">
      <c r="M40235" s="162"/>
      <c r="N40235" s="152"/>
      <c r="P40235" s="138"/>
    </row>
    <row r="40236" spans="13:16" x14ac:dyDescent="0.3">
      <c r="M40236" s="162"/>
      <c r="N40236" s="152"/>
      <c r="P40236" s="138"/>
    </row>
    <row r="40237" spans="13:16" x14ac:dyDescent="0.3">
      <c r="M40237" s="162"/>
      <c r="N40237" s="152"/>
      <c r="P40237" s="138"/>
    </row>
    <row r="40238" spans="13:16" x14ac:dyDescent="0.3">
      <c r="M40238" s="162"/>
      <c r="N40238" s="152"/>
      <c r="P40238" s="138"/>
    </row>
    <row r="40239" spans="13:16" x14ac:dyDescent="0.3">
      <c r="M40239" s="162"/>
      <c r="N40239" s="152"/>
      <c r="P40239" s="138"/>
    </row>
    <row r="40240" spans="13:16" x14ac:dyDescent="0.3">
      <c r="M40240" s="162"/>
      <c r="N40240" s="152"/>
      <c r="P40240" s="138"/>
    </row>
    <row r="40241" spans="13:16" x14ac:dyDescent="0.3">
      <c r="M40241" s="162"/>
      <c r="N40241" s="152"/>
      <c r="P40241" s="138"/>
    </row>
    <row r="40242" spans="13:16" x14ac:dyDescent="0.3">
      <c r="M40242" s="162"/>
      <c r="N40242" s="152"/>
      <c r="P40242" s="138"/>
    </row>
    <row r="40243" spans="13:16" x14ac:dyDescent="0.3">
      <c r="M40243" s="162"/>
      <c r="N40243" s="152"/>
      <c r="P40243" s="138"/>
    </row>
    <row r="40244" spans="13:16" x14ac:dyDescent="0.3">
      <c r="M40244" s="162"/>
      <c r="N40244" s="152"/>
      <c r="P40244" s="138"/>
    </row>
    <row r="40245" spans="13:16" x14ac:dyDescent="0.3">
      <c r="M40245" s="162"/>
      <c r="N40245" s="152"/>
      <c r="P40245" s="138"/>
    </row>
    <row r="40246" spans="13:16" x14ac:dyDescent="0.3">
      <c r="M40246" s="162"/>
      <c r="N40246" s="152"/>
      <c r="P40246" s="138"/>
    </row>
    <row r="40247" spans="13:16" x14ac:dyDescent="0.3">
      <c r="M40247" s="162"/>
      <c r="N40247" s="152"/>
      <c r="P40247" s="138"/>
    </row>
    <row r="40248" spans="13:16" x14ac:dyDescent="0.3">
      <c r="M40248" s="162"/>
      <c r="N40248" s="152"/>
      <c r="P40248" s="138"/>
    </row>
    <row r="40249" spans="13:16" x14ac:dyDescent="0.3">
      <c r="M40249" s="162"/>
      <c r="N40249" s="152"/>
      <c r="P40249" s="138"/>
    </row>
    <row r="40250" spans="13:16" x14ac:dyDescent="0.3">
      <c r="M40250" s="162"/>
      <c r="N40250" s="152"/>
      <c r="P40250" s="138"/>
    </row>
    <row r="40251" spans="13:16" x14ac:dyDescent="0.3">
      <c r="M40251" s="162"/>
      <c r="N40251" s="152"/>
      <c r="P40251" s="138"/>
    </row>
    <row r="40252" spans="13:16" x14ac:dyDescent="0.3">
      <c r="M40252" s="162"/>
      <c r="N40252" s="152"/>
      <c r="P40252" s="138"/>
    </row>
    <row r="40253" spans="13:16" x14ac:dyDescent="0.3">
      <c r="M40253" s="162"/>
      <c r="N40253" s="152"/>
      <c r="P40253" s="138"/>
    </row>
    <row r="40254" spans="13:16" x14ac:dyDescent="0.3">
      <c r="M40254" s="162"/>
      <c r="N40254" s="152"/>
      <c r="P40254" s="138"/>
    </row>
    <row r="40255" spans="13:16" x14ac:dyDescent="0.3">
      <c r="M40255" s="162"/>
      <c r="N40255" s="152"/>
      <c r="P40255" s="138"/>
    </row>
    <row r="40256" spans="13:16" x14ac:dyDescent="0.3">
      <c r="M40256" s="162"/>
      <c r="N40256" s="152"/>
      <c r="P40256" s="138"/>
    </row>
    <row r="40257" spans="13:16" x14ac:dyDescent="0.3">
      <c r="M40257" s="162"/>
      <c r="N40257" s="152"/>
      <c r="P40257" s="138"/>
    </row>
    <row r="40258" spans="13:16" x14ac:dyDescent="0.3">
      <c r="M40258" s="162"/>
      <c r="N40258" s="152"/>
      <c r="P40258" s="138"/>
    </row>
    <row r="40259" spans="13:16" x14ac:dyDescent="0.3">
      <c r="M40259" s="162"/>
      <c r="N40259" s="152"/>
      <c r="P40259" s="138"/>
    </row>
    <row r="40260" spans="13:16" x14ac:dyDescent="0.3">
      <c r="M40260" s="162"/>
      <c r="N40260" s="152"/>
      <c r="P40260" s="138"/>
    </row>
    <row r="40261" spans="13:16" x14ac:dyDescent="0.3">
      <c r="M40261" s="162"/>
      <c r="N40261" s="152"/>
      <c r="P40261" s="138"/>
    </row>
    <row r="40262" spans="13:16" x14ac:dyDescent="0.3">
      <c r="M40262" s="162"/>
      <c r="N40262" s="152"/>
      <c r="P40262" s="138"/>
    </row>
    <row r="40263" spans="13:16" x14ac:dyDescent="0.3">
      <c r="M40263" s="162"/>
      <c r="N40263" s="152"/>
      <c r="P40263" s="138"/>
    </row>
    <row r="40264" spans="13:16" x14ac:dyDescent="0.3">
      <c r="M40264" s="162"/>
      <c r="N40264" s="152"/>
      <c r="P40264" s="138"/>
    </row>
    <row r="40265" spans="13:16" x14ac:dyDescent="0.3">
      <c r="M40265" s="162"/>
      <c r="N40265" s="152"/>
      <c r="P40265" s="138"/>
    </row>
    <row r="40266" spans="13:16" x14ac:dyDescent="0.3">
      <c r="M40266" s="162"/>
      <c r="N40266" s="152"/>
      <c r="P40266" s="138"/>
    </row>
    <row r="40267" spans="13:16" x14ac:dyDescent="0.3">
      <c r="M40267" s="162"/>
      <c r="N40267" s="152"/>
      <c r="P40267" s="138"/>
    </row>
    <row r="40268" spans="13:16" x14ac:dyDescent="0.3">
      <c r="M40268" s="162"/>
      <c r="N40268" s="152"/>
      <c r="P40268" s="138"/>
    </row>
    <row r="40269" spans="13:16" x14ac:dyDescent="0.3">
      <c r="M40269" s="162"/>
      <c r="N40269" s="152"/>
      <c r="P40269" s="138"/>
    </row>
    <row r="40270" spans="13:16" x14ac:dyDescent="0.3">
      <c r="M40270" s="162"/>
      <c r="N40270" s="152"/>
      <c r="P40270" s="138"/>
    </row>
    <row r="40271" spans="13:16" x14ac:dyDescent="0.3">
      <c r="M40271" s="162"/>
      <c r="N40271" s="152"/>
      <c r="P40271" s="138"/>
    </row>
    <row r="40272" spans="13:16" x14ac:dyDescent="0.3">
      <c r="M40272" s="162"/>
      <c r="N40272" s="152"/>
      <c r="P40272" s="138"/>
    </row>
    <row r="40273" spans="13:16" x14ac:dyDescent="0.3">
      <c r="M40273" s="162"/>
      <c r="N40273" s="152"/>
      <c r="P40273" s="138"/>
    </row>
    <row r="40274" spans="13:16" x14ac:dyDescent="0.3">
      <c r="M40274" s="162"/>
      <c r="N40274" s="152"/>
      <c r="P40274" s="138"/>
    </row>
    <row r="40275" spans="13:16" x14ac:dyDescent="0.3">
      <c r="M40275" s="162"/>
      <c r="N40275" s="152"/>
      <c r="P40275" s="138"/>
    </row>
    <row r="40276" spans="13:16" x14ac:dyDescent="0.3">
      <c r="M40276" s="162"/>
      <c r="N40276" s="152"/>
      <c r="P40276" s="138"/>
    </row>
    <row r="40277" spans="13:16" x14ac:dyDescent="0.3">
      <c r="M40277" s="162"/>
      <c r="N40277" s="152"/>
      <c r="P40277" s="138"/>
    </row>
    <row r="40278" spans="13:16" x14ac:dyDescent="0.3">
      <c r="M40278" s="162"/>
      <c r="N40278" s="152"/>
      <c r="P40278" s="138"/>
    </row>
    <row r="40279" spans="13:16" x14ac:dyDescent="0.3">
      <c r="M40279" s="162"/>
      <c r="N40279" s="152"/>
      <c r="P40279" s="138"/>
    </row>
    <row r="40280" spans="13:16" x14ac:dyDescent="0.3">
      <c r="M40280" s="162"/>
      <c r="N40280" s="152"/>
      <c r="P40280" s="138"/>
    </row>
    <row r="40281" spans="13:16" x14ac:dyDescent="0.3">
      <c r="M40281" s="162"/>
      <c r="N40281" s="152"/>
      <c r="P40281" s="138"/>
    </row>
    <row r="40282" spans="13:16" x14ac:dyDescent="0.3">
      <c r="M40282" s="162"/>
      <c r="N40282" s="152"/>
      <c r="P40282" s="138"/>
    </row>
    <row r="40283" spans="13:16" x14ac:dyDescent="0.3">
      <c r="M40283" s="162"/>
      <c r="N40283" s="152"/>
      <c r="P40283" s="138"/>
    </row>
    <row r="40284" spans="13:16" x14ac:dyDescent="0.3">
      <c r="M40284" s="162"/>
      <c r="N40284" s="152"/>
      <c r="P40284" s="138"/>
    </row>
    <row r="40285" spans="13:16" x14ac:dyDescent="0.3">
      <c r="M40285" s="162"/>
      <c r="N40285" s="152"/>
      <c r="P40285" s="138"/>
    </row>
    <row r="40286" spans="13:16" x14ac:dyDescent="0.3">
      <c r="M40286" s="162"/>
      <c r="N40286" s="152"/>
      <c r="P40286" s="138"/>
    </row>
    <row r="40287" spans="13:16" x14ac:dyDescent="0.3">
      <c r="M40287" s="162"/>
      <c r="N40287" s="152"/>
      <c r="P40287" s="138"/>
    </row>
    <row r="40288" spans="13:16" x14ac:dyDescent="0.3">
      <c r="M40288" s="162"/>
      <c r="N40288" s="152"/>
      <c r="P40288" s="138"/>
    </row>
    <row r="40289" spans="13:16" x14ac:dyDescent="0.3">
      <c r="M40289" s="162"/>
      <c r="N40289" s="152"/>
      <c r="P40289" s="138"/>
    </row>
    <row r="40290" spans="13:16" x14ac:dyDescent="0.3">
      <c r="M40290" s="162"/>
      <c r="N40290" s="152"/>
      <c r="P40290" s="138"/>
    </row>
    <row r="40291" spans="13:16" x14ac:dyDescent="0.3">
      <c r="M40291" s="162"/>
      <c r="N40291" s="152"/>
      <c r="P40291" s="138"/>
    </row>
    <row r="40292" spans="13:16" x14ac:dyDescent="0.3">
      <c r="M40292" s="162"/>
      <c r="N40292" s="152"/>
      <c r="P40292" s="138"/>
    </row>
    <row r="40293" spans="13:16" x14ac:dyDescent="0.3">
      <c r="M40293" s="162"/>
      <c r="N40293" s="152"/>
      <c r="P40293" s="138"/>
    </row>
    <row r="40294" spans="13:16" x14ac:dyDescent="0.3">
      <c r="M40294" s="162"/>
      <c r="N40294" s="152"/>
      <c r="P40294" s="138"/>
    </row>
    <row r="40295" spans="13:16" x14ac:dyDescent="0.3">
      <c r="M40295" s="162"/>
      <c r="N40295" s="152"/>
      <c r="P40295" s="138"/>
    </row>
    <row r="40296" spans="13:16" x14ac:dyDescent="0.3">
      <c r="M40296" s="162"/>
      <c r="N40296" s="152"/>
      <c r="P40296" s="138"/>
    </row>
    <row r="40297" spans="13:16" x14ac:dyDescent="0.3">
      <c r="M40297" s="162"/>
      <c r="N40297" s="152"/>
      <c r="P40297" s="138"/>
    </row>
    <row r="40298" spans="13:16" x14ac:dyDescent="0.3">
      <c r="M40298" s="162"/>
      <c r="N40298" s="152"/>
      <c r="P40298" s="138"/>
    </row>
    <row r="40299" spans="13:16" x14ac:dyDescent="0.3">
      <c r="M40299" s="162"/>
      <c r="N40299" s="152"/>
      <c r="P40299" s="138"/>
    </row>
    <row r="40300" spans="13:16" x14ac:dyDescent="0.3">
      <c r="M40300" s="162"/>
      <c r="N40300" s="152"/>
      <c r="P40300" s="138"/>
    </row>
    <row r="40301" spans="13:16" x14ac:dyDescent="0.3">
      <c r="M40301" s="162"/>
      <c r="N40301" s="152"/>
      <c r="P40301" s="138"/>
    </row>
    <row r="40302" spans="13:16" x14ac:dyDescent="0.3">
      <c r="M40302" s="162"/>
      <c r="N40302" s="152"/>
      <c r="P40302" s="138"/>
    </row>
    <row r="40303" spans="13:16" x14ac:dyDescent="0.3">
      <c r="M40303" s="162"/>
      <c r="N40303" s="152"/>
      <c r="P40303" s="138"/>
    </row>
    <row r="40304" spans="13:16" x14ac:dyDescent="0.3">
      <c r="M40304" s="162"/>
      <c r="N40304" s="152"/>
      <c r="P40304" s="138"/>
    </row>
    <row r="40305" spans="13:16" x14ac:dyDescent="0.3">
      <c r="M40305" s="162"/>
      <c r="N40305" s="152"/>
      <c r="P40305" s="138"/>
    </row>
    <row r="40306" spans="13:16" x14ac:dyDescent="0.3">
      <c r="M40306" s="162"/>
      <c r="N40306" s="152"/>
      <c r="P40306" s="138"/>
    </row>
    <row r="40307" spans="13:16" x14ac:dyDescent="0.3">
      <c r="M40307" s="162"/>
      <c r="N40307" s="152"/>
      <c r="P40307" s="138"/>
    </row>
    <row r="40308" spans="13:16" x14ac:dyDescent="0.3">
      <c r="M40308" s="162"/>
      <c r="N40308" s="152"/>
      <c r="P40308" s="138"/>
    </row>
    <row r="40309" spans="13:16" x14ac:dyDescent="0.3">
      <c r="M40309" s="162"/>
      <c r="N40309" s="152"/>
      <c r="P40309" s="138"/>
    </row>
    <row r="40310" spans="13:16" x14ac:dyDescent="0.3">
      <c r="M40310" s="162"/>
      <c r="N40310" s="152"/>
      <c r="P40310" s="138"/>
    </row>
    <row r="40311" spans="13:16" x14ac:dyDescent="0.3">
      <c r="M40311" s="162"/>
      <c r="N40311" s="152"/>
      <c r="P40311" s="138"/>
    </row>
    <row r="40312" spans="13:16" x14ac:dyDescent="0.3">
      <c r="M40312" s="162"/>
      <c r="N40312" s="152"/>
      <c r="P40312" s="138"/>
    </row>
    <row r="40313" spans="13:16" x14ac:dyDescent="0.3">
      <c r="M40313" s="162"/>
      <c r="N40313" s="152"/>
      <c r="P40313" s="138"/>
    </row>
    <row r="40314" spans="13:16" x14ac:dyDescent="0.3">
      <c r="M40314" s="162"/>
      <c r="N40314" s="152"/>
      <c r="P40314" s="138"/>
    </row>
    <row r="40315" spans="13:16" x14ac:dyDescent="0.3">
      <c r="M40315" s="162"/>
      <c r="N40315" s="152"/>
      <c r="P40315" s="138"/>
    </row>
    <row r="40316" spans="13:16" x14ac:dyDescent="0.3">
      <c r="M40316" s="162"/>
      <c r="N40316" s="152"/>
      <c r="P40316" s="138"/>
    </row>
    <row r="40317" spans="13:16" x14ac:dyDescent="0.3">
      <c r="M40317" s="162"/>
      <c r="N40317" s="152"/>
      <c r="P40317" s="138"/>
    </row>
    <row r="40318" spans="13:16" x14ac:dyDescent="0.3">
      <c r="M40318" s="162"/>
      <c r="N40318" s="152"/>
      <c r="P40318" s="138"/>
    </row>
    <row r="40319" spans="13:16" x14ac:dyDescent="0.3">
      <c r="M40319" s="162"/>
      <c r="N40319" s="152"/>
      <c r="P40319" s="138"/>
    </row>
    <row r="40320" spans="13:16" x14ac:dyDescent="0.3">
      <c r="M40320" s="162"/>
      <c r="N40320" s="152"/>
      <c r="P40320" s="138"/>
    </row>
    <row r="40321" spans="13:16" x14ac:dyDescent="0.3">
      <c r="M40321" s="162"/>
      <c r="N40321" s="152"/>
      <c r="P40321" s="138"/>
    </row>
    <row r="40322" spans="13:16" x14ac:dyDescent="0.3">
      <c r="M40322" s="162"/>
      <c r="N40322" s="152"/>
      <c r="P40322" s="138"/>
    </row>
    <row r="40323" spans="13:16" x14ac:dyDescent="0.3">
      <c r="M40323" s="162"/>
      <c r="N40323" s="152"/>
      <c r="P40323" s="138"/>
    </row>
    <row r="40324" spans="13:16" x14ac:dyDescent="0.3">
      <c r="M40324" s="162"/>
      <c r="N40324" s="152"/>
      <c r="P40324" s="138"/>
    </row>
    <row r="40325" spans="13:16" x14ac:dyDescent="0.3">
      <c r="M40325" s="162"/>
      <c r="N40325" s="152"/>
      <c r="P40325" s="138"/>
    </row>
    <row r="40326" spans="13:16" x14ac:dyDescent="0.3">
      <c r="M40326" s="162"/>
      <c r="N40326" s="152"/>
      <c r="P40326" s="138"/>
    </row>
    <row r="40327" spans="13:16" x14ac:dyDescent="0.3">
      <c r="M40327" s="162"/>
      <c r="N40327" s="152"/>
      <c r="P40327" s="138"/>
    </row>
    <row r="40328" spans="13:16" x14ac:dyDescent="0.3">
      <c r="M40328" s="162"/>
      <c r="N40328" s="152"/>
      <c r="P40328" s="138"/>
    </row>
    <row r="40329" spans="13:16" x14ac:dyDescent="0.3">
      <c r="M40329" s="162"/>
      <c r="N40329" s="152"/>
      <c r="P40329" s="138"/>
    </row>
    <row r="40330" spans="13:16" x14ac:dyDescent="0.3">
      <c r="M40330" s="162"/>
      <c r="N40330" s="152"/>
      <c r="P40330" s="138"/>
    </row>
    <row r="40331" spans="13:16" x14ac:dyDescent="0.3">
      <c r="M40331" s="162"/>
      <c r="N40331" s="152"/>
      <c r="P40331" s="138"/>
    </row>
    <row r="40332" spans="13:16" x14ac:dyDescent="0.3">
      <c r="M40332" s="162"/>
      <c r="N40332" s="152"/>
      <c r="P40332" s="138"/>
    </row>
    <row r="40333" spans="13:16" x14ac:dyDescent="0.3">
      <c r="M40333" s="162"/>
      <c r="N40333" s="152"/>
      <c r="P40333" s="138"/>
    </row>
    <row r="40334" spans="13:16" x14ac:dyDescent="0.3">
      <c r="M40334" s="162"/>
      <c r="N40334" s="152"/>
      <c r="P40334" s="138"/>
    </row>
    <row r="40335" spans="13:16" x14ac:dyDescent="0.3">
      <c r="M40335" s="162"/>
      <c r="N40335" s="152"/>
      <c r="P40335" s="138"/>
    </row>
    <row r="40336" spans="13:16" x14ac:dyDescent="0.3">
      <c r="M40336" s="162"/>
      <c r="N40336" s="152"/>
      <c r="P40336" s="138"/>
    </row>
    <row r="40337" spans="13:16" x14ac:dyDescent="0.3">
      <c r="M40337" s="162"/>
      <c r="N40337" s="152"/>
      <c r="P40337" s="138"/>
    </row>
    <row r="40338" spans="13:16" x14ac:dyDescent="0.3">
      <c r="M40338" s="162"/>
      <c r="N40338" s="152"/>
      <c r="P40338" s="138"/>
    </row>
    <row r="40339" spans="13:16" x14ac:dyDescent="0.3">
      <c r="M40339" s="162"/>
      <c r="N40339" s="152"/>
      <c r="P40339" s="138"/>
    </row>
    <row r="40340" spans="13:16" x14ac:dyDescent="0.3">
      <c r="M40340" s="162"/>
      <c r="N40340" s="152"/>
      <c r="P40340" s="138"/>
    </row>
    <row r="40341" spans="13:16" x14ac:dyDescent="0.3">
      <c r="M40341" s="162"/>
      <c r="N40341" s="152"/>
      <c r="P40341" s="138"/>
    </row>
    <row r="40342" spans="13:16" x14ac:dyDescent="0.3">
      <c r="M40342" s="162"/>
      <c r="N40342" s="152"/>
      <c r="P40342" s="138"/>
    </row>
    <row r="40343" spans="13:16" x14ac:dyDescent="0.3">
      <c r="M40343" s="162"/>
      <c r="N40343" s="152"/>
      <c r="P40343" s="138"/>
    </row>
    <row r="40344" spans="13:16" x14ac:dyDescent="0.3">
      <c r="M40344" s="162"/>
      <c r="N40344" s="152"/>
      <c r="P40344" s="138"/>
    </row>
    <row r="40345" spans="13:16" x14ac:dyDescent="0.3">
      <c r="M40345" s="162"/>
      <c r="N40345" s="152"/>
      <c r="P40345" s="138"/>
    </row>
    <row r="40346" spans="13:16" x14ac:dyDescent="0.3">
      <c r="M40346" s="162"/>
      <c r="N40346" s="152"/>
      <c r="P40346" s="138"/>
    </row>
    <row r="40347" spans="13:16" x14ac:dyDescent="0.3">
      <c r="M40347" s="162"/>
      <c r="N40347" s="152"/>
      <c r="P40347" s="138"/>
    </row>
    <row r="40348" spans="13:16" x14ac:dyDescent="0.3">
      <c r="M40348" s="162"/>
      <c r="N40348" s="152"/>
      <c r="P40348" s="138"/>
    </row>
    <row r="40349" spans="13:16" x14ac:dyDescent="0.3">
      <c r="M40349" s="162"/>
      <c r="N40349" s="152"/>
      <c r="P40349" s="138"/>
    </row>
    <row r="40350" spans="13:16" x14ac:dyDescent="0.3">
      <c r="M40350" s="162"/>
      <c r="N40350" s="152"/>
      <c r="P40350" s="138"/>
    </row>
    <row r="40351" spans="13:16" x14ac:dyDescent="0.3">
      <c r="M40351" s="162"/>
      <c r="N40351" s="152"/>
      <c r="P40351" s="138"/>
    </row>
    <row r="40352" spans="13:16" x14ac:dyDescent="0.3">
      <c r="M40352" s="162"/>
      <c r="N40352" s="152"/>
      <c r="P40352" s="138"/>
    </row>
    <row r="40353" spans="13:16" x14ac:dyDescent="0.3">
      <c r="M40353" s="162"/>
      <c r="N40353" s="152"/>
      <c r="P40353" s="138"/>
    </row>
    <row r="40354" spans="13:16" x14ac:dyDescent="0.3">
      <c r="M40354" s="162"/>
      <c r="N40354" s="152"/>
      <c r="P40354" s="138"/>
    </row>
    <row r="40355" spans="13:16" x14ac:dyDescent="0.3">
      <c r="M40355" s="162"/>
      <c r="N40355" s="152"/>
      <c r="P40355" s="138"/>
    </row>
    <row r="40356" spans="13:16" x14ac:dyDescent="0.3">
      <c r="M40356" s="162"/>
      <c r="N40356" s="152"/>
      <c r="P40356" s="138"/>
    </row>
    <row r="40357" spans="13:16" x14ac:dyDescent="0.3">
      <c r="M40357" s="162"/>
      <c r="N40357" s="152"/>
      <c r="P40357" s="138"/>
    </row>
    <row r="40358" spans="13:16" x14ac:dyDescent="0.3">
      <c r="M40358" s="162"/>
      <c r="N40358" s="152"/>
      <c r="P40358" s="138"/>
    </row>
    <row r="40359" spans="13:16" x14ac:dyDescent="0.3">
      <c r="M40359" s="162"/>
      <c r="N40359" s="152"/>
      <c r="P40359" s="138"/>
    </row>
    <row r="40360" spans="13:16" x14ac:dyDescent="0.3">
      <c r="M40360" s="162"/>
      <c r="N40360" s="152"/>
      <c r="P40360" s="138"/>
    </row>
    <row r="40361" spans="13:16" x14ac:dyDescent="0.3">
      <c r="M40361" s="162"/>
      <c r="N40361" s="152"/>
      <c r="P40361" s="138"/>
    </row>
    <row r="40362" spans="13:16" x14ac:dyDescent="0.3">
      <c r="M40362" s="162"/>
      <c r="N40362" s="152"/>
      <c r="P40362" s="138"/>
    </row>
    <row r="40363" spans="13:16" x14ac:dyDescent="0.3">
      <c r="M40363" s="162"/>
      <c r="N40363" s="152"/>
      <c r="P40363" s="138"/>
    </row>
    <row r="40364" spans="13:16" x14ac:dyDescent="0.3">
      <c r="M40364" s="162"/>
      <c r="N40364" s="152"/>
      <c r="P40364" s="138"/>
    </row>
    <row r="40365" spans="13:16" x14ac:dyDescent="0.3">
      <c r="M40365" s="162"/>
      <c r="N40365" s="152"/>
      <c r="P40365" s="138"/>
    </row>
    <row r="40366" spans="13:16" x14ac:dyDescent="0.3">
      <c r="M40366" s="162"/>
      <c r="N40366" s="152"/>
      <c r="P40366" s="138"/>
    </row>
    <row r="40367" spans="13:16" x14ac:dyDescent="0.3">
      <c r="M40367" s="162"/>
      <c r="N40367" s="152"/>
      <c r="P40367" s="138"/>
    </row>
    <row r="40368" spans="13:16" x14ac:dyDescent="0.3">
      <c r="M40368" s="162"/>
      <c r="N40368" s="152"/>
      <c r="P40368" s="138"/>
    </row>
    <row r="40369" spans="13:16" x14ac:dyDescent="0.3">
      <c r="M40369" s="162"/>
      <c r="N40369" s="152"/>
      <c r="P40369" s="138"/>
    </row>
    <row r="40370" spans="13:16" x14ac:dyDescent="0.3">
      <c r="M40370" s="162"/>
      <c r="N40370" s="152"/>
      <c r="P40370" s="138"/>
    </row>
    <row r="40371" spans="13:16" x14ac:dyDescent="0.3">
      <c r="M40371" s="162"/>
      <c r="N40371" s="152"/>
      <c r="P40371" s="138"/>
    </row>
    <row r="40372" spans="13:16" x14ac:dyDescent="0.3">
      <c r="M40372" s="162"/>
      <c r="N40372" s="152"/>
      <c r="P40372" s="138"/>
    </row>
    <row r="40373" spans="13:16" x14ac:dyDescent="0.3">
      <c r="M40373" s="162"/>
      <c r="N40373" s="152"/>
      <c r="P40373" s="138"/>
    </row>
    <row r="40374" spans="13:16" x14ac:dyDescent="0.3">
      <c r="M40374" s="162"/>
      <c r="N40374" s="152"/>
      <c r="P40374" s="138"/>
    </row>
    <row r="40375" spans="13:16" x14ac:dyDescent="0.3">
      <c r="M40375" s="162"/>
      <c r="N40375" s="152"/>
      <c r="P40375" s="138"/>
    </row>
    <row r="40376" spans="13:16" x14ac:dyDescent="0.3">
      <c r="M40376" s="162"/>
      <c r="N40376" s="152"/>
      <c r="P40376" s="138"/>
    </row>
    <row r="40377" spans="13:16" x14ac:dyDescent="0.3">
      <c r="M40377" s="162"/>
      <c r="N40377" s="152"/>
      <c r="P40377" s="138"/>
    </row>
    <row r="40378" spans="13:16" x14ac:dyDescent="0.3">
      <c r="M40378" s="162"/>
      <c r="N40378" s="152"/>
      <c r="P40378" s="138"/>
    </row>
    <row r="40379" spans="13:16" x14ac:dyDescent="0.3">
      <c r="M40379" s="162"/>
      <c r="N40379" s="152"/>
      <c r="P40379" s="138"/>
    </row>
    <row r="40380" spans="13:16" x14ac:dyDescent="0.3">
      <c r="M40380" s="162"/>
      <c r="N40380" s="152"/>
      <c r="P40380" s="138"/>
    </row>
    <row r="40381" spans="13:16" x14ac:dyDescent="0.3">
      <c r="M40381" s="162"/>
      <c r="N40381" s="152"/>
      <c r="P40381" s="138"/>
    </row>
    <row r="40382" spans="13:16" x14ac:dyDescent="0.3">
      <c r="M40382" s="162"/>
      <c r="N40382" s="152"/>
      <c r="P40382" s="138"/>
    </row>
    <row r="40383" spans="13:16" x14ac:dyDescent="0.3">
      <c r="M40383" s="162"/>
      <c r="N40383" s="152"/>
      <c r="P40383" s="138"/>
    </row>
    <row r="40384" spans="13:16" x14ac:dyDescent="0.3">
      <c r="M40384" s="162"/>
      <c r="N40384" s="152"/>
      <c r="P40384" s="138"/>
    </row>
    <row r="40385" spans="13:16" x14ac:dyDescent="0.3">
      <c r="M40385" s="162"/>
      <c r="N40385" s="152"/>
      <c r="P40385" s="138"/>
    </row>
    <row r="40386" spans="13:16" x14ac:dyDescent="0.3">
      <c r="M40386" s="162"/>
      <c r="N40386" s="152"/>
      <c r="P40386" s="138"/>
    </row>
    <row r="40387" spans="13:16" x14ac:dyDescent="0.3">
      <c r="M40387" s="162"/>
      <c r="N40387" s="152"/>
      <c r="P40387" s="138"/>
    </row>
    <row r="40388" spans="13:16" x14ac:dyDescent="0.3">
      <c r="M40388" s="162"/>
      <c r="N40388" s="152"/>
      <c r="P40388" s="138"/>
    </row>
    <row r="40389" spans="13:16" x14ac:dyDescent="0.3">
      <c r="M40389" s="162"/>
      <c r="N40389" s="152"/>
      <c r="P40389" s="138"/>
    </row>
    <row r="40390" spans="13:16" x14ac:dyDescent="0.3">
      <c r="M40390" s="162"/>
      <c r="N40390" s="152"/>
      <c r="P40390" s="138"/>
    </row>
    <row r="40391" spans="13:16" x14ac:dyDescent="0.3">
      <c r="M40391" s="162"/>
      <c r="N40391" s="152"/>
      <c r="P40391" s="138"/>
    </row>
    <row r="40392" spans="13:16" x14ac:dyDescent="0.3">
      <c r="M40392" s="162"/>
      <c r="N40392" s="152"/>
      <c r="P40392" s="138"/>
    </row>
    <row r="40393" spans="13:16" x14ac:dyDescent="0.3">
      <c r="M40393" s="162"/>
      <c r="N40393" s="152"/>
      <c r="P40393" s="138"/>
    </row>
    <row r="40394" spans="13:16" x14ac:dyDescent="0.3">
      <c r="M40394" s="162"/>
      <c r="N40394" s="152"/>
      <c r="P40394" s="138"/>
    </row>
    <row r="40395" spans="13:16" x14ac:dyDescent="0.3">
      <c r="M40395" s="162"/>
      <c r="N40395" s="152"/>
      <c r="P40395" s="138"/>
    </row>
    <row r="40396" spans="13:16" x14ac:dyDescent="0.3">
      <c r="M40396" s="162"/>
      <c r="N40396" s="152"/>
      <c r="P40396" s="138"/>
    </row>
    <row r="40397" spans="13:16" x14ac:dyDescent="0.3">
      <c r="M40397" s="162"/>
      <c r="N40397" s="152"/>
      <c r="P40397" s="138"/>
    </row>
    <row r="40398" spans="13:16" x14ac:dyDescent="0.3">
      <c r="M40398" s="162"/>
      <c r="N40398" s="152"/>
      <c r="P40398" s="138"/>
    </row>
    <row r="40399" spans="13:16" x14ac:dyDescent="0.3">
      <c r="M40399" s="162"/>
      <c r="N40399" s="152"/>
      <c r="P40399" s="138"/>
    </row>
    <row r="40400" spans="13:16" x14ac:dyDescent="0.3">
      <c r="M40400" s="162"/>
      <c r="N40400" s="152"/>
      <c r="P40400" s="138"/>
    </row>
    <row r="40401" spans="13:16" x14ac:dyDescent="0.3">
      <c r="M40401" s="162"/>
      <c r="N40401" s="152"/>
      <c r="P40401" s="138"/>
    </row>
    <row r="40402" spans="13:16" x14ac:dyDescent="0.3">
      <c r="M40402" s="162"/>
      <c r="N40402" s="152"/>
      <c r="P40402" s="138"/>
    </row>
    <row r="40403" spans="13:16" x14ac:dyDescent="0.3">
      <c r="M40403" s="162"/>
      <c r="N40403" s="152"/>
      <c r="P40403" s="138"/>
    </row>
    <row r="40404" spans="13:16" x14ac:dyDescent="0.3">
      <c r="M40404" s="162"/>
      <c r="N40404" s="152"/>
      <c r="P40404" s="138"/>
    </row>
    <row r="40405" spans="13:16" x14ac:dyDescent="0.3">
      <c r="M40405" s="162"/>
      <c r="N40405" s="152"/>
      <c r="P40405" s="138"/>
    </row>
    <row r="40406" spans="13:16" x14ac:dyDescent="0.3">
      <c r="M40406" s="162"/>
      <c r="N40406" s="152"/>
      <c r="P40406" s="138"/>
    </row>
    <row r="40407" spans="13:16" x14ac:dyDescent="0.3">
      <c r="M40407" s="162"/>
      <c r="N40407" s="152"/>
      <c r="P40407" s="138"/>
    </row>
    <row r="40408" spans="13:16" x14ac:dyDescent="0.3">
      <c r="M40408" s="162"/>
      <c r="N40408" s="152"/>
      <c r="P40408" s="138"/>
    </row>
    <row r="40409" spans="13:16" x14ac:dyDescent="0.3">
      <c r="M40409" s="162"/>
      <c r="N40409" s="152"/>
      <c r="P40409" s="138"/>
    </row>
    <row r="40410" spans="13:16" x14ac:dyDescent="0.3">
      <c r="M40410" s="162"/>
      <c r="N40410" s="152"/>
      <c r="P40410" s="138"/>
    </row>
    <row r="40411" spans="13:16" x14ac:dyDescent="0.3">
      <c r="M40411" s="162"/>
      <c r="N40411" s="152"/>
      <c r="P40411" s="138"/>
    </row>
    <row r="40412" spans="13:16" x14ac:dyDescent="0.3">
      <c r="M40412" s="162"/>
      <c r="N40412" s="152"/>
      <c r="P40412" s="138"/>
    </row>
    <row r="40413" spans="13:16" x14ac:dyDescent="0.3">
      <c r="M40413" s="162"/>
      <c r="N40413" s="152"/>
      <c r="P40413" s="138"/>
    </row>
    <row r="40414" spans="13:16" x14ac:dyDescent="0.3">
      <c r="M40414" s="162"/>
      <c r="N40414" s="152"/>
      <c r="P40414" s="138"/>
    </row>
    <row r="40415" spans="13:16" x14ac:dyDescent="0.3">
      <c r="M40415" s="162"/>
      <c r="N40415" s="152"/>
      <c r="P40415" s="138"/>
    </row>
    <row r="40416" spans="13:16" x14ac:dyDescent="0.3">
      <c r="M40416" s="162"/>
      <c r="N40416" s="152"/>
      <c r="P40416" s="138"/>
    </row>
    <row r="40417" spans="13:16" x14ac:dyDescent="0.3">
      <c r="M40417" s="162"/>
      <c r="N40417" s="152"/>
      <c r="P40417" s="138"/>
    </row>
    <row r="40418" spans="13:16" x14ac:dyDescent="0.3">
      <c r="M40418" s="162"/>
      <c r="N40418" s="152"/>
      <c r="P40418" s="138"/>
    </row>
    <row r="40419" spans="13:16" x14ac:dyDescent="0.3">
      <c r="M40419" s="162"/>
      <c r="N40419" s="152"/>
      <c r="P40419" s="138"/>
    </row>
    <row r="40420" spans="13:16" x14ac:dyDescent="0.3">
      <c r="M40420" s="162"/>
      <c r="N40420" s="152"/>
      <c r="P40420" s="138"/>
    </row>
    <row r="40421" spans="13:16" x14ac:dyDescent="0.3">
      <c r="M40421" s="162"/>
      <c r="N40421" s="152"/>
      <c r="P40421" s="138"/>
    </row>
    <row r="40422" spans="13:16" x14ac:dyDescent="0.3">
      <c r="M40422" s="162"/>
      <c r="N40422" s="152"/>
      <c r="P40422" s="138"/>
    </row>
    <row r="40423" spans="13:16" x14ac:dyDescent="0.3">
      <c r="M40423" s="162"/>
      <c r="N40423" s="152"/>
      <c r="P40423" s="138"/>
    </row>
    <row r="40424" spans="13:16" x14ac:dyDescent="0.3">
      <c r="M40424" s="162"/>
      <c r="N40424" s="152"/>
      <c r="P40424" s="138"/>
    </row>
    <row r="40425" spans="13:16" x14ac:dyDescent="0.3">
      <c r="M40425" s="162"/>
      <c r="N40425" s="152"/>
      <c r="P40425" s="138"/>
    </row>
    <row r="40426" spans="13:16" x14ac:dyDescent="0.3">
      <c r="M40426" s="162"/>
      <c r="N40426" s="152"/>
      <c r="P40426" s="138"/>
    </row>
    <row r="40427" spans="13:16" x14ac:dyDescent="0.3">
      <c r="M40427" s="162"/>
      <c r="N40427" s="152"/>
      <c r="P40427" s="138"/>
    </row>
    <row r="40428" spans="13:16" x14ac:dyDescent="0.3">
      <c r="M40428" s="162"/>
      <c r="N40428" s="152"/>
      <c r="P40428" s="138"/>
    </row>
    <row r="40429" spans="13:16" x14ac:dyDescent="0.3">
      <c r="M40429" s="162"/>
      <c r="N40429" s="152"/>
      <c r="P40429" s="138"/>
    </row>
    <row r="40430" spans="13:16" x14ac:dyDescent="0.3">
      <c r="M40430" s="162"/>
      <c r="N40430" s="152"/>
      <c r="P40430" s="138"/>
    </row>
    <row r="40431" spans="13:16" x14ac:dyDescent="0.3">
      <c r="M40431" s="162"/>
      <c r="N40431" s="152"/>
      <c r="P40431" s="138"/>
    </row>
    <row r="40432" spans="13:16" x14ac:dyDescent="0.3">
      <c r="M40432" s="162"/>
      <c r="N40432" s="152"/>
      <c r="P40432" s="138"/>
    </row>
    <row r="40433" spans="13:16" x14ac:dyDescent="0.3">
      <c r="M40433" s="162"/>
      <c r="N40433" s="152"/>
      <c r="P40433" s="138"/>
    </row>
    <row r="40434" spans="13:16" x14ac:dyDescent="0.3">
      <c r="M40434" s="162"/>
      <c r="N40434" s="152"/>
      <c r="P40434" s="138"/>
    </row>
    <row r="40435" spans="13:16" x14ac:dyDescent="0.3">
      <c r="M40435" s="162"/>
      <c r="N40435" s="152"/>
      <c r="P40435" s="138"/>
    </row>
    <row r="40436" spans="13:16" x14ac:dyDescent="0.3">
      <c r="M40436" s="162"/>
      <c r="N40436" s="152"/>
      <c r="P40436" s="138"/>
    </row>
    <row r="40437" spans="13:16" x14ac:dyDescent="0.3">
      <c r="M40437" s="162"/>
      <c r="N40437" s="152"/>
      <c r="P40437" s="138"/>
    </row>
    <row r="40438" spans="13:16" x14ac:dyDescent="0.3">
      <c r="M40438" s="162"/>
      <c r="N40438" s="152"/>
      <c r="P40438" s="138"/>
    </row>
    <row r="40439" spans="13:16" x14ac:dyDescent="0.3">
      <c r="M40439" s="162"/>
      <c r="N40439" s="152"/>
      <c r="P40439" s="138"/>
    </row>
    <row r="40440" spans="13:16" x14ac:dyDescent="0.3">
      <c r="M40440" s="162"/>
      <c r="N40440" s="152"/>
      <c r="P40440" s="138"/>
    </row>
    <row r="40441" spans="13:16" x14ac:dyDescent="0.3">
      <c r="M40441" s="162"/>
      <c r="N40441" s="152"/>
      <c r="P40441" s="138"/>
    </row>
    <row r="40442" spans="13:16" x14ac:dyDescent="0.3">
      <c r="M40442" s="162"/>
      <c r="N40442" s="152"/>
      <c r="P40442" s="138"/>
    </row>
    <row r="40443" spans="13:16" x14ac:dyDescent="0.3">
      <c r="M40443" s="162"/>
      <c r="N40443" s="152"/>
      <c r="P40443" s="138"/>
    </row>
    <row r="40444" spans="13:16" x14ac:dyDescent="0.3">
      <c r="M40444" s="162"/>
      <c r="N40444" s="152"/>
      <c r="P40444" s="138"/>
    </row>
    <row r="40445" spans="13:16" x14ac:dyDescent="0.3">
      <c r="M40445" s="162"/>
      <c r="N40445" s="152"/>
      <c r="P40445" s="138"/>
    </row>
    <row r="40446" spans="13:16" x14ac:dyDescent="0.3">
      <c r="M40446" s="162"/>
      <c r="N40446" s="152"/>
      <c r="P40446" s="138"/>
    </row>
    <row r="40447" spans="13:16" x14ac:dyDescent="0.3">
      <c r="M40447" s="162"/>
      <c r="N40447" s="152"/>
      <c r="P40447" s="138"/>
    </row>
    <row r="40448" spans="13:16" x14ac:dyDescent="0.3">
      <c r="M40448" s="162"/>
      <c r="N40448" s="152"/>
      <c r="P40448" s="138"/>
    </row>
    <row r="40449" spans="13:16" x14ac:dyDescent="0.3">
      <c r="M40449" s="162"/>
      <c r="N40449" s="152"/>
      <c r="P40449" s="138"/>
    </row>
    <row r="40450" spans="13:16" x14ac:dyDescent="0.3">
      <c r="M40450" s="162"/>
      <c r="N40450" s="152"/>
      <c r="P40450" s="138"/>
    </row>
    <row r="40451" spans="13:16" x14ac:dyDescent="0.3">
      <c r="M40451" s="162"/>
      <c r="N40451" s="152"/>
      <c r="P40451" s="138"/>
    </row>
    <row r="40452" spans="13:16" x14ac:dyDescent="0.3">
      <c r="M40452" s="162"/>
      <c r="N40452" s="152"/>
      <c r="P40452" s="138"/>
    </row>
    <row r="40453" spans="13:16" x14ac:dyDescent="0.3">
      <c r="M40453" s="162"/>
      <c r="N40453" s="152"/>
      <c r="P40453" s="138"/>
    </row>
    <row r="40454" spans="13:16" x14ac:dyDescent="0.3">
      <c r="M40454" s="162"/>
      <c r="N40454" s="152"/>
      <c r="P40454" s="138"/>
    </row>
    <row r="40455" spans="13:16" x14ac:dyDescent="0.3">
      <c r="M40455" s="162"/>
      <c r="N40455" s="152"/>
      <c r="P40455" s="138"/>
    </row>
    <row r="40456" spans="13:16" x14ac:dyDescent="0.3">
      <c r="M40456" s="162"/>
      <c r="N40456" s="152"/>
      <c r="P40456" s="138"/>
    </row>
    <row r="40457" spans="13:16" x14ac:dyDescent="0.3">
      <c r="M40457" s="162"/>
      <c r="N40457" s="152"/>
      <c r="P40457" s="138"/>
    </row>
    <row r="40458" spans="13:16" x14ac:dyDescent="0.3">
      <c r="M40458" s="162"/>
      <c r="N40458" s="152"/>
      <c r="P40458" s="138"/>
    </row>
    <row r="40459" spans="13:16" x14ac:dyDescent="0.3">
      <c r="M40459" s="162"/>
      <c r="N40459" s="152"/>
      <c r="P40459" s="138"/>
    </row>
    <row r="40460" spans="13:16" x14ac:dyDescent="0.3">
      <c r="M40460" s="162"/>
      <c r="N40460" s="152"/>
      <c r="P40460" s="138"/>
    </row>
    <row r="40461" spans="13:16" x14ac:dyDescent="0.3">
      <c r="M40461" s="162"/>
      <c r="N40461" s="152"/>
      <c r="P40461" s="138"/>
    </row>
    <row r="40462" spans="13:16" x14ac:dyDescent="0.3">
      <c r="M40462" s="162"/>
      <c r="N40462" s="152"/>
      <c r="P40462" s="138"/>
    </row>
    <row r="40463" spans="13:16" x14ac:dyDescent="0.3">
      <c r="M40463" s="162"/>
      <c r="N40463" s="152"/>
      <c r="P40463" s="138"/>
    </row>
    <row r="40464" spans="13:16" x14ac:dyDescent="0.3">
      <c r="M40464" s="162"/>
      <c r="N40464" s="152"/>
      <c r="P40464" s="138"/>
    </row>
    <row r="40465" spans="13:16" x14ac:dyDescent="0.3">
      <c r="M40465" s="162"/>
      <c r="N40465" s="152"/>
      <c r="P40465" s="138"/>
    </row>
    <row r="40466" spans="13:16" x14ac:dyDescent="0.3">
      <c r="M40466" s="162"/>
      <c r="N40466" s="152"/>
      <c r="P40466" s="138"/>
    </row>
    <row r="40467" spans="13:16" x14ac:dyDescent="0.3">
      <c r="M40467" s="162"/>
      <c r="N40467" s="152"/>
      <c r="P40467" s="138"/>
    </row>
    <row r="40468" spans="13:16" x14ac:dyDescent="0.3">
      <c r="M40468" s="162"/>
      <c r="N40468" s="152"/>
      <c r="P40468" s="138"/>
    </row>
    <row r="40469" spans="13:16" x14ac:dyDescent="0.3">
      <c r="M40469" s="162"/>
      <c r="N40469" s="152"/>
      <c r="P40469" s="138"/>
    </row>
    <row r="40470" spans="13:16" x14ac:dyDescent="0.3">
      <c r="M40470" s="162"/>
      <c r="N40470" s="152"/>
      <c r="P40470" s="138"/>
    </row>
    <row r="40471" spans="13:16" x14ac:dyDescent="0.3">
      <c r="M40471" s="162"/>
      <c r="N40471" s="152"/>
      <c r="P40471" s="138"/>
    </row>
    <row r="40472" spans="13:16" x14ac:dyDescent="0.3">
      <c r="M40472" s="162"/>
      <c r="N40472" s="152"/>
      <c r="P40472" s="138"/>
    </row>
    <row r="40473" spans="13:16" x14ac:dyDescent="0.3">
      <c r="M40473" s="162"/>
      <c r="N40473" s="152"/>
      <c r="P40473" s="138"/>
    </row>
    <row r="40474" spans="13:16" x14ac:dyDescent="0.3">
      <c r="M40474" s="162"/>
      <c r="N40474" s="152"/>
      <c r="P40474" s="138"/>
    </row>
    <row r="40475" spans="13:16" x14ac:dyDescent="0.3">
      <c r="M40475" s="162"/>
      <c r="N40475" s="152"/>
      <c r="P40475" s="138"/>
    </row>
    <row r="40476" spans="13:16" x14ac:dyDescent="0.3">
      <c r="M40476" s="162"/>
      <c r="N40476" s="152"/>
      <c r="P40476" s="138"/>
    </row>
    <row r="40477" spans="13:16" x14ac:dyDescent="0.3">
      <c r="M40477" s="162"/>
      <c r="N40477" s="152"/>
      <c r="P40477" s="138"/>
    </row>
    <row r="40478" spans="13:16" x14ac:dyDescent="0.3">
      <c r="M40478" s="162"/>
      <c r="N40478" s="152"/>
      <c r="P40478" s="138"/>
    </row>
    <row r="40479" spans="13:16" x14ac:dyDescent="0.3">
      <c r="M40479" s="162"/>
      <c r="N40479" s="152"/>
      <c r="P40479" s="138"/>
    </row>
    <row r="40480" spans="13:16" x14ac:dyDescent="0.3">
      <c r="M40480" s="162"/>
      <c r="N40480" s="152"/>
      <c r="P40480" s="138"/>
    </row>
    <row r="40481" spans="13:16" x14ac:dyDescent="0.3">
      <c r="M40481" s="162"/>
      <c r="N40481" s="152"/>
      <c r="P40481" s="138"/>
    </row>
    <row r="40482" spans="13:16" x14ac:dyDescent="0.3">
      <c r="M40482" s="162"/>
      <c r="N40482" s="152"/>
      <c r="P40482" s="138"/>
    </row>
    <row r="40483" spans="13:16" x14ac:dyDescent="0.3">
      <c r="M40483" s="162"/>
      <c r="N40483" s="152"/>
      <c r="P40483" s="138"/>
    </row>
    <row r="40484" spans="13:16" x14ac:dyDescent="0.3">
      <c r="M40484" s="162"/>
      <c r="N40484" s="152"/>
      <c r="P40484" s="138"/>
    </row>
    <row r="40485" spans="13:16" x14ac:dyDescent="0.3">
      <c r="M40485" s="162"/>
      <c r="N40485" s="152"/>
      <c r="P40485" s="138"/>
    </row>
    <row r="40486" spans="13:16" x14ac:dyDescent="0.3">
      <c r="M40486" s="162"/>
      <c r="N40486" s="152"/>
      <c r="P40486" s="138"/>
    </row>
    <row r="40487" spans="13:16" x14ac:dyDescent="0.3">
      <c r="M40487" s="162"/>
      <c r="N40487" s="152"/>
      <c r="P40487" s="138"/>
    </row>
    <row r="40488" spans="13:16" x14ac:dyDescent="0.3">
      <c r="M40488" s="162"/>
      <c r="N40488" s="152"/>
      <c r="P40488" s="138"/>
    </row>
    <row r="40489" spans="13:16" x14ac:dyDescent="0.3">
      <c r="M40489" s="162"/>
      <c r="N40489" s="152"/>
      <c r="P40489" s="138"/>
    </row>
    <row r="40490" spans="13:16" x14ac:dyDescent="0.3">
      <c r="M40490" s="162"/>
      <c r="N40490" s="152"/>
      <c r="P40490" s="138"/>
    </row>
    <row r="40491" spans="13:16" x14ac:dyDescent="0.3">
      <c r="M40491" s="162"/>
      <c r="N40491" s="152"/>
      <c r="P40491" s="138"/>
    </row>
    <row r="40492" spans="13:16" x14ac:dyDescent="0.3">
      <c r="M40492" s="162"/>
      <c r="N40492" s="152"/>
      <c r="P40492" s="138"/>
    </row>
    <row r="40493" spans="13:16" x14ac:dyDescent="0.3">
      <c r="M40493" s="162"/>
      <c r="N40493" s="152"/>
      <c r="P40493" s="138"/>
    </row>
    <row r="40494" spans="13:16" x14ac:dyDescent="0.3">
      <c r="M40494" s="162"/>
      <c r="N40494" s="152"/>
      <c r="P40494" s="138"/>
    </row>
    <row r="40495" spans="13:16" x14ac:dyDescent="0.3">
      <c r="M40495" s="162"/>
      <c r="N40495" s="152"/>
      <c r="P40495" s="138"/>
    </row>
    <row r="40496" spans="13:16" x14ac:dyDescent="0.3">
      <c r="M40496" s="162"/>
      <c r="N40496" s="152"/>
      <c r="P40496" s="138"/>
    </row>
    <row r="40497" spans="13:16" x14ac:dyDescent="0.3">
      <c r="M40497" s="162"/>
      <c r="N40497" s="152"/>
      <c r="P40497" s="138"/>
    </row>
    <row r="40498" spans="13:16" x14ac:dyDescent="0.3">
      <c r="M40498" s="162"/>
      <c r="N40498" s="152"/>
      <c r="P40498" s="138"/>
    </row>
    <row r="40499" spans="13:16" x14ac:dyDescent="0.3">
      <c r="M40499" s="162"/>
      <c r="N40499" s="152"/>
      <c r="P40499" s="138"/>
    </row>
    <row r="40500" spans="13:16" x14ac:dyDescent="0.3">
      <c r="M40500" s="162"/>
      <c r="N40500" s="152"/>
      <c r="P40500" s="138"/>
    </row>
    <row r="40501" spans="13:16" x14ac:dyDescent="0.3">
      <c r="M40501" s="162"/>
      <c r="N40501" s="152"/>
      <c r="P40501" s="138"/>
    </row>
    <row r="40502" spans="13:16" x14ac:dyDescent="0.3">
      <c r="M40502" s="162"/>
      <c r="N40502" s="152"/>
      <c r="P40502" s="138"/>
    </row>
    <row r="40503" spans="13:16" x14ac:dyDescent="0.3">
      <c r="M40503" s="162"/>
      <c r="N40503" s="152"/>
      <c r="P40503" s="138"/>
    </row>
    <row r="40504" spans="13:16" x14ac:dyDescent="0.3">
      <c r="M40504" s="162"/>
      <c r="N40504" s="152"/>
      <c r="P40504" s="138"/>
    </row>
    <row r="40505" spans="13:16" x14ac:dyDescent="0.3">
      <c r="M40505" s="162"/>
      <c r="N40505" s="152"/>
      <c r="P40505" s="138"/>
    </row>
    <row r="40506" spans="13:16" x14ac:dyDescent="0.3">
      <c r="M40506" s="162"/>
      <c r="N40506" s="152"/>
      <c r="P40506" s="138"/>
    </row>
    <row r="40507" spans="13:16" x14ac:dyDescent="0.3">
      <c r="M40507" s="162"/>
      <c r="N40507" s="152"/>
      <c r="P40507" s="138"/>
    </row>
    <row r="40508" spans="13:16" x14ac:dyDescent="0.3">
      <c r="M40508" s="162"/>
      <c r="N40508" s="152"/>
      <c r="P40508" s="138"/>
    </row>
    <row r="40509" spans="13:16" x14ac:dyDescent="0.3">
      <c r="M40509" s="162"/>
      <c r="N40509" s="152"/>
      <c r="P40509" s="138"/>
    </row>
    <row r="40510" spans="13:16" x14ac:dyDescent="0.3">
      <c r="M40510" s="162"/>
      <c r="N40510" s="152"/>
      <c r="P40510" s="138"/>
    </row>
    <row r="40511" spans="13:16" x14ac:dyDescent="0.3">
      <c r="M40511" s="162"/>
      <c r="N40511" s="152"/>
      <c r="P40511" s="138"/>
    </row>
    <row r="40512" spans="13:16" x14ac:dyDescent="0.3">
      <c r="M40512" s="162"/>
      <c r="N40512" s="152"/>
      <c r="P40512" s="138"/>
    </row>
    <row r="40513" spans="13:16" x14ac:dyDescent="0.3">
      <c r="M40513" s="162"/>
      <c r="N40513" s="152"/>
      <c r="P40513" s="138"/>
    </row>
    <row r="40514" spans="13:16" x14ac:dyDescent="0.3">
      <c r="M40514" s="162"/>
      <c r="N40514" s="152"/>
      <c r="P40514" s="138"/>
    </row>
    <row r="40515" spans="13:16" x14ac:dyDescent="0.3">
      <c r="M40515" s="162"/>
      <c r="N40515" s="152"/>
      <c r="P40515" s="138"/>
    </row>
    <row r="40516" spans="13:16" x14ac:dyDescent="0.3">
      <c r="M40516" s="162"/>
      <c r="N40516" s="152"/>
      <c r="P40516" s="138"/>
    </row>
    <row r="40517" spans="13:16" x14ac:dyDescent="0.3">
      <c r="M40517" s="162"/>
      <c r="N40517" s="152"/>
      <c r="P40517" s="138"/>
    </row>
    <row r="40518" spans="13:16" x14ac:dyDescent="0.3">
      <c r="M40518" s="162"/>
      <c r="N40518" s="152"/>
      <c r="P40518" s="138"/>
    </row>
    <row r="40519" spans="13:16" x14ac:dyDescent="0.3">
      <c r="M40519" s="162"/>
      <c r="N40519" s="152"/>
      <c r="P40519" s="138"/>
    </row>
    <row r="40520" spans="13:16" x14ac:dyDescent="0.3">
      <c r="M40520" s="162"/>
      <c r="N40520" s="152"/>
      <c r="P40520" s="138"/>
    </row>
    <row r="40521" spans="13:16" x14ac:dyDescent="0.3">
      <c r="M40521" s="162"/>
      <c r="N40521" s="152"/>
      <c r="P40521" s="138"/>
    </row>
    <row r="40522" spans="13:16" x14ac:dyDescent="0.3">
      <c r="M40522" s="162"/>
      <c r="N40522" s="152"/>
      <c r="P40522" s="138"/>
    </row>
    <row r="40523" spans="13:16" x14ac:dyDescent="0.3">
      <c r="M40523" s="162"/>
      <c r="N40523" s="152"/>
      <c r="P40523" s="138"/>
    </row>
    <row r="40524" spans="13:16" x14ac:dyDescent="0.3">
      <c r="M40524" s="162"/>
      <c r="N40524" s="152"/>
      <c r="P40524" s="138"/>
    </row>
    <row r="40525" spans="13:16" x14ac:dyDescent="0.3">
      <c r="M40525" s="162"/>
      <c r="N40525" s="152"/>
      <c r="P40525" s="138"/>
    </row>
    <row r="40526" spans="13:16" x14ac:dyDescent="0.3">
      <c r="M40526" s="162"/>
      <c r="N40526" s="152"/>
      <c r="P40526" s="138"/>
    </row>
    <row r="40527" spans="13:16" x14ac:dyDescent="0.3">
      <c r="M40527" s="162"/>
      <c r="N40527" s="152"/>
      <c r="P40527" s="138"/>
    </row>
    <row r="40528" spans="13:16" x14ac:dyDescent="0.3">
      <c r="M40528" s="162"/>
      <c r="N40528" s="152"/>
      <c r="P40528" s="138"/>
    </row>
    <row r="40529" spans="13:16" x14ac:dyDescent="0.3">
      <c r="M40529" s="162"/>
      <c r="N40529" s="152"/>
      <c r="P40529" s="138"/>
    </row>
    <row r="40530" spans="13:16" x14ac:dyDescent="0.3">
      <c r="M40530" s="162"/>
      <c r="N40530" s="152"/>
      <c r="P40530" s="138"/>
    </row>
    <row r="40531" spans="13:16" x14ac:dyDescent="0.3">
      <c r="M40531" s="162"/>
      <c r="N40531" s="152"/>
      <c r="P40531" s="138"/>
    </row>
    <row r="40532" spans="13:16" x14ac:dyDescent="0.3">
      <c r="M40532" s="162"/>
      <c r="N40532" s="152"/>
      <c r="P40532" s="138"/>
    </row>
    <row r="40533" spans="13:16" x14ac:dyDescent="0.3">
      <c r="M40533" s="162"/>
      <c r="N40533" s="152"/>
      <c r="P40533" s="138"/>
    </row>
    <row r="40534" spans="13:16" x14ac:dyDescent="0.3">
      <c r="M40534" s="162"/>
      <c r="N40534" s="152"/>
      <c r="P40534" s="138"/>
    </row>
    <row r="40535" spans="13:16" x14ac:dyDescent="0.3">
      <c r="M40535" s="162"/>
      <c r="N40535" s="152"/>
      <c r="P40535" s="138"/>
    </row>
    <row r="40536" spans="13:16" x14ac:dyDescent="0.3">
      <c r="M40536" s="162"/>
      <c r="N40536" s="152"/>
      <c r="P40536" s="138"/>
    </row>
    <row r="40537" spans="13:16" x14ac:dyDescent="0.3">
      <c r="M40537" s="162"/>
      <c r="N40537" s="152"/>
      <c r="P40537" s="138"/>
    </row>
    <row r="40538" spans="13:16" x14ac:dyDescent="0.3">
      <c r="M40538" s="162"/>
      <c r="N40538" s="152"/>
      <c r="P40538" s="138"/>
    </row>
    <row r="40539" spans="13:16" x14ac:dyDescent="0.3">
      <c r="M40539" s="162"/>
      <c r="N40539" s="152"/>
      <c r="P40539" s="138"/>
    </row>
    <row r="40540" spans="13:16" x14ac:dyDescent="0.3">
      <c r="M40540" s="162"/>
      <c r="N40540" s="152"/>
      <c r="P40540" s="138"/>
    </row>
    <row r="40541" spans="13:16" x14ac:dyDescent="0.3">
      <c r="M40541" s="162"/>
      <c r="N40541" s="152"/>
      <c r="P40541" s="138"/>
    </row>
    <row r="40542" spans="13:16" x14ac:dyDescent="0.3">
      <c r="M40542" s="162"/>
      <c r="N40542" s="152"/>
      <c r="P40542" s="138"/>
    </row>
    <row r="40543" spans="13:16" x14ac:dyDescent="0.3">
      <c r="M40543" s="162"/>
      <c r="N40543" s="152"/>
      <c r="P40543" s="138"/>
    </row>
    <row r="40544" spans="13:16" x14ac:dyDescent="0.3">
      <c r="M40544" s="162"/>
      <c r="N40544" s="152"/>
      <c r="P40544" s="138"/>
    </row>
    <row r="40545" spans="13:16" x14ac:dyDescent="0.3">
      <c r="M40545" s="162"/>
      <c r="N40545" s="152"/>
      <c r="P40545" s="138"/>
    </row>
    <row r="40546" spans="13:16" x14ac:dyDescent="0.3">
      <c r="M40546" s="162"/>
      <c r="N40546" s="152"/>
      <c r="P40546" s="138"/>
    </row>
    <row r="40547" spans="13:16" x14ac:dyDescent="0.3">
      <c r="M40547" s="162"/>
      <c r="N40547" s="152"/>
      <c r="P40547" s="138"/>
    </row>
    <row r="40548" spans="13:16" x14ac:dyDescent="0.3">
      <c r="M40548" s="162"/>
      <c r="N40548" s="152"/>
      <c r="P40548" s="138"/>
    </row>
    <row r="40549" spans="13:16" x14ac:dyDescent="0.3">
      <c r="M40549" s="162"/>
      <c r="N40549" s="152"/>
      <c r="P40549" s="138"/>
    </row>
    <row r="40550" spans="13:16" x14ac:dyDescent="0.3">
      <c r="M40550" s="162"/>
      <c r="N40550" s="152"/>
      <c r="P40550" s="138"/>
    </row>
    <row r="40551" spans="13:16" x14ac:dyDescent="0.3">
      <c r="M40551" s="162"/>
      <c r="N40551" s="152"/>
      <c r="P40551" s="138"/>
    </row>
    <row r="40552" spans="13:16" x14ac:dyDescent="0.3">
      <c r="M40552" s="162"/>
      <c r="N40552" s="152"/>
      <c r="P40552" s="138"/>
    </row>
    <row r="40553" spans="13:16" x14ac:dyDescent="0.3">
      <c r="M40553" s="162"/>
      <c r="N40553" s="152"/>
      <c r="P40553" s="138"/>
    </row>
    <row r="40554" spans="13:16" x14ac:dyDescent="0.3">
      <c r="M40554" s="162"/>
      <c r="N40554" s="152"/>
      <c r="P40554" s="138"/>
    </row>
    <row r="40555" spans="13:16" x14ac:dyDescent="0.3">
      <c r="M40555" s="162"/>
      <c r="N40555" s="152"/>
      <c r="P40555" s="138"/>
    </row>
    <row r="40556" spans="13:16" x14ac:dyDescent="0.3">
      <c r="M40556" s="162"/>
      <c r="N40556" s="152"/>
      <c r="P40556" s="138"/>
    </row>
    <row r="40557" spans="13:16" x14ac:dyDescent="0.3">
      <c r="M40557" s="162"/>
      <c r="N40557" s="152"/>
      <c r="P40557" s="138"/>
    </row>
    <row r="40558" spans="13:16" x14ac:dyDescent="0.3">
      <c r="M40558" s="162"/>
      <c r="N40558" s="152"/>
      <c r="P40558" s="138"/>
    </row>
    <row r="40559" spans="13:16" x14ac:dyDescent="0.3">
      <c r="M40559" s="162"/>
      <c r="N40559" s="152"/>
      <c r="P40559" s="138"/>
    </row>
    <row r="40560" spans="13:16" x14ac:dyDescent="0.3">
      <c r="M40560" s="162"/>
      <c r="N40560" s="152"/>
      <c r="P40560" s="138"/>
    </row>
    <row r="40561" spans="13:16" x14ac:dyDescent="0.3">
      <c r="M40561" s="162"/>
      <c r="N40561" s="152"/>
      <c r="P40561" s="138"/>
    </row>
    <row r="40562" spans="13:16" x14ac:dyDescent="0.3">
      <c r="M40562" s="162"/>
      <c r="N40562" s="152"/>
      <c r="P40562" s="138"/>
    </row>
    <row r="40563" spans="13:16" x14ac:dyDescent="0.3">
      <c r="M40563" s="162"/>
      <c r="N40563" s="152"/>
      <c r="P40563" s="138"/>
    </row>
    <row r="40564" spans="13:16" x14ac:dyDescent="0.3">
      <c r="M40564" s="162"/>
      <c r="N40564" s="152"/>
      <c r="P40564" s="138"/>
    </row>
    <row r="40565" spans="13:16" x14ac:dyDescent="0.3">
      <c r="M40565" s="162"/>
      <c r="N40565" s="152"/>
      <c r="P40565" s="138"/>
    </row>
    <row r="40566" spans="13:16" x14ac:dyDescent="0.3">
      <c r="M40566" s="162"/>
      <c r="N40566" s="152"/>
      <c r="P40566" s="138"/>
    </row>
    <row r="40567" spans="13:16" x14ac:dyDescent="0.3">
      <c r="M40567" s="162"/>
      <c r="N40567" s="152"/>
      <c r="P40567" s="138"/>
    </row>
    <row r="40568" spans="13:16" x14ac:dyDescent="0.3">
      <c r="M40568" s="162"/>
      <c r="N40568" s="152"/>
      <c r="P40568" s="138"/>
    </row>
    <row r="40569" spans="13:16" x14ac:dyDescent="0.3">
      <c r="M40569" s="162"/>
      <c r="N40569" s="152"/>
      <c r="P40569" s="138"/>
    </row>
    <row r="40570" spans="13:16" x14ac:dyDescent="0.3">
      <c r="M40570" s="162"/>
      <c r="N40570" s="152"/>
      <c r="P40570" s="138"/>
    </row>
    <row r="40571" spans="13:16" x14ac:dyDescent="0.3">
      <c r="M40571" s="162"/>
      <c r="N40571" s="152"/>
      <c r="P40571" s="138"/>
    </row>
    <row r="40572" spans="13:16" x14ac:dyDescent="0.3">
      <c r="M40572" s="162"/>
      <c r="N40572" s="152"/>
      <c r="P40572" s="138"/>
    </row>
    <row r="40573" spans="13:16" x14ac:dyDescent="0.3">
      <c r="M40573" s="162"/>
      <c r="N40573" s="152"/>
      <c r="P40573" s="138"/>
    </row>
    <row r="40574" spans="13:16" x14ac:dyDescent="0.3">
      <c r="M40574" s="162"/>
      <c r="N40574" s="152"/>
      <c r="P40574" s="138"/>
    </row>
    <row r="40575" spans="13:16" x14ac:dyDescent="0.3">
      <c r="M40575" s="162"/>
      <c r="N40575" s="152"/>
      <c r="P40575" s="138"/>
    </row>
    <row r="40576" spans="13:16" x14ac:dyDescent="0.3">
      <c r="M40576" s="162"/>
      <c r="N40576" s="152"/>
      <c r="P40576" s="138"/>
    </row>
    <row r="40577" spans="13:16" x14ac:dyDescent="0.3">
      <c r="M40577" s="162"/>
      <c r="N40577" s="152"/>
      <c r="P40577" s="138"/>
    </row>
    <row r="40578" spans="13:16" x14ac:dyDescent="0.3">
      <c r="M40578" s="162"/>
      <c r="N40578" s="152"/>
      <c r="P40578" s="138"/>
    </row>
    <row r="40579" spans="13:16" x14ac:dyDescent="0.3">
      <c r="M40579" s="162"/>
      <c r="N40579" s="152"/>
      <c r="P40579" s="138"/>
    </row>
    <row r="40580" spans="13:16" x14ac:dyDescent="0.3">
      <c r="M40580" s="162"/>
      <c r="N40580" s="152"/>
      <c r="P40580" s="138"/>
    </row>
    <row r="40581" spans="13:16" x14ac:dyDescent="0.3">
      <c r="M40581" s="162"/>
      <c r="N40581" s="152"/>
      <c r="P40581" s="138"/>
    </row>
    <row r="40582" spans="13:16" x14ac:dyDescent="0.3">
      <c r="M40582" s="162"/>
      <c r="N40582" s="152"/>
      <c r="P40582" s="138"/>
    </row>
    <row r="40583" spans="13:16" x14ac:dyDescent="0.3">
      <c r="M40583" s="162"/>
      <c r="N40583" s="152"/>
      <c r="P40583" s="138"/>
    </row>
    <row r="40584" spans="13:16" x14ac:dyDescent="0.3">
      <c r="M40584" s="162"/>
      <c r="N40584" s="152"/>
      <c r="P40584" s="138"/>
    </row>
    <row r="40585" spans="13:16" x14ac:dyDescent="0.3">
      <c r="M40585" s="162"/>
      <c r="N40585" s="152"/>
      <c r="P40585" s="138"/>
    </row>
    <row r="40586" spans="13:16" x14ac:dyDescent="0.3">
      <c r="M40586" s="162"/>
      <c r="N40586" s="152"/>
      <c r="P40586" s="138"/>
    </row>
    <row r="40587" spans="13:16" x14ac:dyDescent="0.3">
      <c r="M40587" s="162"/>
      <c r="N40587" s="152"/>
      <c r="P40587" s="138"/>
    </row>
    <row r="40588" spans="13:16" x14ac:dyDescent="0.3">
      <c r="M40588" s="162"/>
      <c r="N40588" s="152"/>
      <c r="P40588" s="138"/>
    </row>
    <row r="40589" spans="13:16" x14ac:dyDescent="0.3">
      <c r="M40589" s="162"/>
      <c r="N40589" s="152"/>
      <c r="P40589" s="138"/>
    </row>
    <row r="40590" spans="13:16" x14ac:dyDescent="0.3">
      <c r="M40590" s="162"/>
      <c r="N40590" s="152"/>
      <c r="P40590" s="138"/>
    </row>
    <row r="40591" spans="13:16" x14ac:dyDescent="0.3">
      <c r="M40591" s="162"/>
      <c r="N40591" s="152"/>
      <c r="P40591" s="138"/>
    </row>
    <row r="40592" spans="13:16" x14ac:dyDescent="0.3">
      <c r="M40592" s="162"/>
      <c r="N40592" s="152"/>
      <c r="P40592" s="138"/>
    </row>
    <row r="40593" spans="13:16" x14ac:dyDescent="0.3">
      <c r="M40593" s="162"/>
      <c r="N40593" s="152"/>
      <c r="P40593" s="138"/>
    </row>
    <row r="40594" spans="13:16" x14ac:dyDescent="0.3">
      <c r="M40594" s="162"/>
      <c r="N40594" s="152"/>
      <c r="P40594" s="138"/>
    </row>
    <row r="40595" spans="13:16" x14ac:dyDescent="0.3">
      <c r="M40595" s="162"/>
      <c r="N40595" s="152"/>
      <c r="P40595" s="138"/>
    </row>
    <row r="40596" spans="13:16" x14ac:dyDescent="0.3">
      <c r="M40596" s="162"/>
      <c r="N40596" s="152"/>
      <c r="P40596" s="138"/>
    </row>
    <row r="40597" spans="13:16" x14ac:dyDescent="0.3">
      <c r="M40597" s="162"/>
      <c r="N40597" s="152"/>
      <c r="P40597" s="138"/>
    </row>
    <row r="40598" spans="13:16" x14ac:dyDescent="0.3">
      <c r="M40598" s="162"/>
      <c r="N40598" s="152"/>
      <c r="P40598" s="138"/>
    </row>
    <row r="40599" spans="13:16" x14ac:dyDescent="0.3">
      <c r="M40599" s="162"/>
      <c r="N40599" s="152"/>
      <c r="P40599" s="138"/>
    </row>
    <row r="40600" spans="13:16" x14ac:dyDescent="0.3">
      <c r="M40600" s="162"/>
      <c r="N40600" s="152"/>
      <c r="P40600" s="138"/>
    </row>
    <row r="40601" spans="13:16" x14ac:dyDescent="0.3">
      <c r="M40601" s="162"/>
      <c r="N40601" s="152"/>
      <c r="P40601" s="138"/>
    </row>
    <row r="40602" spans="13:16" x14ac:dyDescent="0.3">
      <c r="M40602" s="162"/>
      <c r="N40602" s="152"/>
      <c r="P40602" s="138"/>
    </row>
    <row r="40603" spans="13:16" x14ac:dyDescent="0.3">
      <c r="M40603" s="162"/>
      <c r="N40603" s="152"/>
      <c r="P40603" s="138"/>
    </row>
    <row r="40604" spans="13:16" x14ac:dyDescent="0.3">
      <c r="M40604" s="162"/>
      <c r="N40604" s="152"/>
      <c r="P40604" s="138"/>
    </row>
    <row r="40605" spans="13:16" x14ac:dyDescent="0.3">
      <c r="M40605" s="162"/>
      <c r="N40605" s="152"/>
      <c r="P40605" s="138"/>
    </row>
    <row r="40606" spans="13:16" x14ac:dyDescent="0.3">
      <c r="M40606" s="162"/>
      <c r="N40606" s="152"/>
      <c r="P40606" s="138"/>
    </row>
    <row r="40607" spans="13:16" x14ac:dyDescent="0.3">
      <c r="M40607" s="162"/>
      <c r="N40607" s="152"/>
      <c r="P40607" s="138"/>
    </row>
    <row r="40608" spans="13:16" x14ac:dyDescent="0.3">
      <c r="M40608" s="162"/>
      <c r="N40608" s="152"/>
      <c r="P40608" s="138"/>
    </row>
    <row r="40609" spans="13:16" x14ac:dyDescent="0.3">
      <c r="M40609" s="162"/>
      <c r="N40609" s="152"/>
      <c r="P40609" s="138"/>
    </row>
    <row r="40610" spans="13:16" x14ac:dyDescent="0.3">
      <c r="M40610" s="162"/>
      <c r="N40610" s="152"/>
      <c r="P40610" s="138"/>
    </row>
    <row r="40611" spans="13:16" x14ac:dyDescent="0.3">
      <c r="M40611" s="162"/>
      <c r="N40611" s="152"/>
      <c r="P40611" s="138"/>
    </row>
    <row r="40612" spans="13:16" x14ac:dyDescent="0.3">
      <c r="M40612" s="162"/>
      <c r="N40612" s="152"/>
      <c r="P40612" s="138"/>
    </row>
    <row r="40613" spans="13:16" x14ac:dyDescent="0.3">
      <c r="M40613" s="162"/>
      <c r="N40613" s="152"/>
      <c r="P40613" s="138"/>
    </row>
    <row r="40614" spans="13:16" x14ac:dyDescent="0.3">
      <c r="M40614" s="162"/>
      <c r="N40614" s="152"/>
      <c r="P40614" s="138"/>
    </row>
    <row r="40615" spans="13:16" x14ac:dyDescent="0.3">
      <c r="M40615" s="162"/>
      <c r="N40615" s="152"/>
      <c r="P40615" s="138"/>
    </row>
    <row r="40616" spans="13:16" x14ac:dyDescent="0.3">
      <c r="M40616" s="162"/>
      <c r="N40616" s="152"/>
      <c r="P40616" s="138"/>
    </row>
    <row r="40617" spans="13:16" x14ac:dyDescent="0.3">
      <c r="M40617" s="162"/>
      <c r="N40617" s="152"/>
      <c r="P40617" s="138"/>
    </row>
    <row r="40618" spans="13:16" x14ac:dyDescent="0.3">
      <c r="M40618" s="162"/>
      <c r="N40618" s="152"/>
      <c r="P40618" s="138"/>
    </row>
    <row r="40619" spans="13:16" x14ac:dyDescent="0.3">
      <c r="M40619" s="162"/>
      <c r="N40619" s="152"/>
      <c r="P40619" s="138"/>
    </row>
    <row r="40620" spans="13:16" x14ac:dyDescent="0.3">
      <c r="M40620" s="162"/>
      <c r="N40620" s="152"/>
      <c r="P40620" s="138"/>
    </row>
    <row r="40621" spans="13:16" x14ac:dyDescent="0.3">
      <c r="M40621" s="162"/>
      <c r="N40621" s="152"/>
      <c r="P40621" s="138"/>
    </row>
    <row r="40622" spans="13:16" x14ac:dyDescent="0.3">
      <c r="M40622" s="162"/>
      <c r="N40622" s="152"/>
      <c r="P40622" s="138"/>
    </row>
    <row r="40623" spans="13:16" x14ac:dyDescent="0.3">
      <c r="M40623" s="162"/>
      <c r="N40623" s="152"/>
      <c r="P40623" s="138"/>
    </row>
    <row r="40624" spans="13:16" x14ac:dyDescent="0.3">
      <c r="M40624" s="162"/>
      <c r="N40624" s="152"/>
      <c r="P40624" s="138"/>
    </row>
    <row r="40625" spans="13:16" x14ac:dyDescent="0.3">
      <c r="M40625" s="162"/>
      <c r="N40625" s="152"/>
      <c r="P40625" s="138"/>
    </row>
    <row r="40626" spans="13:16" x14ac:dyDescent="0.3">
      <c r="M40626" s="162"/>
      <c r="N40626" s="152"/>
      <c r="P40626" s="138"/>
    </row>
    <row r="40627" spans="13:16" x14ac:dyDescent="0.3">
      <c r="M40627" s="162"/>
      <c r="N40627" s="152"/>
      <c r="P40627" s="138"/>
    </row>
    <row r="40628" spans="13:16" x14ac:dyDescent="0.3">
      <c r="M40628" s="162"/>
      <c r="N40628" s="152"/>
      <c r="P40628" s="138"/>
    </row>
    <row r="40629" spans="13:16" x14ac:dyDescent="0.3">
      <c r="M40629" s="162"/>
      <c r="N40629" s="152"/>
      <c r="P40629" s="138"/>
    </row>
    <row r="40630" spans="13:16" x14ac:dyDescent="0.3">
      <c r="M40630" s="162"/>
      <c r="N40630" s="152"/>
      <c r="P40630" s="138"/>
    </row>
    <row r="40631" spans="13:16" x14ac:dyDescent="0.3">
      <c r="M40631" s="162"/>
      <c r="N40631" s="152"/>
      <c r="P40631" s="138"/>
    </row>
    <row r="40632" spans="13:16" x14ac:dyDescent="0.3">
      <c r="M40632" s="162"/>
      <c r="N40632" s="152"/>
      <c r="P40632" s="138"/>
    </row>
    <row r="40633" spans="13:16" x14ac:dyDescent="0.3">
      <c r="M40633" s="162"/>
      <c r="N40633" s="152"/>
      <c r="P40633" s="138"/>
    </row>
    <row r="40634" spans="13:16" x14ac:dyDescent="0.3">
      <c r="M40634" s="162"/>
      <c r="N40634" s="152"/>
      <c r="P40634" s="138"/>
    </row>
    <row r="40635" spans="13:16" x14ac:dyDescent="0.3">
      <c r="M40635" s="162"/>
      <c r="N40635" s="152"/>
      <c r="P40635" s="138"/>
    </row>
    <row r="40636" spans="13:16" x14ac:dyDescent="0.3">
      <c r="M40636" s="162"/>
      <c r="N40636" s="152"/>
      <c r="P40636" s="138"/>
    </row>
    <row r="40637" spans="13:16" x14ac:dyDescent="0.3">
      <c r="M40637" s="162"/>
      <c r="N40637" s="152"/>
      <c r="P40637" s="138"/>
    </row>
    <row r="40638" spans="13:16" x14ac:dyDescent="0.3">
      <c r="M40638" s="162"/>
      <c r="N40638" s="152"/>
      <c r="P40638" s="138"/>
    </row>
    <row r="40639" spans="13:16" x14ac:dyDescent="0.3">
      <c r="M40639" s="162"/>
      <c r="N40639" s="152"/>
      <c r="P40639" s="138"/>
    </row>
    <row r="40640" spans="13:16" x14ac:dyDescent="0.3">
      <c r="M40640" s="162"/>
      <c r="N40640" s="152"/>
      <c r="P40640" s="138"/>
    </row>
    <row r="40641" spans="13:16" x14ac:dyDescent="0.3">
      <c r="M40641" s="162"/>
      <c r="N40641" s="152"/>
      <c r="P40641" s="138"/>
    </row>
    <row r="40642" spans="13:16" x14ac:dyDescent="0.3">
      <c r="M40642" s="162"/>
      <c r="N40642" s="152"/>
      <c r="P40642" s="138"/>
    </row>
    <row r="40643" spans="13:16" x14ac:dyDescent="0.3">
      <c r="M40643" s="162"/>
      <c r="N40643" s="152"/>
      <c r="P40643" s="138"/>
    </row>
    <row r="40644" spans="13:16" x14ac:dyDescent="0.3">
      <c r="M40644" s="162"/>
      <c r="N40644" s="152"/>
      <c r="P40644" s="138"/>
    </row>
    <row r="40645" spans="13:16" x14ac:dyDescent="0.3">
      <c r="M40645" s="162"/>
      <c r="N40645" s="152"/>
      <c r="P40645" s="138"/>
    </row>
    <row r="40646" spans="13:16" x14ac:dyDescent="0.3">
      <c r="M40646" s="162"/>
      <c r="N40646" s="152"/>
      <c r="P40646" s="138"/>
    </row>
    <row r="40647" spans="13:16" x14ac:dyDescent="0.3">
      <c r="M40647" s="162"/>
      <c r="N40647" s="152"/>
      <c r="P40647" s="138"/>
    </row>
    <row r="40648" spans="13:16" x14ac:dyDescent="0.3">
      <c r="M40648" s="162"/>
      <c r="N40648" s="152"/>
      <c r="P40648" s="138"/>
    </row>
    <row r="40649" spans="13:16" x14ac:dyDescent="0.3">
      <c r="M40649" s="162"/>
      <c r="N40649" s="152"/>
      <c r="P40649" s="138"/>
    </row>
    <row r="40650" spans="13:16" x14ac:dyDescent="0.3">
      <c r="M40650" s="162"/>
      <c r="N40650" s="152"/>
      <c r="P40650" s="138"/>
    </row>
    <row r="40651" spans="13:16" x14ac:dyDescent="0.3">
      <c r="M40651" s="162"/>
      <c r="N40651" s="152"/>
      <c r="P40651" s="138"/>
    </row>
    <row r="40652" spans="13:16" x14ac:dyDescent="0.3">
      <c r="M40652" s="162"/>
      <c r="N40652" s="152"/>
      <c r="P40652" s="138"/>
    </row>
    <row r="40653" spans="13:16" x14ac:dyDescent="0.3">
      <c r="M40653" s="162"/>
      <c r="N40653" s="152"/>
      <c r="P40653" s="138"/>
    </row>
    <row r="40654" spans="13:16" x14ac:dyDescent="0.3">
      <c r="M40654" s="162"/>
      <c r="N40654" s="152"/>
      <c r="P40654" s="138"/>
    </row>
    <row r="40655" spans="13:16" x14ac:dyDescent="0.3">
      <c r="M40655" s="162"/>
      <c r="N40655" s="152"/>
      <c r="P40655" s="138"/>
    </row>
    <row r="40656" spans="13:16" x14ac:dyDescent="0.3">
      <c r="M40656" s="162"/>
      <c r="N40656" s="152"/>
      <c r="P40656" s="138"/>
    </row>
    <row r="40657" spans="13:16" x14ac:dyDescent="0.3">
      <c r="M40657" s="162"/>
      <c r="N40657" s="152"/>
      <c r="P40657" s="138"/>
    </row>
    <row r="40658" spans="13:16" x14ac:dyDescent="0.3">
      <c r="M40658" s="162"/>
      <c r="N40658" s="152"/>
      <c r="P40658" s="138"/>
    </row>
    <row r="40659" spans="13:16" x14ac:dyDescent="0.3">
      <c r="M40659" s="162"/>
      <c r="N40659" s="152"/>
      <c r="P40659" s="138"/>
    </row>
    <row r="40660" spans="13:16" x14ac:dyDescent="0.3">
      <c r="M40660" s="162"/>
      <c r="N40660" s="152"/>
      <c r="P40660" s="138"/>
    </row>
    <row r="40661" spans="13:16" x14ac:dyDescent="0.3">
      <c r="M40661" s="162"/>
      <c r="N40661" s="152"/>
      <c r="P40661" s="138"/>
    </row>
    <row r="40662" spans="13:16" x14ac:dyDescent="0.3">
      <c r="M40662" s="162"/>
      <c r="N40662" s="152"/>
      <c r="P40662" s="138"/>
    </row>
    <row r="40663" spans="13:16" x14ac:dyDescent="0.3">
      <c r="M40663" s="162"/>
      <c r="N40663" s="152"/>
      <c r="P40663" s="138"/>
    </row>
    <row r="40664" spans="13:16" x14ac:dyDescent="0.3">
      <c r="M40664" s="162"/>
      <c r="N40664" s="152"/>
      <c r="P40664" s="138"/>
    </row>
    <row r="40665" spans="13:16" x14ac:dyDescent="0.3">
      <c r="M40665" s="162"/>
      <c r="N40665" s="152"/>
      <c r="P40665" s="138"/>
    </row>
    <row r="40666" spans="13:16" x14ac:dyDescent="0.3">
      <c r="M40666" s="162"/>
      <c r="N40666" s="152"/>
      <c r="P40666" s="138"/>
    </row>
    <row r="40667" spans="13:16" x14ac:dyDescent="0.3">
      <c r="M40667" s="162"/>
      <c r="N40667" s="152"/>
      <c r="P40667" s="138"/>
    </row>
    <row r="40668" spans="13:16" x14ac:dyDescent="0.3">
      <c r="M40668" s="162"/>
      <c r="N40668" s="152"/>
      <c r="P40668" s="138"/>
    </row>
    <row r="40669" spans="13:16" x14ac:dyDescent="0.3">
      <c r="M40669" s="162"/>
      <c r="N40669" s="152"/>
      <c r="P40669" s="138"/>
    </row>
    <row r="40670" spans="13:16" x14ac:dyDescent="0.3">
      <c r="M40670" s="162"/>
      <c r="N40670" s="152"/>
      <c r="P40670" s="138"/>
    </row>
    <row r="40671" spans="13:16" x14ac:dyDescent="0.3">
      <c r="M40671" s="162"/>
      <c r="N40671" s="152"/>
      <c r="P40671" s="138"/>
    </row>
    <row r="40672" spans="13:16" x14ac:dyDescent="0.3">
      <c r="M40672" s="162"/>
      <c r="N40672" s="152"/>
      <c r="P40672" s="138"/>
    </row>
    <row r="40673" spans="13:16" x14ac:dyDescent="0.3">
      <c r="M40673" s="162"/>
      <c r="N40673" s="152"/>
      <c r="P40673" s="138"/>
    </row>
    <row r="40674" spans="13:16" x14ac:dyDescent="0.3">
      <c r="M40674" s="162"/>
      <c r="N40674" s="152"/>
      <c r="P40674" s="138"/>
    </row>
    <row r="40675" spans="13:16" x14ac:dyDescent="0.3">
      <c r="M40675" s="162"/>
      <c r="N40675" s="152"/>
      <c r="P40675" s="138"/>
    </row>
    <row r="40676" spans="13:16" x14ac:dyDescent="0.3">
      <c r="M40676" s="162"/>
      <c r="N40676" s="152"/>
      <c r="P40676" s="138"/>
    </row>
    <row r="40677" spans="13:16" x14ac:dyDescent="0.3">
      <c r="M40677" s="162"/>
      <c r="N40677" s="152"/>
      <c r="P40677" s="138"/>
    </row>
    <row r="40678" spans="13:16" x14ac:dyDescent="0.3">
      <c r="M40678" s="162"/>
      <c r="N40678" s="152"/>
      <c r="P40678" s="138"/>
    </row>
    <row r="40679" spans="13:16" x14ac:dyDescent="0.3">
      <c r="M40679" s="162"/>
      <c r="N40679" s="152"/>
      <c r="P40679" s="138"/>
    </row>
    <row r="40680" spans="13:16" x14ac:dyDescent="0.3">
      <c r="M40680" s="162"/>
      <c r="N40680" s="152"/>
      <c r="P40680" s="138"/>
    </row>
    <row r="40681" spans="13:16" x14ac:dyDescent="0.3">
      <c r="M40681" s="162"/>
      <c r="N40681" s="152"/>
      <c r="P40681" s="138"/>
    </row>
    <row r="40682" spans="13:16" x14ac:dyDescent="0.3">
      <c r="M40682" s="162"/>
      <c r="N40682" s="152"/>
      <c r="P40682" s="138"/>
    </row>
    <row r="40683" spans="13:16" x14ac:dyDescent="0.3">
      <c r="M40683" s="162"/>
      <c r="N40683" s="152"/>
      <c r="P40683" s="138"/>
    </row>
    <row r="40684" spans="13:16" x14ac:dyDescent="0.3">
      <c r="M40684" s="162"/>
      <c r="N40684" s="152"/>
      <c r="P40684" s="138"/>
    </row>
    <row r="40685" spans="13:16" x14ac:dyDescent="0.3">
      <c r="M40685" s="162"/>
      <c r="N40685" s="152"/>
      <c r="P40685" s="138"/>
    </row>
    <row r="40686" spans="13:16" x14ac:dyDescent="0.3">
      <c r="M40686" s="162"/>
      <c r="N40686" s="152"/>
      <c r="P40686" s="138"/>
    </row>
    <row r="40687" spans="13:16" x14ac:dyDescent="0.3">
      <c r="M40687" s="162"/>
      <c r="N40687" s="152"/>
      <c r="P40687" s="138"/>
    </row>
    <row r="40688" spans="13:16" x14ac:dyDescent="0.3">
      <c r="M40688" s="162"/>
      <c r="N40688" s="152"/>
      <c r="P40688" s="138"/>
    </row>
    <row r="40689" spans="13:16" x14ac:dyDescent="0.3">
      <c r="M40689" s="162"/>
      <c r="N40689" s="152"/>
      <c r="P40689" s="138"/>
    </row>
    <row r="40690" spans="13:16" x14ac:dyDescent="0.3">
      <c r="M40690" s="162"/>
      <c r="N40690" s="152"/>
      <c r="P40690" s="138"/>
    </row>
    <row r="40691" spans="13:16" x14ac:dyDescent="0.3">
      <c r="M40691" s="162"/>
      <c r="N40691" s="152"/>
      <c r="P40691" s="138"/>
    </row>
    <row r="40692" spans="13:16" x14ac:dyDescent="0.3">
      <c r="M40692" s="162"/>
      <c r="N40692" s="152"/>
      <c r="P40692" s="138"/>
    </row>
    <row r="40693" spans="13:16" x14ac:dyDescent="0.3">
      <c r="M40693" s="162"/>
      <c r="N40693" s="152"/>
      <c r="P40693" s="138"/>
    </row>
    <row r="40694" spans="13:16" x14ac:dyDescent="0.3">
      <c r="M40694" s="162"/>
      <c r="N40694" s="152"/>
      <c r="P40694" s="138"/>
    </row>
    <row r="40695" spans="13:16" x14ac:dyDescent="0.3">
      <c r="M40695" s="162"/>
      <c r="N40695" s="152"/>
      <c r="P40695" s="138"/>
    </row>
    <row r="40696" spans="13:16" x14ac:dyDescent="0.3">
      <c r="M40696" s="162"/>
      <c r="N40696" s="152"/>
      <c r="P40696" s="138"/>
    </row>
    <row r="40697" spans="13:16" x14ac:dyDescent="0.3">
      <c r="M40697" s="162"/>
      <c r="N40697" s="152"/>
      <c r="P40697" s="138"/>
    </row>
    <row r="40698" spans="13:16" x14ac:dyDescent="0.3">
      <c r="M40698" s="162"/>
      <c r="N40698" s="152"/>
      <c r="P40698" s="138"/>
    </row>
    <row r="40699" spans="13:16" x14ac:dyDescent="0.3">
      <c r="M40699" s="162"/>
      <c r="N40699" s="152"/>
      <c r="P40699" s="138"/>
    </row>
    <row r="40700" spans="13:16" x14ac:dyDescent="0.3">
      <c r="M40700" s="162"/>
      <c r="N40700" s="152"/>
      <c r="P40700" s="138"/>
    </row>
    <row r="40701" spans="13:16" x14ac:dyDescent="0.3">
      <c r="M40701" s="162"/>
      <c r="N40701" s="152"/>
      <c r="P40701" s="138"/>
    </row>
    <row r="40702" spans="13:16" x14ac:dyDescent="0.3">
      <c r="M40702" s="162"/>
      <c r="N40702" s="152"/>
      <c r="P40702" s="138"/>
    </row>
    <row r="40703" spans="13:16" x14ac:dyDescent="0.3">
      <c r="M40703" s="162"/>
      <c r="N40703" s="152"/>
      <c r="P40703" s="138"/>
    </row>
    <row r="40704" spans="13:16" x14ac:dyDescent="0.3">
      <c r="M40704" s="162"/>
      <c r="N40704" s="152"/>
      <c r="P40704" s="138"/>
    </row>
    <row r="40705" spans="13:16" x14ac:dyDescent="0.3">
      <c r="M40705" s="162"/>
      <c r="N40705" s="152"/>
      <c r="P40705" s="138"/>
    </row>
    <row r="40706" spans="13:16" x14ac:dyDescent="0.3">
      <c r="M40706" s="162"/>
      <c r="N40706" s="152"/>
      <c r="P40706" s="138"/>
    </row>
    <row r="40707" spans="13:16" x14ac:dyDescent="0.3">
      <c r="M40707" s="162"/>
      <c r="N40707" s="152"/>
      <c r="P40707" s="138"/>
    </row>
    <row r="40708" spans="13:16" x14ac:dyDescent="0.3">
      <c r="M40708" s="162"/>
      <c r="N40708" s="152"/>
      <c r="P40708" s="138"/>
    </row>
    <row r="40709" spans="13:16" x14ac:dyDescent="0.3">
      <c r="M40709" s="162"/>
      <c r="N40709" s="152"/>
      <c r="P40709" s="138"/>
    </row>
    <row r="40710" spans="13:16" x14ac:dyDescent="0.3">
      <c r="M40710" s="162"/>
      <c r="N40710" s="152"/>
      <c r="P40710" s="138"/>
    </row>
    <row r="40711" spans="13:16" x14ac:dyDescent="0.3">
      <c r="M40711" s="162"/>
      <c r="N40711" s="152"/>
      <c r="P40711" s="138"/>
    </row>
    <row r="40712" spans="13:16" x14ac:dyDescent="0.3">
      <c r="M40712" s="162"/>
      <c r="N40712" s="152"/>
      <c r="P40712" s="138"/>
    </row>
    <row r="40713" spans="13:16" x14ac:dyDescent="0.3">
      <c r="M40713" s="162"/>
      <c r="N40713" s="152"/>
      <c r="P40713" s="138"/>
    </row>
    <row r="40714" spans="13:16" x14ac:dyDescent="0.3">
      <c r="M40714" s="162"/>
      <c r="N40714" s="152"/>
      <c r="P40714" s="138"/>
    </row>
    <row r="40715" spans="13:16" x14ac:dyDescent="0.3">
      <c r="M40715" s="162"/>
      <c r="N40715" s="152"/>
      <c r="P40715" s="138"/>
    </row>
    <row r="40716" spans="13:16" x14ac:dyDescent="0.3">
      <c r="M40716" s="162"/>
      <c r="N40716" s="152"/>
      <c r="P40716" s="138"/>
    </row>
    <row r="40717" spans="13:16" x14ac:dyDescent="0.3">
      <c r="M40717" s="162"/>
      <c r="N40717" s="152"/>
      <c r="P40717" s="138"/>
    </row>
    <row r="40718" spans="13:16" x14ac:dyDescent="0.3">
      <c r="M40718" s="162"/>
      <c r="N40718" s="152"/>
      <c r="P40718" s="138"/>
    </row>
    <row r="40719" spans="13:16" x14ac:dyDescent="0.3">
      <c r="M40719" s="162"/>
      <c r="N40719" s="152"/>
      <c r="P40719" s="138"/>
    </row>
    <row r="40720" spans="13:16" x14ac:dyDescent="0.3">
      <c r="M40720" s="162"/>
      <c r="N40720" s="152"/>
      <c r="P40720" s="138"/>
    </row>
    <row r="40721" spans="13:16" x14ac:dyDescent="0.3">
      <c r="M40721" s="162"/>
      <c r="N40721" s="152"/>
      <c r="P40721" s="138"/>
    </row>
    <row r="40722" spans="13:16" x14ac:dyDescent="0.3">
      <c r="M40722" s="162"/>
      <c r="N40722" s="152"/>
      <c r="P40722" s="138"/>
    </row>
    <row r="40723" spans="13:16" x14ac:dyDescent="0.3">
      <c r="M40723" s="162"/>
      <c r="N40723" s="152"/>
      <c r="P40723" s="138"/>
    </row>
    <row r="40724" spans="13:16" x14ac:dyDescent="0.3">
      <c r="M40724" s="162"/>
      <c r="N40724" s="152"/>
      <c r="P40724" s="138"/>
    </row>
    <row r="40725" spans="13:16" x14ac:dyDescent="0.3">
      <c r="M40725" s="162"/>
      <c r="N40725" s="152"/>
      <c r="P40725" s="138"/>
    </row>
    <row r="40726" spans="13:16" x14ac:dyDescent="0.3">
      <c r="M40726" s="162"/>
      <c r="N40726" s="152"/>
      <c r="P40726" s="138"/>
    </row>
    <row r="40727" spans="13:16" x14ac:dyDescent="0.3">
      <c r="M40727" s="162"/>
      <c r="N40727" s="152"/>
      <c r="P40727" s="138"/>
    </row>
    <row r="40728" spans="13:16" x14ac:dyDescent="0.3">
      <c r="M40728" s="162"/>
      <c r="N40728" s="152"/>
      <c r="P40728" s="138"/>
    </row>
    <row r="40729" spans="13:16" x14ac:dyDescent="0.3">
      <c r="M40729" s="162"/>
      <c r="N40729" s="152"/>
      <c r="P40729" s="138"/>
    </row>
    <row r="40730" spans="13:16" x14ac:dyDescent="0.3">
      <c r="M40730" s="162"/>
      <c r="N40730" s="152"/>
      <c r="P40730" s="138"/>
    </row>
    <row r="40731" spans="13:16" x14ac:dyDescent="0.3">
      <c r="M40731" s="162"/>
      <c r="N40731" s="152"/>
      <c r="P40731" s="138"/>
    </row>
    <row r="40732" spans="13:16" x14ac:dyDescent="0.3">
      <c r="M40732" s="162"/>
      <c r="N40732" s="152"/>
      <c r="P40732" s="138"/>
    </row>
    <row r="40733" spans="13:16" x14ac:dyDescent="0.3">
      <c r="M40733" s="162"/>
      <c r="N40733" s="152"/>
      <c r="P40733" s="138"/>
    </row>
    <row r="40734" spans="13:16" x14ac:dyDescent="0.3">
      <c r="M40734" s="162"/>
      <c r="N40734" s="152"/>
      <c r="P40734" s="138"/>
    </row>
    <row r="40735" spans="13:16" x14ac:dyDescent="0.3">
      <c r="M40735" s="162"/>
      <c r="N40735" s="152"/>
      <c r="P40735" s="138"/>
    </row>
    <row r="40736" spans="13:16" x14ac:dyDescent="0.3">
      <c r="M40736" s="162"/>
      <c r="N40736" s="152"/>
      <c r="P40736" s="138"/>
    </row>
    <row r="40737" spans="13:16" x14ac:dyDescent="0.3">
      <c r="M40737" s="162"/>
      <c r="N40737" s="152"/>
      <c r="P40737" s="138"/>
    </row>
    <row r="40738" spans="13:16" x14ac:dyDescent="0.3">
      <c r="M40738" s="162"/>
      <c r="N40738" s="152"/>
      <c r="P40738" s="138"/>
    </row>
    <row r="40739" spans="13:16" x14ac:dyDescent="0.3">
      <c r="M40739" s="162"/>
      <c r="N40739" s="152"/>
      <c r="P40739" s="138"/>
    </row>
    <row r="40740" spans="13:16" x14ac:dyDescent="0.3">
      <c r="M40740" s="162"/>
      <c r="N40740" s="152"/>
      <c r="P40740" s="138"/>
    </row>
    <row r="40741" spans="13:16" x14ac:dyDescent="0.3">
      <c r="M40741" s="162"/>
      <c r="N40741" s="152"/>
      <c r="P40741" s="138"/>
    </row>
    <row r="40742" spans="13:16" x14ac:dyDescent="0.3">
      <c r="M40742" s="162"/>
      <c r="N40742" s="152"/>
      <c r="P40742" s="138"/>
    </row>
    <row r="40743" spans="13:16" x14ac:dyDescent="0.3">
      <c r="M40743" s="162"/>
      <c r="N40743" s="152"/>
      <c r="P40743" s="138"/>
    </row>
    <row r="40744" spans="13:16" x14ac:dyDescent="0.3">
      <c r="M40744" s="162"/>
      <c r="N40744" s="152"/>
      <c r="P40744" s="138"/>
    </row>
    <row r="40745" spans="13:16" x14ac:dyDescent="0.3">
      <c r="M40745" s="162"/>
      <c r="N40745" s="152"/>
      <c r="P40745" s="138"/>
    </row>
    <row r="40746" spans="13:16" x14ac:dyDescent="0.3">
      <c r="M40746" s="162"/>
      <c r="N40746" s="152"/>
      <c r="P40746" s="138"/>
    </row>
    <row r="40747" spans="13:16" x14ac:dyDescent="0.3">
      <c r="M40747" s="162"/>
      <c r="N40747" s="152"/>
      <c r="P40747" s="138"/>
    </row>
    <row r="40748" spans="13:16" x14ac:dyDescent="0.3">
      <c r="M40748" s="162"/>
      <c r="N40748" s="152"/>
      <c r="P40748" s="138"/>
    </row>
    <row r="40749" spans="13:16" x14ac:dyDescent="0.3">
      <c r="M40749" s="162"/>
      <c r="N40749" s="152"/>
      <c r="P40749" s="138"/>
    </row>
    <row r="40750" spans="13:16" x14ac:dyDescent="0.3">
      <c r="M40750" s="162"/>
      <c r="N40750" s="152"/>
      <c r="P40750" s="138"/>
    </row>
    <row r="40751" spans="13:16" x14ac:dyDescent="0.3">
      <c r="M40751" s="162"/>
      <c r="N40751" s="152"/>
      <c r="P40751" s="138"/>
    </row>
    <row r="40752" spans="13:16" x14ac:dyDescent="0.3">
      <c r="M40752" s="162"/>
      <c r="N40752" s="152"/>
      <c r="P40752" s="138"/>
    </row>
    <row r="40753" spans="13:16" x14ac:dyDescent="0.3">
      <c r="M40753" s="162"/>
      <c r="N40753" s="152"/>
      <c r="P40753" s="138"/>
    </row>
    <row r="40754" spans="13:16" x14ac:dyDescent="0.3">
      <c r="M40754" s="162"/>
      <c r="N40754" s="152"/>
      <c r="P40754" s="138"/>
    </row>
    <row r="40755" spans="13:16" x14ac:dyDescent="0.3">
      <c r="M40755" s="162"/>
      <c r="N40755" s="152"/>
      <c r="P40755" s="138"/>
    </row>
    <row r="40756" spans="13:16" x14ac:dyDescent="0.3">
      <c r="M40756" s="162"/>
      <c r="N40756" s="152"/>
      <c r="P40756" s="138"/>
    </row>
    <row r="40757" spans="13:16" x14ac:dyDescent="0.3">
      <c r="M40757" s="162"/>
      <c r="N40757" s="152"/>
      <c r="P40757" s="138"/>
    </row>
    <row r="40758" spans="13:16" x14ac:dyDescent="0.3">
      <c r="M40758" s="162"/>
      <c r="N40758" s="152"/>
      <c r="P40758" s="138"/>
    </row>
    <row r="40759" spans="13:16" x14ac:dyDescent="0.3">
      <c r="M40759" s="162"/>
      <c r="N40759" s="152"/>
      <c r="P40759" s="138"/>
    </row>
    <row r="40760" spans="13:16" x14ac:dyDescent="0.3">
      <c r="M40760" s="162"/>
      <c r="N40760" s="152"/>
      <c r="P40760" s="138"/>
    </row>
    <row r="40761" spans="13:16" x14ac:dyDescent="0.3">
      <c r="M40761" s="162"/>
      <c r="N40761" s="152"/>
      <c r="P40761" s="138"/>
    </row>
    <row r="40762" spans="13:16" x14ac:dyDescent="0.3">
      <c r="M40762" s="162"/>
      <c r="N40762" s="152"/>
      <c r="P40762" s="138"/>
    </row>
    <row r="40763" spans="13:16" x14ac:dyDescent="0.3">
      <c r="M40763" s="162"/>
      <c r="N40763" s="152"/>
      <c r="P40763" s="138"/>
    </row>
    <row r="40764" spans="13:16" x14ac:dyDescent="0.3">
      <c r="M40764" s="162"/>
      <c r="N40764" s="152"/>
      <c r="P40764" s="138"/>
    </row>
    <row r="40765" spans="13:16" x14ac:dyDescent="0.3">
      <c r="M40765" s="162"/>
      <c r="N40765" s="152"/>
      <c r="P40765" s="138"/>
    </row>
    <row r="40766" spans="13:16" x14ac:dyDescent="0.3">
      <c r="M40766" s="162"/>
      <c r="N40766" s="152"/>
      <c r="P40766" s="138"/>
    </row>
    <row r="40767" spans="13:16" x14ac:dyDescent="0.3">
      <c r="M40767" s="162"/>
      <c r="N40767" s="152"/>
      <c r="P40767" s="138"/>
    </row>
    <row r="40768" spans="13:16" x14ac:dyDescent="0.3">
      <c r="M40768" s="162"/>
      <c r="N40768" s="152"/>
      <c r="P40768" s="138"/>
    </row>
    <row r="40769" spans="13:16" x14ac:dyDescent="0.3">
      <c r="M40769" s="162"/>
      <c r="N40769" s="152"/>
      <c r="P40769" s="138"/>
    </row>
    <row r="40770" spans="13:16" x14ac:dyDescent="0.3">
      <c r="M40770" s="162"/>
      <c r="N40770" s="152"/>
      <c r="P40770" s="138"/>
    </row>
    <row r="40771" spans="13:16" x14ac:dyDescent="0.3">
      <c r="M40771" s="162"/>
      <c r="N40771" s="152"/>
      <c r="P40771" s="138"/>
    </row>
    <row r="40772" spans="13:16" x14ac:dyDescent="0.3">
      <c r="M40772" s="162"/>
      <c r="N40772" s="152"/>
      <c r="P40772" s="138"/>
    </row>
    <row r="40773" spans="13:16" x14ac:dyDescent="0.3">
      <c r="M40773" s="162"/>
      <c r="N40773" s="152"/>
      <c r="P40773" s="138"/>
    </row>
    <row r="40774" spans="13:16" x14ac:dyDescent="0.3">
      <c r="M40774" s="162"/>
      <c r="N40774" s="152"/>
      <c r="P40774" s="138"/>
    </row>
    <row r="40775" spans="13:16" x14ac:dyDescent="0.3">
      <c r="M40775" s="162"/>
      <c r="N40775" s="152"/>
      <c r="P40775" s="138"/>
    </row>
    <row r="40776" spans="13:16" x14ac:dyDescent="0.3">
      <c r="M40776" s="162"/>
      <c r="N40776" s="152"/>
      <c r="P40776" s="138"/>
    </row>
    <row r="40777" spans="13:16" x14ac:dyDescent="0.3">
      <c r="M40777" s="162"/>
      <c r="N40777" s="152"/>
      <c r="P40777" s="138"/>
    </row>
    <row r="40778" spans="13:16" x14ac:dyDescent="0.3">
      <c r="M40778" s="162"/>
      <c r="N40778" s="152"/>
      <c r="P40778" s="138"/>
    </row>
    <row r="40779" spans="13:16" x14ac:dyDescent="0.3">
      <c r="M40779" s="162"/>
      <c r="N40779" s="152"/>
      <c r="P40779" s="138"/>
    </row>
    <row r="40780" spans="13:16" x14ac:dyDescent="0.3">
      <c r="M40780" s="162"/>
      <c r="N40780" s="152"/>
      <c r="P40780" s="138"/>
    </row>
    <row r="40781" spans="13:16" x14ac:dyDescent="0.3">
      <c r="M40781" s="162"/>
      <c r="N40781" s="152"/>
      <c r="P40781" s="138"/>
    </row>
    <row r="40782" spans="13:16" x14ac:dyDescent="0.3">
      <c r="M40782" s="162"/>
      <c r="N40782" s="152"/>
      <c r="P40782" s="138"/>
    </row>
    <row r="40783" spans="13:16" x14ac:dyDescent="0.3">
      <c r="M40783" s="162"/>
      <c r="N40783" s="152"/>
      <c r="P40783" s="138"/>
    </row>
    <row r="40784" spans="13:16" x14ac:dyDescent="0.3">
      <c r="M40784" s="162"/>
      <c r="N40784" s="152"/>
      <c r="P40784" s="138"/>
    </row>
    <row r="40785" spans="13:16" x14ac:dyDescent="0.3">
      <c r="M40785" s="162"/>
      <c r="N40785" s="152"/>
      <c r="P40785" s="138"/>
    </row>
    <row r="40786" spans="13:16" x14ac:dyDescent="0.3">
      <c r="M40786" s="162"/>
      <c r="N40786" s="152"/>
      <c r="P40786" s="138"/>
    </row>
    <row r="40787" spans="13:16" x14ac:dyDescent="0.3">
      <c r="M40787" s="162"/>
      <c r="N40787" s="152"/>
      <c r="P40787" s="138"/>
    </row>
    <row r="40788" spans="13:16" x14ac:dyDescent="0.3">
      <c r="M40788" s="162"/>
      <c r="N40788" s="152"/>
      <c r="P40788" s="138"/>
    </row>
    <row r="40789" spans="13:16" x14ac:dyDescent="0.3">
      <c r="M40789" s="162"/>
      <c r="N40789" s="152"/>
      <c r="P40789" s="138"/>
    </row>
    <row r="40790" spans="13:16" x14ac:dyDescent="0.3">
      <c r="M40790" s="162"/>
      <c r="N40790" s="152"/>
      <c r="P40790" s="138"/>
    </row>
    <row r="40791" spans="13:16" x14ac:dyDescent="0.3">
      <c r="M40791" s="162"/>
      <c r="N40791" s="152"/>
      <c r="P40791" s="138"/>
    </row>
    <row r="40792" spans="13:16" x14ac:dyDescent="0.3">
      <c r="M40792" s="162"/>
      <c r="N40792" s="152"/>
      <c r="P40792" s="138"/>
    </row>
    <row r="40793" spans="13:16" x14ac:dyDescent="0.3">
      <c r="M40793" s="162"/>
      <c r="N40793" s="152"/>
      <c r="P40793" s="138"/>
    </row>
    <row r="40794" spans="13:16" x14ac:dyDescent="0.3">
      <c r="M40794" s="162"/>
      <c r="N40794" s="152"/>
      <c r="P40794" s="138"/>
    </row>
    <row r="40795" spans="13:16" x14ac:dyDescent="0.3">
      <c r="M40795" s="162"/>
      <c r="N40795" s="152"/>
      <c r="P40795" s="138"/>
    </row>
    <row r="40796" spans="13:16" x14ac:dyDescent="0.3">
      <c r="M40796" s="162"/>
      <c r="N40796" s="152"/>
      <c r="P40796" s="138"/>
    </row>
    <row r="40797" spans="13:16" x14ac:dyDescent="0.3">
      <c r="M40797" s="162"/>
      <c r="N40797" s="152"/>
      <c r="P40797" s="138"/>
    </row>
    <row r="40798" spans="13:16" x14ac:dyDescent="0.3">
      <c r="M40798" s="162"/>
      <c r="N40798" s="152"/>
      <c r="P40798" s="138"/>
    </row>
    <row r="40799" spans="13:16" x14ac:dyDescent="0.3">
      <c r="M40799" s="162"/>
      <c r="N40799" s="152"/>
      <c r="P40799" s="138"/>
    </row>
    <row r="40800" spans="13:16" x14ac:dyDescent="0.3">
      <c r="M40800" s="162"/>
      <c r="N40800" s="152"/>
      <c r="P40800" s="138"/>
    </row>
    <row r="40801" spans="13:16" x14ac:dyDescent="0.3">
      <c r="M40801" s="162"/>
      <c r="N40801" s="152"/>
      <c r="P40801" s="138"/>
    </row>
    <row r="40802" spans="13:16" x14ac:dyDescent="0.3">
      <c r="M40802" s="162"/>
      <c r="N40802" s="152"/>
      <c r="P40802" s="138"/>
    </row>
    <row r="40803" spans="13:16" x14ac:dyDescent="0.3">
      <c r="M40803" s="162"/>
      <c r="N40803" s="152"/>
      <c r="P40803" s="138"/>
    </row>
    <row r="40804" spans="13:16" x14ac:dyDescent="0.3">
      <c r="M40804" s="162"/>
      <c r="N40804" s="152"/>
      <c r="P40804" s="138"/>
    </row>
    <row r="40805" spans="13:16" x14ac:dyDescent="0.3">
      <c r="M40805" s="162"/>
      <c r="N40805" s="152"/>
      <c r="P40805" s="138"/>
    </row>
    <row r="40806" spans="13:16" x14ac:dyDescent="0.3">
      <c r="M40806" s="162"/>
      <c r="N40806" s="152"/>
      <c r="P40806" s="138"/>
    </row>
    <row r="40807" spans="13:16" x14ac:dyDescent="0.3">
      <c r="M40807" s="162"/>
      <c r="N40807" s="152"/>
      <c r="P40807" s="138"/>
    </row>
    <row r="40808" spans="13:16" x14ac:dyDescent="0.3">
      <c r="M40808" s="162"/>
      <c r="N40808" s="152"/>
      <c r="P40808" s="138"/>
    </row>
    <row r="40809" spans="13:16" x14ac:dyDescent="0.3">
      <c r="M40809" s="162"/>
      <c r="N40809" s="152"/>
      <c r="P40809" s="138"/>
    </row>
    <row r="40810" spans="13:16" x14ac:dyDescent="0.3">
      <c r="M40810" s="162"/>
      <c r="N40810" s="152"/>
      <c r="P40810" s="138"/>
    </row>
    <row r="40811" spans="13:16" x14ac:dyDescent="0.3">
      <c r="M40811" s="162"/>
      <c r="N40811" s="152"/>
      <c r="P40811" s="138"/>
    </row>
    <row r="40812" spans="13:16" x14ac:dyDescent="0.3">
      <c r="M40812" s="162"/>
      <c r="N40812" s="152"/>
      <c r="P40812" s="138"/>
    </row>
    <row r="40813" spans="13:16" x14ac:dyDescent="0.3">
      <c r="M40813" s="162"/>
      <c r="N40813" s="152"/>
      <c r="P40813" s="138"/>
    </row>
    <row r="40814" spans="13:16" x14ac:dyDescent="0.3">
      <c r="M40814" s="162"/>
      <c r="N40814" s="152"/>
      <c r="P40814" s="138"/>
    </row>
    <row r="40815" spans="13:16" x14ac:dyDescent="0.3">
      <c r="M40815" s="162"/>
      <c r="N40815" s="152"/>
      <c r="P40815" s="138"/>
    </row>
    <row r="40816" spans="13:16" x14ac:dyDescent="0.3">
      <c r="M40816" s="162"/>
      <c r="N40816" s="152"/>
      <c r="P40816" s="138"/>
    </row>
    <row r="40817" spans="13:16" x14ac:dyDescent="0.3">
      <c r="M40817" s="162"/>
      <c r="N40817" s="152"/>
      <c r="P40817" s="138"/>
    </row>
    <row r="40818" spans="13:16" x14ac:dyDescent="0.3">
      <c r="M40818" s="162"/>
      <c r="N40818" s="152"/>
      <c r="P40818" s="138"/>
    </row>
    <row r="40819" spans="13:16" x14ac:dyDescent="0.3">
      <c r="M40819" s="162"/>
      <c r="N40819" s="152"/>
      <c r="P40819" s="138"/>
    </row>
    <row r="40820" spans="13:16" x14ac:dyDescent="0.3">
      <c r="M40820" s="162"/>
      <c r="N40820" s="152"/>
      <c r="P40820" s="138"/>
    </row>
    <row r="40821" spans="13:16" x14ac:dyDescent="0.3">
      <c r="M40821" s="162"/>
      <c r="N40821" s="152"/>
      <c r="P40821" s="138"/>
    </row>
    <row r="40822" spans="13:16" x14ac:dyDescent="0.3">
      <c r="M40822" s="162"/>
      <c r="N40822" s="152"/>
      <c r="P40822" s="138"/>
    </row>
    <row r="40823" spans="13:16" x14ac:dyDescent="0.3">
      <c r="M40823" s="162"/>
      <c r="N40823" s="152"/>
      <c r="P40823" s="138"/>
    </row>
    <row r="40824" spans="13:16" x14ac:dyDescent="0.3">
      <c r="M40824" s="162"/>
      <c r="N40824" s="152"/>
      <c r="P40824" s="138"/>
    </row>
    <row r="40825" spans="13:16" x14ac:dyDescent="0.3">
      <c r="M40825" s="162"/>
      <c r="N40825" s="152"/>
      <c r="P40825" s="138"/>
    </row>
    <row r="40826" spans="13:16" x14ac:dyDescent="0.3">
      <c r="M40826" s="162"/>
      <c r="N40826" s="152"/>
      <c r="P40826" s="138"/>
    </row>
    <row r="40827" spans="13:16" x14ac:dyDescent="0.3">
      <c r="M40827" s="162"/>
      <c r="N40827" s="152"/>
      <c r="P40827" s="138"/>
    </row>
    <row r="40828" spans="13:16" x14ac:dyDescent="0.3">
      <c r="M40828" s="162"/>
      <c r="N40828" s="152"/>
      <c r="P40828" s="138"/>
    </row>
    <row r="40829" spans="13:16" x14ac:dyDescent="0.3">
      <c r="M40829" s="162"/>
      <c r="N40829" s="152"/>
      <c r="P40829" s="138"/>
    </row>
    <row r="40830" spans="13:16" x14ac:dyDescent="0.3">
      <c r="M40830" s="162"/>
      <c r="N40830" s="152"/>
      <c r="P40830" s="138"/>
    </row>
    <row r="40831" spans="13:16" x14ac:dyDescent="0.3">
      <c r="M40831" s="162"/>
      <c r="N40831" s="152"/>
      <c r="P40831" s="138"/>
    </row>
    <row r="40832" spans="13:16" x14ac:dyDescent="0.3">
      <c r="M40832" s="162"/>
      <c r="N40832" s="152"/>
      <c r="P40832" s="138"/>
    </row>
    <row r="40833" spans="13:16" x14ac:dyDescent="0.3">
      <c r="M40833" s="162"/>
      <c r="N40833" s="152"/>
      <c r="P40833" s="138"/>
    </row>
    <row r="40834" spans="13:16" x14ac:dyDescent="0.3">
      <c r="M40834" s="162"/>
      <c r="N40834" s="152"/>
      <c r="P40834" s="138"/>
    </row>
    <row r="40835" spans="13:16" x14ac:dyDescent="0.3">
      <c r="M40835" s="162"/>
      <c r="N40835" s="152"/>
      <c r="P40835" s="138"/>
    </row>
    <row r="40836" spans="13:16" x14ac:dyDescent="0.3">
      <c r="M40836" s="162"/>
      <c r="N40836" s="152"/>
      <c r="P40836" s="138"/>
    </row>
    <row r="40837" spans="13:16" x14ac:dyDescent="0.3">
      <c r="M40837" s="162"/>
      <c r="N40837" s="152"/>
      <c r="P40837" s="138"/>
    </row>
    <row r="40838" spans="13:16" x14ac:dyDescent="0.3">
      <c r="M40838" s="162"/>
      <c r="N40838" s="152"/>
      <c r="P40838" s="138"/>
    </row>
    <row r="40839" spans="13:16" x14ac:dyDescent="0.3">
      <c r="M40839" s="162"/>
      <c r="N40839" s="152"/>
      <c r="P40839" s="138"/>
    </row>
    <row r="40840" spans="13:16" x14ac:dyDescent="0.3">
      <c r="M40840" s="162"/>
      <c r="N40840" s="152"/>
      <c r="P40840" s="138"/>
    </row>
    <row r="40841" spans="13:16" x14ac:dyDescent="0.3">
      <c r="M40841" s="162"/>
      <c r="N40841" s="152"/>
      <c r="P40841" s="138"/>
    </row>
    <row r="40842" spans="13:16" x14ac:dyDescent="0.3">
      <c r="M40842" s="162"/>
      <c r="N40842" s="152"/>
      <c r="P40842" s="138"/>
    </row>
    <row r="40843" spans="13:16" x14ac:dyDescent="0.3">
      <c r="M40843" s="162"/>
      <c r="N40843" s="152"/>
      <c r="P40843" s="138"/>
    </row>
    <row r="40844" spans="13:16" x14ac:dyDescent="0.3">
      <c r="M40844" s="162"/>
      <c r="N40844" s="152"/>
      <c r="P40844" s="138"/>
    </row>
    <row r="40845" spans="13:16" x14ac:dyDescent="0.3">
      <c r="M40845" s="162"/>
      <c r="N40845" s="152"/>
      <c r="P40845" s="138"/>
    </row>
    <row r="40846" spans="13:16" x14ac:dyDescent="0.3">
      <c r="M40846" s="162"/>
      <c r="N40846" s="152"/>
      <c r="P40846" s="138"/>
    </row>
    <row r="40847" spans="13:16" x14ac:dyDescent="0.3">
      <c r="M40847" s="162"/>
      <c r="N40847" s="152"/>
      <c r="P40847" s="138"/>
    </row>
    <row r="40848" spans="13:16" x14ac:dyDescent="0.3">
      <c r="M40848" s="162"/>
      <c r="N40848" s="152"/>
      <c r="P40848" s="138"/>
    </row>
    <row r="40849" spans="13:16" x14ac:dyDescent="0.3">
      <c r="M40849" s="162"/>
      <c r="N40849" s="152"/>
      <c r="P40849" s="138"/>
    </row>
    <row r="40850" spans="13:16" x14ac:dyDescent="0.3">
      <c r="M40850" s="162"/>
      <c r="N40850" s="152"/>
      <c r="P40850" s="138"/>
    </row>
    <row r="40851" spans="13:16" x14ac:dyDescent="0.3">
      <c r="M40851" s="162"/>
      <c r="N40851" s="152"/>
      <c r="P40851" s="138"/>
    </row>
    <row r="40852" spans="13:16" x14ac:dyDescent="0.3">
      <c r="M40852" s="162"/>
      <c r="N40852" s="152"/>
      <c r="P40852" s="138"/>
    </row>
    <row r="40853" spans="13:16" x14ac:dyDescent="0.3">
      <c r="M40853" s="162"/>
      <c r="N40853" s="152"/>
      <c r="P40853" s="138"/>
    </row>
    <row r="40854" spans="13:16" x14ac:dyDescent="0.3">
      <c r="M40854" s="162"/>
      <c r="N40854" s="152"/>
      <c r="P40854" s="138"/>
    </row>
    <row r="40855" spans="13:16" x14ac:dyDescent="0.3">
      <c r="M40855" s="162"/>
      <c r="N40855" s="152"/>
      <c r="P40855" s="138"/>
    </row>
    <row r="40856" spans="13:16" x14ac:dyDescent="0.3">
      <c r="M40856" s="162"/>
      <c r="N40856" s="152"/>
      <c r="P40856" s="138"/>
    </row>
    <row r="40857" spans="13:16" x14ac:dyDescent="0.3">
      <c r="M40857" s="162"/>
      <c r="N40857" s="152"/>
      <c r="P40857" s="138"/>
    </row>
    <row r="40858" spans="13:16" x14ac:dyDescent="0.3">
      <c r="M40858" s="162"/>
      <c r="N40858" s="152"/>
      <c r="P40858" s="138"/>
    </row>
    <row r="40859" spans="13:16" x14ac:dyDescent="0.3">
      <c r="M40859" s="162"/>
      <c r="N40859" s="152"/>
      <c r="P40859" s="138"/>
    </row>
    <row r="40860" spans="13:16" x14ac:dyDescent="0.3">
      <c r="M40860" s="162"/>
      <c r="N40860" s="152"/>
      <c r="P40860" s="138"/>
    </row>
    <row r="40861" spans="13:16" x14ac:dyDescent="0.3">
      <c r="M40861" s="162"/>
      <c r="N40861" s="152"/>
      <c r="P40861" s="138"/>
    </row>
    <row r="40862" spans="13:16" x14ac:dyDescent="0.3">
      <c r="M40862" s="162"/>
      <c r="N40862" s="152"/>
      <c r="P40862" s="138"/>
    </row>
    <row r="40863" spans="13:16" x14ac:dyDescent="0.3">
      <c r="M40863" s="162"/>
      <c r="N40863" s="152"/>
      <c r="P40863" s="138"/>
    </row>
    <row r="40864" spans="13:16" x14ac:dyDescent="0.3">
      <c r="M40864" s="162"/>
      <c r="N40864" s="152"/>
      <c r="P40864" s="138"/>
    </row>
    <row r="40865" spans="13:16" x14ac:dyDescent="0.3">
      <c r="M40865" s="162"/>
      <c r="N40865" s="152"/>
      <c r="P40865" s="138"/>
    </row>
    <row r="40866" spans="13:16" x14ac:dyDescent="0.3">
      <c r="M40866" s="162"/>
      <c r="N40866" s="152"/>
      <c r="P40866" s="138"/>
    </row>
    <row r="40867" spans="13:16" x14ac:dyDescent="0.3">
      <c r="M40867" s="162"/>
      <c r="N40867" s="152"/>
      <c r="P40867" s="138"/>
    </row>
    <row r="40868" spans="13:16" x14ac:dyDescent="0.3">
      <c r="M40868" s="162"/>
      <c r="N40868" s="152"/>
      <c r="P40868" s="138"/>
    </row>
    <row r="40869" spans="13:16" x14ac:dyDescent="0.3">
      <c r="M40869" s="162"/>
      <c r="N40869" s="152"/>
      <c r="P40869" s="138"/>
    </row>
    <row r="40870" spans="13:16" x14ac:dyDescent="0.3">
      <c r="M40870" s="162"/>
      <c r="N40870" s="152"/>
      <c r="P40870" s="138"/>
    </row>
    <row r="40871" spans="13:16" x14ac:dyDescent="0.3">
      <c r="M40871" s="162"/>
      <c r="N40871" s="152"/>
      <c r="P40871" s="138"/>
    </row>
    <row r="40872" spans="13:16" x14ac:dyDescent="0.3">
      <c r="M40872" s="162"/>
      <c r="N40872" s="152"/>
      <c r="P40872" s="138"/>
    </row>
    <row r="40873" spans="13:16" x14ac:dyDescent="0.3">
      <c r="M40873" s="162"/>
      <c r="N40873" s="152"/>
      <c r="P40873" s="138"/>
    </row>
    <row r="40874" spans="13:16" x14ac:dyDescent="0.3">
      <c r="M40874" s="162"/>
      <c r="N40874" s="152"/>
      <c r="P40874" s="138"/>
    </row>
    <row r="40875" spans="13:16" x14ac:dyDescent="0.3">
      <c r="M40875" s="162"/>
      <c r="N40875" s="152"/>
      <c r="P40875" s="138"/>
    </row>
    <row r="40876" spans="13:16" x14ac:dyDescent="0.3">
      <c r="M40876" s="162"/>
      <c r="N40876" s="152"/>
      <c r="P40876" s="138"/>
    </row>
    <row r="40877" spans="13:16" x14ac:dyDescent="0.3">
      <c r="M40877" s="162"/>
      <c r="N40877" s="152"/>
      <c r="P40877" s="138"/>
    </row>
    <row r="40878" spans="13:16" x14ac:dyDescent="0.3">
      <c r="M40878" s="162"/>
      <c r="N40878" s="152"/>
      <c r="P40878" s="138"/>
    </row>
    <row r="40879" spans="13:16" x14ac:dyDescent="0.3">
      <c r="M40879" s="162"/>
      <c r="N40879" s="152"/>
      <c r="P40879" s="138"/>
    </row>
    <row r="40880" spans="13:16" x14ac:dyDescent="0.3">
      <c r="M40880" s="162"/>
      <c r="N40880" s="152"/>
      <c r="P40880" s="138"/>
    </row>
    <row r="40881" spans="13:16" x14ac:dyDescent="0.3">
      <c r="M40881" s="162"/>
      <c r="N40881" s="152"/>
      <c r="P40881" s="138"/>
    </row>
    <row r="40882" spans="13:16" x14ac:dyDescent="0.3">
      <c r="M40882" s="162"/>
      <c r="N40882" s="152"/>
      <c r="P40882" s="138"/>
    </row>
    <row r="40883" spans="13:16" x14ac:dyDescent="0.3">
      <c r="M40883" s="162"/>
      <c r="N40883" s="152"/>
      <c r="P40883" s="138"/>
    </row>
    <row r="40884" spans="13:16" x14ac:dyDescent="0.3">
      <c r="M40884" s="162"/>
      <c r="N40884" s="152"/>
      <c r="P40884" s="138"/>
    </row>
    <row r="40885" spans="13:16" x14ac:dyDescent="0.3">
      <c r="M40885" s="162"/>
      <c r="N40885" s="152"/>
      <c r="P40885" s="138"/>
    </row>
    <row r="40886" spans="13:16" x14ac:dyDescent="0.3">
      <c r="M40886" s="162"/>
      <c r="N40886" s="152"/>
      <c r="P40886" s="138"/>
    </row>
    <row r="40887" spans="13:16" x14ac:dyDescent="0.3">
      <c r="M40887" s="162"/>
      <c r="N40887" s="152"/>
      <c r="P40887" s="138"/>
    </row>
    <row r="40888" spans="13:16" x14ac:dyDescent="0.3">
      <c r="M40888" s="162"/>
      <c r="N40888" s="152"/>
      <c r="P40888" s="138"/>
    </row>
    <row r="40889" spans="13:16" x14ac:dyDescent="0.3">
      <c r="M40889" s="162"/>
      <c r="N40889" s="152"/>
      <c r="P40889" s="138"/>
    </row>
    <row r="40890" spans="13:16" x14ac:dyDescent="0.3">
      <c r="M40890" s="162"/>
      <c r="N40890" s="152"/>
      <c r="P40890" s="138"/>
    </row>
    <row r="40891" spans="13:16" x14ac:dyDescent="0.3">
      <c r="M40891" s="162"/>
      <c r="N40891" s="152"/>
      <c r="P40891" s="138"/>
    </row>
    <row r="40892" spans="13:16" x14ac:dyDescent="0.3">
      <c r="M40892" s="162"/>
      <c r="N40892" s="152"/>
      <c r="P40892" s="138"/>
    </row>
    <row r="40893" spans="13:16" x14ac:dyDescent="0.3">
      <c r="M40893" s="162"/>
      <c r="N40893" s="152"/>
      <c r="P40893" s="138"/>
    </row>
    <row r="40894" spans="13:16" x14ac:dyDescent="0.3">
      <c r="M40894" s="162"/>
      <c r="N40894" s="152"/>
      <c r="P40894" s="138"/>
    </row>
    <row r="40895" spans="13:16" x14ac:dyDescent="0.3">
      <c r="M40895" s="162"/>
      <c r="N40895" s="152"/>
      <c r="P40895" s="138"/>
    </row>
    <row r="40896" spans="13:16" x14ac:dyDescent="0.3">
      <c r="M40896" s="162"/>
      <c r="N40896" s="152"/>
      <c r="P40896" s="138"/>
    </row>
    <row r="40897" spans="13:16" x14ac:dyDescent="0.3">
      <c r="M40897" s="162"/>
      <c r="N40897" s="152"/>
      <c r="P40897" s="138"/>
    </row>
    <row r="40898" spans="13:16" x14ac:dyDescent="0.3">
      <c r="M40898" s="162"/>
      <c r="N40898" s="152"/>
      <c r="P40898" s="138"/>
    </row>
    <row r="40899" spans="13:16" x14ac:dyDescent="0.3">
      <c r="M40899" s="162"/>
      <c r="N40899" s="152"/>
      <c r="P40899" s="138"/>
    </row>
    <row r="40900" spans="13:16" x14ac:dyDescent="0.3">
      <c r="M40900" s="162"/>
      <c r="N40900" s="152"/>
      <c r="P40900" s="138"/>
    </row>
    <row r="40901" spans="13:16" x14ac:dyDescent="0.3">
      <c r="M40901" s="162"/>
      <c r="N40901" s="152"/>
      <c r="P40901" s="138"/>
    </row>
    <row r="40902" spans="13:16" x14ac:dyDescent="0.3">
      <c r="M40902" s="162"/>
      <c r="N40902" s="152"/>
      <c r="P40902" s="138"/>
    </row>
    <row r="40903" spans="13:16" x14ac:dyDescent="0.3">
      <c r="M40903" s="162"/>
      <c r="N40903" s="152"/>
      <c r="P40903" s="138"/>
    </row>
    <row r="40904" spans="13:16" x14ac:dyDescent="0.3">
      <c r="M40904" s="162"/>
      <c r="N40904" s="152"/>
      <c r="P40904" s="138"/>
    </row>
    <row r="40905" spans="13:16" x14ac:dyDescent="0.3">
      <c r="M40905" s="162"/>
      <c r="N40905" s="152"/>
      <c r="P40905" s="138"/>
    </row>
    <row r="40906" spans="13:16" x14ac:dyDescent="0.3">
      <c r="M40906" s="162"/>
      <c r="N40906" s="152"/>
      <c r="P40906" s="138"/>
    </row>
    <row r="40907" spans="13:16" x14ac:dyDescent="0.3">
      <c r="M40907" s="162"/>
      <c r="N40907" s="152"/>
      <c r="P40907" s="138"/>
    </row>
    <row r="40908" spans="13:16" x14ac:dyDescent="0.3">
      <c r="M40908" s="162"/>
      <c r="N40908" s="152"/>
      <c r="P40908" s="138"/>
    </row>
    <row r="40909" spans="13:16" x14ac:dyDescent="0.3">
      <c r="M40909" s="162"/>
      <c r="N40909" s="152"/>
      <c r="P40909" s="138"/>
    </row>
    <row r="40910" spans="13:16" x14ac:dyDescent="0.3">
      <c r="M40910" s="162"/>
      <c r="N40910" s="152"/>
      <c r="P40910" s="138"/>
    </row>
    <row r="40911" spans="13:16" x14ac:dyDescent="0.3">
      <c r="M40911" s="162"/>
      <c r="N40911" s="152"/>
      <c r="P40911" s="138"/>
    </row>
    <row r="40912" spans="13:16" x14ac:dyDescent="0.3">
      <c r="M40912" s="162"/>
      <c r="N40912" s="152"/>
      <c r="P40912" s="138"/>
    </row>
    <row r="40913" spans="13:16" x14ac:dyDescent="0.3">
      <c r="M40913" s="162"/>
      <c r="N40913" s="152"/>
      <c r="P40913" s="138"/>
    </row>
    <row r="40914" spans="13:16" x14ac:dyDescent="0.3">
      <c r="M40914" s="162"/>
      <c r="N40914" s="152"/>
      <c r="P40914" s="138"/>
    </row>
    <row r="40915" spans="13:16" x14ac:dyDescent="0.3">
      <c r="M40915" s="162"/>
      <c r="N40915" s="152"/>
      <c r="P40915" s="138"/>
    </row>
    <row r="40916" spans="13:16" x14ac:dyDescent="0.3">
      <c r="M40916" s="162"/>
      <c r="N40916" s="152"/>
      <c r="P40916" s="138"/>
    </row>
    <row r="40917" spans="13:16" x14ac:dyDescent="0.3">
      <c r="M40917" s="162"/>
      <c r="N40917" s="152"/>
      <c r="P40917" s="138"/>
    </row>
    <row r="40918" spans="13:16" x14ac:dyDescent="0.3">
      <c r="M40918" s="162"/>
      <c r="N40918" s="152"/>
      <c r="P40918" s="138"/>
    </row>
    <row r="40919" spans="13:16" x14ac:dyDescent="0.3">
      <c r="M40919" s="162"/>
      <c r="N40919" s="152"/>
      <c r="P40919" s="138"/>
    </row>
    <row r="40920" spans="13:16" x14ac:dyDescent="0.3">
      <c r="M40920" s="162"/>
      <c r="N40920" s="152"/>
      <c r="P40920" s="138"/>
    </row>
    <row r="40921" spans="13:16" x14ac:dyDescent="0.3">
      <c r="M40921" s="162"/>
      <c r="N40921" s="152"/>
      <c r="P40921" s="138"/>
    </row>
    <row r="40922" spans="13:16" x14ac:dyDescent="0.3">
      <c r="M40922" s="162"/>
      <c r="N40922" s="152"/>
      <c r="P40922" s="138"/>
    </row>
    <row r="40923" spans="13:16" x14ac:dyDescent="0.3">
      <c r="M40923" s="162"/>
      <c r="N40923" s="152"/>
      <c r="P40923" s="138"/>
    </row>
    <row r="40924" spans="13:16" x14ac:dyDescent="0.3">
      <c r="M40924" s="162"/>
      <c r="N40924" s="152"/>
      <c r="P40924" s="138"/>
    </row>
    <row r="40925" spans="13:16" x14ac:dyDescent="0.3">
      <c r="M40925" s="162"/>
      <c r="N40925" s="152"/>
      <c r="P40925" s="138"/>
    </row>
    <row r="40926" spans="13:16" x14ac:dyDescent="0.3">
      <c r="M40926" s="162"/>
      <c r="N40926" s="152"/>
      <c r="P40926" s="138"/>
    </row>
    <row r="40927" spans="13:16" x14ac:dyDescent="0.3">
      <c r="M40927" s="162"/>
      <c r="N40927" s="152"/>
      <c r="P40927" s="138"/>
    </row>
    <row r="40928" spans="13:16" x14ac:dyDescent="0.3">
      <c r="M40928" s="162"/>
      <c r="N40928" s="152"/>
      <c r="P40928" s="138"/>
    </row>
    <row r="40929" spans="13:16" x14ac:dyDescent="0.3">
      <c r="M40929" s="162"/>
      <c r="N40929" s="152"/>
      <c r="P40929" s="138"/>
    </row>
    <row r="40930" spans="13:16" x14ac:dyDescent="0.3">
      <c r="M40930" s="162"/>
      <c r="N40930" s="152"/>
      <c r="P40930" s="138"/>
    </row>
    <row r="40931" spans="13:16" x14ac:dyDescent="0.3">
      <c r="M40931" s="162"/>
      <c r="N40931" s="152"/>
      <c r="P40931" s="138"/>
    </row>
    <row r="40932" spans="13:16" x14ac:dyDescent="0.3">
      <c r="M40932" s="162"/>
      <c r="N40932" s="152"/>
      <c r="P40932" s="138"/>
    </row>
    <row r="40933" spans="13:16" x14ac:dyDescent="0.3">
      <c r="M40933" s="162"/>
      <c r="N40933" s="152"/>
      <c r="P40933" s="138"/>
    </row>
    <row r="40934" spans="13:16" x14ac:dyDescent="0.3">
      <c r="M40934" s="162"/>
      <c r="N40934" s="152"/>
      <c r="P40934" s="138"/>
    </row>
    <row r="40935" spans="13:16" x14ac:dyDescent="0.3">
      <c r="M40935" s="162"/>
      <c r="N40935" s="152"/>
      <c r="P40935" s="138"/>
    </row>
    <row r="40936" spans="13:16" x14ac:dyDescent="0.3">
      <c r="M40936" s="162"/>
      <c r="N40936" s="152"/>
      <c r="P40936" s="138"/>
    </row>
    <row r="40937" spans="13:16" x14ac:dyDescent="0.3">
      <c r="M40937" s="162"/>
      <c r="N40937" s="152"/>
      <c r="P40937" s="138"/>
    </row>
    <row r="40938" spans="13:16" x14ac:dyDescent="0.3">
      <c r="M40938" s="162"/>
      <c r="N40938" s="152"/>
      <c r="P40938" s="138"/>
    </row>
    <row r="40939" spans="13:16" x14ac:dyDescent="0.3">
      <c r="M40939" s="162"/>
      <c r="N40939" s="152"/>
      <c r="P40939" s="138"/>
    </row>
    <row r="40940" spans="13:16" x14ac:dyDescent="0.3">
      <c r="M40940" s="162"/>
      <c r="N40940" s="152"/>
      <c r="P40940" s="138"/>
    </row>
    <row r="40941" spans="13:16" x14ac:dyDescent="0.3">
      <c r="M40941" s="162"/>
      <c r="N40941" s="152"/>
      <c r="P40941" s="138"/>
    </row>
    <row r="40942" spans="13:16" x14ac:dyDescent="0.3">
      <c r="M40942" s="162"/>
      <c r="N40942" s="152"/>
      <c r="P40942" s="138"/>
    </row>
    <row r="40943" spans="13:16" x14ac:dyDescent="0.3">
      <c r="M40943" s="162"/>
      <c r="N40943" s="152"/>
      <c r="P40943" s="138"/>
    </row>
    <row r="40944" spans="13:16" x14ac:dyDescent="0.3">
      <c r="M40944" s="162"/>
      <c r="N40944" s="152"/>
      <c r="P40944" s="138"/>
    </row>
    <row r="40945" spans="13:16" x14ac:dyDescent="0.3">
      <c r="M40945" s="162"/>
      <c r="N40945" s="152"/>
      <c r="P40945" s="138"/>
    </row>
    <row r="40946" spans="13:16" x14ac:dyDescent="0.3">
      <c r="M40946" s="162"/>
      <c r="N40946" s="152"/>
      <c r="P40946" s="138"/>
    </row>
    <row r="40947" spans="13:16" x14ac:dyDescent="0.3">
      <c r="M40947" s="162"/>
      <c r="N40947" s="152"/>
      <c r="P40947" s="138"/>
    </row>
    <row r="40948" spans="13:16" x14ac:dyDescent="0.3">
      <c r="M40948" s="162"/>
      <c r="N40948" s="152"/>
      <c r="P40948" s="138"/>
    </row>
    <row r="40949" spans="13:16" x14ac:dyDescent="0.3">
      <c r="M40949" s="162"/>
      <c r="N40949" s="152"/>
      <c r="P40949" s="138"/>
    </row>
    <row r="40950" spans="13:16" x14ac:dyDescent="0.3">
      <c r="M40950" s="162"/>
      <c r="N40950" s="152"/>
      <c r="P40950" s="138"/>
    </row>
    <row r="40951" spans="13:16" x14ac:dyDescent="0.3">
      <c r="M40951" s="162"/>
      <c r="N40951" s="152"/>
      <c r="P40951" s="138"/>
    </row>
    <row r="40952" spans="13:16" x14ac:dyDescent="0.3">
      <c r="M40952" s="162"/>
      <c r="N40952" s="152"/>
      <c r="P40952" s="138"/>
    </row>
    <row r="40953" spans="13:16" x14ac:dyDescent="0.3">
      <c r="M40953" s="162"/>
      <c r="N40953" s="152"/>
      <c r="P40953" s="138"/>
    </row>
    <row r="40954" spans="13:16" x14ac:dyDescent="0.3">
      <c r="M40954" s="162"/>
      <c r="N40954" s="152"/>
      <c r="P40954" s="138"/>
    </row>
    <row r="40955" spans="13:16" x14ac:dyDescent="0.3">
      <c r="M40955" s="162"/>
      <c r="N40955" s="152"/>
      <c r="P40955" s="138"/>
    </row>
    <row r="40956" spans="13:16" x14ac:dyDescent="0.3">
      <c r="M40956" s="162"/>
      <c r="N40956" s="152"/>
      <c r="P40956" s="138"/>
    </row>
    <row r="40957" spans="13:16" x14ac:dyDescent="0.3">
      <c r="M40957" s="162"/>
      <c r="N40957" s="152"/>
      <c r="P40957" s="138"/>
    </row>
    <row r="40958" spans="13:16" x14ac:dyDescent="0.3">
      <c r="M40958" s="162"/>
      <c r="N40958" s="152"/>
      <c r="P40958" s="138"/>
    </row>
    <row r="40959" spans="13:16" x14ac:dyDescent="0.3">
      <c r="M40959" s="162"/>
      <c r="N40959" s="152"/>
      <c r="P40959" s="138"/>
    </row>
    <row r="40960" spans="13:16" x14ac:dyDescent="0.3">
      <c r="M40960" s="162"/>
      <c r="N40960" s="152"/>
      <c r="P40960" s="138"/>
    </row>
    <row r="40961" spans="13:16" x14ac:dyDescent="0.3">
      <c r="M40961" s="162"/>
      <c r="N40961" s="152"/>
      <c r="P40961" s="138"/>
    </row>
    <row r="40962" spans="13:16" x14ac:dyDescent="0.3">
      <c r="M40962" s="162"/>
      <c r="N40962" s="152"/>
      <c r="P40962" s="138"/>
    </row>
    <row r="40963" spans="13:16" x14ac:dyDescent="0.3">
      <c r="M40963" s="162"/>
      <c r="N40963" s="152"/>
      <c r="P40963" s="138"/>
    </row>
    <row r="40964" spans="13:16" x14ac:dyDescent="0.3">
      <c r="M40964" s="162"/>
      <c r="N40964" s="152"/>
      <c r="P40964" s="138"/>
    </row>
    <row r="40965" spans="13:16" x14ac:dyDescent="0.3">
      <c r="M40965" s="162"/>
      <c r="N40965" s="152"/>
      <c r="P40965" s="138"/>
    </row>
    <row r="40966" spans="13:16" x14ac:dyDescent="0.3">
      <c r="M40966" s="162"/>
      <c r="N40966" s="152"/>
      <c r="P40966" s="138"/>
    </row>
    <row r="40967" spans="13:16" x14ac:dyDescent="0.3">
      <c r="M40967" s="162"/>
      <c r="N40967" s="152"/>
      <c r="P40967" s="138"/>
    </row>
    <row r="40968" spans="13:16" x14ac:dyDescent="0.3">
      <c r="M40968" s="162"/>
      <c r="N40968" s="152"/>
      <c r="P40968" s="138"/>
    </row>
    <row r="40969" spans="13:16" x14ac:dyDescent="0.3">
      <c r="M40969" s="162"/>
      <c r="N40969" s="152"/>
      <c r="P40969" s="138"/>
    </row>
    <row r="40970" spans="13:16" x14ac:dyDescent="0.3">
      <c r="M40970" s="162"/>
      <c r="N40970" s="152"/>
      <c r="P40970" s="138"/>
    </row>
    <row r="40971" spans="13:16" x14ac:dyDescent="0.3">
      <c r="M40971" s="162"/>
      <c r="N40971" s="152"/>
      <c r="P40971" s="138"/>
    </row>
    <row r="40972" spans="13:16" x14ac:dyDescent="0.3">
      <c r="M40972" s="162"/>
      <c r="N40972" s="152"/>
      <c r="P40972" s="138"/>
    </row>
    <row r="40973" spans="13:16" x14ac:dyDescent="0.3">
      <c r="M40973" s="162"/>
      <c r="N40973" s="152"/>
      <c r="P40973" s="138"/>
    </row>
    <row r="40974" spans="13:16" x14ac:dyDescent="0.3">
      <c r="M40974" s="162"/>
      <c r="N40974" s="152"/>
      <c r="P40974" s="138"/>
    </row>
    <row r="40975" spans="13:16" x14ac:dyDescent="0.3">
      <c r="M40975" s="162"/>
      <c r="N40975" s="152"/>
      <c r="P40975" s="138"/>
    </row>
    <row r="40976" spans="13:16" x14ac:dyDescent="0.3">
      <c r="M40976" s="162"/>
      <c r="N40976" s="152"/>
      <c r="P40976" s="138"/>
    </row>
    <row r="40977" spans="13:16" x14ac:dyDescent="0.3">
      <c r="M40977" s="162"/>
      <c r="N40977" s="152"/>
      <c r="P40977" s="138"/>
    </row>
    <row r="40978" spans="13:16" x14ac:dyDescent="0.3">
      <c r="M40978" s="162"/>
      <c r="N40978" s="152"/>
      <c r="P40978" s="138"/>
    </row>
    <row r="40979" spans="13:16" x14ac:dyDescent="0.3">
      <c r="M40979" s="162"/>
      <c r="N40979" s="152"/>
      <c r="P40979" s="138"/>
    </row>
    <row r="40980" spans="13:16" x14ac:dyDescent="0.3">
      <c r="M40980" s="162"/>
      <c r="N40980" s="152"/>
      <c r="P40980" s="138"/>
    </row>
    <row r="40981" spans="13:16" x14ac:dyDescent="0.3">
      <c r="M40981" s="162"/>
      <c r="N40981" s="152"/>
      <c r="P40981" s="138"/>
    </row>
    <row r="40982" spans="13:16" x14ac:dyDescent="0.3">
      <c r="M40982" s="162"/>
      <c r="N40982" s="152"/>
      <c r="P40982" s="138"/>
    </row>
    <row r="40983" spans="13:16" x14ac:dyDescent="0.3">
      <c r="M40983" s="162"/>
      <c r="N40983" s="152"/>
      <c r="P40983" s="138"/>
    </row>
    <row r="40984" spans="13:16" x14ac:dyDescent="0.3">
      <c r="M40984" s="162"/>
      <c r="N40984" s="152"/>
      <c r="P40984" s="138"/>
    </row>
    <row r="40985" spans="13:16" x14ac:dyDescent="0.3">
      <c r="M40985" s="162"/>
      <c r="N40985" s="152"/>
      <c r="P40985" s="138"/>
    </row>
    <row r="40986" spans="13:16" x14ac:dyDescent="0.3">
      <c r="M40986" s="162"/>
      <c r="N40986" s="152"/>
      <c r="P40986" s="138"/>
    </row>
    <row r="40987" spans="13:16" x14ac:dyDescent="0.3">
      <c r="M40987" s="162"/>
      <c r="N40987" s="152"/>
      <c r="P40987" s="138"/>
    </row>
    <row r="40988" spans="13:16" x14ac:dyDescent="0.3">
      <c r="M40988" s="162"/>
      <c r="N40988" s="152"/>
      <c r="P40988" s="138"/>
    </row>
    <row r="40989" spans="13:16" x14ac:dyDescent="0.3">
      <c r="M40989" s="162"/>
      <c r="N40989" s="152"/>
      <c r="P40989" s="138"/>
    </row>
    <row r="40990" spans="13:16" x14ac:dyDescent="0.3">
      <c r="M40990" s="162"/>
      <c r="N40990" s="152"/>
      <c r="P40990" s="138"/>
    </row>
    <row r="40991" spans="13:16" x14ac:dyDescent="0.3">
      <c r="M40991" s="162"/>
      <c r="N40991" s="152"/>
      <c r="P40991" s="138"/>
    </row>
    <row r="40992" spans="13:16" x14ac:dyDescent="0.3">
      <c r="M40992" s="162"/>
      <c r="N40992" s="152"/>
      <c r="P40992" s="138"/>
    </row>
    <row r="40993" spans="13:16" x14ac:dyDescent="0.3">
      <c r="M40993" s="162"/>
      <c r="N40993" s="152"/>
      <c r="P40993" s="138"/>
    </row>
    <row r="40994" spans="13:16" x14ac:dyDescent="0.3">
      <c r="M40994" s="162"/>
      <c r="N40994" s="152"/>
      <c r="P40994" s="138"/>
    </row>
    <row r="40995" spans="13:16" x14ac:dyDescent="0.3">
      <c r="M40995" s="162"/>
      <c r="N40995" s="152"/>
      <c r="P40995" s="138"/>
    </row>
    <row r="40996" spans="13:16" x14ac:dyDescent="0.3">
      <c r="M40996" s="162"/>
      <c r="N40996" s="152"/>
      <c r="P40996" s="138"/>
    </row>
    <row r="40997" spans="13:16" x14ac:dyDescent="0.3">
      <c r="M40997" s="162"/>
      <c r="N40997" s="152"/>
      <c r="P40997" s="138"/>
    </row>
    <row r="40998" spans="13:16" x14ac:dyDescent="0.3">
      <c r="M40998" s="162"/>
      <c r="N40998" s="152"/>
      <c r="P40998" s="138"/>
    </row>
    <row r="40999" spans="13:16" x14ac:dyDescent="0.3">
      <c r="M40999" s="162"/>
      <c r="N40999" s="152"/>
      <c r="P40999" s="138"/>
    </row>
    <row r="41000" spans="13:16" x14ac:dyDescent="0.3">
      <c r="M41000" s="162"/>
      <c r="N41000" s="152"/>
      <c r="P41000" s="138"/>
    </row>
    <row r="41001" spans="13:16" x14ac:dyDescent="0.3">
      <c r="M41001" s="162"/>
      <c r="N41001" s="152"/>
      <c r="P41001" s="138"/>
    </row>
    <row r="41002" spans="13:16" x14ac:dyDescent="0.3">
      <c r="M41002" s="162"/>
      <c r="N41002" s="152"/>
      <c r="P41002" s="138"/>
    </row>
    <row r="41003" spans="13:16" x14ac:dyDescent="0.3">
      <c r="M41003" s="162"/>
      <c r="N41003" s="152"/>
      <c r="P41003" s="138"/>
    </row>
    <row r="41004" spans="13:16" x14ac:dyDescent="0.3">
      <c r="M41004" s="162"/>
      <c r="N41004" s="152"/>
      <c r="P41004" s="138"/>
    </row>
    <row r="41005" spans="13:16" x14ac:dyDescent="0.3">
      <c r="M41005" s="162"/>
      <c r="N41005" s="152"/>
      <c r="P41005" s="138"/>
    </row>
    <row r="41006" spans="13:16" x14ac:dyDescent="0.3">
      <c r="M41006" s="162"/>
      <c r="N41006" s="152"/>
      <c r="P41006" s="138"/>
    </row>
    <row r="41007" spans="13:16" x14ac:dyDescent="0.3">
      <c r="M41007" s="162"/>
      <c r="N41007" s="152"/>
      <c r="P41007" s="138"/>
    </row>
    <row r="41008" spans="13:16" x14ac:dyDescent="0.3">
      <c r="M41008" s="162"/>
      <c r="N41008" s="152"/>
      <c r="P41008" s="138"/>
    </row>
    <row r="41009" spans="13:16" x14ac:dyDescent="0.3">
      <c r="M41009" s="162"/>
      <c r="N41009" s="152"/>
      <c r="P41009" s="138"/>
    </row>
    <row r="41010" spans="13:16" x14ac:dyDescent="0.3">
      <c r="M41010" s="162"/>
      <c r="N41010" s="152"/>
      <c r="P41010" s="138"/>
    </row>
    <row r="41011" spans="13:16" x14ac:dyDescent="0.3">
      <c r="M41011" s="162"/>
      <c r="N41011" s="152"/>
      <c r="P41011" s="138"/>
    </row>
    <row r="41012" spans="13:16" x14ac:dyDescent="0.3">
      <c r="M41012" s="162"/>
      <c r="N41012" s="152"/>
      <c r="P41012" s="138"/>
    </row>
    <row r="41013" spans="13:16" x14ac:dyDescent="0.3">
      <c r="M41013" s="162"/>
      <c r="N41013" s="152"/>
      <c r="P41013" s="138"/>
    </row>
    <row r="41014" spans="13:16" x14ac:dyDescent="0.3">
      <c r="M41014" s="162"/>
      <c r="N41014" s="152"/>
      <c r="P41014" s="138"/>
    </row>
    <row r="41015" spans="13:16" x14ac:dyDescent="0.3">
      <c r="M41015" s="162"/>
      <c r="N41015" s="152"/>
      <c r="P41015" s="138"/>
    </row>
    <row r="41016" spans="13:16" x14ac:dyDescent="0.3">
      <c r="M41016" s="162"/>
      <c r="N41016" s="152"/>
      <c r="P41016" s="138"/>
    </row>
    <row r="41017" spans="13:16" x14ac:dyDescent="0.3">
      <c r="M41017" s="162"/>
      <c r="N41017" s="152"/>
      <c r="P41017" s="138"/>
    </row>
    <row r="41018" spans="13:16" x14ac:dyDescent="0.3">
      <c r="M41018" s="162"/>
      <c r="N41018" s="152"/>
      <c r="P41018" s="138"/>
    </row>
    <row r="41019" spans="13:16" x14ac:dyDescent="0.3">
      <c r="M41019" s="162"/>
      <c r="N41019" s="152"/>
      <c r="P41019" s="138"/>
    </row>
    <row r="41020" spans="13:16" x14ac:dyDescent="0.3">
      <c r="M41020" s="162"/>
      <c r="N41020" s="152"/>
      <c r="P41020" s="138"/>
    </row>
    <row r="41021" spans="13:16" x14ac:dyDescent="0.3">
      <c r="M41021" s="162"/>
      <c r="N41021" s="152"/>
      <c r="P41021" s="138"/>
    </row>
    <row r="41022" spans="13:16" x14ac:dyDescent="0.3">
      <c r="M41022" s="162"/>
      <c r="N41022" s="152"/>
      <c r="P41022" s="138"/>
    </row>
    <row r="41023" spans="13:16" x14ac:dyDescent="0.3">
      <c r="M41023" s="162"/>
      <c r="N41023" s="152"/>
      <c r="P41023" s="138"/>
    </row>
    <row r="41024" spans="13:16" x14ac:dyDescent="0.3">
      <c r="M41024" s="162"/>
      <c r="N41024" s="152"/>
      <c r="P41024" s="138"/>
    </row>
    <row r="41025" spans="13:16" x14ac:dyDescent="0.3">
      <c r="M41025" s="162"/>
      <c r="N41025" s="152"/>
      <c r="P41025" s="138"/>
    </row>
    <row r="41026" spans="13:16" x14ac:dyDescent="0.3">
      <c r="M41026" s="162"/>
      <c r="N41026" s="152"/>
      <c r="P41026" s="138"/>
    </row>
    <row r="41027" spans="13:16" x14ac:dyDescent="0.3">
      <c r="M41027" s="162"/>
      <c r="N41027" s="152"/>
      <c r="P41027" s="138"/>
    </row>
    <row r="41028" spans="13:16" x14ac:dyDescent="0.3">
      <c r="M41028" s="162"/>
      <c r="N41028" s="152"/>
      <c r="P41028" s="138"/>
    </row>
    <row r="41029" spans="13:16" x14ac:dyDescent="0.3">
      <c r="M41029" s="162"/>
      <c r="N41029" s="152"/>
      <c r="P41029" s="138"/>
    </row>
    <row r="41030" spans="13:16" x14ac:dyDescent="0.3">
      <c r="M41030" s="162"/>
      <c r="N41030" s="152"/>
      <c r="P41030" s="138"/>
    </row>
    <row r="41031" spans="13:16" x14ac:dyDescent="0.3">
      <c r="M41031" s="162"/>
      <c r="N41031" s="152"/>
      <c r="P41031" s="138"/>
    </row>
    <row r="41032" spans="13:16" x14ac:dyDescent="0.3">
      <c r="M41032" s="162"/>
      <c r="N41032" s="152"/>
      <c r="P41032" s="138"/>
    </row>
    <row r="41033" spans="13:16" x14ac:dyDescent="0.3">
      <c r="M41033" s="162"/>
      <c r="N41033" s="152"/>
      <c r="P41033" s="138"/>
    </row>
    <row r="41034" spans="13:16" x14ac:dyDescent="0.3">
      <c r="M41034" s="162"/>
      <c r="N41034" s="152"/>
      <c r="P41034" s="138"/>
    </row>
    <row r="41035" spans="13:16" x14ac:dyDescent="0.3">
      <c r="M41035" s="162"/>
      <c r="N41035" s="152"/>
      <c r="P41035" s="138"/>
    </row>
    <row r="41036" spans="13:16" x14ac:dyDescent="0.3">
      <c r="M41036" s="162"/>
      <c r="N41036" s="152"/>
      <c r="P41036" s="138"/>
    </row>
    <row r="41037" spans="13:16" x14ac:dyDescent="0.3">
      <c r="M41037" s="162"/>
      <c r="N41037" s="152"/>
      <c r="P41037" s="138"/>
    </row>
    <row r="41038" spans="13:16" x14ac:dyDescent="0.3">
      <c r="M41038" s="162"/>
      <c r="N41038" s="152"/>
      <c r="P41038" s="138"/>
    </row>
    <row r="41039" spans="13:16" x14ac:dyDescent="0.3">
      <c r="M41039" s="162"/>
      <c r="N41039" s="152"/>
      <c r="P41039" s="138"/>
    </row>
    <row r="41040" spans="13:16" x14ac:dyDescent="0.3">
      <c r="M41040" s="162"/>
      <c r="N41040" s="152"/>
      <c r="P41040" s="138"/>
    </row>
    <row r="41041" spans="13:16" x14ac:dyDescent="0.3">
      <c r="M41041" s="162"/>
      <c r="N41041" s="152"/>
      <c r="P41041" s="138"/>
    </row>
    <row r="41042" spans="13:16" x14ac:dyDescent="0.3">
      <c r="M41042" s="162"/>
      <c r="N41042" s="152"/>
      <c r="P41042" s="138"/>
    </row>
    <row r="41043" spans="13:16" x14ac:dyDescent="0.3">
      <c r="M41043" s="162"/>
      <c r="N41043" s="152"/>
      <c r="P41043" s="138"/>
    </row>
    <row r="41044" spans="13:16" x14ac:dyDescent="0.3">
      <c r="M41044" s="162"/>
      <c r="N41044" s="152"/>
      <c r="P41044" s="138"/>
    </row>
    <row r="41045" spans="13:16" x14ac:dyDescent="0.3">
      <c r="M41045" s="162"/>
      <c r="N41045" s="152"/>
      <c r="P41045" s="138"/>
    </row>
    <row r="41046" spans="13:16" x14ac:dyDescent="0.3">
      <c r="M41046" s="162"/>
      <c r="N41046" s="152"/>
      <c r="P41046" s="138"/>
    </row>
    <row r="41047" spans="13:16" x14ac:dyDescent="0.3">
      <c r="M41047" s="162"/>
      <c r="N41047" s="152"/>
      <c r="P41047" s="138"/>
    </row>
    <row r="41048" spans="13:16" x14ac:dyDescent="0.3">
      <c r="M41048" s="162"/>
      <c r="N41048" s="152"/>
      <c r="P41048" s="138"/>
    </row>
    <row r="41049" spans="13:16" x14ac:dyDescent="0.3">
      <c r="M41049" s="162"/>
      <c r="N41049" s="152"/>
      <c r="P41049" s="138"/>
    </row>
    <row r="41050" spans="13:16" x14ac:dyDescent="0.3">
      <c r="M41050" s="162"/>
      <c r="N41050" s="152"/>
      <c r="P41050" s="138"/>
    </row>
    <row r="41051" spans="13:16" x14ac:dyDescent="0.3">
      <c r="M41051" s="162"/>
      <c r="N41051" s="152"/>
      <c r="P41051" s="138"/>
    </row>
    <row r="41052" spans="13:16" x14ac:dyDescent="0.3">
      <c r="M41052" s="162"/>
      <c r="N41052" s="152"/>
      <c r="P41052" s="138"/>
    </row>
    <row r="41053" spans="13:16" x14ac:dyDescent="0.3">
      <c r="M41053" s="162"/>
      <c r="N41053" s="152"/>
      <c r="P41053" s="138"/>
    </row>
    <row r="41054" spans="13:16" x14ac:dyDescent="0.3">
      <c r="M41054" s="162"/>
      <c r="N41054" s="152"/>
      <c r="P41054" s="138"/>
    </row>
    <row r="41055" spans="13:16" x14ac:dyDescent="0.3">
      <c r="M41055" s="162"/>
      <c r="N41055" s="152"/>
      <c r="P41055" s="138"/>
    </row>
    <row r="41056" spans="13:16" x14ac:dyDescent="0.3">
      <c r="M41056" s="162"/>
      <c r="N41056" s="152"/>
      <c r="P41056" s="138"/>
    </row>
    <row r="41057" spans="13:16" x14ac:dyDescent="0.3">
      <c r="M41057" s="162"/>
      <c r="N41057" s="152"/>
      <c r="P41057" s="138"/>
    </row>
    <row r="41058" spans="13:16" x14ac:dyDescent="0.3">
      <c r="M41058" s="162"/>
      <c r="N41058" s="152"/>
      <c r="P41058" s="138"/>
    </row>
    <row r="41059" spans="13:16" x14ac:dyDescent="0.3">
      <c r="M41059" s="162"/>
      <c r="N41059" s="152"/>
      <c r="P41059" s="138"/>
    </row>
    <row r="41060" spans="13:16" x14ac:dyDescent="0.3">
      <c r="M41060" s="162"/>
      <c r="N41060" s="152"/>
      <c r="P41060" s="138"/>
    </row>
    <row r="41061" spans="13:16" x14ac:dyDescent="0.3">
      <c r="M41061" s="162"/>
      <c r="N41061" s="152"/>
      <c r="P41061" s="138"/>
    </row>
    <row r="41062" spans="13:16" x14ac:dyDescent="0.3">
      <c r="M41062" s="162"/>
      <c r="N41062" s="152"/>
      <c r="P41062" s="138"/>
    </row>
    <row r="41063" spans="13:16" x14ac:dyDescent="0.3">
      <c r="M41063" s="162"/>
      <c r="N41063" s="152"/>
      <c r="P41063" s="138"/>
    </row>
    <row r="41064" spans="13:16" x14ac:dyDescent="0.3">
      <c r="M41064" s="162"/>
      <c r="N41064" s="152"/>
      <c r="P41064" s="138"/>
    </row>
    <row r="41065" spans="13:16" x14ac:dyDescent="0.3">
      <c r="M41065" s="162"/>
      <c r="N41065" s="152"/>
      <c r="P41065" s="138"/>
    </row>
    <row r="41066" spans="13:16" x14ac:dyDescent="0.3">
      <c r="M41066" s="162"/>
      <c r="N41066" s="152"/>
      <c r="P41066" s="138"/>
    </row>
    <row r="41067" spans="13:16" x14ac:dyDescent="0.3">
      <c r="M41067" s="162"/>
      <c r="N41067" s="152"/>
      <c r="P41067" s="138"/>
    </row>
    <row r="41068" spans="13:16" x14ac:dyDescent="0.3">
      <c r="M41068" s="162"/>
      <c r="N41068" s="152"/>
      <c r="P41068" s="138"/>
    </row>
    <row r="41069" spans="13:16" x14ac:dyDescent="0.3">
      <c r="M41069" s="162"/>
      <c r="N41069" s="152"/>
      <c r="P41069" s="138"/>
    </row>
    <row r="41070" spans="13:16" x14ac:dyDescent="0.3">
      <c r="M41070" s="162"/>
      <c r="N41070" s="152"/>
      <c r="P41070" s="138"/>
    </row>
    <row r="41071" spans="13:16" x14ac:dyDescent="0.3">
      <c r="M41071" s="162"/>
      <c r="N41071" s="152"/>
      <c r="P41071" s="138"/>
    </row>
    <row r="41072" spans="13:16" x14ac:dyDescent="0.3">
      <c r="M41072" s="162"/>
      <c r="N41072" s="152"/>
      <c r="P41072" s="138"/>
    </row>
    <row r="41073" spans="13:16" x14ac:dyDescent="0.3">
      <c r="M41073" s="162"/>
      <c r="N41073" s="152"/>
      <c r="P41073" s="138"/>
    </row>
    <row r="41074" spans="13:16" x14ac:dyDescent="0.3">
      <c r="M41074" s="162"/>
      <c r="N41074" s="152"/>
      <c r="P41074" s="138"/>
    </row>
    <row r="41075" spans="13:16" x14ac:dyDescent="0.3">
      <c r="M41075" s="162"/>
      <c r="N41075" s="152"/>
      <c r="P41075" s="138"/>
    </row>
    <row r="41076" spans="13:16" x14ac:dyDescent="0.3">
      <c r="M41076" s="162"/>
      <c r="N41076" s="152"/>
      <c r="P41076" s="138"/>
    </row>
    <row r="41077" spans="13:16" x14ac:dyDescent="0.3">
      <c r="M41077" s="162"/>
      <c r="N41077" s="152"/>
      <c r="P41077" s="138"/>
    </row>
    <row r="41078" spans="13:16" x14ac:dyDescent="0.3">
      <c r="M41078" s="162"/>
      <c r="N41078" s="152"/>
      <c r="P41078" s="138"/>
    </row>
    <row r="41079" spans="13:16" x14ac:dyDescent="0.3">
      <c r="M41079" s="162"/>
      <c r="N41079" s="152"/>
      <c r="P41079" s="138"/>
    </row>
    <row r="41080" spans="13:16" x14ac:dyDescent="0.3">
      <c r="M41080" s="162"/>
      <c r="N41080" s="152"/>
      <c r="P41080" s="138"/>
    </row>
    <row r="41081" spans="13:16" x14ac:dyDescent="0.3">
      <c r="M41081" s="162"/>
      <c r="N41081" s="152"/>
      <c r="P41081" s="138"/>
    </row>
    <row r="41082" spans="13:16" x14ac:dyDescent="0.3">
      <c r="M41082" s="162"/>
      <c r="N41082" s="152"/>
      <c r="P41082" s="138"/>
    </row>
    <row r="41083" spans="13:16" x14ac:dyDescent="0.3">
      <c r="M41083" s="162"/>
      <c r="N41083" s="152"/>
      <c r="P41083" s="138"/>
    </row>
    <row r="41084" spans="13:16" x14ac:dyDescent="0.3">
      <c r="M41084" s="162"/>
      <c r="N41084" s="152"/>
      <c r="P41084" s="138"/>
    </row>
    <row r="41085" spans="13:16" x14ac:dyDescent="0.3">
      <c r="M41085" s="162"/>
      <c r="N41085" s="152"/>
      <c r="P41085" s="138"/>
    </row>
    <row r="41086" spans="13:16" x14ac:dyDescent="0.3">
      <c r="M41086" s="162"/>
      <c r="N41086" s="152"/>
      <c r="P41086" s="138"/>
    </row>
    <row r="41087" spans="13:16" x14ac:dyDescent="0.3">
      <c r="M41087" s="162"/>
      <c r="N41087" s="152"/>
      <c r="P41087" s="138"/>
    </row>
    <row r="41088" spans="13:16" x14ac:dyDescent="0.3">
      <c r="M41088" s="162"/>
      <c r="N41088" s="152"/>
      <c r="P41088" s="138"/>
    </row>
    <row r="41089" spans="13:16" x14ac:dyDescent="0.3">
      <c r="M41089" s="162"/>
      <c r="N41089" s="152"/>
      <c r="P41089" s="138"/>
    </row>
    <row r="41090" spans="13:16" x14ac:dyDescent="0.3">
      <c r="M41090" s="162"/>
      <c r="N41090" s="152"/>
      <c r="P41090" s="138"/>
    </row>
    <row r="41091" spans="13:16" x14ac:dyDescent="0.3">
      <c r="M41091" s="162"/>
      <c r="N41091" s="152"/>
      <c r="P41091" s="138"/>
    </row>
    <row r="41092" spans="13:16" x14ac:dyDescent="0.3">
      <c r="M41092" s="162"/>
      <c r="N41092" s="152"/>
      <c r="P41092" s="138"/>
    </row>
    <row r="41093" spans="13:16" x14ac:dyDescent="0.3">
      <c r="M41093" s="162"/>
      <c r="N41093" s="152"/>
      <c r="P41093" s="138"/>
    </row>
    <row r="41094" spans="13:16" x14ac:dyDescent="0.3">
      <c r="M41094" s="162"/>
      <c r="N41094" s="152"/>
      <c r="P41094" s="138"/>
    </row>
    <row r="41095" spans="13:16" x14ac:dyDescent="0.3">
      <c r="M41095" s="162"/>
      <c r="N41095" s="152"/>
      <c r="P41095" s="138"/>
    </row>
    <row r="41096" spans="13:16" x14ac:dyDescent="0.3">
      <c r="M41096" s="162"/>
      <c r="N41096" s="152"/>
      <c r="P41096" s="138"/>
    </row>
    <row r="41097" spans="13:16" x14ac:dyDescent="0.3">
      <c r="M41097" s="162"/>
      <c r="N41097" s="152"/>
      <c r="P41097" s="138"/>
    </row>
    <row r="41098" spans="13:16" x14ac:dyDescent="0.3">
      <c r="M41098" s="162"/>
      <c r="N41098" s="152"/>
      <c r="P41098" s="138"/>
    </row>
    <row r="41099" spans="13:16" x14ac:dyDescent="0.3">
      <c r="M41099" s="162"/>
      <c r="N41099" s="152"/>
      <c r="P41099" s="138"/>
    </row>
    <row r="41100" spans="13:16" x14ac:dyDescent="0.3">
      <c r="M41100" s="162"/>
      <c r="N41100" s="152"/>
      <c r="P41100" s="138"/>
    </row>
    <row r="41101" spans="13:16" x14ac:dyDescent="0.3">
      <c r="M41101" s="162"/>
      <c r="N41101" s="152"/>
      <c r="P41101" s="138"/>
    </row>
    <row r="41102" spans="13:16" x14ac:dyDescent="0.3">
      <c r="M41102" s="162"/>
      <c r="N41102" s="152"/>
      <c r="P41102" s="138"/>
    </row>
    <row r="41103" spans="13:16" x14ac:dyDescent="0.3">
      <c r="M41103" s="162"/>
      <c r="N41103" s="152"/>
      <c r="P41103" s="138"/>
    </row>
    <row r="41104" spans="13:16" x14ac:dyDescent="0.3">
      <c r="M41104" s="162"/>
      <c r="N41104" s="152"/>
      <c r="P41104" s="138"/>
    </row>
    <row r="41105" spans="13:16" x14ac:dyDescent="0.3">
      <c r="M41105" s="162"/>
      <c r="N41105" s="152"/>
      <c r="P41105" s="138"/>
    </row>
    <row r="41106" spans="13:16" x14ac:dyDescent="0.3">
      <c r="M41106" s="162"/>
      <c r="N41106" s="152"/>
      <c r="P41106" s="138"/>
    </row>
    <row r="41107" spans="13:16" x14ac:dyDescent="0.3">
      <c r="M41107" s="162"/>
      <c r="N41107" s="152"/>
      <c r="P41107" s="138"/>
    </row>
    <row r="41108" spans="13:16" x14ac:dyDescent="0.3">
      <c r="M41108" s="162"/>
      <c r="N41108" s="152"/>
      <c r="P41108" s="138"/>
    </row>
    <row r="41109" spans="13:16" x14ac:dyDescent="0.3">
      <c r="M41109" s="162"/>
      <c r="N41109" s="152"/>
      <c r="P41109" s="138"/>
    </row>
    <row r="41110" spans="13:16" x14ac:dyDescent="0.3">
      <c r="M41110" s="162"/>
      <c r="N41110" s="152"/>
      <c r="P41110" s="138"/>
    </row>
    <row r="41111" spans="13:16" x14ac:dyDescent="0.3">
      <c r="M41111" s="162"/>
      <c r="N41111" s="152"/>
      <c r="P41111" s="138"/>
    </row>
    <row r="41112" spans="13:16" x14ac:dyDescent="0.3">
      <c r="M41112" s="162"/>
      <c r="N41112" s="152"/>
      <c r="P41112" s="138"/>
    </row>
    <row r="41113" spans="13:16" x14ac:dyDescent="0.3">
      <c r="M41113" s="162"/>
      <c r="N41113" s="152"/>
      <c r="P41113" s="138"/>
    </row>
    <row r="41114" spans="13:16" x14ac:dyDescent="0.3">
      <c r="M41114" s="162"/>
      <c r="N41114" s="152"/>
      <c r="P41114" s="138"/>
    </row>
    <row r="41115" spans="13:16" x14ac:dyDescent="0.3">
      <c r="M41115" s="162"/>
      <c r="N41115" s="152"/>
      <c r="P41115" s="138"/>
    </row>
    <row r="41116" spans="13:16" x14ac:dyDescent="0.3">
      <c r="M41116" s="162"/>
      <c r="N41116" s="152"/>
      <c r="P41116" s="138"/>
    </row>
    <row r="41117" spans="13:16" x14ac:dyDescent="0.3">
      <c r="M41117" s="162"/>
      <c r="N41117" s="152"/>
      <c r="P41117" s="138"/>
    </row>
    <row r="41118" spans="13:16" x14ac:dyDescent="0.3">
      <c r="M41118" s="162"/>
      <c r="N41118" s="152"/>
      <c r="P41118" s="138"/>
    </row>
    <row r="41119" spans="13:16" x14ac:dyDescent="0.3">
      <c r="M41119" s="162"/>
      <c r="N41119" s="152"/>
      <c r="P41119" s="138"/>
    </row>
    <row r="41120" spans="13:16" x14ac:dyDescent="0.3">
      <c r="M41120" s="162"/>
      <c r="N41120" s="152"/>
      <c r="P41120" s="138"/>
    </row>
    <row r="41121" spans="13:16" x14ac:dyDescent="0.3">
      <c r="M41121" s="162"/>
      <c r="N41121" s="152"/>
      <c r="P41121" s="138"/>
    </row>
    <row r="41122" spans="13:16" x14ac:dyDescent="0.3">
      <c r="M41122" s="162"/>
      <c r="N41122" s="152"/>
      <c r="P41122" s="138"/>
    </row>
    <row r="41123" spans="13:16" x14ac:dyDescent="0.3">
      <c r="M41123" s="162"/>
      <c r="N41123" s="152"/>
      <c r="P41123" s="138"/>
    </row>
    <row r="41124" spans="13:16" x14ac:dyDescent="0.3">
      <c r="M41124" s="162"/>
      <c r="N41124" s="152"/>
      <c r="P41124" s="138"/>
    </row>
    <row r="41125" spans="13:16" x14ac:dyDescent="0.3">
      <c r="M41125" s="162"/>
      <c r="N41125" s="152"/>
      <c r="P41125" s="138"/>
    </row>
    <row r="41126" spans="13:16" x14ac:dyDescent="0.3">
      <c r="M41126" s="162"/>
      <c r="N41126" s="152"/>
      <c r="P41126" s="138"/>
    </row>
    <row r="41127" spans="13:16" x14ac:dyDescent="0.3">
      <c r="M41127" s="162"/>
      <c r="N41127" s="152"/>
      <c r="P41127" s="138"/>
    </row>
    <row r="41128" spans="13:16" x14ac:dyDescent="0.3">
      <c r="M41128" s="162"/>
      <c r="N41128" s="152"/>
      <c r="P41128" s="138"/>
    </row>
    <row r="41129" spans="13:16" x14ac:dyDescent="0.3">
      <c r="M41129" s="162"/>
      <c r="N41129" s="152"/>
      <c r="P41129" s="138"/>
    </row>
    <row r="41130" spans="13:16" x14ac:dyDescent="0.3">
      <c r="M41130" s="162"/>
      <c r="N41130" s="152"/>
      <c r="P41130" s="138"/>
    </row>
    <row r="41131" spans="13:16" x14ac:dyDescent="0.3">
      <c r="M41131" s="162"/>
      <c r="N41131" s="152"/>
      <c r="P41131" s="138"/>
    </row>
    <row r="41132" spans="13:16" x14ac:dyDescent="0.3">
      <c r="M41132" s="162"/>
      <c r="N41132" s="152"/>
      <c r="P41132" s="138"/>
    </row>
    <row r="41133" spans="13:16" x14ac:dyDescent="0.3">
      <c r="M41133" s="162"/>
      <c r="N41133" s="152"/>
      <c r="P41133" s="138"/>
    </row>
    <row r="41134" spans="13:16" x14ac:dyDescent="0.3">
      <c r="M41134" s="162"/>
      <c r="N41134" s="152"/>
      <c r="P41134" s="138"/>
    </row>
    <row r="41135" spans="13:16" x14ac:dyDescent="0.3">
      <c r="M41135" s="162"/>
      <c r="N41135" s="152"/>
      <c r="P41135" s="138"/>
    </row>
    <row r="41136" spans="13:16" x14ac:dyDescent="0.3">
      <c r="M41136" s="162"/>
      <c r="N41136" s="152"/>
      <c r="P41136" s="138"/>
    </row>
    <row r="41137" spans="13:16" x14ac:dyDescent="0.3">
      <c r="M41137" s="162"/>
      <c r="N41137" s="152"/>
      <c r="P41137" s="138"/>
    </row>
    <row r="41138" spans="13:16" x14ac:dyDescent="0.3">
      <c r="M41138" s="162"/>
      <c r="N41138" s="152"/>
      <c r="P41138" s="138"/>
    </row>
    <row r="41139" spans="13:16" x14ac:dyDescent="0.3">
      <c r="M41139" s="162"/>
      <c r="N41139" s="152"/>
      <c r="P41139" s="138"/>
    </row>
    <row r="41140" spans="13:16" x14ac:dyDescent="0.3">
      <c r="M41140" s="162"/>
      <c r="N41140" s="152"/>
      <c r="P41140" s="138"/>
    </row>
    <row r="41141" spans="13:16" x14ac:dyDescent="0.3">
      <c r="M41141" s="162"/>
      <c r="N41141" s="152"/>
      <c r="P41141" s="138"/>
    </row>
    <row r="41142" spans="13:16" x14ac:dyDescent="0.3">
      <c r="M41142" s="162"/>
      <c r="N41142" s="152"/>
      <c r="P41142" s="138"/>
    </row>
    <row r="41143" spans="13:16" x14ac:dyDescent="0.3">
      <c r="M41143" s="162"/>
      <c r="N41143" s="152"/>
      <c r="P41143" s="138"/>
    </row>
    <row r="41144" spans="13:16" x14ac:dyDescent="0.3">
      <c r="M41144" s="162"/>
      <c r="N41144" s="152"/>
      <c r="P41144" s="138"/>
    </row>
    <row r="41145" spans="13:16" x14ac:dyDescent="0.3">
      <c r="M41145" s="162"/>
      <c r="N41145" s="152"/>
      <c r="P41145" s="138"/>
    </row>
    <row r="41146" spans="13:16" x14ac:dyDescent="0.3">
      <c r="M41146" s="162"/>
      <c r="N41146" s="152"/>
      <c r="P41146" s="138"/>
    </row>
    <row r="41147" spans="13:16" x14ac:dyDescent="0.3">
      <c r="M41147" s="162"/>
      <c r="N41147" s="152"/>
      <c r="P41147" s="138"/>
    </row>
    <row r="41148" spans="13:16" x14ac:dyDescent="0.3">
      <c r="M41148" s="162"/>
      <c r="N41148" s="152"/>
      <c r="P41148" s="138"/>
    </row>
    <row r="41149" spans="13:16" x14ac:dyDescent="0.3">
      <c r="M41149" s="162"/>
      <c r="N41149" s="152"/>
      <c r="P41149" s="138"/>
    </row>
    <row r="41150" spans="13:16" x14ac:dyDescent="0.3">
      <c r="M41150" s="162"/>
      <c r="N41150" s="152"/>
      <c r="P41150" s="138"/>
    </row>
    <row r="41151" spans="13:16" x14ac:dyDescent="0.3">
      <c r="M41151" s="162"/>
      <c r="N41151" s="152"/>
      <c r="P41151" s="138"/>
    </row>
    <row r="41152" spans="13:16" x14ac:dyDescent="0.3">
      <c r="M41152" s="162"/>
      <c r="N41152" s="152"/>
      <c r="P41152" s="138"/>
    </row>
    <row r="41153" spans="13:16" x14ac:dyDescent="0.3">
      <c r="M41153" s="162"/>
      <c r="N41153" s="152"/>
      <c r="P41153" s="138"/>
    </row>
    <row r="41154" spans="13:16" x14ac:dyDescent="0.3">
      <c r="M41154" s="162"/>
      <c r="N41154" s="152"/>
      <c r="P41154" s="138"/>
    </row>
    <row r="41155" spans="13:16" x14ac:dyDescent="0.3">
      <c r="M41155" s="162"/>
      <c r="N41155" s="152"/>
      <c r="P41155" s="138"/>
    </row>
    <row r="41156" spans="13:16" x14ac:dyDescent="0.3">
      <c r="M41156" s="162"/>
      <c r="N41156" s="152"/>
      <c r="P41156" s="138"/>
    </row>
    <row r="41157" spans="13:16" x14ac:dyDescent="0.3">
      <c r="M41157" s="162"/>
      <c r="N41157" s="152"/>
      <c r="P41157" s="138"/>
    </row>
    <row r="41158" spans="13:16" x14ac:dyDescent="0.3">
      <c r="M41158" s="162"/>
      <c r="N41158" s="152"/>
      <c r="P41158" s="138"/>
    </row>
    <row r="41159" spans="13:16" x14ac:dyDescent="0.3">
      <c r="M41159" s="162"/>
      <c r="N41159" s="152"/>
      <c r="P41159" s="138"/>
    </row>
    <row r="41160" spans="13:16" x14ac:dyDescent="0.3">
      <c r="M41160" s="162"/>
      <c r="N41160" s="152"/>
      <c r="P41160" s="138"/>
    </row>
    <row r="41161" spans="13:16" x14ac:dyDescent="0.3">
      <c r="M41161" s="162"/>
      <c r="N41161" s="152"/>
      <c r="P41161" s="138"/>
    </row>
    <row r="41162" spans="13:16" x14ac:dyDescent="0.3">
      <c r="M41162" s="162"/>
      <c r="N41162" s="152"/>
      <c r="P41162" s="138"/>
    </row>
    <row r="41163" spans="13:16" x14ac:dyDescent="0.3">
      <c r="M41163" s="162"/>
      <c r="N41163" s="152"/>
      <c r="P41163" s="138"/>
    </row>
    <row r="41164" spans="13:16" x14ac:dyDescent="0.3">
      <c r="M41164" s="162"/>
      <c r="N41164" s="152"/>
      <c r="P41164" s="138"/>
    </row>
    <row r="41165" spans="13:16" x14ac:dyDescent="0.3">
      <c r="M41165" s="162"/>
      <c r="N41165" s="152"/>
      <c r="P41165" s="138"/>
    </row>
    <row r="41166" spans="13:16" x14ac:dyDescent="0.3">
      <c r="M41166" s="162"/>
      <c r="N41166" s="152"/>
      <c r="P41166" s="138"/>
    </row>
    <row r="41167" spans="13:16" x14ac:dyDescent="0.3">
      <c r="M41167" s="162"/>
      <c r="N41167" s="152"/>
      <c r="P41167" s="138"/>
    </row>
    <row r="41168" spans="13:16" x14ac:dyDescent="0.3">
      <c r="M41168" s="162"/>
      <c r="N41168" s="152"/>
      <c r="P41168" s="138"/>
    </row>
    <row r="41169" spans="13:16" x14ac:dyDescent="0.3">
      <c r="M41169" s="162"/>
      <c r="N41169" s="152"/>
      <c r="P41169" s="138"/>
    </row>
    <row r="41170" spans="13:16" x14ac:dyDescent="0.3">
      <c r="M41170" s="162"/>
      <c r="N41170" s="152"/>
      <c r="P41170" s="138"/>
    </row>
    <row r="41171" spans="13:16" x14ac:dyDescent="0.3">
      <c r="M41171" s="162"/>
      <c r="N41171" s="152"/>
      <c r="P41171" s="138"/>
    </row>
    <row r="41172" spans="13:16" x14ac:dyDescent="0.3">
      <c r="M41172" s="162"/>
      <c r="N41172" s="152"/>
      <c r="P41172" s="138"/>
    </row>
    <row r="41173" spans="13:16" x14ac:dyDescent="0.3">
      <c r="M41173" s="162"/>
      <c r="N41173" s="152"/>
      <c r="P41173" s="138"/>
    </row>
    <row r="41174" spans="13:16" x14ac:dyDescent="0.3">
      <c r="M41174" s="162"/>
      <c r="N41174" s="152"/>
      <c r="P41174" s="138"/>
    </row>
    <row r="41175" spans="13:16" x14ac:dyDescent="0.3">
      <c r="M41175" s="162"/>
      <c r="N41175" s="152"/>
      <c r="P41175" s="138"/>
    </row>
    <row r="41176" spans="13:16" x14ac:dyDescent="0.3">
      <c r="M41176" s="162"/>
      <c r="N41176" s="152"/>
      <c r="P41176" s="138"/>
    </row>
    <row r="41177" spans="13:16" x14ac:dyDescent="0.3">
      <c r="M41177" s="162"/>
      <c r="N41177" s="152"/>
      <c r="P41177" s="138"/>
    </row>
    <row r="41178" spans="13:16" x14ac:dyDescent="0.3">
      <c r="M41178" s="162"/>
      <c r="N41178" s="152"/>
      <c r="P41178" s="138"/>
    </row>
    <row r="41179" spans="13:16" x14ac:dyDescent="0.3">
      <c r="M41179" s="162"/>
      <c r="N41179" s="152"/>
      <c r="P41179" s="138"/>
    </row>
    <row r="41180" spans="13:16" x14ac:dyDescent="0.3">
      <c r="M41180" s="162"/>
      <c r="N41180" s="152"/>
      <c r="P41180" s="138"/>
    </row>
    <row r="41181" spans="13:16" x14ac:dyDescent="0.3">
      <c r="M41181" s="162"/>
      <c r="N41181" s="152"/>
      <c r="P41181" s="138"/>
    </row>
    <row r="41182" spans="13:16" x14ac:dyDescent="0.3">
      <c r="M41182" s="162"/>
      <c r="N41182" s="152"/>
      <c r="P41182" s="138"/>
    </row>
    <row r="41183" spans="13:16" x14ac:dyDescent="0.3">
      <c r="M41183" s="162"/>
      <c r="N41183" s="152"/>
      <c r="P41183" s="138"/>
    </row>
    <row r="41184" spans="13:16" x14ac:dyDescent="0.3">
      <c r="M41184" s="162"/>
      <c r="N41184" s="152"/>
      <c r="P41184" s="138"/>
    </row>
    <row r="41185" spans="13:16" x14ac:dyDescent="0.3">
      <c r="M41185" s="162"/>
      <c r="N41185" s="152"/>
      <c r="P41185" s="138"/>
    </row>
    <row r="41186" spans="13:16" x14ac:dyDescent="0.3">
      <c r="M41186" s="162"/>
      <c r="N41186" s="152"/>
      <c r="P41186" s="138"/>
    </row>
    <row r="41187" spans="13:16" x14ac:dyDescent="0.3">
      <c r="M41187" s="162"/>
      <c r="N41187" s="152"/>
      <c r="P41187" s="138"/>
    </row>
    <row r="41188" spans="13:16" x14ac:dyDescent="0.3">
      <c r="M41188" s="162"/>
      <c r="N41188" s="152"/>
      <c r="P41188" s="138"/>
    </row>
    <row r="41189" spans="13:16" x14ac:dyDescent="0.3">
      <c r="M41189" s="162"/>
      <c r="N41189" s="152"/>
      <c r="P41189" s="138"/>
    </row>
    <row r="41190" spans="13:16" x14ac:dyDescent="0.3">
      <c r="M41190" s="162"/>
      <c r="N41190" s="152"/>
      <c r="P41190" s="138"/>
    </row>
    <row r="41191" spans="13:16" x14ac:dyDescent="0.3">
      <c r="M41191" s="162"/>
      <c r="N41191" s="152"/>
      <c r="P41191" s="138"/>
    </row>
    <row r="41192" spans="13:16" x14ac:dyDescent="0.3">
      <c r="M41192" s="162"/>
      <c r="N41192" s="152"/>
      <c r="P41192" s="138"/>
    </row>
    <row r="41193" spans="13:16" x14ac:dyDescent="0.3">
      <c r="M41193" s="162"/>
      <c r="N41193" s="152"/>
      <c r="P41193" s="138"/>
    </row>
    <row r="41194" spans="13:16" x14ac:dyDescent="0.3">
      <c r="M41194" s="162"/>
      <c r="N41194" s="152"/>
      <c r="P41194" s="138"/>
    </row>
    <row r="41195" spans="13:16" x14ac:dyDescent="0.3">
      <c r="M41195" s="162"/>
      <c r="N41195" s="152"/>
      <c r="P41195" s="138"/>
    </row>
    <row r="41196" spans="13:16" x14ac:dyDescent="0.3">
      <c r="M41196" s="162"/>
      <c r="N41196" s="152"/>
      <c r="P41196" s="138"/>
    </row>
    <row r="41197" spans="13:16" x14ac:dyDescent="0.3">
      <c r="M41197" s="162"/>
      <c r="N41197" s="152"/>
      <c r="P41197" s="138"/>
    </row>
    <row r="41198" spans="13:16" x14ac:dyDescent="0.3">
      <c r="M41198" s="162"/>
      <c r="N41198" s="152"/>
      <c r="P41198" s="138"/>
    </row>
    <row r="41199" spans="13:16" x14ac:dyDescent="0.3">
      <c r="M41199" s="162"/>
      <c r="N41199" s="152"/>
      <c r="P41199" s="138"/>
    </row>
    <row r="41200" spans="13:16" x14ac:dyDescent="0.3">
      <c r="M41200" s="162"/>
      <c r="N41200" s="152"/>
      <c r="P41200" s="138"/>
    </row>
    <row r="41201" spans="13:16" x14ac:dyDescent="0.3">
      <c r="M41201" s="162"/>
      <c r="N41201" s="152"/>
      <c r="P41201" s="138"/>
    </row>
    <row r="41202" spans="13:16" x14ac:dyDescent="0.3">
      <c r="M41202" s="162"/>
      <c r="N41202" s="152"/>
      <c r="P41202" s="138"/>
    </row>
    <row r="41203" spans="13:16" x14ac:dyDescent="0.3">
      <c r="M41203" s="162"/>
      <c r="N41203" s="152"/>
      <c r="P41203" s="138"/>
    </row>
    <row r="41204" spans="13:16" x14ac:dyDescent="0.3">
      <c r="M41204" s="162"/>
      <c r="N41204" s="152"/>
      <c r="P41204" s="138"/>
    </row>
    <row r="41205" spans="13:16" x14ac:dyDescent="0.3">
      <c r="M41205" s="162"/>
      <c r="N41205" s="152"/>
      <c r="P41205" s="138"/>
    </row>
    <row r="41206" spans="13:16" x14ac:dyDescent="0.3">
      <c r="M41206" s="162"/>
      <c r="N41206" s="152"/>
      <c r="P41206" s="138"/>
    </row>
    <row r="41207" spans="13:16" x14ac:dyDescent="0.3">
      <c r="M41207" s="162"/>
      <c r="N41207" s="152"/>
      <c r="P41207" s="138"/>
    </row>
    <row r="41208" spans="13:16" x14ac:dyDescent="0.3">
      <c r="M41208" s="162"/>
      <c r="N41208" s="152"/>
      <c r="P41208" s="138"/>
    </row>
    <row r="41209" spans="13:16" x14ac:dyDescent="0.3">
      <c r="M41209" s="162"/>
      <c r="N41209" s="152"/>
      <c r="P41209" s="138"/>
    </row>
    <row r="41210" spans="13:16" x14ac:dyDescent="0.3">
      <c r="M41210" s="162"/>
      <c r="N41210" s="152"/>
      <c r="P41210" s="138"/>
    </row>
    <row r="41211" spans="13:16" x14ac:dyDescent="0.3">
      <c r="M41211" s="162"/>
      <c r="N41211" s="152"/>
      <c r="P41211" s="138"/>
    </row>
    <row r="41212" spans="13:16" x14ac:dyDescent="0.3">
      <c r="M41212" s="162"/>
      <c r="N41212" s="152"/>
      <c r="P41212" s="138"/>
    </row>
    <row r="41213" spans="13:16" x14ac:dyDescent="0.3">
      <c r="M41213" s="162"/>
      <c r="N41213" s="152"/>
      <c r="P41213" s="138"/>
    </row>
    <row r="41214" spans="13:16" x14ac:dyDescent="0.3">
      <c r="M41214" s="162"/>
      <c r="N41214" s="152"/>
      <c r="P41214" s="138"/>
    </row>
    <row r="41215" spans="13:16" x14ac:dyDescent="0.3">
      <c r="M41215" s="162"/>
      <c r="N41215" s="152"/>
      <c r="P41215" s="138"/>
    </row>
    <row r="41216" spans="13:16" x14ac:dyDescent="0.3">
      <c r="M41216" s="162"/>
      <c r="N41216" s="152"/>
      <c r="P41216" s="138"/>
    </row>
    <row r="41217" spans="13:16" x14ac:dyDescent="0.3">
      <c r="M41217" s="162"/>
      <c r="N41217" s="152"/>
      <c r="P41217" s="138"/>
    </row>
    <row r="41218" spans="13:16" x14ac:dyDescent="0.3">
      <c r="M41218" s="162"/>
      <c r="N41218" s="152"/>
      <c r="P41218" s="138"/>
    </row>
    <row r="41219" spans="13:16" x14ac:dyDescent="0.3">
      <c r="M41219" s="162"/>
      <c r="N41219" s="152"/>
      <c r="P41219" s="138"/>
    </row>
    <row r="41220" spans="13:16" x14ac:dyDescent="0.3">
      <c r="M41220" s="162"/>
      <c r="N41220" s="152"/>
      <c r="P41220" s="138"/>
    </row>
    <row r="41221" spans="13:16" x14ac:dyDescent="0.3">
      <c r="M41221" s="162"/>
      <c r="N41221" s="152"/>
      <c r="P41221" s="138"/>
    </row>
    <row r="41222" spans="13:16" x14ac:dyDescent="0.3">
      <c r="M41222" s="162"/>
      <c r="N41222" s="152"/>
      <c r="P41222" s="138"/>
    </row>
    <row r="41223" spans="13:16" x14ac:dyDescent="0.3">
      <c r="M41223" s="162"/>
      <c r="N41223" s="152"/>
      <c r="P41223" s="138"/>
    </row>
    <row r="41224" spans="13:16" x14ac:dyDescent="0.3">
      <c r="M41224" s="162"/>
      <c r="N41224" s="152"/>
      <c r="P41224" s="138"/>
    </row>
    <row r="41225" spans="13:16" x14ac:dyDescent="0.3">
      <c r="M41225" s="162"/>
      <c r="N41225" s="152"/>
      <c r="P41225" s="138"/>
    </row>
    <row r="41226" spans="13:16" x14ac:dyDescent="0.3">
      <c r="M41226" s="162"/>
      <c r="N41226" s="152"/>
      <c r="P41226" s="138"/>
    </row>
    <row r="41227" spans="13:16" x14ac:dyDescent="0.3">
      <c r="M41227" s="162"/>
      <c r="N41227" s="152"/>
      <c r="P41227" s="138"/>
    </row>
    <row r="41228" spans="13:16" x14ac:dyDescent="0.3">
      <c r="M41228" s="162"/>
      <c r="N41228" s="152"/>
      <c r="P41228" s="138"/>
    </row>
    <row r="41229" spans="13:16" x14ac:dyDescent="0.3">
      <c r="M41229" s="162"/>
      <c r="N41229" s="152"/>
      <c r="P41229" s="138"/>
    </row>
    <row r="41230" spans="13:16" x14ac:dyDescent="0.3">
      <c r="M41230" s="162"/>
      <c r="N41230" s="152"/>
      <c r="P41230" s="138"/>
    </row>
    <row r="41231" spans="13:16" x14ac:dyDescent="0.3">
      <c r="M41231" s="162"/>
      <c r="N41231" s="152"/>
      <c r="P41231" s="138"/>
    </row>
    <row r="41232" spans="13:16" x14ac:dyDescent="0.3">
      <c r="M41232" s="162"/>
      <c r="N41232" s="152"/>
      <c r="P41232" s="138"/>
    </row>
    <row r="41233" spans="13:16" x14ac:dyDescent="0.3">
      <c r="M41233" s="162"/>
      <c r="N41233" s="152"/>
      <c r="P41233" s="138"/>
    </row>
    <row r="41234" spans="13:16" x14ac:dyDescent="0.3">
      <c r="M41234" s="162"/>
      <c r="N41234" s="152"/>
      <c r="P41234" s="138"/>
    </row>
    <row r="41235" spans="13:16" x14ac:dyDescent="0.3">
      <c r="M41235" s="162"/>
      <c r="N41235" s="152"/>
      <c r="P41235" s="138"/>
    </row>
    <row r="41236" spans="13:16" x14ac:dyDescent="0.3">
      <c r="M41236" s="162"/>
      <c r="N41236" s="152"/>
      <c r="P41236" s="138"/>
    </row>
    <row r="41237" spans="13:16" x14ac:dyDescent="0.3">
      <c r="M41237" s="162"/>
      <c r="N41237" s="152"/>
      <c r="P41237" s="138"/>
    </row>
    <row r="41238" spans="13:16" x14ac:dyDescent="0.3">
      <c r="M41238" s="162"/>
      <c r="N41238" s="152"/>
      <c r="P41238" s="138"/>
    </row>
    <row r="41239" spans="13:16" x14ac:dyDescent="0.3">
      <c r="M41239" s="162"/>
      <c r="N41239" s="152"/>
      <c r="P41239" s="138"/>
    </row>
    <row r="41240" spans="13:16" x14ac:dyDescent="0.3">
      <c r="M41240" s="162"/>
      <c r="N41240" s="152"/>
      <c r="P41240" s="138"/>
    </row>
    <row r="41241" spans="13:16" x14ac:dyDescent="0.3">
      <c r="M41241" s="162"/>
      <c r="N41241" s="152"/>
      <c r="P41241" s="138"/>
    </row>
    <row r="41242" spans="13:16" x14ac:dyDescent="0.3">
      <c r="M41242" s="162"/>
      <c r="N41242" s="152"/>
      <c r="P41242" s="138"/>
    </row>
    <row r="41243" spans="13:16" x14ac:dyDescent="0.3">
      <c r="M41243" s="162"/>
      <c r="N41243" s="152"/>
      <c r="P41243" s="138"/>
    </row>
    <row r="41244" spans="13:16" x14ac:dyDescent="0.3">
      <c r="M41244" s="162"/>
      <c r="N41244" s="152"/>
      <c r="P41244" s="138"/>
    </row>
    <row r="41245" spans="13:16" x14ac:dyDescent="0.3">
      <c r="M41245" s="162"/>
      <c r="N41245" s="152"/>
      <c r="P41245" s="138"/>
    </row>
    <row r="41246" spans="13:16" x14ac:dyDescent="0.3">
      <c r="M41246" s="162"/>
      <c r="N41246" s="152"/>
      <c r="P41246" s="138"/>
    </row>
    <row r="41247" spans="13:16" x14ac:dyDescent="0.3">
      <c r="M41247" s="162"/>
      <c r="N41247" s="152"/>
      <c r="P41247" s="138"/>
    </row>
    <row r="41248" spans="13:16" x14ac:dyDescent="0.3">
      <c r="M41248" s="162"/>
      <c r="N41248" s="152"/>
      <c r="P41248" s="138"/>
    </row>
    <row r="41249" spans="13:16" x14ac:dyDescent="0.3">
      <c r="M41249" s="162"/>
      <c r="N41249" s="152"/>
      <c r="P41249" s="138"/>
    </row>
    <row r="41250" spans="13:16" x14ac:dyDescent="0.3">
      <c r="M41250" s="162"/>
      <c r="N41250" s="152"/>
      <c r="P41250" s="138"/>
    </row>
    <row r="41251" spans="13:16" x14ac:dyDescent="0.3">
      <c r="M41251" s="162"/>
      <c r="N41251" s="152"/>
      <c r="P41251" s="138"/>
    </row>
    <row r="41252" spans="13:16" x14ac:dyDescent="0.3">
      <c r="M41252" s="162"/>
      <c r="N41252" s="152"/>
      <c r="P41252" s="138"/>
    </row>
    <row r="41253" spans="13:16" x14ac:dyDescent="0.3">
      <c r="M41253" s="162"/>
      <c r="N41253" s="152"/>
      <c r="P41253" s="138"/>
    </row>
    <row r="41254" spans="13:16" x14ac:dyDescent="0.3">
      <c r="M41254" s="162"/>
      <c r="N41254" s="152"/>
      <c r="P41254" s="138"/>
    </row>
    <row r="41255" spans="13:16" x14ac:dyDescent="0.3">
      <c r="M41255" s="162"/>
      <c r="N41255" s="152"/>
      <c r="P41255" s="138"/>
    </row>
    <row r="41256" spans="13:16" x14ac:dyDescent="0.3">
      <c r="M41256" s="162"/>
      <c r="N41256" s="152"/>
      <c r="P41256" s="138"/>
    </row>
    <row r="41257" spans="13:16" x14ac:dyDescent="0.3">
      <c r="M41257" s="162"/>
      <c r="N41257" s="152"/>
      <c r="P41257" s="138"/>
    </row>
    <row r="41258" spans="13:16" x14ac:dyDescent="0.3">
      <c r="M41258" s="162"/>
      <c r="N41258" s="152"/>
      <c r="P41258" s="138"/>
    </row>
    <row r="41259" spans="13:16" x14ac:dyDescent="0.3">
      <c r="M41259" s="162"/>
      <c r="N41259" s="152"/>
      <c r="P41259" s="138"/>
    </row>
    <row r="41260" spans="13:16" x14ac:dyDescent="0.3">
      <c r="M41260" s="162"/>
      <c r="N41260" s="152"/>
      <c r="P41260" s="138"/>
    </row>
    <row r="41261" spans="13:16" x14ac:dyDescent="0.3">
      <c r="M41261" s="162"/>
      <c r="N41261" s="152"/>
      <c r="P41261" s="138"/>
    </row>
    <row r="41262" spans="13:16" x14ac:dyDescent="0.3">
      <c r="M41262" s="162"/>
      <c r="N41262" s="152"/>
      <c r="P41262" s="138"/>
    </row>
    <row r="41263" spans="13:16" x14ac:dyDescent="0.3">
      <c r="M41263" s="162"/>
      <c r="N41263" s="152"/>
      <c r="P41263" s="138"/>
    </row>
    <row r="41264" spans="13:16" x14ac:dyDescent="0.3">
      <c r="M41264" s="162"/>
      <c r="N41264" s="152"/>
      <c r="P41264" s="138"/>
    </row>
    <row r="41265" spans="13:16" x14ac:dyDescent="0.3">
      <c r="M41265" s="162"/>
      <c r="N41265" s="152"/>
      <c r="P41265" s="138"/>
    </row>
    <row r="41266" spans="13:16" x14ac:dyDescent="0.3">
      <c r="M41266" s="162"/>
      <c r="N41266" s="152"/>
      <c r="P41266" s="138"/>
    </row>
    <row r="41267" spans="13:16" x14ac:dyDescent="0.3">
      <c r="M41267" s="162"/>
      <c r="N41267" s="152"/>
      <c r="P41267" s="138"/>
    </row>
    <row r="41268" spans="13:16" x14ac:dyDescent="0.3">
      <c r="M41268" s="162"/>
      <c r="N41268" s="152"/>
      <c r="P41268" s="138"/>
    </row>
    <row r="41269" spans="13:16" x14ac:dyDescent="0.3">
      <c r="M41269" s="162"/>
      <c r="N41269" s="152"/>
      <c r="P41269" s="138"/>
    </row>
    <row r="41270" spans="13:16" x14ac:dyDescent="0.3">
      <c r="M41270" s="162"/>
      <c r="N41270" s="152"/>
      <c r="P41270" s="138"/>
    </row>
    <row r="41271" spans="13:16" x14ac:dyDescent="0.3">
      <c r="M41271" s="162"/>
      <c r="N41271" s="152"/>
      <c r="P41271" s="138"/>
    </row>
    <row r="41272" spans="13:16" x14ac:dyDescent="0.3">
      <c r="M41272" s="162"/>
      <c r="N41272" s="152"/>
      <c r="P41272" s="138"/>
    </row>
    <row r="41273" spans="13:16" x14ac:dyDescent="0.3">
      <c r="M41273" s="162"/>
      <c r="N41273" s="152"/>
      <c r="P41273" s="138"/>
    </row>
    <row r="41274" spans="13:16" x14ac:dyDescent="0.3">
      <c r="M41274" s="162"/>
      <c r="N41274" s="152"/>
      <c r="P41274" s="138"/>
    </row>
    <row r="41275" spans="13:16" x14ac:dyDescent="0.3">
      <c r="M41275" s="162"/>
      <c r="N41275" s="152"/>
      <c r="P41275" s="138"/>
    </row>
    <row r="41276" spans="13:16" x14ac:dyDescent="0.3">
      <c r="M41276" s="162"/>
      <c r="N41276" s="152"/>
      <c r="P41276" s="138"/>
    </row>
    <row r="41277" spans="13:16" x14ac:dyDescent="0.3">
      <c r="M41277" s="162"/>
      <c r="N41277" s="152"/>
      <c r="P41277" s="138"/>
    </row>
    <row r="41278" spans="13:16" x14ac:dyDescent="0.3">
      <c r="M41278" s="162"/>
      <c r="N41278" s="152"/>
      <c r="P41278" s="138"/>
    </row>
    <row r="41279" spans="13:16" x14ac:dyDescent="0.3">
      <c r="M41279" s="162"/>
      <c r="N41279" s="152"/>
      <c r="P41279" s="138"/>
    </row>
    <row r="41280" spans="13:16" x14ac:dyDescent="0.3">
      <c r="M41280" s="162"/>
      <c r="N41280" s="152"/>
      <c r="P41280" s="138"/>
    </row>
    <row r="41281" spans="13:16" x14ac:dyDescent="0.3">
      <c r="M41281" s="162"/>
      <c r="N41281" s="152"/>
      <c r="P41281" s="138"/>
    </row>
    <row r="41282" spans="13:16" x14ac:dyDescent="0.3">
      <c r="M41282" s="162"/>
      <c r="N41282" s="152"/>
      <c r="P41282" s="138"/>
    </row>
    <row r="41283" spans="13:16" x14ac:dyDescent="0.3">
      <c r="M41283" s="162"/>
      <c r="N41283" s="152"/>
      <c r="P41283" s="138"/>
    </row>
    <row r="41284" spans="13:16" x14ac:dyDescent="0.3">
      <c r="M41284" s="162"/>
      <c r="N41284" s="152"/>
      <c r="P41284" s="138"/>
    </row>
    <row r="41285" spans="13:16" x14ac:dyDescent="0.3">
      <c r="M41285" s="162"/>
      <c r="N41285" s="152"/>
      <c r="P41285" s="138"/>
    </row>
    <row r="41286" spans="13:16" x14ac:dyDescent="0.3">
      <c r="M41286" s="162"/>
      <c r="N41286" s="152"/>
      <c r="P41286" s="138"/>
    </row>
    <row r="41287" spans="13:16" x14ac:dyDescent="0.3">
      <c r="M41287" s="162"/>
      <c r="N41287" s="152"/>
      <c r="P41287" s="138"/>
    </row>
    <row r="41288" spans="13:16" x14ac:dyDescent="0.3">
      <c r="M41288" s="162"/>
      <c r="N41288" s="152"/>
      <c r="P41288" s="138"/>
    </row>
    <row r="41289" spans="13:16" x14ac:dyDescent="0.3">
      <c r="M41289" s="162"/>
      <c r="N41289" s="152"/>
      <c r="P41289" s="138"/>
    </row>
    <row r="41290" spans="13:16" x14ac:dyDescent="0.3">
      <c r="M41290" s="162"/>
      <c r="N41290" s="152"/>
      <c r="P41290" s="138"/>
    </row>
    <row r="41291" spans="13:16" x14ac:dyDescent="0.3">
      <c r="M41291" s="162"/>
      <c r="N41291" s="152"/>
      <c r="P41291" s="138"/>
    </row>
    <row r="41292" spans="13:16" x14ac:dyDescent="0.3">
      <c r="M41292" s="162"/>
      <c r="N41292" s="152"/>
      <c r="P41292" s="138"/>
    </row>
    <row r="41293" spans="13:16" x14ac:dyDescent="0.3">
      <c r="M41293" s="162"/>
      <c r="N41293" s="152"/>
      <c r="P41293" s="138"/>
    </row>
    <row r="41294" spans="13:16" x14ac:dyDescent="0.3">
      <c r="M41294" s="162"/>
      <c r="N41294" s="152"/>
      <c r="P41294" s="138"/>
    </row>
    <row r="41295" spans="13:16" x14ac:dyDescent="0.3">
      <c r="M41295" s="162"/>
      <c r="N41295" s="152"/>
      <c r="P41295" s="138"/>
    </row>
    <row r="41296" spans="13:16" x14ac:dyDescent="0.3">
      <c r="M41296" s="162"/>
      <c r="N41296" s="152"/>
      <c r="P41296" s="138"/>
    </row>
    <row r="41297" spans="13:16" x14ac:dyDescent="0.3">
      <c r="M41297" s="162"/>
      <c r="N41297" s="152"/>
      <c r="P41297" s="138"/>
    </row>
    <row r="41298" spans="13:16" x14ac:dyDescent="0.3">
      <c r="M41298" s="162"/>
      <c r="N41298" s="152"/>
      <c r="P41298" s="138"/>
    </row>
    <row r="41299" spans="13:16" x14ac:dyDescent="0.3">
      <c r="M41299" s="162"/>
      <c r="N41299" s="152"/>
      <c r="P41299" s="138"/>
    </row>
    <row r="41300" spans="13:16" x14ac:dyDescent="0.3">
      <c r="M41300" s="162"/>
      <c r="N41300" s="152"/>
      <c r="P41300" s="138"/>
    </row>
    <row r="41301" spans="13:16" x14ac:dyDescent="0.3">
      <c r="M41301" s="162"/>
      <c r="N41301" s="152"/>
      <c r="P41301" s="138"/>
    </row>
    <row r="41302" spans="13:16" x14ac:dyDescent="0.3">
      <c r="M41302" s="162"/>
      <c r="N41302" s="152"/>
      <c r="P41302" s="138"/>
    </row>
    <row r="41303" spans="13:16" x14ac:dyDescent="0.3">
      <c r="M41303" s="162"/>
      <c r="N41303" s="152"/>
      <c r="P41303" s="138"/>
    </row>
    <row r="41304" spans="13:16" x14ac:dyDescent="0.3">
      <c r="M41304" s="162"/>
      <c r="N41304" s="152"/>
      <c r="P41304" s="138"/>
    </row>
    <row r="41305" spans="13:16" x14ac:dyDescent="0.3">
      <c r="M41305" s="162"/>
      <c r="N41305" s="152"/>
      <c r="P41305" s="138"/>
    </row>
    <row r="41306" spans="13:16" x14ac:dyDescent="0.3">
      <c r="M41306" s="162"/>
      <c r="N41306" s="152"/>
      <c r="P41306" s="138"/>
    </row>
    <row r="41307" spans="13:16" x14ac:dyDescent="0.3">
      <c r="M41307" s="162"/>
      <c r="N41307" s="152"/>
      <c r="P41307" s="138"/>
    </row>
    <row r="41308" spans="13:16" x14ac:dyDescent="0.3">
      <c r="M41308" s="162"/>
      <c r="N41308" s="152"/>
      <c r="P41308" s="138"/>
    </row>
    <row r="41309" spans="13:16" x14ac:dyDescent="0.3">
      <c r="M41309" s="162"/>
      <c r="N41309" s="152"/>
      <c r="P41309" s="138"/>
    </row>
    <row r="41310" spans="13:16" x14ac:dyDescent="0.3">
      <c r="M41310" s="162"/>
      <c r="N41310" s="152"/>
      <c r="P41310" s="138"/>
    </row>
    <row r="41311" spans="13:16" x14ac:dyDescent="0.3">
      <c r="M41311" s="162"/>
      <c r="N41311" s="152"/>
      <c r="P41311" s="138"/>
    </row>
    <row r="41312" spans="13:16" x14ac:dyDescent="0.3">
      <c r="M41312" s="162"/>
      <c r="N41312" s="152"/>
      <c r="P41312" s="138"/>
    </row>
    <row r="41313" spans="13:16" x14ac:dyDescent="0.3">
      <c r="M41313" s="162"/>
      <c r="N41313" s="152"/>
      <c r="P41313" s="138"/>
    </row>
    <row r="41314" spans="13:16" x14ac:dyDescent="0.3">
      <c r="M41314" s="162"/>
      <c r="N41314" s="152"/>
      <c r="P41314" s="138"/>
    </row>
    <row r="41315" spans="13:16" x14ac:dyDescent="0.3">
      <c r="M41315" s="162"/>
      <c r="N41315" s="152"/>
      <c r="P41315" s="138"/>
    </row>
    <row r="41316" spans="13:16" x14ac:dyDescent="0.3">
      <c r="M41316" s="162"/>
      <c r="N41316" s="152"/>
      <c r="P41316" s="138"/>
    </row>
    <row r="41317" spans="13:16" x14ac:dyDescent="0.3">
      <c r="M41317" s="162"/>
      <c r="N41317" s="152"/>
      <c r="P41317" s="138"/>
    </row>
    <row r="41318" spans="13:16" x14ac:dyDescent="0.3">
      <c r="M41318" s="162"/>
      <c r="N41318" s="152"/>
      <c r="P41318" s="138"/>
    </row>
    <row r="41319" spans="13:16" x14ac:dyDescent="0.3">
      <c r="M41319" s="162"/>
      <c r="N41319" s="152"/>
      <c r="P41319" s="138"/>
    </row>
    <row r="41320" spans="13:16" x14ac:dyDescent="0.3">
      <c r="M41320" s="162"/>
      <c r="N41320" s="152"/>
      <c r="P41320" s="138"/>
    </row>
    <row r="41321" spans="13:16" x14ac:dyDescent="0.3">
      <c r="M41321" s="162"/>
      <c r="N41321" s="152"/>
      <c r="P41321" s="138"/>
    </row>
    <row r="41322" spans="13:16" x14ac:dyDescent="0.3">
      <c r="M41322" s="162"/>
      <c r="N41322" s="152"/>
      <c r="P41322" s="138"/>
    </row>
    <row r="41323" spans="13:16" x14ac:dyDescent="0.3">
      <c r="M41323" s="162"/>
      <c r="N41323" s="152"/>
      <c r="P41323" s="138"/>
    </row>
    <row r="41324" spans="13:16" x14ac:dyDescent="0.3">
      <c r="M41324" s="162"/>
      <c r="N41324" s="152"/>
      <c r="P41324" s="138"/>
    </row>
    <row r="41325" spans="13:16" x14ac:dyDescent="0.3">
      <c r="M41325" s="162"/>
      <c r="N41325" s="152"/>
      <c r="P41325" s="138"/>
    </row>
    <row r="41326" spans="13:16" x14ac:dyDescent="0.3">
      <c r="M41326" s="162"/>
      <c r="N41326" s="152"/>
      <c r="P41326" s="138"/>
    </row>
    <row r="41327" spans="13:16" x14ac:dyDescent="0.3">
      <c r="M41327" s="162"/>
      <c r="N41327" s="152"/>
      <c r="P41327" s="138"/>
    </row>
    <row r="41328" spans="13:16" x14ac:dyDescent="0.3">
      <c r="M41328" s="162"/>
      <c r="N41328" s="152"/>
      <c r="P41328" s="138"/>
    </row>
    <row r="41329" spans="13:16" x14ac:dyDescent="0.3">
      <c r="M41329" s="162"/>
      <c r="N41329" s="152"/>
      <c r="P41329" s="138"/>
    </row>
    <row r="41330" spans="13:16" x14ac:dyDescent="0.3">
      <c r="M41330" s="162"/>
      <c r="N41330" s="152"/>
      <c r="P41330" s="138"/>
    </row>
    <row r="41331" spans="13:16" x14ac:dyDescent="0.3">
      <c r="M41331" s="162"/>
      <c r="N41331" s="152"/>
      <c r="P41331" s="138"/>
    </row>
    <row r="41332" spans="13:16" x14ac:dyDescent="0.3">
      <c r="M41332" s="162"/>
      <c r="N41332" s="152"/>
      <c r="P41332" s="138"/>
    </row>
    <row r="41333" spans="13:16" x14ac:dyDescent="0.3">
      <c r="M41333" s="162"/>
      <c r="N41333" s="152"/>
      <c r="P41333" s="138"/>
    </row>
    <row r="41334" spans="13:16" x14ac:dyDescent="0.3">
      <c r="M41334" s="162"/>
      <c r="N41334" s="152"/>
      <c r="P41334" s="138"/>
    </row>
    <row r="41335" spans="13:16" x14ac:dyDescent="0.3">
      <c r="M41335" s="162"/>
      <c r="N41335" s="152"/>
      <c r="P41335" s="138"/>
    </row>
    <row r="41336" spans="13:16" x14ac:dyDescent="0.3">
      <c r="M41336" s="162"/>
      <c r="N41336" s="152"/>
      <c r="P41336" s="138"/>
    </row>
    <row r="41337" spans="13:16" x14ac:dyDescent="0.3">
      <c r="M41337" s="162"/>
      <c r="N41337" s="152"/>
      <c r="P41337" s="138"/>
    </row>
    <row r="41338" spans="13:16" x14ac:dyDescent="0.3">
      <c r="M41338" s="162"/>
      <c r="N41338" s="152"/>
      <c r="P41338" s="138"/>
    </row>
    <row r="41339" spans="13:16" x14ac:dyDescent="0.3">
      <c r="M41339" s="162"/>
      <c r="N41339" s="152"/>
      <c r="P41339" s="138"/>
    </row>
    <row r="41340" spans="13:16" x14ac:dyDescent="0.3">
      <c r="M41340" s="162"/>
      <c r="N41340" s="152"/>
      <c r="P41340" s="138"/>
    </row>
    <row r="41341" spans="13:16" x14ac:dyDescent="0.3">
      <c r="M41341" s="162"/>
      <c r="N41341" s="152"/>
      <c r="P41341" s="138"/>
    </row>
    <row r="41342" spans="13:16" x14ac:dyDescent="0.3">
      <c r="M41342" s="162"/>
      <c r="N41342" s="152"/>
      <c r="P41342" s="138"/>
    </row>
    <row r="41343" spans="13:16" x14ac:dyDescent="0.3">
      <c r="M41343" s="162"/>
      <c r="N41343" s="152"/>
      <c r="P41343" s="138"/>
    </row>
    <row r="41344" spans="13:16" x14ac:dyDescent="0.3">
      <c r="M41344" s="162"/>
      <c r="N41344" s="152"/>
      <c r="P41344" s="138"/>
    </row>
    <row r="41345" spans="13:16" x14ac:dyDescent="0.3">
      <c r="M41345" s="162"/>
      <c r="N41345" s="152"/>
      <c r="P41345" s="138"/>
    </row>
    <row r="41346" spans="13:16" x14ac:dyDescent="0.3">
      <c r="M41346" s="162"/>
      <c r="N41346" s="152"/>
      <c r="P41346" s="138"/>
    </row>
    <row r="41347" spans="13:16" x14ac:dyDescent="0.3">
      <c r="M41347" s="162"/>
      <c r="N41347" s="152"/>
      <c r="P41347" s="138"/>
    </row>
    <row r="41348" spans="13:16" x14ac:dyDescent="0.3">
      <c r="M41348" s="162"/>
      <c r="N41348" s="152"/>
      <c r="P41348" s="138"/>
    </row>
    <row r="41349" spans="13:16" x14ac:dyDescent="0.3">
      <c r="M41349" s="162"/>
      <c r="N41349" s="152"/>
      <c r="P41349" s="138"/>
    </row>
    <row r="41350" spans="13:16" x14ac:dyDescent="0.3">
      <c r="M41350" s="162"/>
      <c r="N41350" s="152"/>
      <c r="P41350" s="138"/>
    </row>
    <row r="41351" spans="13:16" x14ac:dyDescent="0.3">
      <c r="M41351" s="162"/>
      <c r="N41351" s="152"/>
      <c r="P41351" s="138"/>
    </row>
    <row r="41352" spans="13:16" x14ac:dyDescent="0.3">
      <c r="M41352" s="162"/>
      <c r="N41352" s="152"/>
      <c r="P41352" s="138"/>
    </row>
    <row r="41353" spans="13:16" x14ac:dyDescent="0.3">
      <c r="M41353" s="162"/>
      <c r="N41353" s="152"/>
      <c r="P41353" s="138"/>
    </row>
    <row r="41354" spans="13:16" x14ac:dyDescent="0.3">
      <c r="M41354" s="162"/>
      <c r="N41354" s="152"/>
      <c r="P41354" s="138"/>
    </row>
    <row r="41355" spans="13:16" x14ac:dyDescent="0.3">
      <c r="M41355" s="162"/>
      <c r="N41355" s="152"/>
      <c r="P41355" s="138"/>
    </row>
    <row r="41356" spans="13:16" x14ac:dyDescent="0.3">
      <c r="M41356" s="162"/>
      <c r="N41356" s="152"/>
      <c r="P41356" s="138"/>
    </row>
    <row r="41357" spans="13:16" x14ac:dyDescent="0.3">
      <c r="M41357" s="162"/>
      <c r="N41357" s="152"/>
      <c r="P41357" s="138"/>
    </row>
    <row r="41358" spans="13:16" x14ac:dyDescent="0.3">
      <c r="M41358" s="162"/>
      <c r="N41358" s="152"/>
      <c r="P41358" s="138"/>
    </row>
    <row r="41359" spans="13:16" x14ac:dyDescent="0.3">
      <c r="M41359" s="162"/>
      <c r="N41359" s="152"/>
      <c r="P41359" s="138"/>
    </row>
    <row r="41360" spans="13:16" x14ac:dyDescent="0.3">
      <c r="M41360" s="162"/>
      <c r="N41360" s="152"/>
      <c r="P41360" s="138"/>
    </row>
    <row r="41361" spans="13:16" x14ac:dyDescent="0.3">
      <c r="M41361" s="162"/>
      <c r="N41361" s="152"/>
      <c r="P41361" s="138"/>
    </row>
    <row r="41362" spans="13:16" x14ac:dyDescent="0.3">
      <c r="M41362" s="162"/>
      <c r="N41362" s="152"/>
      <c r="P41362" s="138"/>
    </row>
    <row r="41363" spans="13:16" x14ac:dyDescent="0.3">
      <c r="M41363" s="162"/>
      <c r="N41363" s="152"/>
      <c r="P41363" s="138"/>
    </row>
    <row r="41364" spans="13:16" x14ac:dyDescent="0.3">
      <c r="M41364" s="162"/>
      <c r="N41364" s="152"/>
      <c r="P41364" s="138"/>
    </row>
    <row r="41365" spans="13:16" x14ac:dyDescent="0.3">
      <c r="M41365" s="162"/>
      <c r="N41365" s="152"/>
      <c r="P41365" s="138"/>
    </row>
    <row r="41366" spans="13:16" x14ac:dyDescent="0.3">
      <c r="M41366" s="162"/>
      <c r="N41366" s="152"/>
      <c r="P41366" s="138"/>
    </row>
    <row r="41367" spans="13:16" x14ac:dyDescent="0.3">
      <c r="M41367" s="162"/>
      <c r="N41367" s="152"/>
      <c r="P41367" s="138"/>
    </row>
    <row r="41368" spans="13:16" x14ac:dyDescent="0.3">
      <c r="M41368" s="162"/>
      <c r="N41368" s="152"/>
      <c r="P41368" s="138"/>
    </row>
    <row r="41369" spans="13:16" x14ac:dyDescent="0.3">
      <c r="M41369" s="162"/>
      <c r="N41369" s="152"/>
      <c r="P41369" s="138"/>
    </row>
    <row r="41370" spans="13:16" x14ac:dyDescent="0.3">
      <c r="M41370" s="162"/>
      <c r="N41370" s="152"/>
      <c r="P41370" s="138"/>
    </row>
    <row r="41371" spans="13:16" x14ac:dyDescent="0.3">
      <c r="M41371" s="162"/>
      <c r="N41371" s="152"/>
      <c r="P41371" s="138"/>
    </row>
    <row r="41372" spans="13:16" x14ac:dyDescent="0.3">
      <c r="M41372" s="162"/>
      <c r="N41372" s="152"/>
      <c r="P41372" s="138"/>
    </row>
    <row r="41373" spans="13:16" x14ac:dyDescent="0.3">
      <c r="M41373" s="162"/>
      <c r="N41373" s="152"/>
      <c r="P41373" s="138"/>
    </row>
    <row r="41374" spans="13:16" x14ac:dyDescent="0.3">
      <c r="M41374" s="162"/>
      <c r="N41374" s="152"/>
      <c r="P41374" s="138"/>
    </row>
    <row r="41375" spans="13:16" x14ac:dyDescent="0.3">
      <c r="M41375" s="162"/>
      <c r="N41375" s="152"/>
      <c r="P41375" s="138"/>
    </row>
    <row r="41376" spans="13:16" x14ac:dyDescent="0.3">
      <c r="M41376" s="162"/>
      <c r="N41376" s="152"/>
      <c r="P41376" s="138"/>
    </row>
    <row r="41377" spans="13:16" x14ac:dyDescent="0.3">
      <c r="M41377" s="162"/>
      <c r="N41377" s="152"/>
      <c r="P41377" s="138"/>
    </row>
    <row r="41378" spans="13:16" x14ac:dyDescent="0.3">
      <c r="M41378" s="162"/>
      <c r="N41378" s="152"/>
      <c r="P41378" s="138"/>
    </row>
    <row r="41379" spans="13:16" x14ac:dyDescent="0.3">
      <c r="M41379" s="162"/>
      <c r="N41379" s="152"/>
      <c r="P41379" s="138"/>
    </row>
    <row r="41380" spans="13:16" x14ac:dyDescent="0.3">
      <c r="M41380" s="162"/>
      <c r="N41380" s="152"/>
      <c r="P41380" s="138"/>
    </row>
    <row r="41381" spans="13:16" x14ac:dyDescent="0.3">
      <c r="M41381" s="162"/>
      <c r="N41381" s="152"/>
      <c r="P41381" s="138"/>
    </row>
    <row r="41382" spans="13:16" x14ac:dyDescent="0.3">
      <c r="M41382" s="162"/>
      <c r="N41382" s="152"/>
      <c r="P41382" s="138"/>
    </row>
    <row r="41383" spans="13:16" x14ac:dyDescent="0.3">
      <c r="M41383" s="162"/>
      <c r="N41383" s="152"/>
      <c r="P41383" s="138"/>
    </row>
    <row r="41384" spans="13:16" x14ac:dyDescent="0.3">
      <c r="M41384" s="162"/>
      <c r="N41384" s="152"/>
      <c r="P41384" s="138"/>
    </row>
    <row r="41385" spans="13:16" x14ac:dyDescent="0.3">
      <c r="M41385" s="162"/>
      <c r="N41385" s="152"/>
      <c r="P41385" s="138"/>
    </row>
    <row r="41386" spans="13:16" x14ac:dyDescent="0.3">
      <c r="M41386" s="162"/>
      <c r="N41386" s="152"/>
      <c r="P41386" s="138"/>
    </row>
    <row r="41387" spans="13:16" x14ac:dyDescent="0.3">
      <c r="M41387" s="162"/>
      <c r="N41387" s="152"/>
      <c r="P41387" s="138"/>
    </row>
    <row r="41388" spans="13:16" x14ac:dyDescent="0.3">
      <c r="M41388" s="162"/>
      <c r="N41388" s="152"/>
      <c r="P41388" s="138"/>
    </row>
    <row r="41389" spans="13:16" x14ac:dyDescent="0.3">
      <c r="M41389" s="162"/>
      <c r="N41389" s="152"/>
      <c r="P41389" s="138"/>
    </row>
    <row r="41390" spans="13:16" x14ac:dyDescent="0.3">
      <c r="M41390" s="162"/>
      <c r="N41390" s="152"/>
      <c r="P41390" s="138"/>
    </row>
    <row r="41391" spans="13:16" x14ac:dyDescent="0.3">
      <c r="M41391" s="162"/>
      <c r="N41391" s="152"/>
      <c r="P41391" s="138"/>
    </row>
    <row r="41392" spans="13:16" x14ac:dyDescent="0.3">
      <c r="M41392" s="162"/>
      <c r="N41392" s="152"/>
      <c r="P41392" s="138"/>
    </row>
    <row r="41393" spans="13:16" x14ac:dyDescent="0.3">
      <c r="M41393" s="162"/>
      <c r="N41393" s="152"/>
      <c r="P41393" s="138"/>
    </row>
    <row r="41394" spans="13:16" x14ac:dyDescent="0.3">
      <c r="M41394" s="162"/>
      <c r="N41394" s="152"/>
      <c r="P41394" s="138"/>
    </row>
    <row r="41395" spans="13:16" x14ac:dyDescent="0.3">
      <c r="M41395" s="162"/>
      <c r="N41395" s="152"/>
      <c r="P41395" s="138"/>
    </row>
    <row r="41396" spans="13:16" x14ac:dyDescent="0.3">
      <c r="M41396" s="162"/>
      <c r="N41396" s="152"/>
      <c r="P41396" s="138"/>
    </row>
    <row r="41397" spans="13:16" x14ac:dyDescent="0.3">
      <c r="M41397" s="162"/>
      <c r="N41397" s="152"/>
      <c r="P41397" s="138"/>
    </row>
    <row r="41398" spans="13:16" x14ac:dyDescent="0.3">
      <c r="M41398" s="162"/>
      <c r="N41398" s="152"/>
      <c r="P41398" s="138"/>
    </row>
    <row r="41399" spans="13:16" x14ac:dyDescent="0.3">
      <c r="M41399" s="162"/>
      <c r="N41399" s="152"/>
      <c r="P41399" s="138"/>
    </row>
    <row r="41400" spans="13:16" x14ac:dyDescent="0.3">
      <c r="M41400" s="162"/>
      <c r="N41400" s="152"/>
      <c r="P41400" s="138"/>
    </row>
    <row r="41401" spans="13:16" x14ac:dyDescent="0.3">
      <c r="M41401" s="162"/>
      <c r="N41401" s="152"/>
      <c r="P41401" s="138"/>
    </row>
    <row r="41402" spans="13:16" x14ac:dyDescent="0.3">
      <c r="M41402" s="162"/>
      <c r="N41402" s="152"/>
      <c r="P41402" s="138"/>
    </row>
    <row r="41403" spans="13:16" x14ac:dyDescent="0.3">
      <c r="M41403" s="162"/>
      <c r="N41403" s="152"/>
      <c r="P41403" s="138"/>
    </row>
    <row r="41404" spans="13:16" x14ac:dyDescent="0.3">
      <c r="M41404" s="162"/>
      <c r="N41404" s="152"/>
      <c r="P41404" s="138"/>
    </row>
    <row r="41405" spans="13:16" x14ac:dyDescent="0.3">
      <c r="M41405" s="162"/>
      <c r="N41405" s="152"/>
      <c r="P41405" s="138"/>
    </row>
    <row r="41406" spans="13:16" x14ac:dyDescent="0.3">
      <c r="M41406" s="162"/>
      <c r="N41406" s="152"/>
      <c r="P41406" s="138"/>
    </row>
    <row r="41407" spans="13:16" x14ac:dyDescent="0.3">
      <c r="M41407" s="162"/>
      <c r="N41407" s="152"/>
      <c r="P41407" s="138"/>
    </row>
    <row r="41408" spans="13:16" x14ac:dyDescent="0.3">
      <c r="M41408" s="162"/>
      <c r="N41408" s="152"/>
      <c r="P41408" s="138"/>
    </row>
    <row r="41409" spans="13:16" x14ac:dyDescent="0.3">
      <c r="M41409" s="162"/>
      <c r="N41409" s="152"/>
      <c r="P41409" s="138"/>
    </row>
    <row r="41410" spans="13:16" x14ac:dyDescent="0.3">
      <c r="M41410" s="162"/>
      <c r="N41410" s="152"/>
      <c r="P41410" s="138"/>
    </row>
    <row r="41411" spans="13:16" x14ac:dyDescent="0.3">
      <c r="M41411" s="162"/>
      <c r="N41411" s="152"/>
      <c r="P41411" s="138"/>
    </row>
    <row r="41412" spans="13:16" x14ac:dyDescent="0.3">
      <c r="M41412" s="162"/>
      <c r="N41412" s="152"/>
      <c r="P41412" s="138"/>
    </row>
    <row r="41413" spans="13:16" x14ac:dyDescent="0.3">
      <c r="M41413" s="162"/>
      <c r="N41413" s="152"/>
      <c r="P41413" s="138"/>
    </row>
    <row r="41414" spans="13:16" x14ac:dyDescent="0.3">
      <c r="M41414" s="162"/>
      <c r="N41414" s="152"/>
      <c r="P41414" s="138"/>
    </row>
    <row r="41415" spans="13:16" x14ac:dyDescent="0.3">
      <c r="M41415" s="162"/>
      <c r="N41415" s="152"/>
      <c r="P41415" s="138"/>
    </row>
    <row r="41416" spans="13:16" x14ac:dyDescent="0.3">
      <c r="M41416" s="162"/>
      <c r="N41416" s="152"/>
      <c r="P41416" s="138"/>
    </row>
    <row r="41417" spans="13:16" x14ac:dyDescent="0.3">
      <c r="M41417" s="162"/>
      <c r="N41417" s="152"/>
      <c r="P41417" s="138"/>
    </row>
    <row r="41418" spans="13:16" x14ac:dyDescent="0.3">
      <c r="M41418" s="162"/>
      <c r="N41418" s="152"/>
      <c r="P41418" s="138"/>
    </row>
    <row r="41419" spans="13:16" x14ac:dyDescent="0.3">
      <c r="M41419" s="162"/>
      <c r="N41419" s="152"/>
      <c r="P41419" s="138"/>
    </row>
    <row r="41420" spans="13:16" x14ac:dyDescent="0.3">
      <c r="M41420" s="162"/>
      <c r="N41420" s="152"/>
      <c r="P41420" s="138"/>
    </row>
    <row r="41421" spans="13:16" x14ac:dyDescent="0.3">
      <c r="M41421" s="162"/>
      <c r="N41421" s="152"/>
      <c r="P41421" s="138"/>
    </row>
    <row r="41422" spans="13:16" x14ac:dyDescent="0.3">
      <c r="M41422" s="162"/>
      <c r="N41422" s="152"/>
      <c r="P41422" s="138"/>
    </row>
    <row r="41423" spans="13:16" x14ac:dyDescent="0.3">
      <c r="M41423" s="162"/>
      <c r="N41423" s="152"/>
      <c r="P41423" s="138"/>
    </row>
    <row r="41424" spans="13:16" x14ac:dyDescent="0.3">
      <c r="M41424" s="162"/>
      <c r="N41424" s="152"/>
      <c r="P41424" s="138"/>
    </row>
    <row r="41425" spans="13:16" x14ac:dyDescent="0.3">
      <c r="M41425" s="162"/>
      <c r="N41425" s="152"/>
      <c r="P41425" s="138"/>
    </row>
    <row r="41426" spans="13:16" x14ac:dyDescent="0.3">
      <c r="M41426" s="162"/>
      <c r="N41426" s="152"/>
      <c r="P41426" s="138"/>
    </row>
    <row r="41427" spans="13:16" x14ac:dyDescent="0.3">
      <c r="M41427" s="162"/>
      <c r="N41427" s="152"/>
      <c r="P41427" s="138"/>
    </row>
    <row r="41428" spans="13:16" x14ac:dyDescent="0.3">
      <c r="M41428" s="162"/>
      <c r="N41428" s="152"/>
      <c r="P41428" s="138"/>
    </row>
    <row r="41429" spans="13:16" x14ac:dyDescent="0.3">
      <c r="M41429" s="162"/>
      <c r="N41429" s="152"/>
      <c r="P41429" s="138"/>
    </row>
    <row r="41430" spans="13:16" x14ac:dyDescent="0.3">
      <c r="M41430" s="162"/>
      <c r="N41430" s="152"/>
      <c r="P41430" s="138"/>
    </row>
    <row r="41431" spans="13:16" x14ac:dyDescent="0.3">
      <c r="M41431" s="162"/>
      <c r="N41431" s="152"/>
      <c r="P41431" s="138"/>
    </row>
    <row r="41432" spans="13:16" x14ac:dyDescent="0.3">
      <c r="M41432" s="162"/>
      <c r="N41432" s="152"/>
      <c r="P41432" s="138"/>
    </row>
    <row r="41433" spans="13:16" x14ac:dyDescent="0.3">
      <c r="M41433" s="162"/>
      <c r="N41433" s="152"/>
      <c r="P41433" s="138"/>
    </row>
    <row r="41434" spans="13:16" x14ac:dyDescent="0.3">
      <c r="M41434" s="162"/>
      <c r="N41434" s="152"/>
      <c r="P41434" s="138"/>
    </row>
    <row r="41435" spans="13:16" x14ac:dyDescent="0.3">
      <c r="M41435" s="162"/>
      <c r="N41435" s="152"/>
      <c r="P41435" s="138"/>
    </row>
    <row r="41436" spans="13:16" x14ac:dyDescent="0.3">
      <c r="M41436" s="162"/>
      <c r="N41436" s="152"/>
      <c r="P41436" s="138"/>
    </row>
    <row r="41437" spans="13:16" x14ac:dyDescent="0.3">
      <c r="M41437" s="162"/>
      <c r="N41437" s="152"/>
      <c r="P41437" s="138"/>
    </row>
    <row r="41438" spans="13:16" x14ac:dyDescent="0.3">
      <c r="M41438" s="162"/>
      <c r="N41438" s="152"/>
      <c r="P41438" s="138"/>
    </row>
    <row r="41439" spans="13:16" x14ac:dyDescent="0.3">
      <c r="M41439" s="162"/>
      <c r="N41439" s="152"/>
      <c r="P41439" s="138"/>
    </row>
    <row r="41440" spans="13:16" x14ac:dyDescent="0.3">
      <c r="M41440" s="162"/>
      <c r="N41440" s="152"/>
      <c r="P41440" s="138"/>
    </row>
    <row r="41441" spans="13:16" x14ac:dyDescent="0.3">
      <c r="M41441" s="162"/>
      <c r="N41441" s="152"/>
      <c r="P41441" s="138"/>
    </row>
    <row r="41442" spans="13:16" x14ac:dyDescent="0.3">
      <c r="M41442" s="162"/>
      <c r="N41442" s="152"/>
      <c r="P41442" s="138"/>
    </row>
    <row r="41443" spans="13:16" x14ac:dyDescent="0.3">
      <c r="M41443" s="162"/>
      <c r="N41443" s="152"/>
      <c r="P41443" s="138"/>
    </row>
    <row r="41444" spans="13:16" x14ac:dyDescent="0.3">
      <c r="M41444" s="162"/>
      <c r="N41444" s="152"/>
      <c r="P41444" s="138"/>
    </row>
    <row r="41445" spans="13:16" x14ac:dyDescent="0.3">
      <c r="M41445" s="162"/>
      <c r="N41445" s="152"/>
      <c r="P41445" s="138"/>
    </row>
    <row r="41446" spans="13:16" x14ac:dyDescent="0.3">
      <c r="M41446" s="162"/>
      <c r="N41446" s="152"/>
      <c r="P41446" s="138"/>
    </row>
    <row r="41447" spans="13:16" x14ac:dyDescent="0.3">
      <c r="M41447" s="162"/>
      <c r="N41447" s="152"/>
      <c r="P41447" s="138"/>
    </row>
    <row r="41448" spans="13:16" x14ac:dyDescent="0.3">
      <c r="M41448" s="162"/>
      <c r="N41448" s="152"/>
      <c r="P41448" s="138"/>
    </row>
    <row r="41449" spans="13:16" x14ac:dyDescent="0.3">
      <c r="M41449" s="162"/>
      <c r="N41449" s="152"/>
      <c r="P41449" s="138"/>
    </row>
    <row r="41450" spans="13:16" x14ac:dyDescent="0.3">
      <c r="M41450" s="162"/>
      <c r="N41450" s="152"/>
      <c r="P41450" s="138"/>
    </row>
    <row r="41451" spans="13:16" x14ac:dyDescent="0.3">
      <c r="M41451" s="162"/>
      <c r="N41451" s="152"/>
      <c r="P41451" s="138"/>
    </row>
    <row r="41452" spans="13:16" x14ac:dyDescent="0.3">
      <c r="M41452" s="162"/>
      <c r="N41452" s="152"/>
      <c r="P41452" s="138"/>
    </row>
    <row r="41453" spans="13:16" x14ac:dyDescent="0.3">
      <c r="M41453" s="162"/>
      <c r="N41453" s="152"/>
      <c r="P41453" s="138"/>
    </row>
    <row r="41454" spans="13:16" x14ac:dyDescent="0.3">
      <c r="M41454" s="162"/>
      <c r="N41454" s="152"/>
      <c r="P41454" s="138"/>
    </row>
    <row r="41455" spans="13:16" x14ac:dyDescent="0.3">
      <c r="M41455" s="162"/>
      <c r="N41455" s="152"/>
      <c r="P41455" s="138"/>
    </row>
    <row r="41456" spans="13:16" x14ac:dyDescent="0.3">
      <c r="M41456" s="162"/>
      <c r="N41456" s="152"/>
      <c r="P41456" s="138"/>
    </row>
    <row r="41457" spans="13:16" x14ac:dyDescent="0.3">
      <c r="M41457" s="162"/>
      <c r="N41457" s="152"/>
      <c r="P41457" s="138"/>
    </row>
    <row r="41458" spans="13:16" x14ac:dyDescent="0.3">
      <c r="M41458" s="162"/>
      <c r="N41458" s="152"/>
      <c r="P41458" s="138"/>
    </row>
    <row r="41459" spans="13:16" x14ac:dyDescent="0.3">
      <c r="M41459" s="162"/>
      <c r="N41459" s="152"/>
      <c r="P41459" s="138"/>
    </row>
    <row r="41460" spans="13:16" x14ac:dyDescent="0.3">
      <c r="M41460" s="162"/>
      <c r="N41460" s="152"/>
      <c r="P41460" s="138"/>
    </row>
    <row r="41461" spans="13:16" x14ac:dyDescent="0.3">
      <c r="M41461" s="162"/>
      <c r="N41461" s="152"/>
      <c r="P41461" s="138"/>
    </row>
    <row r="41462" spans="13:16" x14ac:dyDescent="0.3">
      <c r="M41462" s="162"/>
      <c r="N41462" s="152"/>
      <c r="P41462" s="138"/>
    </row>
    <row r="41463" spans="13:16" x14ac:dyDescent="0.3">
      <c r="M41463" s="162"/>
      <c r="N41463" s="152"/>
      <c r="P41463" s="138"/>
    </row>
    <row r="41464" spans="13:16" x14ac:dyDescent="0.3">
      <c r="M41464" s="162"/>
      <c r="N41464" s="152"/>
      <c r="P41464" s="138"/>
    </row>
    <row r="41465" spans="13:16" x14ac:dyDescent="0.3">
      <c r="M41465" s="162"/>
      <c r="N41465" s="152"/>
      <c r="P41465" s="138"/>
    </row>
    <row r="41466" spans="13:16" x14ac:dyDescent="0.3">
      <c r="M41466" s="162"/>
      <c r="N41466" s="152"/>
      <c r="P41466" s="138"/>
    </row>
    <row r="41467" spans="13:16" x14ac:dyDescent="0.3">
      <c r="M41467" s="162"/>
      <c r="N41467" s="152"/>
      <c r="P41467" s="138"/>
    </row>
    <row r="41468" spans="13:16" x14ac:dyDescent="0.3">
      <c r="M41468" s="162"/>
      <c r="N41468" s="152"/>
      <c r="P41468" s="138"/>
    </row>
    <row r="41469" spans="13:16" x14ac:dyDescent="0.3">
      <c r="M41469" s="162"/>
      <c r="N41469" s="152"/>
      <c r="P41469" s="138"/>
    </row>
    <row r="41470" spans="13:16" x14ac:dyDescent="0.3">
      <c r="M41470" s="162"/>
      <c r="N41470" s="152"/>
      <c r="P41470" s="138"/>
    </row>
    <row r="41471" spans="13:16" x14ac:dyDescent="0.3">
      <c r="M41471" s="162"/>
      <c r="N41471" s="152"/>
      <c r="P41471" s="138"/>
    </row>
    <row r="41472" spans="13:16" x14ac:dyDescent="0.3">
      <c r="M41472" s="162"/>
      <c r="N41472" s="152"/>
      <c r="P41472" s="138"/>
    </row>
    <row r="41473" spans="13:16" x14ac:dyDescent="0.3">
      <c r="M41473" s="162"/>
      <c r="N41473" s="152"/>
      <c r="P41473" s="138"/>
    </row>
    <row r="41474" spans="13:16" x14ac:dyDescent="0.3">
      <c r="M41474" s="162"/>
      <c r="N41474" s="152"/>
      <c r="P41474" s="138"/>
    </row>
    <row r="41475" spans="13:16" x14ac:dyDescent="0.3">
      <c r="M41475" s="162"/>
      <c r="N41475" s="152"/>
      <c r="P41475" s="138"/>
    </row>
    <row r="41476" spans="13:16" x14ac:dyDescent="0.3">
      <c r="M41476" s="162"/>
      <c r="N41476" s="152"/>
      <c r="P41476" s="138"/>
    </row>
    <row r="41477" spans="13:16" x14ac:dyDescent="0.3">
      <c r="M41477" s="162"/>
      <c r="N41477" s="152"/>
      <c r="P41477" s="138"/>
    </row>
    <row r="41478" spans="13:16" x14ac:dyDescent="0.3">
      <c r="M41478" s="162"/>
      <c r="N41478" s="152"/>
      <c r="P41478" s="138"/>
    </row>
    <row r="41479" spans="13:16" x14ac:dyDescent="0.3">
      <c r="M41479" s="162"/>
      <c r="N41479" s="152"/>
      <c r="P41479" s="138"/>
    </row>
    <row r="41480" spans="13:16" x14ac:dyDescent="0.3">
      <c r="M41480" s="162"/>
      <c r="N41480" s="152"/>
      <c r="P41480" s="138"/>
    </row>
    <row r="41481" spans="13:16" x14ac:dyDescent="0.3">
      <c r="M41481" s="162"/>
      <c r="N41481" s="152"/>
      <c r="P41481" s="138"/>
    </row>
    <row r="41482" spans="13:16" x14ac:dyDescent="0.3">
      <c r="M41482" s="162"/>
      <c r="N41482" s="152"/>
      <c r="P41482" s="138"/>
    </row>
    <row r="41483" spans="13:16" x14ac:dyDescent="0.3">
      <c r="M41483" s="162"/>
      <c r="N41483" s="152"/>
      <c r="P41483" s="138"/>
    </row>
    <row r="41484" spans="13:16" x14ac:dyDescent="0.3">
      <c r="M41484" s="162"/>
      <c r="N41484" s="152"/>
      <c r="P41484" s="138"/>
    </row>
    <row r="41485" spans="13:16" x14ac:dyDescent="0.3">
      <c r="M41485" s="162"/>
      <c r="N41485" s="152"/>
      <c r="P41485" s="138"/>
    </row>
    <row r="41486" spans="13:16" x14ac:dyDescent="0.3">
      <c r="M41486" s="162"/>
      <c r="N41486" s="152"/>
      <c r="P41486" s="138"/>
    </row>
    <row r="41487" spans="13:16" x14ac:dyDescent="0.3">
      <c r="M41487" s="162"/>
      <c r="N41487" s="152"/>
      <c r="P41487" s="138"/>
    </row>
    <row r="41488" spans="13:16" x14ac:dyDescent="0.3">
      <c r="M41488" s="162"/>
      <c r="N41488" s="152"/>
      <c r="P41488" s="138"/>
    </row>
    <row r="41489" spans="13:16" x14ac:dyDescent="0.3">
      <c r="M41489" s="162"/>
      <c r="N41489" s="152"/>
      <c r="P41489" s="138"/>
    </row>
    <row r="41490" spans="13:16" x14ac:dyDescent="0.3">
      <c r="M41490" s="162"/>
      <c r="N41490" s="152"/>
      <c r="P41490" s="138"/>
    </row>
    <row r="41491" spans="13:16" x14ac:dyDescent="0.3">
      <c r="M41491" s="162"/>
      <c r="N41491" s="152"/>
      <c r="P41491" s="138"/>
    </row>
    <row r="41492" spans="13:16" x14ac:dyDescent="0.3">
      <c r="M41492" s="162"/>
      <c r="N41492" s="152"/>
      <c r="P41492" s="138"/>
    </row>
    <row r="41493" spans="13:16" x14ac:dyDescent="0.3">
      <c r="M41493" s="162"/>
      <c r="N41493" s="152"/>
      <c r="P41493" s="138"/>
    </row>
    <row r="41494" spans="13:16" x14ac:dyDescent="0.3">
      <c r="M41494" s="162"/>
      <c r="N41494" s="152"/>
      <c r="P41494" s="138"/>
    </row>
    <row r="41495" spans="13:16" x14ac:dyDescent="0.3">
      <c r="M41495" s="162"/>
      <c r="N41495" s="152"/>
      <c r="P41495" s="138"/>
    </row>
    <row r="41496" spans="13:16" x14ac:dyDescent="0.3">
      <c r="M41496" s="162"/>
      <c r="N41496" s="152"/>
      <c r="P41496" s="138"/>
    </row>
    <row r="41497" spans="13:16" x14ac:dyDescent="0.3">
      <c r="M41497" s="162"/>
      <c r="N41497" s="152"/>
      <c r="P41497" s="138"/>
    </row>
    <row r="41498" spans="13:16" x14ac:dyDescent="0.3">
      <c r="M41498" s="162"/>
      <c r="N41498" s="152"/>
      <c r="P41498" s="138"/>
    </row>
    <row r="41499" spans="13:16" x14ac:dyDescent="0.3">
      <c r="M41499" s="162"/>
      <c r="N41499" s="152"/>
      <c r="P41499" s="138"/>
    </row>
    <row r="41500" spans="13:16" x14ac:dyDescent="0.3">
      <c r="M41500" s="162"/>
      <c r="N41500" s="152"/>
      <c r="P41500" s="138"/>
    </row>
    <row r="41501" spans="13:16" x14ac:dyDescent="0.3">
      <c r="M41501" s="162"/>
      <c r="N41501" s="152"/>
      <c r="P41501" s="138"/>
    </row>
    <row r="41502" spans="13:16" x14ac:dyDescent="0.3">
      <c r="M41502" s="162"/>
      <c r="N41502" s="152"/>
      <c r="P41502" s="138"/>
    </row>
    <row r="41503" spans="13:16" x14ac:dyDescent="0.3">
      <c r="M41503" s="162"/>
      <c r="N41503" s="152"/>
      <c r="P41503" s="138"/>
    </row>
    <row r="41504" spans="13:16" x14ac:dyDescent="0.3">
      <c r="M41504" s="162"/>
      <c r="N41504" s="152"/>
      <c r="P41504" s="138"/>
    </row>
    <row r="41505" spans="13:16" x14ac:dyDescent="0.3">
      <c r="M41505" s="162"/>
      <c r="N41505" s="152"/>
      <c r="P41505" s="138"/>
    </row>
    <row r="41506" spans="13:16" x14ac:dyDescent="0.3">
      <c r="M41506" s="162"/>
      <c r="N41506" s="152"/>
      <c r="P41506" s="138"/>
    </row>
    <row r="41507" spans="13:16" x14ac:dyDescent="0.3">
      <c r="M41507" s="162"/>
      <c r="N41507" s="152"/>
      <c r="P41507" s="138"/>
    </row>
    <row r="41508" spans="13:16" x14ac:dyDescent="0.3">
      <c r="M41508" s="162"/>
      <c r="N41508" s="152"/>
      <c r="P41508" s="138"/>
    </row>
    <row r="41509" spans="13:16" x14ac:dyDescent="0.3">
      <c r="M41509" s="162"/>
      <c r="N41509" s="152"/>
      <c r="P41509" s="138"/>
    </row>
    <row r="41510" spans="13:16" x14ac:dyDescent="0.3">
      <c r="M41510" s="162"/>
      <c r="N41510" s="152"/>
      <c r="P41510" s="138"/>
    </row>
    <row r="41511" spans="13:16" x14ac:dyDescent="0.3">
      <c r="M41511" s="162"/>
      <c r="N41511" s="152"/>
      <c r="P41511" s="138"/>
    </row>
    <row r="41512" spans="13:16" x14ac:dyDescent="0.3">
      <c r="M41512" s="162"/>
      <c r="N41512" s="152"/>
      <c r="P41512" s="138"/>
    </row>
    <row r="41513" spans="13:16" x14ac:dyDescent="0.3">
      <c r="M41513" s="162"/>
      <c r="N41513" s="152"/>
      <c r="P41513" s="138"/>
    </row>
    <row r="41514" spans="13:16" x14ac:dyDescent="0.3">
      <c r="M41514" s="162"/>
      <c r="N41514" s="152"/>
      <c r="P41514" s="138"/>
    </row>
    <row r="41515" spans="13:16" x14ac:dyDescent="0.3">
      <c r="M41515" s="162"/>
      <c r="N41515" s="152"/>
      <c r="P41515" s="138"/>
    </row>
    <row r="41516" spans="13:16" x14ac:dyDescent="0.3">
      <c r="M41516" s="162"/>
      <c r="N41516" s="152"/>
      <c r="P41516" s="138"/>
    </row>
    <row r="41517" spans="13:16" x14ac:dyDescent="0.3">
      <c r="M41517" s="162"/>
      <c r="N41517" s="152"/>
      <c r="P41517" s="138"/>
    </row>
    <row r="41518" spans="13:16" x14ac:dyDescent="0.3">
      <c r="M41518" s="162"/>
      <c r="N41518" s="152"/>
      <c r="P41518" s="138"/>
    </row>
    <row r="41519" spans="13:16" x14ac:dyDescent="0.3">
      <c r="M41519" s="162"/>
      <c r="N41519" s="152"/>
      <c r="P41519" s="138"/>
    </row>
    <row r="41520" spans="13:16" x14ac:dyDescent="0.3">
      <c r="M41520" s="162"/>
      <c r="N41520" s="152"/>
      <c r="P41520" s="138"/>
    </row>
    <row r="41521" spans="13:16" x14ac:dyDescent="0.3">
      <c r="M41521" s="162"/>
      <c r="N41521" s="152"/>
      <c r="P41521" s="138"/>
    </row>
    <row r="41522" spans="13:16" x14ac:dyDescent="0.3">
      <c r="M41522" s="162"/>
      <c r="N41522" s="152"/>
      <c r="P41522" s="138"/>
    </row>
    <row r="41523" spans="13:16" x14ac:dyDescent="0.3">
      <c r="M41523" s="162"/>
      <c r="N41523" s="152"/>
      <c r="P41523" s="138"/>
    </row>
    <row r="41524" spans="13:16" x14ac:dyDescent="0.3">
      <c r="M41524" s="162"/>
      <c r="N41524" s="152"/>
      <c r="P41524" s="138"/>
    </row>
    <row r="41525" spans="13:16" x14ac:dyDescent="0.3">
      <c r="M41525" s="162"/>
      <c r="N41525" s="152"/>
      <c r="P41525" s="138"/>
    </row>
    <row r="41526" spans="13:16" x14ac:dyDescent="0.3">
      <c r="M41526" s="162"/>
      <c r="N41526" s="152"/>
      <c r="P41526" s="138"/>
    </row>
    <row r="41527" spans="13:16" x14ac:dyDescent="0.3">
      <c r="M41527" s="162"/>
      <c r="N41527" s="152"/>
      <c r="P41527" s="138"/>
    </row>
    <row r="41528" spans="13:16" x14ac:dyDescent="0.3">
      <c r="M41528" s="162"/>
      <c r="N41528" s="152"/>
      <c r="P41528" s="138"/>
    </row>
    <row r="41529" spans="13:16" x14ac:dyDescent="0.3">
      <c r="M41529" s="162"/>
      <c r="N41529" s="152"/>
      <c r="P41529" s="138"/>
    </row>
    <row r="41530" spans="13:16" x14ac:dyDescent="0.3">
      <c r="M41530" s="162"/>
      <c r="N41530" s="152"/>
      <c r="P41530" s="138"/>
    </row>
    <row r="41531" spans="13:16" x14ac:dyDescent="0.3">
      <c r="M41531" s="162"/>
      <c r="N41531" s="152"/>
      <c r="P41531" s="138"/>
    </row>
    <row r="41532" spans="13:16" x14ac:dyDescent="0.3">
      <c r="M41532" s="162"/>
      <c r="N41532" s="152"/>
      <c r="P41532" s="138"/>
    </row>
    <row r="41533" spans="13:16" x14ac:dyDescent="0.3">
      <c r="M41533" s="162"/>
      <c r="N41533" s="152"/>
      <c r="P41533" s="138"/>
    </row>
    <row r="41534" spans="13:16" x14ac:dyDescent="0.3">
      <c r="M41534" s="162"/>
      <c r="N41534" s="152"/>
      <c r="P41534" s="138"/>
    </row>
    <row r="41535" spans="13:16" x14ac:dyDescent="0.3">
      <c r="M41535" s="162"/>
      <c r="N41535" s="152"/>
      <c r="P41535" s="138"/>
    </row>
    <row r="41536" spans="13:16" x14ac:dyDescent="0.3">
      <c r="M41536" s="162"/>
      <c r="N41536" s="152"/>
      <c r="P41536" s="138"/>
    </row>
    <row r="41537" spans="13:16" x14ac:dyDescent="0.3">
      <c r="M41537" s="162"/>
      <c r="N41537" s="152"/>
      <c r="P41537" s="138"/>
    </row>
    <row r="41538" spans="13:16" x14ac:dyDescent="0.3">
      <c r="M41538" s="162"/>
      <c r="N41538" s="152"/>
      <c r="P41538" s="138"/>
    </row>
    <row r="41539" spans="13:16" x14ac:dyDescent="0.3">
      <c r="M41539" s="162"/>
      <c r="N41539" s="152"/>
      <c r="P41539" s="138"/>
    </row>
    <row r="41540" spans="13:16" x14ac:dyDescent="0.3">
      <c r="M41540" s="162"/>
      <c r="N41540" s="152"/>
      <c r="P41540" s="138"/>
    </row>
    <row r="41541" spans="13:16" x14ac:dyDescent="0.3">
      <c r="M41541" s="162"/>
      <c r="N41541" s="152"/>
      <c r="P41541" s="138"/>
    </row>
    <row r="41542" spans="13:16" x14ac:dyDescent="0.3">
      <c r="M41542" s="162"/>
      <c r="N41542" s="152"/>
      <c r="P41542" s="138"/>
    </row>
    <row r="41543" spans="13:16" x14ac:dyDescent="0.3">
      <c r="M41543" s="162"/>
      <c r="N41543" s="152"/>
      <c r="P41543" s="138"/>
    </row>
    <row r="41544" spans="13:16" x14ac:dyDescent="0.3">
      <c r="M41544" s="162"/>
      <c r="N41544" s="152"/>
      <c r="P41544" s="138"/>
    </row>
    <row r="41545" spans="13:16" x14ac:dyDescent="0.3">
      <c r="M41545" s="162"/>
      <c r="N41545" s="152"/>
      <c r="P41545" s="138"/>
    </row>
    <row r="41546" spans="13:16" x14ac:dyDescent="0.3">
      <c r="M41546" s="162"/>
      <c r="N41546" s="152"/>
      <c r="P41546" s="138"/>
    </row>
    <row r="41547" spans="13:16" x14ac:dyDescent="0.3">
      <c r="M41547" s="162"/>
      <c r="N41547" s="152"/>
      <c r="P41547" s="138"/>
    </row>
    <row r="41548" spans="13:16" x14ac:dyDescent="0.3">
      <c r="M41548" s="162"/>
      <c r="N41548" s="152"/>
      <c r="P41548" s="138"/>
    </row>
    <row r="41549" spans="13:16" x14ac:dyDescent="0.3">
      <c r="M41549" s="162"/>
      <c r="N41549" s="152"/>
      <c r="P41549" s="138"/>
    </row>
    <row r="41550" spans="13:16" x14ac:dyDescent="0.3">
      <c r="M41550" s="162"/>
      <c r="N41550" s="152"/>
      <c r="P41550" s="138"/>
    </row>
    <row r="41551" spans="13:16" x14ac:dyDescent="0.3">
      <c r="M41551" s="162"/>
      <c r="N41551" s="152"/>
      <c r="P41551" s="138"/>
    </row>
    <row r="41552" spans="13:16" x14ac:dyDescent="0.3">
      <c r="M41552" s="162"/>
      <c r="N41552" s="152"/>
      <c r="P41552" s="138"/>
    </row>
    <row r="41553" spans="13:16" x14ac:dyDescent="0.3">
      <c r="M41553" s="162"/>
      <c r="N41553" s="152"/>
      <c r="P41553" s="138"/>
    </row>
    <row r="41554" spans="13:16" x14ac:dyDescent="0.3">
      <c r="M41554" s="162"/>
      <c r="N41554" s="152"/>
      <c r="P41554" s="138"/>
    </row>
    <row r="41555" spans="13:16" x14ac:dyDescent="0.3">
      <c r="M41555" s="162"/>
      <c r="N41555" s="152"/>
      <c r="P41555" s="138"/>
    </row>
    <row r="41556" spans="13:16" x14ac:dyDescent="0.3">
      <c r="M41556" s="162"/>
      <c r="N41556" s="152"/>
      <c r="P41556" s="138"/>
    </row>
    <row r="41557" spans="13:16" x14ac:dyDescent="0.3">
      <c r="M41557" s="162"/>
      <c r="N41557" s="152"/>
      <c r="P41557" s="138"/>
    </row>
    <row r="41558" spans="13:16" x14ac:dyDescent="0.3">
      <c r="M41558" s="162"/>
      <c r="N41558" s="152"/>
      <c r="P41558" s="138"/>
    </row>
    <row r="41559" spans="13:16" x14ac:dyDescent="0.3">
      <c r="M41559" s="162"/>
      <c r="N41559" s="152"/>
      <c r="P41559" s="138"/>
    </row>
    <row r="41560" spans="13:16" x14ac:dyDescent="0.3">
      <c r="M41560" s="162"/>
      <c r="N41560" s="152"/>
      <c r="P41560" s="138"/>
    </row>
    <row r="41561" spans="13:16" x14ac:dyDescent="0.3">
      <c r="M41561" s="162"/>
      <c r="N41561" s="152"/>
      <c r="P41561" s="138"/>
    </row>
    <row r="41562" spans="13:16" x14ac:dyDescent="0.3">
      <c r="M41562" s="162"/>
      <c r="N41562" s="152"/>
      <c r="P41562" s="138"/>
    </row>
    <row r="41563" spans="13:16" x14ac:dyDescent="0.3">
      <c r="M41563" s="162"/>
      <c r="N41563" s="152"/>
      <c r="P41563" s="138"/>
    </row>
    <row r="41564" spans="13:16" x14ac:dyDescent="0.3">
      <c r="M41564" s="162"/>
      <c r="N41564" s="152"/>
      <c r="P41564" s="138"/>
    </row>
    <row r="41565" spans="13:16" x14ac:dyDescent="0.3">
      <c r="M41565" s="162"/>
      <c r="N41565" s="152"/>
      <c r="P41565" s="138"/>
    </row>
    <row r="41566" spans="13:16" x14ac:dyDescent="0.3">
      <c r="M41566" s="162"/>
      <c r="N41566" s="152"/>
      <c r="P41566" s="138"/>
    </row>
    <row r="41567" spans="13:16" x14ac:dyDescent="0.3">
      <c r="M41567" s="162"/>
      <c r="N41567" s="152"/>
      <c r="P41567" s="138"/>
    </row>
    <row r="41568" spans="13:16" x14ac:dyDescent="0.3">
      <c r="M41568" s="162"/>
      <c r="N41568" s="152"/>
      <c r="P41568" s="138"/>
    </row>
    <row r="41569" spans="13:16" x14ac:dyDescent="0.3">
      <c r="M41569" s="162"/>
      <c r="N41569" s="152"/>
      <c r="P41569" s="138"/>
    </row>
    <row r="41570" spans="13:16" x14ac:dyDescent="0.3">
      <c r="M41570" s="162"/>
      <c r="N41570" s="152"/>
      <c r="P41570" s="138"/>
    </row>
    <row r="41571" spans="13:16" x14ac:dyDescent="0.3">
      <c r="M41571" s="162"/>
      <c r="N41571" s="152"/>
      <c r="P41571" s="138"/>
    </row>
    <row r="41572" spans="13:16" x14ac:dyDescent="0.3">
      <c r="M41572" s="162"/>
      <c r="N41572" s="152"/>
      <c r="P41572" s="138"/>
    </row>
    <row r="41573" spans="13:16" x14ac:dyDescent="0.3">
      <c r="M41573" s="162"/>
      <c r="N41573" s="152"/>
      <c r="P41573" s="138"/>
    </row>
    <row r="41574" spans="13:16" x14ac:dyDescent="0.3">
      <c r="M41574" s="162"/>
      <c r="N41574" s="152"/>
      <c r="P41574" s="138"/>
    </row>
    <row r="41575" spans="13:16" x14ac:dyDescent="0.3">
      <c r="M41575" s="162"/>
      <c r="N41575" s="152"/>
      <c r="P41575" s="138"/>
    </row>
    <row r="41576" spans="13:16" x14ac:dyDescent="0.3">
      <c r="M41576" s="162"/>
      <c r="N41576" s="152"/>
      <c r="P41576" s="138"/>
    </row>
    <row r="41577" spans="13:16" x14ac:dyDescent="0.3">
      <c r="M41577" s="162"/>
      <c r="N41577" s="152"/>
      <c r="P41577" s="138"/>
    </row>
    <row r="41578" spans="13:16" x14ac:dyDescent="0.3">
      <c r="M41578" s="162"/>
      <c r="N41578" s="152"/>
      <c r="P41578" s="138"/>
    </row>
    <row r="41579" spans="13:16" x14ac:dyDescent="0.3">
      <c r="M41579" s="162"/>
      <c r="N41579" s="152"/>
      <c r="P41579" s="138"/>
    </row>
    <row r="41580" spans="13:16" x14ac:dyDescent="0.3">
      <c r="M41580" s="162"/>
      <c r="N41580" s="152"/>
      <c r="P41580" s="138"/>
    </row>
    <row r="41581" spans="13:16" x14ac:dyDescent="0.3">
      <c r="M41581" s="162"/>
      <c r="N41581" s="152"/>
      <c r="P41581" s="138"/>
    </row>
    <row r="41582" spans="13:16" x14ac:dyDescent="0.3">
      <c r="M41582" s="162"/>
      <c r="N41582" s="152"/>
      <c r="P41582" s="138"/>
    </row>
    <row r="41583" spans="13:16" x14ac:dyDescent="0.3">
      <c r="M41583" s="162"/>
      <c r="N41583" s="152"/>
      <c r="P41583" s="138"/>
    </row>
    <row r="41584" spans="13:16" x14ac:dyDescent="0.3">
      <c r="M41584" s="162"/>
      <c r="N41584" s="152"/>
      <c r="P41584" s="138"/>
    </row>
    <row r="41585" spans="13:16" x14ac:dyDescent="0.3">
      <c r="M41585" s="162"/>
      <c r="N41585" s="152"/>
      <c r="P41585" s="138"/>
    </row>
    <row r="41586" spans="13:16" x14ac:dyDescent="0.3">
      <c r="M41586" s="162"/>
      <c r="N41586" s="152"/>
      <c r="P41586" s="138"/>
    </row>
    <row r="41587" spans="13:16" x14ac:dyDescent="0.3">
      <c r="M41587" s="162"/>
      <c r="N41587" s="152"/>
      <c r="P41587" s="138"/>
    </row>
    <row r="41588" spans="13:16" x14ac:dyDescent="0.3">
      <c r="M41588" s="162"/>
      <c r="N41588" s="152"/>
      <c r="P41588" s="138"/>
    </row>
    <row r="41589" spans="13:16" x14ac:dyDescent="0.3">
      <c r="M41589" s="162"/>
      <c r="N41589" s="152"/>
      <c r="P41589" s="138"/>
    </row>
    <row r="41590" spans="13:16" x14ac:dyDescent="0.3">
      <c r="M41590" s="162"/>
      <c r="N41590" s="152"/>
      <c r="P41590" s="138"/>
    </row>
    <row r="41591" spans="13:16" x14ac:dyDescent="0.3">
      <c r="M41591" s="162"/>
      <c r="N41591" s="152"/>
      <c r="P41591" s="138"/>
    </row>
    <row r="41592" spans="13:16" x14ac:dyDescent="0.3">
      <c r="M41592" s="162"/>
      <c r="N41592" s="152"/>
      <c r="P41592" s="138"/>
    </row>
    <row r="41593" spans="13:16" x14ac:dyDescent="0.3">
      <c r="M41593" s="162"/>
      <c r="N41593" s="152"/>
      <c r="P41593" s="138"/>
    </row>
    <row r="41594" spans="13:16" x14ac:dyDescent="0.3">
      <c r="M41594" s="162"/>
      <c r="N41594" s="152"/>
      <c r="P41594" s="138"/>
    </row>
    <row r="41595" spans="13:16" x14ac:dyDescent="0.3">
      <c r="M41595" s="162"/>
      <c r="N41595" s="152"/>
      <c r="P41595" s="138"/>
    </row>
    <row r="41596" spans="13:16" x14ac:dyDescent="0.3">
      <c r="M41596" s="162"/>
      <c r="N41596" s="152"/>
      <c r="P41596" s="138"/>
    </row>
    <row r="41597" spans="13:16" x14ac:dyDescent="0.3">
      <c r="M41597" s="162"/>
      <c r="N41597" s="152"/>
      <c r="P41597" s="138"/>
    </row>
    <row r="41598" spans="13:16" x14ac:dyDescent="0.3">
      <c r="M41598" s="162"/>
      <c r="N41598" s="152"/>
      <c r="P41598" s="138"/>
    </row>
    <row r="41599" spans="13:16" x14ac:dyDescent="0.3">
      <c r="M41599" s="162"/>
      <c r="N41599" s="152"/>
      <c r="P41599" s="138"/>
    </row>
    <row r="41600" spans="13:16" x14ac:dyDescent="0.3">
      <c r="M41600" s="162"/>
      <c r="N41600" s="152"/>
      <c r="P41600" s="138"/>
    </row>
    <row r="41601" spans="13:16" x14ac:dyDescent="0.3">
      <c r="M41601" s="162"/>
      <c r="N41601" s="152"/>
      <c r="P41601" s="138"/>
    </row>
    <row r="41602" spans="13:16" x14ac:dyDescent="0.3">
      <c r="M41602" s="162"/>
      <c r="N41602" s="152"/>
      <c r="P41602" s="138"/>
    </row>
    <row r="41603" spans="13:16" x14ac:dyDescent="0.3">
      <c r="M41603" s="162"/>
      <c r="N41603" s="152"/>
      <c r="P41603" s="138"/>
    </row>
    <row r="41604" spans="13:16" x14ac:dyDescent="0.3">
      <c r="M41604" s="162"/>
      <c r="N41604" s="152"/>
      <c r="P41604" s="138"/>
    </row>
    <row r="41605" spans="13:16" x14ac:dyDescent="0.3">
      <c r="M41605" s="162"/>
      <c r="N41605" s="152"/>
      <c r="P41605" s="138"/>
    </row>
    <row r="41606" spans="13:16" x14ac:dyDescent="0.3">
      <c r="M41606" s="162"/>
      <c r="N41606" s="152"/>
      <c r="P41606" s="138"/>
    </row>
    <row r="41607" spans="13:16" x14ac:dyDescent="0.3">
      <c r="M41607" s="162"/>
      <c r="N41607" s="152"/>
      <c r="P41607" s="138"/>
    </row>
    <row r="41608" spans="13:16" x14ac:dyDescent="0.3">
      <c r="M41608" s="162"/>
      <c r="N41608" s="152"/>
      <c r="P41608" s="138"/>
    </row>
    <row r="41609" spans="13:16" x14ac:dyDescent="0.3">
      <c r="M41609" s="162"/>
      <c r="N41609" s="152"/>
      <c r="P41609" s="138"/>
    </row>
    <row r="41610" spans="13:16" x14ac:dyDescent="0.3">
      <c r="M41610" s="162"/>
      <c r="N41610" s="152"/>
      <c r="P41610" s="138"/>
    </row>
    <row r="41611" spans="13:16" x14ac:dyDescent="0.3">
      <c r="M41611" s="162"/>
      <c r="N41611" s="152"/>
      <c r="P41611" s="138"/>
    </row>
    <row r="41612" spans="13:16" x14ac:dyDescent="0.3">
      <c r="M41612" s="162"/>
      <c r="N41612" s="152"/>
      <c r="P41612" s="138"/>
    </row>
    <row r="41613" spans="13:16" x14ac:dyDescent="0.3">
      <c r="M41613" s="162"/>
      <c r="N41613" s="152"/>
      <c r="P41613" s="138"/>
    </row>
    <row r="41614" spans="13:16" x14ac:dyDescent="0.3">
      <c r="M41614" s="162"/>
      <c r="N41614" s="152"/>
      <c r="P41614" s="138"/>
    </row>
    <row r="41615" spans="13:16" x14ac:dyDescent="0.3">
      <c r="M41615" s="162"/>
      <c r="N41615" s="152"/>
      <c r="P41615" s="138"/>
    </row>
    <row r="41616" spans="13:16" x14ac:dyDescent="0.3">
      <c r="M41616" s="162"/>
      <c r="N41616" s="152"/>
      <c r="P41616" s="138"/>
    </row>
    <row r="41617" spans="13:16" x14ac:dyDescent="0.3">
      <c r="M41617" s="162"/>
      <c r="N41617" s="152"/>
      <c r="P41617" s="138"/>
    </row>
    <row r="41618" spans="13:16" x14ac:dyDescent="0.3">
      <c r="M41618" s="162"/>
      <c r="N41618" s="152"/>
      <c r="P41618" s="138"/>
    </row>
    <row r="41619" spans="13:16" x14ac:dyDescent="0.3">
      <c r="M41619" s="162"/>
      <c r="N41619" s="152"/>
      <c r="P41619" s="138"/>
    </row>
    <row r="41620" spans="13:16" x14ac:dyDescent="0.3">
      <c r="M41620" s="162"/>
      <c r="N41620" s="152"/>
      <c r="P41620" s="138"/>
    </row>
    <row r="41621" spans="13:16" x14ac:dyDescent="0.3">
      <c r="M41621" s="162"/>
      <c r="N41621" s="152"/>
      <c r="P41621" s="138"/>
    </row>
    <row r="41622" spans="13:16" x14ac:dyDescent="0.3">
      <c r="M41622" s="162"/>
      <c r="N41622" s="152"/>
      <c r="P41622" s="138"/>
    </row>
    <row r="41623" spans="13:16" x14ac:dyDescent="0.3">
      <c r="M41623" s="162"/>
      <c r="N41623" s="152"/>
      <c r="P41623" s="138"/>
    </row>
    <row r="41624" spans="13:16" x14ac:dyDescent="0.3">
      <c r="M41624" s="162"/>
      <c r="N41624" s="152"/>
      <c r="P41624" s="138"/>
    </row>
    <row r="41625" spans="13:16" x14ac:dyDescent="0.3">
      <c r="M41625" s="162"/>
      <c r="N41625" s="152"/>
      <c r="P41625" s="138"/>
    </row>
    <row r="41626" spans="13:16" x14ac:dyDescent="0.3">
      <c r="M41626" s="162"/>
      <c r="N41626" s="152"/>
      <c r="P41626" s="138"/>
    </row>
    <row r="41627" spans="13:16" x14ac:dyDescent="0.3">
      <c r="M41627" s="162"/>
      <c r="N41627" s="152"/>
      <c r="P41627" s="138"/>
    </row>
    <row r="41628" spans="13:16" x14ac:dyDescent="0.3">
      <c r="M41628" s="162"/>
      <c r="N41628" s="152"/>
      <c r="P41628" s="138"/>
    </row>
    <row r="41629" spans="13:16" x14ac:dyDescent="0.3">
      <c r="M41629" s="162"/>
      <c r="N41629" s="152"/>
      <c r="P41629" s="138"/>
    </row>
    <row r="41630" spans="13:16" x14ac:dyDescent="0.3">
      <c r="M41630" s="162"/>
      <c r="N41630" s="152"/>
      <c r="P41630" s="138"/>
    </row>
    <row r="41631" spans="13:16" x14ac:dyDescent="0.3">
      <c r="M41631" s="162"/>
      <c r="N41631" s="152"/>
      <c r="P41631" s="138"/>
    </row>
    <row r="41632" spans="13:16" x14ac:dyDescent="0.3">
      <c r="M41632" s="162"/>
      <c r="N41632" s="152"/>
      <c r="P41632" s="138"/>
    </row>
    <row r="41633" spans="13:16" x14ac:dyDescent="0.3">
      <c r="M41633" s="162"/>
      <c r="N41633" s="152"/>
      <c r="P41633" s="138"/>
    </row>
    <row r="41634" spans="13:16" x14ac:dyDescent="0.3">
      <c r="M41634" s="162"/>
      <c r="N41634" s="152"/>
      <c r="P41634" s="138"/>
    </row>
    <row r="41635" spans="13:16" x14ac:dyDescent="0.3">
      <c r="M41635" s="162"/>
      <c r="N41635" s="152"/>
      <c r="P41635" s="138"/>
    </row>
    <row r="41636" spans="13:16" x14ac:dyDescent="0.3">
      <c r="M41636" s="162"/>
      <c r="N41636" s="152"/>
      <c r="P41636" s="138"/>
    </row>
    <row r="41637" spans="13:16" x14ac:dyDescent="0.3">
      <c r="M41637" s="162"/>
      <c r="N41637" s="152"/>
      <c r="P41637" s="138"/>
    </row>
    <row r="41638" spans="13:16" x14ac:dyDescent="0.3">
      <c r="M41638" s="162"/>
      <c r="N41638" s="152"/>
      <c r="P41638" s="138"/>
    </row>
    <row r="41639" spans="13:16" x14ac:dyDescent="0.3">
      <c r="M41639" s="162"/>
      <c r="N41639" s="152"/>
      <c r="P41639" s="138"/>
    </row>
    <row r="41640" spans="13:16" x14ac:dyDescent="0.3">
      <c r="M41640" s="162"/>
      <c r="N41640" s="152"/>
      <c r="P41640" s="138"/>
    </row>
    <row r="41641" spans="13:16" x14ac:dyDescent="0.3">
      <c r="M41641" s="162"/>
      <c r="N41641" s="152"/>
      <c r="P41641" s="138"/>
    </row>
    <row r="41642" spans="13:16" x14ac:dyDescent="0.3">
      <c r="M41642" s="162"/>
      <c r="N41642" s="152"/>
      <c r="P41642" s="138"/>
    </row>
    <row r="41643" spans="13:16" x14ac:dyDescent="0.3">
      <c r="M41643" s="162"/>
      <c r="N41643" s="152"/>
      <c r="P41643" s="138"/>
    </row>
    <row r="41644" spans="13:16" x14ac:dyDescent="0.3">
      <c r="M41644" s="162"/>
      <c r="N41644" s="152"/>
      <c r="P41644" s="138"/>
    </row>
    <row r="41645" spans="13:16" x14ac:dyDescent="0.3">
      <c r="M41645" s="162"/>
      <c r="N41645" s="152"/>
      <c r="P41645" s="138"/>
    </row>
    <row r="41646" spans="13:16" x14ac:dyDescent="0.3">
      <c r="M41646" s="162"/>
      <c r="N41646" s="152"/>
      <c r="P41646" s="138"/>
    </row>
    <row r="41647" spans="13:16" x14ac:dyDescent="0.3">
      <c r="M41647" s="162"/>
      <c r="N41647" s="152"/>
      <c r="P41647" s="138"/>
    </row>
    <row r="41648" spans="13:16" x14ac:dyDescent="0.3">
      <c r="M41648" s="162"/>
      <c r="N41648" s="152"/>
      <c r="P41648" s="138"/>
    </row>
    <row r="41649" spans="13:16" x14ac:dyDescent="0.3">
      <c r="M41649" s="162"/>
      <c r="N41649" s="152"/>
      <c r="P41649" s="138"/>
    </row>
    <row r="41650" spans="13:16" x14ac:dyDescent="0.3">
      <c r="M41650" s="162"/>
      <c r="N41650" s="152"/>
      <c r="P41650" s="138"/>
    </row>
    <row r="41651" spans="13:16" x14ac:dyDescent="0.3">
      <c r="M41651" s="162"/>
      <c r="N41651" s="152"/>
      <c r="P41651" s="138"/>
    </row>
    <row r="41652" spans="13:16" x14ac:dyDescent="0.3">
      <c r="M41652" s="162"/>
      <c r="N41652" s="152"/>
      <c r="P41652" s="138"/>
    </row>
    <row r="41653" spans="13:16" x14ac:dyDescent="0.3">
      <c r="M41653" s="162"/>
      <c r="N41653" s="152"/>
      <c r="P41653" s="138"/>
    </row>
    <row r="41654" spans="13:16" x14ac:dyDescent="0.3">
      <c r="M41654" s="162"/>
      <c r="N41654" s="152"/>
      <c r="P41654" s="138"/>
    </row>
    <row r="41655" spans="13:16" x14ac:dyDescent="0.3">
      <c r="M41655" s="162"/>
      <c r="N41655" s="152"/>
      <c r="P41655" s="138"/>
    </row>
    <row r="41656" spans="13:16" x14ac:dyDescent="0.3">
      <c r="M41656" s="162"/>
      <c r="N41656" s="152"/>
      <c r="P41656" s="138"/>
    </row>
    <row r="41657" spans="13:16" x14ac:dyDescent="0.3">
      <c r="M41657" s="162"/>
      <c r="N41657" s="152"/>
      <c r="P41657" s="138"/>
    </row>
    <row r="41658" spans="13:16" x14ac:dyDescent="0.3">
      <c r="M41658" s="162"/>
      <c r="N41658" s="152"/>
      <c r="P41658" s="138"/>
    </row>
    <row r="41659" spans="13:16" x14ac:dyDescent="0.3">
      <c r="M41659" s="162"/>
      <c r="N41659" s="152"/>
      <c r="P41659" s="138"/>
    </row>
    <row r="41660" spans="13:16" x14ac:dyDescent="0.3">
      <c r="M41660" s="162"/>
      <c r="N41660" s="152"/>
      <c r="P41660" s="138"/>
    </row>
    <row r="41661" spans="13:16" x14ac:dyDescent="0.3">
      <c r="M41661" s="162"/>
      <c r="N41661" s="152"/>
      <c r="P41661" s="138"/>
    </row>
    <row r="41662" spans="13:16" x14ac:dyDescent="0.3">
      <c r="M41662" s="162"/>
      <c r="N41662" s="152"/>
      <c r="P41662" s="138"/>
    </row>
    <row r="41663" spans="13:16" x14ac:dyDescent="0.3">
      <c r="M41663" s="162"/>
      <c r="N41663" s="152"/>
      <c r="P41663" s="138"/>
    </row>
    <row r="41664" spans="13:16" x14ac:dyDescent="0.3">
      <c r="M41664" s="162"/>
      <c r="N41664" s="152"/>
      <c r="P41664" s="138"/>
    </row>
    <row r="41665" spans="13:16" x14ac:dyDescent="0.3">
      <c r="M41665" s="162"/>
      <c r="N41665" s="152"/>
      <c r="P41665" s="138"/>
    </row>
    <row r="41666" spans="13:16" x14ac:dyDescent="0.3">
      <c r="M41666" s="162"/>
      <c r="N41666" s="152"/>
      <c r="P41666" s="138"/>
    </row>
    <row r="41667" spans="13:16" x14ac:dyDescent="0.3">
      <c r="M41667" s="162"/>
      <c r="N41667" s="152"/>
      <c r="P41667" s="138"/>
    </row>
    <row r="41668" spans="13:16" x14ac:dyDescent="0.3">
      <c r="M41668" s="162"/>
      <c r="N41668" s="152"/>
      <c r="P41668" s="138"/>
    </row>
    <row r="41669" spans="13:16" x14ac:dyDescent="0.3">
      <c r="M41669" s="162"/>
      <c r="N41669" s="152"/>
      <c r="P41669" s="138"/>
    </row>
    <row r="41670" spans="13:16" x14ac:dyDescent="0.3">
      <c r="M41670" s="162"/>
      <c r="N41670" s="152"/>
      <c r="P41670" s="138"/>
    </row>
    <row r="41671" spans="13:16" x14ac:dyDescent="0.3">
      <c r="M41671" s="162"/>
      <c r="N41671" s="152"/>
      <c r="P41671" s="138"/>
    </row>
    <row r="41672" spans="13:16" x14ac:dyDescent="0.3">
      <c r="M41672" s="162"/>
      <c r="N41672" s="152"/>
      <c r="P41672" s="138"/>
    </row>
    <row r="41673" spans="13:16" x14ac:dyDescent="0.3">
      <c r="M41673" s="162"/>
      <c r="N41673" s="152"/>
      <c r="P41673" s="138"/>
    </row>
    <row r="41674" spans="13:16" x14ac:dyDescent="0.3">
      <c r="M41674" s="162"/>
      <c r="N41674" s="152"/>
      <c r="P41674" s="138"/>
    </row>
    <row r="41675" spans="13:16" x14ac:dyDescent="0.3">
      <c r="M41675" s="162"/>
      <c r="N41675" s="152"/>
      <c r="P41675" s="138"/>
    </row>
    <row r="41676" spans="13:16" x14ac:dyDescent="0.3">
      <c r="M41676" s="162"/>
      <c r="N41676" s="152"/>
      <c r="P41676" s="138"/>
    </row>
    <row r="41677" spans="13:16" x14ac:dyDescent="0.3">
      <c r="M41677" s="162"/>
      <c r="N41677" s="152"/>
      <c r="P41677" s="138"/>
    </row>
    <row r="41678" spans="13:16" x14ac:dyDescent="0.3">
      <c r="M41678" s="162"/>
      <c r="N41678" s="152"/>
      <c r="P41678" s="138"/>
    </row>
    <row r="41679" spans="13:16" x14ac:dyDescent="0.3">
      <c r="M41679" s="162"/>
      <c r="N41679" s="152"/>
      <c r="P41679" s="138"/>
    </row>
    <row r="41680" spans="13:16" x14ac:dyDescent="0.3">
      <c r="M41680" s="162"/>
      <c r="N41680" s="152"/>
      <c r="P41680" s="138"/>
    </row>
    <row r="41681" spans="13:16" x14ac:dyDescent="0.3">
      <c r="M41681" s="162"/>
      <c r="N41681" s="152"/>
      <c r="P41681" s="138"/>
    </row>
    <row r="41682" spans="13:16" x14ac:dyDescent="0.3">
      <c r="M41682" s="162"/>
      <c r="N41682" s="152"/>
      <c r="P41682" s="138"/>
    </row>
    <row r="41683" spans="13:16" x14ac:dyDescent="0.3">
      <c r="M41683" s="162"/>
      <c r="N41683" s="152"/>
      <c r="P41683" s="138"/>
    </row>
    <row r="41684" spans="13:16" x14ac:dyDescent="0.3">
      <c r="M41684" s="162"/>
      <c r="N41684" s="152"/>
      <c r="P41684" s="138"/>
    </row>
    <row r="41685" spans="13:16" x14ac:dyDescent="0.3">
      <c r="M41685" s="162"/>
      <c r="N41685" s="152"/>
      <c r="P41685" s="138"/>
    </row>
    <row r="41686" spans="13:16" x14ac:dyDescent="0.3">
      <c r="M41686" s="162"/>
      <c r="N41686" s="152"/>
      <c r="P41686" s="138"/>
    </row>
    <row r="41687" spans="13:16" x14ac:dyDescent="0.3">
      <c r="M41687" s="162"/>
      <c r="N41687" s="152"/>
      <c r="P41687" s="138"/>
    </row>
    <row r="41688" spans="13:16" x14ac:dyDescent="0.3">
      <c r="M41688" s="162"/>
      <c r="N41688" s="152"/>
      <c r="P41688" s="138"/>
    </row>
    <row r="41689" spans="13:16" x14ac:dyDescent="0.3">
      <c r="M41689" s="162"/>
      <c r="N41689" s="152"/>
      <c r="P41689" s="138"/>
    </row>
    <row r="41690" spans="13:16" x14ac:dyDescent="0.3">
      <c r="M41690" s="162"/>
      <c r="N41690" s="152"/>
      <c r="P41690" s="138"/>
    </row>
    <row r="41691" spans="13:16" x14ac:dyDescent="0.3">
      <c r="M41691" s="162"/>
      <c r="N41691" s="152"/>
      <c r="P41691" s="138"/>
    </row>
    <row r="41692" spans="13:16" x14ac:dyDescent="0.3">
      <c r="M41692" s="162"/>
      <c r="N41692" s="152"/>
      <c r="P41692" s="138"/>
    </row>
    <row r="41693" spans="13:16" x14ac:dyDescent="0.3">
      <c r="M41693" s="162"/>
      <c r="N41693" s="152"/>
      <c r="P41693" s="138"/>
    </row>
    <row r="41694" spans="13:16" x14ac:dyDescent="0.3">
      <c r="M41694" s="162"/>
      <c r="N41694" s="152"/>
      <c r="P41694" s="138"/>
    </row>
    <row r="41695" spans="13:16" x14ac:dyDescent="0.3">
      <c r="M41695" s="162"/>
      <c r="N41695" s="152"/>
      <c r="P41695" s="138"/>
    </row>
    <row r="41696" spans="13:16" x14ac:dyDescent="0.3">
      <c r="M41696" s="162"/>
      <c r="N41696" s="152"/>
      <c r="P41696" s="138"/>
    </row>
    <row r="41697" spans="13:16" x14ac:dyDescent="0.3">
      <c r="M41697" s="162"/>
      <c r="N41697" s="152"/>
      <c r="P41697" s="138"/>
    </row>
    <row r="41698" spans="13:16" x14ac:dyDescent="0.3">
      <c r="M41698" s="162"/>
      <c r="N41698" s="152"/>
      <c r="P41698" s="138"/>
    </row>
    <row r="41699" spans="13:16" x14ac:dyDescent="0.3">
      <c r="M41699" s="162"/>
      <c r="N41699" s="152"/>
      <c r="P41699" s="138"/>
    </row>
    <row r="41700" spans="13:16" x14ac:dyDescent="0.3">
      <c r="M41700" s="162"/>
      <c r="N41700" s="152"/>
      <c r="P41700" s="138"/>
    </row>
    <row r="41701" spans="13:16" x14ac:dyDescent="0.3">
      <c r="M41701" s="162"/>
      <c r="N41701" s="152"/>
      <c r="P41701" s="138"/>
    </row>
    <row r="41702" spans="13:16" x14ac:dyDescent="0.3">
      <c r="M41702" s="162"/>
      <c r="N41702" s="152"/>
      <c r="P41702" s="138"/>
    </row>
    <row r="41703" spans="13:16" x14ac:dyDescent="0.3">
      <c r="M41703" s="162"/>
      <c r="N41703" s="152"/>
      <c r="P41703" s="138"/>
    </row>
    <row r="41704" spans="13:16" x14ac:dyDescent="0.3">
      <c r="M41704" s="162"/>
      <c r="N41704" s="152"/>
      <c r="P41704" s="138"/>
    </row>
    <row r="41705" spans="13:16" x14ac:dyDescent="0.3">
      <c r="M41705" s="162"/>
      <c r="N41705" s="152"/>
      <c r="P41705" s="138"/>
    </row>
    <row r="41706" spans="13:16" x14ac:dyDescent="0.3">
      <c r="M41706" s="162"/>
      <c r="N41706" s="152"/>
      <c r="P41706" s="138"/>
    </row>
    <row r="41707" spans="13:16" x14ac:dyDescent="0.3">
      <c r="M41707" s="162"/>
      <c r="N41707" s="152"/>
      <c r="P41707" s="138"/>
    </row>
    <row r="41708" spans="13:16" x14ac:dyDescent="0.3">
      <c r="M41708" s="162"/>
      <c r="N41708" s="152"/>
      <c r="P41708" s="138"/>
    </row>
    <row r="41709" spans="13:16" x14ac:dyDescent="0.3">
      <c r="M41709" s="162"/>
      <c r="N41709" s="152"/>
      <c r="P41709" s="138"/>
    </row>
    <row r="41710" spans="13:16" x14ac:dyDescent="0.3">
      <c r="M41710" s="162"/>
      <c r="N41710" s="152"/>
      <c r="P41710" s="138"/>
    </row>
    <row r="41711" spans="13:16" x14ac:dyDescent="0.3">
      <c r="M41711" s="162"/>
      <c r="N41711" s="152"/>
      <c r="P41711" s="138"/>
    </row>
    <row r="41712" spans="13:16" x14ac:dyDescent="0.3">
      <c r="M41712" s="162"/>
      <c r="N41712" s="152"/>
      <c r="P41712" s="138"/>
    </row>
    <row r="41713" spans="13:16" x14ac:dyDescent="0.3">
      <c r="M41713" s="162"/>
      <c r="N41713" s="152"/>
      <c r="P41713" s="138"/>
    </row>
    <row r="41714" spans="13:16" x14ac:dyDescent="0.3">
      <c r="M41714" s="162"/>
      <c r="N41714" s="152"/>
      <c r="P41714" s="138"/>
    </row>
    <row r="41715" spans="13:16" x14ac:dyDescent="0.3">
      <c r="M41715" s="162"/>
      <c r="N41715" s="152"/>
      <c r="P41715" s="138"/>
    </row>
    <row r="41716" spans="13:16" x14ac:dyDescent="0.3">
      <c r="M41716" s="162"/>
      <c r="N41716" s="152"/>
      <c r="P41716" s="138"/>
    </row>
    <row r="41717" spans="13:16" x14ac:dyDescent="0.3">
      <c r="M41717" s="162"/>
      <c r="N41717" s="152"/>
      <c r="P41717" s="138"/>
    </row>
    <row r="41718" spans="13:16" x14ac:dyDescent="0.3">
      <c r="M41718" s="162"/>
      <c r="N41718" s="152"/>
      <c r="P41718" s="138"/>
    </row>
    <row r="41719" spans="13:16" x14ac:dyDescent="0.3">
      <c r="M41719" s="162"/>
      <c r="N41719" s="152"/>
      <c r="P41719" s="138"/>
    </row>
    <row r="41720" spans="13:16" x14ac:dyDescent="0.3">
      <c r="M41720" s="162"/>
      <c r="N41720" s="152"/>
      <c r="P41720" s="138"/>
    </row>
    <row r="41721" spans="13:16" x14ac:dyDescent="0.3">
      <c r="M41721" s="162"/>
      <c r="N41721" s="152"/>
      <c r="P41721" s="138"/>
    </row>
    <row r="41722" spans="13:16" x14ac:dyDescent="0.3">
      <c r="M41722" s="162"/>
      <c r="N41722" s="152"/>
      <c r="P41722" s="138"/>
    </row>
    <row r="41723" spans="13:16" x14ac:dyDescent="0.3">
      <c r="M41723" s="162"/>
      <c r="N41723" s="152"/>
      <c r="P41723" s="138"/>
    </row>
    <row r="41724" spans="13:16" x14ac:dyDescent="0.3">
      <c r="M41724" s="162"/>
      <c r="N41724" s="152"/>
      <c r="P41724" s="138"/>
    </row>
    <row r="41725" spans="13:16" x14ac:dyDescent="0.3">
      <c r="M41725" s="162"/>
      <c r="N41725" s="152"/>
      <c r="P41725" s="138"/>
    </row>
    <row r="41726" spans="13:16" x14ac:dyDescent="0.3">
      <c r="M41726" s="162"/>
      <c r="N41726" s="152"/>
      <c r="P41726" s="138"/>
    </row>
    <row r="41727" spans="13:16" x14ac:dyDescent="0.3">
      <c r="M41727" s="162"/>
      <c r="N41727" s="152"/>
      <c r="P41727" s="138"/>
    </row>
    <row r="41728" spans="13:16" x14ac:dyDescent="0.3">
      <c r="M41728" s="162"/>
      <c r="N41728" s="152"/>
      <c r="P41728" s="138"/>
    </row>
    <row r="41729" spans="13:16" x14ac:dyDescent="0.3">
      <c r="M41729" s="162"/>
      <c r="N41729" s="152"/>
      <c r="P41729" s="138"/>
    </row>
    <row r="41730" spans="13:16" x14ac:dyDescent="0.3">
      <c r="M41730" s="162"/>
      <c r="N41730" s="152"/>
      <c r="P41730" s="138"/>
    </row>
    <row r="41731" spans="13:16" x14ac:dyDescent="0.3">
      <c r="M41731" s="162"/>
      <c r="N41731" s="152"/>
      <c r="P41731" s="138"/>
    </row>
    <row r="41732" spans="13:16" x14ac:dyDescent="0.3">
      <c r="M41732" s="162"/>
      <c r="N41732" s="152"/>
      <c r="P41732" s="138"/>
    </row>
    <row r="41733" spans="13:16" x14ac:dyDescent="0.3">
      <c r="M41733" s="162"/>
      <c r="N41733" s="152"/>
      <c r="P41733" s="138"/>
    </row>
    <row r="41734" spans="13:16" x14ac:dyDescent="0.3">
      <c r="M41734" s="162"/>
      <c r="N41734" s="152"/>
      <c r="P41734" s="138"/>
    </row>
    <row r="41735" spans="13:16" x14ac:dyDescent="0.3">
      <c r="M41735" s="162"/>
      <c r="N41735" s="152"/>
      <c r="P41735" s="138"/>
    </row>
    <row r="41736" spans="13:16" x14ac:dyDescent="0.3">
      <c r="M41736" s="162"/>
      <c r="N41736" s="152"/>
      <c r="P41736" s="138"/>
    </row>
    <row r="41737" spans="13:16" x14ac:dyDescent="0.3">
      <c r="M41737" s="162"/>
      <c r="N41737" s="152"/>
      <c r="P41737" s="138"/>
    </row>
    <row r="41738" spans="13:16" x14ac:dyDescent="0.3">
      <c r="M41738" s="162"/>
      <c r="N41738" s="152"/>
      <c r="P41738" s="138"/>
    </row>
    <row r="41739" spans="13:16" x14ac:dyDescent="0.3">
      <c r="M41739" s="162"/>
      <c r="N41739" s="152"/>
      <c r="P41739" s="138"/>
    </row>
    <row r="41740" spans="13:16" x14ac:dyDescent="0.3">
      <c r="M41740" s="162"/>
      <c r="N41740" s="152"/>
      <c r="P41740" s="138"/>
    </row>
    <row r="41741" spans="13:16" x14ac:dyDescent="0.3">
      <c r="M41741" s="162"/>
      <c r="N41741" s="152"/>
      <c r="P41741" s="138"/>
    </row>
    <row r="41742" spans="13:16" x14ac:dyDescent="0.3">
      <c r="M41742" s="162"/>
      <c r="N41742" s="152"/>
      <c r="P41742" s="138"/>
    </row>
    <row r="41743" spans="13:16" x14ac:dyDescent="0.3">
      <c r="M41743" s="162"/>
      <c r="N41743" s="152"/>
      <c r="P41743" s="138"/>
    </row>
    <row r="41744" spans="13:16" x14ac:dyDescent="0.3">
      <c r="M41744" s="162"/>
      <c r="N41744" s="152"/>
      <c r="P41744" s="138"/>
    </row>
    <row r="41745" spans="13:16" x14ac:dyDescent="0.3">
      <c r="M41745" s="162"/>
      <c r="N41745" s="152"/>
      <c r="P41745" s="138"/>
    </row>
    <row r="41746" spans="13:16" x14ac:dyDescent="0.3">
      <c r="M41746" s="162"/>
      <c r="N41746" s="152"/>
      <c r="P41746" s="138"/>
    </row>
    <row r="41747" spans="13:16" x14ac:dyDescent="0.3">
      <c r="M41747" s="162"/>
      <c r="N41747" s="152"/>
      <c r="P41747" s="138"/>
    </row>
    <row r="41748" spans="13:16" x14ac:dyDescent="0.3">
      <c r="M41748" s="162"/>
      <c r="N41748" s="152"/>
      <c r="P41748" s="138"/>
    </row>
    <row r="41749" spans="13:16" x14ac:dyDescent="0.3">
      <c r="M41749" s="162"/>
      <c r="N41749" s="152"/>
      <c r="P41749" s="138"/>
    </row>
    <row r="41750" spans="13:16" x14ac:dyDescent="0.3">
      <c r="M41750" s="162"/>
      <c r="N41750" s="152"/>
      <c r="P41750" s="138"/>
    </row>
    <row r="41751" spans="13:16" x14ac:dyDescent="0.3">
      <c r="M41751" s="162"/>
      <c r="N41751" s="152"/>
      <c r="P41751" s="138"/>
    </row>
    <row r="41752" spans="13:16" x14ac:dyDescent="0.3">
      <c r="M41752" s="162"/>
      <c r="N41752" s="152"/>
      <c r="P41752" s="138"/>
    </row>
    <row r="41753" spans="13:16" x14ac:dyDescent="0.3">
      <c r="M41753" s="162"/>
      <c r="N41753" s="152"/>
      <c r="P41753" s="138"/>
    </row>
    <row r="41754" spans="13:16" x14ac:dyDescent="0.3">
      <c r="M41754" s="162"/>
      <c r="N41754" s="152"/>
      <c r="P41754" s="138"/>
    </row>
    <row r="41755" spans="13:16" x14ac:dyDescent="0.3">
      <c r="M41755" s="162"/>
      <c r="N41755" s="152"/>
      <c r="P41755" s="138"/>
    </row>
    <row r="41756" spans="13:16" x14ac:dyDescent="0.3">
      <c r="M41756" s="162"/>
      <c r="N41756" s="152"/>
      <c r="P41756" s="138"/>
    </row>
    <row r="41757" spans="13:16" x14ac:dyDescent="0.3">
      <c r="M41757" s="162"/>
      <c r="N41757" s="152"/>
      <c r="P41757" s="138"/>
    </row>
    <row r="41758" spans="13:16" x14ac:dyDescent="0.3">
      <c r="M41758" s="162"/>
      <c r="N41758" s="152"/>
      <c r="P41758" s="138"/>
    </row>
    <row r="41759" spans="13:16" x14ac:dyDescent="0.3">
      <c r="M41759" s="162"/>
      <c r="N41759" s="152"/>
      <c r="P41759" s="138"/>
    </row>
    <row r="41760" spans="13:16" x14ac:dyDescent="0.3">
      <c r="M41760" s="162"/>
      <c r="N41760" s="152"/>
      <c r="P41760" s="138"/>
    </row>
    <row r="41761" spans="13:16" x14ac:dyDescent="0.3">
      <c r="M41761" s="162"/>
      <c r="N41761" s="152"/>
      <c r="P41761" s="138"/>
    </row>
    <row r="41762" spans="13:16" x14ac:dyDescent="0.3">
      <c r="M41762" s="162"/>
      <c r="N41762" s="152"/>
      <c r="P41762" s="138"/>
    </row>
    <row r="41763" spans="13:16" x14ac:dyDescent="0.3">
      <c r="M41763" s="162"/>
      <c r="N41763" s="152"/>
      <c r="P41763" s="138"/>
    </row>
    <row r="41764" spans="13:16" x14ac:dyDescent="0.3">
      <c r="M41764" s="162"/>
      <c r="N41764" s="152"/>
      <c r="P41764" s="138"/>
    </row>
    <row r="41765" spans="13:16" x14ac:dyDescent="0.3">
      <c r="M41765" s="162"/>
      <c r="N41765" s="152"/>
      <c r="P41765" s="138"/>
    </row>
    <row r="41766" spans="13:16" x14ac:dyDescent="0.3">
      <c r="M41766" s="162"/>
      <c r="N41766" s="152"/>
      <c r="P41766" s="138"/>
    </row>
    <row r="41767" spans="13:16" x14ac:dyDescent="0.3">
      <c r="M41767" s="162"/>
      <c r="N41767" s="152"/>
      <c r="P41767" s="138"/>
    </row>
    <row r="41768" spans="13:16" x14ac:dyDescent="0.3">
      <c r="M41768" s="162"/>
      <c r="N41768" s="152"/>
      <c r="P41768" s="138"/>
    </row>
    <row r="41769" spans="13:16" x14ac:dyDescent="0.3">
      <c r="M41769" s="162"/>
      <c r="N41769" s="152"/>
      <c r="P41769" s="138"/>
    </row>
    <row r="41770" spans="13:16" x14ac:dyDescent="0.3">
      <c r="M41770" s="162"/>
      <c r="N41770" s="152"/>
      <c r="P41770" s="138"/>
    </row>
    <row r="41771" spans="13:16" x14ac:dyDescent="0.3">
      <c r="M41771" s="162"/>
      <c r="N41771" s="152"/>
      <c r="P41771" s="138"/>
    </row>
    <row r="41772" spans="13:16" x14ac:dyDescent="0.3">
      <c r="M41772" s="162"/>
      <c r="N41772" s="152"/>
      <c r="P41772" s="138"/>
    </row>
    <row r="41773" spans="13:16" x14ac:dyDescent="0.3">
      <c r="M41773" s="162"/>
      <c r="N41773" s="152"/>
      <c r="P41773" s="138"/>
    </row>
    <row r="41774" spans="13:16" x14ac:dyDescent="0.3">
      <c r="M41774" s="162"/>
      <c r="N41774" s="152"/>
      <c r="P41774" s="138"/>
    </row>
    <row r="41775" spans="13:16" x14ac:dyDescent="0.3">
      <c r="M41775" s="162"/>
      <c r="N41775" s="152"/>
      <c r="P41775" s="138"/>
    </row>
    <row r="41776" spans="13:16" x14ac:dyDescent="0.3">
      <c r="M41776" s="162"/>
      <c r="N41776" s="152"/>
      <c r="P41776" s="138"/>
    </row>
    <row r="41777" spans="13:16" x14ac:dyDescent="0.3">
      <c r="M41777" s="162"/>
      <c r="N41777" s="152"/>
      <c r="P41777" s="138"/>
    </row>
    <row r="41778" spans="13:16" x14ac:dyDescent="0.3">
      <c r="M41778" s="162"/>
      <c r="N41778" s="152"/>
      <c r="P41778" s="138"/>
    </row>
    <row r="41779" spans="13:16" x14ac:dyDescent="0.3">
      <c r="M41779" s="162"/>
      <c r="N41779" s="152"/>
      <c r="P41779" s="138"/>
    </row>
    <row r="41780" spans="13:16" x14ac:dyDescent="0.3">
      <c r="M41780" s="162"/>
      <c r="N41780" s="152"/>
      <c r="P41780" s="138"/>
    </row>
    <row r="41781" spans="13:16" x14ac:dyDescent="0.3">
      <c r="M41781" s="162"/>
      <c r="N41781" s="152"/>
      <c r="P41781" s="138"/>
    </row>
    <row r="41782" spans="13:16" x14ac:dyDescent="0.3">
      <c r="M41782" s="162"/>
      <c r="N41782" s="152"/>
      <c r="P41782" s="138"/>
    </row>
    <row r="41783" spans="13:16" x14ac:dyDescent="0.3">
      <c r="M41783" s="162"/>
      <c r="N41783" s="152"/>
      <c r="P41783" s="138"/>
    </row>
    <row r="41784" spans="13:16" x14ac:dyDescent="0.3">
      <c r="M41784" s="162"/>
      <c r="N41784" s="152"/>
      <c r="P41784" s="138"/>
    </row>
    <row r="41785" spans="13:16" x14ac:dyDescent="0.3">
      <c r="M41785" s="162"/>
      <c r="N41785" s="152"/>
      <c r="P41785" s="138"/>
    </row>
    <row r="41786" spans="13:16" x14ac:dyDescent="0.3">
      <c r="M41786" s="162"/>
      <c r="N41786" s="152"/>
      <c r="P41786" s="138"/>
    </row>
    <row r="41787" spans="13:16" x14ac:dyDescent="0.3">
      <c r="M41787" s="162"/>
      <c r="N41787" s="152"/>
      <c r="P41787" s="138"/>
    </row>
    <row r="41788" spans="13:16" x14ac:dyDescent="0.3">
      <c r="M41788" s="162"/>
      <c r="N41788" s="152"/>
      <c r="P41788" s="138"/>
    </row>
    <row r="41789" spans="13:16" x14ac:dyDescent="0.3">
      <c r="M41789" s="162"/>
      <c r="N41789" s="152"/>
      <c r="P41789" s="138"/>
    </row>
    <row r="41790" spans="13:16" x14ac:dyDescent="0.3">
      <c r="M41790" s="162"/>
      <c r="N41790" s="152"/>
      <c r="P41790" s="138"/>
    </row>
    <row r="41791" spans="13:16" x14ac:dyDescent="0.3">
      <c r="M41791" s="162"/>
      <c r="N41791" s="152"/>
      <c r="P41791" s="138"/>
    </row>
    <row r="41792" spans="13:16" x14ac:dyDescent="0.3">
      <c r="M41792" s="162"/>
      <c r="N41792" s="152"/>
      <c r="P41792" s="138"/>
    </row>
    <row r="41793" spans="13:16" x14ac:dyDescent="0.3">
      <c r="M41793" s="162"/>
      <c r="N41793" s="152"/>
      <c r="P41793" s="138"/>
    </row>
    <row r="41794" spans="13:16" x14ac:dyDescent="0.3">
      <c r="M41794" s="162"/>
      <c r="N41794" s="152"/>
      <c r="P41794" s="138"/>
    </row>
    <row r="41795" spans="13:16" x14ac:dyDescent="0.3">
      <c r="M41795" s="162"/>
      <c r="N41795" s="152"/>
      <c r="P41795" s="138"/>
    </row>
    <row r="41796" spans="13:16" x14ac:dyDescent="0.3">
      <c r="M41796" s="162"/>
      <c r="N41796" s="152"/>
      <c r="P41796" s="138"/>
    </row>
    <row r="41797" spans="13:16" x14ac:dyDescent="0.3">
      <c r="M41797" s="162"/>
      <c r="N41797" s="152"/>
      <c r="P41797" s="138"/>
    </row>
    <row r="41798" spans="13:16" x14ac:dyDescent="0.3">
      <c r="M41798" s="162"/>
      <c r="N41798" s="152"/>
      <c r="P41798" s="138"/>
    </row>
    <row r="41799" spans="13:16" x14ac:dyDescent="0.3">
      <c r="M41799" s="162"/>
      <c r="N41799" s="152"/>
      <c r="P41799" s="138"/>
    </row>
    <row r="41800" spans="13:16" x14ac:dyDescent="0.3">
      <c r="M41800" s="162"/>
      <c r="N41800" s="152"/>
      <c r="P41800" s="138"/>
    </row>
    <row r="41801" spans="13:16" x14ac:dyDescent="0.3">
      <c r="M41801" s="162"/>
      <c r="N41801" s="152"/>
      <c r="P41801" s="138"/>
    </row>
    <row r="41802" spans="13:16" x14ac:dyDescent="0.3">
      <c r="M41802" s="162"/>
      <c r="N41802" s="152"/>
      <c r="P41802" s="138"/>
    </row>
    <row r="41803" spans="13:16" x14ac:dyDescent="0.3">
      <c r="M41803" s="162"/>
      <c r="N41803" s="152"/>
      <c r="P41803" s="138"/>
    </row>
    <row r="41804" spans="13:16" x14ac:dyDescent="0.3">
      <c r="M41804" s="162"/>
      <c r="N41804" s="152"/>
      <c r="P41804" s="138"/>
    </row>
    <row r="41805" spans="13:16" x14ac:dyDescent="0.3">
      <c r="M41805" s="162"/>
      <c r="N41805" s="152"/>
      <c r="P41805" s="138"/>
    </row>
    <row r="41806" spans="13:16" x14ac:dyDescent="0.3">
      <c r="M41806" s="162"/>
      <c r="N41806" s="152"/>
      <c r="P41806" s="138"/>
    </row>
    <row r="41807" spans="13:16" x14ac:dyDescent="0.3">
      <c r="M41807" s="162"/>
      <c r="N41807" s="152"/>
      <c r="P41807" s="138"/>
    </row>
    <row r="41808" spans="13:16" x14ac:dyDescent="0.3">
      <c r="M41808" s="162"/>
      <c r="N41808" s="152"/>
      <c r="P41808" s="138"/>
    </row>
    <row r="41809" spans="13:16" x14ac:dyDescent="0.3">
      <c r="M41809" s="162"/>
      <c r="N41809" s="152"/>
      <c r="P41809" s="138"/>
    </row>
    <row r="41810" spans="13:16" x14ac:dyDescent="0.3">
      <c r="M41810" s="162"/>
      <c r="N41810" s="152"/>
      <c r="P41810" s="138"/>
    </row>
    <row r="41811" spans="13:16" x14ac:dyDescent="0.3">
      <c r="M41811" s="162"/>
      <c r="N41811" s="152"/>
      <c r="P41811" s="138"/>
    </row>
    <row r="41812" spans="13:16" x14ac:dyDescent="0.3">
      <c r="M41812" s="162"/>
      <c r="N41812" s="152"/>
      <c r="P41812" s="138"/>
    </row>
    <row r="41813" spans="13:16" x14ac:dyDescent="0.3">
      <c r="M41813" s="162"/>
      <c r="N41813" s="152"/>
      <c r="P41813" s="138"/>
    </row>
    <row r="41814" spans="13:16" x14ac:dyDescent="0.3">
      <c r="M41814" s="162"/>
      <c r="N41814" s="152"/>
      <c r="P41814" s="138"/>
    </row>
    <row r="41815" spans="13:16" x14ac:dyDescent="0.3">
      <c r="M41815" s="162"/>
      <c r="N41815" s="152"/>
      <c r="P41815" s="138"/>
    </row>
    <row r="41816" spans="13:16" x14ac:dyDescent="0.3">
      <c r="M41816" s="162"/>
      <c r="N41816" s="152"/>
      <c r="P41816" s="138"/>
    </row>
    <row r="41817" spans="13:16" x14ac:dyDescent="0.3">
      <c r="M41817" s="162"/>
      <c r="N41817" s="152"/>
      <c r="P41817" s="138"/>
    </row>
    <row r="41818" spans="13:16" x14ac:dyDescent="0.3">
      <c r="M41818" s="162"/>
      <c r="N41818" s="152"/>
      <c r="P41818" s="138"/>
    </row>
    <row r="41819" spans="13:16" x14ac:dyDescent="0.3">
      <c r="M41819" s="162"/>
      <c r="N41819" s="152"/>
      <c r="P41819" s="138"/>
    </row>
    <row r="41820" spans="13:16" x14ac:dyDescent="0.3">
      <c r="M41820" s="162"/>
      <c r="N41820" s="152"/>
      <c r="P41820" s="138"/>
    </row>
    <row r="41821" spans="13:16" x14ac:dyDescent="0.3">
      <c r="M41821" s="162"/>
      <c r="N41821" s="152"/>
      <c r="P41821" s="138"/>
    </row>
    <row r="41822" spans="13:16" x14ac:dyDescent="0.3">
      <c r="M41822" s="162"/>
      <c r="N41822" s="152"/>
      <c r="P41822" s="138"/>
    </row>
    <row r="41823" spans="13:16" x14ac:dyDescent="0.3">
      <c r="M41823" s="162"/>
      <c r="N41823" s="152"/>
      <c r="P41823" s="138"/>
    </row>
    <row r="41824" spans="13:16" x14ac:dyDescent="0.3">
      <c r="M41824" s="162"/>
      <c r="N41824" s="152"/>
      <c r="P41824" s="138"/>
    </row>
    <row r="41825" spans="13:16" x14ac:dyDescent="0.3">
      <c r="M41825" s="162"/>
      <c r="N41825" s="152"/>
      <c r="P41825" s="138"/>
    </row>
    <row r="41826" spans="13:16" x14ac:dyDescent="0.3">
      <c r="M41826" s="162"/>
      <c r="N41826" s="152"/>
      <c r="P41826" s="138"/>
    </row>
    <row r="41827" spans="13:16" x14ac:dyDescent="0.3">
      <c r="M41827" s="162"/>
      <c r="N41827" s="152"/>
      <c r="P41827" s="138"/>
    </row>
    <row r="41828" spans="13:16" x14ac:dyDescent="0.3">
      <c r="M41828" s="162"/>
      <c r="N41828" s="152"/>
      <c r="P41828" s="138"/>
    </row>
    <row r="41829" spans="13:16" x14ac:dyDescent="0.3">
      <c r="M41829" s="162"/>
      <c r="N41829" s="152"/>
      <c r="P41829" s="138"/>
    </row>
    <row r="41830" spans="13:16" x14ac:dyDescent="0.3">
      <c r="M41830" s="162"/>
      <c r="N41830" s="152"/>
      <c r="P41830" s="138"/>
    </row>
    <row r="41831" spans="13:16" x14ac:dyDescent="0.3">
      <c r="M41831" s="162"/>
      <c r="N41831" s="152"/>
      <c r="P41831" s="138"/>
    </row>
    <row r="41832" spans="13:16" x14ac:dyDescent="0.3">
      <c r="M41832" s="162"/>
      <c r="N41832" s="152"/>
      <c r="P41832" s="138"/>
    </row>
    <row r="41833" spans="13:16" x14ac:dyDescent="0.3">
      <c r="M41833" s="162"/>
      <c r="N41833" s="152"/>
      <c r="P41833" s="138"/>
    </row>
    <row r="41834" spans="13:16" x14ac:dyDescent="0.3">
      <c r="M41834" s="162"/>
      <c r="N41834" s="152"/>
      <c r="P41834" s="138"/>
    </row>
    <row r="41835" spans="13:16" x14ac:dyDescent="0.3">
      <c r="M41835" s="162"/>
      <c r="N41835" s="152"/>
      <c r="P41835" s="138"/>
    </row>
    <row r="41836" spans="13:16" x14ac:dyDescent="0.3">
      <c r="M41836" s="162"/>
      <c r="N41836" s="152"/>
      <c r="P41836" s="138"/>
    </row>
    <row r="41837" spans="13:16" x14ac:dyDescent="0.3">
      <c r="M41837" s="162"/>
      <c r="N41837" s="152"/>
      <c r="P41837" s="138"/>
    </row>
    <row r="41838" spans="13:16" x14ac:dyDescent="0.3">
      <c r="M41838" s="162"/>
      <c r="N41838" s="152"/>
      <c r="P41838" s="138"/>
    </row>
    <row r="41839" spans="13:16" x14ac:dyDescent="0.3">
      <c r="M41839" s="162"/>
      <c r="N41839" s="152"/>
      <c r="P41839" s="138"/>
    </row>
    <row r="41840" spans="13:16" x14ac:dyDescent="0.3">
      <c r="M41840" s="162"/>
      <c r="N41840" s="152"/>
      <c r="P41840" s="138"/>
    </row>
    <row r="41841" spans="13:16" x14ac:dyDescent="0.3">
      <c r="M41841" s="162"/>
      <c r="N41841" s="152"/>
      <c r="P41841" s="138"/>
    </row>
    <row r="41842" spans="13:16" x14ac:dyDescent="0.3">
      <c r="M41842" s="162"/>
      <c r="N41842" s="152"/>
      <c r="P41842" s="138"/>
    </row>
    <row r="41843" spans="13:16" x14ac:dyDescent="0.3">
      <c r="M41843" s="162"/>
      <c r="N41843" s="152"/>
      <c r="P41843" s="138"/>
    </row>
    <row r="41844" spans="13:16" x14ac:dyDescent="0.3">
      <c r="M41844" s="162"/>
      <c r="N41844" s="152"/>
      <c r="P41844" s="138"/>
    </row>
    <row r="41845" spans="13:16" x14ac:dyDescent="0.3">
      <c r="M41845" s="162"/>
      <c r="N41845" s="152"/>
      <c r="P41845" s="138"/>
    </row>
    <row r="41846" spans="13:16" x14ac:dyDescent="0.3">
      <c r="M41846" s="162"/>
      <c r="N41846" s="152"/>
      <c r="P41846" s="138"/>
    </row>
    <row r="41847" spans="13:16" x14ac:dyDescent="0.3">
      <c r="M41847" s="162"/>
      <c r="N41847" s="152"/>
      <c r="P41847" s="138"/>
    </row>
    <row r="41848" spans="13:16" x14ac:dyDescent="0.3">
      <c r="M41848" s="162"/>
      <c r="N41848" s="152"/>
      <c r="P41848" s="138"/>
    </row>
    <row r="41849" spans="13:16" x14ac:dyDescent="0.3">
      <c r="M41849" s="162"/>
      <c r="N41849" s="152"/>
      <c r="P41849" s="138"/>
    </row>
    <row r="41850" spans="13:16" x14ac:dyDescent="0.3">
      <c r="M41850" s="162"/>
      <c r="N41850" s="152"/>
      <c r="P41850" s="138"/>
    </row>
    <row r="41851" spans="13:16" x14ac:dyDescent="0.3">
      <c r="M41851" s="162"/>
      <c r="N41851" s="152"/>
      <c r="P41851" s="138"/>
    </row>
    <row r="41852" spans="13:16" x14ac:dyDescent="0.3">
      <c r="M41852" s="162"/>
      <c r="N41852" s="152"/>
      <c r="P41852" s="138"/>
    </row>
    <row r="41853" spans="13:16" x14ac:dyDescent="0.3">
      <c r="M41853" s="162"/>
      <c r="N41853" s="152"/>
      <c r="P41853" s="138"/>
    </row>
    <row r="41854" spans="13:16" x14ac:dyDescent="0.3">
      <c r="M41854" s="162"/>
      <c r="N41854" s="152"/>
      <c r="P41854" s="138"/>
    </row>
    <row r="41855" spans="13:16" x14ac:dyDescent="0.3">
      <c r="M41855" s="162"/>
      <c r="N41855" s="152"/>
      <c r="P41855" s="138"/>
    </row>
    <row r="41856" spans="13:16" x14ac:dyDescent="0.3">
      <c r="M41856" s="162"/>
      <c r="N41856" s="152"/>
      <c r="P41856" s="138"/>
    </row>
    <row r="41857" spans="13:16" x14ac:dyDescent="0.3">
      <c r="M41857" s="162"/>
      <c r="N41857" s="152"/>
      <c r="P41857" s="138"/>
    </row>
    <row r="41858" spans="13:16" x14ac:dyDescent="0.3">
      <c r="M41858" s="162"/>
      <c r="N41858" s="152"/>
      <c r="P41858" s="138"/>
    </row>
    <row r="41859" spans="13:16" x14ac:dyDescent="0.3">
      <c r="M41859" s="162"/>
      <c r="N41859" s="152"/>
      <c r="P41859" s="138"/>
    </row>
    <row r="41860" spans="13:16" x14ac:dyDescent="0.3">
      <c r="M41860" s="162"/>
      <c r="N41860" s="152"/>
      <c r="P41860" s="138"/>
    </row>
    <row r="41861" spans="13:16" x14ac:dyDescent="0.3">
      <c r="M41861" s="162"/>
      <c r="N41861" s="152"/>
      <c r="P41861" s="138"/>
    </row>
    <row r="41862" spans="13:16" x14ac:dyDescent="0.3">
      <c r="M41862" s="162"/>
      <c r="N41862" s="152"/>
      <c r="P41862" s="138"/>
    </row>
    <row r="41863" spans="13:16" x14ac:dyDescent="0.3">
      <c r="M41863" s="162"/>
      <c r="N41863" s="152"/>
      <c r="P41863" s="138"/>
    </row>
    <row r="41864" spans="13:16" x14ac:dyDescent="0.3">
      <c r="M41864" s="162"/>
      <c r="N41864" s="152"/>
      <c r="P41864" s="138"/>
    </row>
    <row r="41865" spans="13:16" x14ac:dyDescent="0.3">
      <c r="M41865" s="162"/>
      <c r="N41865" s="152"/>
      <c r="P41865" s="138"/>
    </row>
    <row r="41866" spans="13:16" x14ac:dyDescent="0.3">
      <c r="M41866" s="162"/>
      <c r="N41866" s="152"/>
      <c r="P41866" s="138"/>
    </row>
    <row r="41867" spans="13:16" x14ac:dyDescent="0.3">
      <c r="M41867" s="162"/>
      <c r="N41867" s="152"/>
      <c r="P41867" s="138"/>
    </row>
    <row r="41868" spans="13:16" x14ac:dyDescent="0.3">
      <c r="M41868" s="162"/>
      <c r="N41868" s="152"/>
      <c r="P41868" s="138"/>
    </row>
    <row r="41869" spans="13:16" x14ac:dyDescent="0.3">
      <c r="M41869" s="162"/>
      <c r="N41869" s="152"/>
      <c r="P41869" s="138"/>
    </row>
    <row r="41870" spans="13:16" x14ac:dyDescent="0.3">
      <c r="M41870" s="162"/>
      <c r="N41870" s="152"/>
      <c r="P41870" s="138"/>
    </row>
    <row r="41871" spans="13:16" x14ac:dyDescent="0.3">
      <c r="M41871" s="162"/>
      <c r="N41871" s="152"/>
      <c r="P41871" s="138"/>
    </row>
    <row r="41872" spans="13:16" x14ac:dyDescent="0.3">
      <c r="M41872" s="162"/>
      <c r="N41872" s="152"/>
      <c r="P41872" s="138"/>
    </row>
    <row r="41873" spans="13:16" x14ac:dyDescent="0.3">
      <c r="M41873" s="162"/>
      <c r="N41873" s="152"/>
      <c r="P41873" s="138"/>
    </row>
    <row r="41874" spans="13:16" x14ac:dyDescent="0.3">
      <c r="M41874" s="162"/>
      <c r="N41874" s="152"/>
      <c r="P41874" s="138"/>
    </row>
    <row r="41875" spans="13:16" x14ac:dyDescent="0.3">
      <c r="M41875" s="162"/>
      <c r="N41875" s="152"/>
      <c r="P41875" s="138"/>
    </row>
    <row r="41876" spans="13:16" x14ac:dyDescent="0.3">
      <c r="M41876" s="162"/>
      <c r="N41876" s="152"/>
      <c r="P41876" s="138"/>
    </row>
    <row r="41877" spans="13:16" x14ac:dyDescent="0.3">
      <c r="M41877" s="162"/>
      <c r="N41877" s="152"/>
      <c r="P41877" s="138"/>
    </row>
    <row r="41878" spans="13:16" x14ac:dyDescent="0.3">
      <c r="M41878" s="162"/>
      <c r="N41878" s="152"/>
      <c r="P41878" s="138"/>
    </row>
    <row r="41879" spans="13:16" x14ac:dyDescent="0.3">
      <c r="M41879" s="162"/>
      <c r="N41879" s="152"/>
      <c r="P41879" s="138"/>
    </row>
    <row r="41880" spans="13:16" x14ac:dyDescent="0.3">
      <c r="M41880" s="162"/>
      <c r="N41880" s="152"/>
      <c r="P41880" s="138"/>
    </row>
    <row r="41881" spans="13:16" x14ac:dyDescent="0.3">
      <c r="M41881" s="162"/>
      <c r="N41881" s="152"/>
      <c r="P41881" s="138"/>
    </row>
    <row r="41882" spans="13:16" x14ac:dyDescent="0.3">
      <c r="M41882" s="162"/>
      <c r="N41882" s="152"/>
      <c r="P41882" s="138"/>
    </row>
    <row r="41883" spans="13:16" x14ac:dyDescent="0.3">
      <c r="M41883" s="162"/>
      <c r="N41883" s="152"/>
      <c r="P41883" s="138"/>
    </row>
    <row r="41884" spans="13:16" x14ac:dyDescent="0.3">
      <c r="M41884" s="162"/>
      <c r="N41884" s="152"/>
      <c r="P41884" s="138"/>
    </row>
    <row r="41885" spans="13:16" x14ac:dyDescent="0.3">
      <c r="M41885" s="162"/>
      <c r="N41885" s="152"/>
      <c r="P41885" s="138"/>
    </row>
    <row r="41886" spans="13:16" x14ac:dyDescent="0.3">
      <c r="M41886" s="162"/>
      <c r="N41886" s="152"/>
      <c r="P41886" s="138"/>
    </row>
    <row r="41887" spans="13:16" x14ac:dyDescent="0.3">
      <c r="M41887" s="162"/>
      <c r="N41887" s="152"/>
      <c r="P41887" s="138"/>
    </row>
    <row r="41888" spans="13:16" x14ac:dyDescent="0.3">
      <c r="M41888" s="162"/>
      <c r="N41888" s="152"/>
      <c r="P41888" s="138"/>
    </row>
    <row r="41889" spans="13:16" x14ac:dyDescent="0.3">
      <c r="M41889" s="162"/>
      <c r="N41889" s="152"/>
      <c r="P41889" s="138"/>
    </row>
    <row r="41890" spans="13:16" x14ac:dyDescent="0.3">
      <c r="M41890" s="162"/>
      <c r="N41890" s="152"/>
      <c r="P41890" s="138"/>
    </row>
    <row r="41891" spans="13:16" x14ac:dyDescent="0.3">
      <c r="M41891" s="162"/>
      <c r="N41891" s="152"/>
      <c r="P41891" s="138"/>
    </row>
    <row r="41892" spans="13:16" x14ac:dyDescent="0.3">
      <c r="M41892" s="162"/>
      <c r="N41892" s="152"/>
      <c r="P41892" s="138"/>
    </row>
    <row r="41893" spans="13:16" x14ac:dyDescent="0.3">
      <c r="M41893" s="162"/>
      <c r="N41893" s="152"/>
      <c r="P41893" s="138"/>
    </row>
    <row r="41894" spans="13:16" x14ac:dyDescent="0.3">
      <c r="M41894" s="162"/>
      <c r="N41894" s="152"/>
      <c r="P41894" s="138"/>
    </row>
    <row r="41895" spans="13:16" x14ac:dyDescent="0.3">
      <c r="M41895" s="162"/>
      <c r="N41895" s="152"/>
      <c r="P41895" s="138"/>
    </row>
    <row r="41896" spans="13:16" x14ac:dyDescent="0.3">
      <c r="M41896" s="162"/>
      <c r="N41896" s="152"/>
      <c r="P41896" s="138"/>
    </row>
    <row r="41897" spans="13:16" x14ac:dyDescent="0.3">
      <c r="M41897" s="162"/>
      <c r="N41897" s="152"/>
      <c r="P41897" s="138"/>
    </row>
    <row r="41898" spans="13:16" x14ac:dyDescent="0.3">
      <c r="M41898" s="162"/>
      <c r="N41898" s="152"/>
      <c r="P41898" s="138"/>
    </row>
    <row r="41899" spans="13:16" x14ac:dyDescent="0.3">
      <c r="M41899" s="162"/>
      <c r="N41899" s="152"/>
      <c r="P41899" s="138"/>
    </row>
    <row r="41900" spans="13:16" x14ac:dyDescent="0.3">
      <c r="M41900" s="162"/>
      <c r="N41900" s="152"/>
      <c r="P41900" s="138"/>
    </row>
    <row r="41901" spans="13:16" x14ac:dyDescent="0.3">
      <c r="M41901" s="162"/>
      <c r="N41901" s="152"/>
      <c r="P41901" s="138"/>
    </row>
    <row r="41902" spans="13:16" x14ac:dyDescent="0.3">
      <c r="M41902" s="162"/>
      <c r="N41902" s="152"/>
      <c r="P41902" s="138"/>
    </row>
    <row r="41903" spans="13:16" x14ac:dyDescent="0.3">
      <c r="M41903" s="162"/>
      <c r="N41903" s="152"/>
      <c r="P41903" s="138"/>
    </row>
    <row r="41904" spans="13:16" x14ac:dyDescent="0.3">
      <c r="M41904" s="162"/>
      <c r="N41904" s="152"/>
      <c r="P41904" s="138"/>
    </row>
    <row r="41905" spans="13:16" x14ac:dyDescent="0.3">
      <c r="M41905" s="162"/>
      <c r="N41905" s="152"/>
      <c r="P41905" s="138"/>
    </row>
    <row r="41906" spans="13:16" x14ac:dyDescent="0.3">
      <c r="M41906" s="162"/>
      <c r="N41906" s="152"/>
      <c r="P41906" s="138"/>
    </row>
    <row r="41907" spans="13:16" x14ac:dyDescent="0.3">
      <c r="M41907" s="162"/>
      <c r="N41907" s="152"/>
      <c r="P41907" s="138"/>
    </row>
    <row r="41908" spans="13:16" x14ac:dyDescent="0.3">
      <c r="M41908" s="162"/>
      <c r="N41908" s="152"/>
      <c r="P41908" s="138"/>
    </row>
    <row r="41909" spans="13:16" x14ac:dyDescent="0.3">
      <c r="M41909" s="162"/>
      <c r="N41909" s="152"/>
      <c r="P41909" s="138"/>
    </row>
    <row r="41910" spans="13:16" x14ac:dyDescent="0.3">
      <c r="M41910" s="162"/>
      <c r="N41910" s="152"/>
      <c r="P41910" s="138"/>
    </row>
    <row r="41911" spans="13:16" x14ac:dyDescent="0.3">
      <c r="M41911" s="162"/>
      <c r="N41911" s="152"/>
      <c r="P41911" s="138"/>
    </row>
    <row r="41912" spans="13:16" x14ac:dyDescent="0.3">
      <c r="M41912" s="162"/>
      <c r="N41912" s="152"/>
      <c r="P41912" s="138"/>
    </row>
    <row r="41913" spans="13:16" x14ac:dyDescent="0.3">
      <c r="M41913" s="162"/>
      <c r="N41913" s="152"/>
      <c r="P41913" s="138"/>
    </row>
    <row r="41914" spans="13:16" x14ac:dyDescent="0.3">
      <c r="M41914" s="162"/>
      <c r="N41914" s="152"/>
      <c r="P41914" s="138"/>
    </row>
    <row r="41915" spans="13:16" x14ac:dyDescent="0.3">
      <c r="M41915" s="162"/>
      <c r="N41915" s="152"/>
      <c r="P41915" s="138"/>
    </row>
    <row r="41916" spans="13:16" x14ac:dyDescent="0.3">
      <c r="M41916" s="162"/>
      <c r="N41916" s="152"/>
      <c r="P41916" s="138"/>
    </row>
    <row r="41917" spans="13:16" x14ac:dyDescent="0.3">
      <c r="M41917" s="162"/>
      <c r="N41917" s="152"/>
      <c r="P41917" s="138"/>
    </row>
    <row r="41918" spans="13:16" x14ac:dyDescent="0.3">
      <c r="M41918" s="162"/>
      <c r="N41918" s="152"/>
      <c r="P41918" s="138"/>
    </row>
    <row r="41919" spans="13:16" x14ac:dyDescent="0.3">
      <c r="M41919" s="162"/>
      <c r="N41919" s="152"/>
      <c r="P41919" s="138"/>
    </row>
    <row r="41920" spans="13:16" x14ac:dyDescent="0.3">
      <c r="M41920" s="162"/>
      <c r="N41920" s="152"/>
      <c r="P41920" s="138"/>
    </row>
    <row r="41921" spans="13:16" x14ac:dyDescent="0.3">
      <c r="M41921" s="162"/>
      <c r="N41921" s="152"/>
      <c r="P41921" s="138"/>
    </row>
    <row r="41922" spans="13:16" x14ac:dyDescent="0.3">
      <c r="M41922" s="162"/>
      <c r="N41922" s="152"/>
      <c r="P41922" s="138"/>
    </row>
    <row r="41923" spans="13:16" x14ac:dyDescent="0.3">
      <c r="M41923" s="162"/>
      <c r="N41923" s="152"/>
      <c r="P41923" s="138"/>
    </row>
    <row r="41924" spans="13:16" x14ac:dyDescent="0.3">
      <c r="M41924" s="162"/>
      <c r="N41924" s="152"/>
      <c r="P41924" s="138"/>
    </row>
    <row r="41925" spans="13:16" x14ac:dyDescent="0.3">
      <c r="M41925" s="162"/>
      <c r="N41925" s="152"/>
      <c r="P41925" s="138"/>
    </row>
    <row r="41926" spans="13:16" x14ac:dyDescent="0.3">
      <c r="M41926" s="162"/>
      <c r="N41926" s="152"/>
      <c r="P41926" s="138"/>
    </row>
    <row r="41927" spans="13:16" x14ac:dyDescent="0.3">
      <c r="M41927" s="162"/>
      <c r="N41927" s="152"/>
      <c r="P41927" s="138"/>
    </row>
    <row r="41928" spans="13:16" x14ac:dyDescent="0.3">
      <c r="M41928" s="162"/>
      <c r="N41928" s="152"/>
      <c r="P41928" s="138"/>
    </row>
    <row r="41929" spans="13:16" x14ac:dyDescent="0.3">
      <c r="M41929" s="162"/>
      <c r="N41929" s="152"/>
      <c r="P41929" s="138"/>
    </row>
    <row r="41930" spans="13:16" x14ac:dyDescent="0.3">
      <c r="M41930" s="162"/>
      <c r="N41930" s="152"/>
      <c r="P41930" s="138"/>
    </row>
    <row r="41931" spans="13:16" x14ac:dyDescent="0.3">
      <c r="M41931" s="162"/>
      <c r="N41931" s="152"/>
      <c r="P41931" s="138"/>
    </row>
    <row r="41932" spans="13:16" x14ac:dyDescent="0.3">
      <c r="M41932" s="162"/>
      <c r="N41932" s="152"/>
      <c r="P41932" s="138"/>
    </row>
    <row r="41933" spans="13:16" x14ac:dyDescent="0.3">
      <c r="M41933" s="162"/>
      <c r="N41933" s="152"/>
      <c r="P41933" s="138"/>
    </row>
    <row r="41934" spans="13:16" x14ac:dyDescent="0.3">
      <c r="M41934" s="162"/>
      <c r="N41934" s="152"/>
      <c r="P41934" s="138"/>
    </row>
    <row r="41935" spans="13:16" x14ac:dyDescent="0.3">
      <c r="M41935" s="162"/>
      <c r="N41935" s="152"/>
      <c r="P41935" s="138"/>
    </row>
    <row r="41936" spans="13:16" x14ac:dyDescent="0.3">
      <c r="M41936" s="162"/>
      <c r="N41936" s="152"/>
      <c r="P41936" s="138"/>
    </row>
    <row r="41937" spans="13:16" x14ac:dyDescent="0.3">
      <c r="M41937" s="162"/>
      <c r="N41937" s="152"/>
      <c r="P41937" s="138"/>
    </row>
    <row r="41938" spans="13:16" x14ac:dyDescent="0.3">
      <c r="M41938" s="162"/>
      <c r="N41938" s="152"/>
      <c r="P41938" s="138"/>
    </row>
    <row r="41939" spans="13:16" x14ac:dyDescent="0.3">
      <c r="M41939" s="162"/>
      <c r="N41939" s="152"/>
      <c r="P41939" s="138"/>
    </row>
    <row r="41940" spans="13:16" x14ac:dyDescent="0.3">
      <c r="M41940" s="162"/>
      <c r="N41940" s="152"/>
      <c r="P41940" s="138"/>
    </row>
    <row r="41941" spans="13:16" x14ac:dyDescent="0.3">
      <c r="M41941" s="162"/>
      <c r="N41941" s="152"/>
      <c r="P41941" s="138"/>
    </row>
    <row r="41942" spans="13:16" x14ac:dyDescent="0.3">
      <c r="M41942" s="162"/>
      <c r="N41942" s="152"/>
      <c r="P41942" s="138"/>
    </row>
    <row r="41943" spans="13:16" x14ac:dyDescent="0.3">
      <c r="M41943" s="162"/>
      <c r="N41943" s="152"/>
      <c r="P41943" s="138"/>
    </row>
    <row r="41944" spans="13:16" x14ac:dyDescent="0.3">
      <c r="M41944" s="162"/>
      <c r="N41944" s="152"/>
      <c r="P41944" s="138"/>
    </row>
    <row r="41945" spans="13:16" x14ac:dyDescent="0.3">
      <c r="M41945" s="162"/>
      <c r="N41945" s="152"/>
      <c r="P41945" s="138"/>
    </row>
    <row r="41946" spans="13:16" x14ac:dyDescent="0.3">
      <c r="M41946" s="162"/>
      <c r="N41946" s="152"/>
      <c r="P41946" s="138"/>
    </row>
    <row r="41947" spans="13:16" x14ac:dyDescent="0.3">
      <c r="M41947" s="162"/>
      <c r="N41947" s="152"/>
      <c r="P41947" s="138"/>
    </row>
    <row r="41948" spans="13:16" x14ac:dyDescent="0.3">
      <c r="M41948" s="162"/>
      <c r="N41948" s="152"/>
      <c r="P41948" s="138"/>
    </row>
    <row r="41949" spans="13:16" x14ac:dyDescent="0.3">
      <c r="M41949" s="162"/>
      <c r="N41949" s="152"/>
      <c r="P41949" s="138"/>
    </row>
    <row r="41950" spans="13:16" x14ac:dyDescent="0.3">
      <c r="M41950" s="162"/>
      <c r="N41950" s="152"/>
      <c r="P41950" s="138"/>
    </row>
    <row r="41951" spans="13:16" x14ac:dyDescent="0.3">
      <c r="M41951" s="162"/>
      <c r="N41951" s="152"/>
      <c r="P41951" s="138"/>
    </row>
    <row r="41952" spans="13:16" x14ac:dyDescent="0.3">
      <c r="M41952" s="162"/>
      <c r="N41952" s="152"/>
      <c r="P41952" s="138"/>
    </row>
    <row r="41953" spans="13:16" x14ac:dyDescent="0.3">
      <c r="M41953" s="162"/>
      <c r="N41953" s="152"/>
      <c r="P41953" s="138"/>
    </row>
    <row r="41954" spans="13:16" x14ac:dyDescent="0.3">
      <c r="M41954" s="162"/>
      <c r="N41954" s="152"/>
      <c r="P41954" s="138"/>
    </row>
    <row r="41955" spans="13:16" x14ac:dyDescent="0.3">
      <c r="M41955" s="162"/>
      <c r="N41955" s="152"/>
      <c r="P41955" s="138"/>
    </row>
    <row r="41956" spans="13:16" x14ac:dyDescent="0.3">
      <c r="M41956" s="162"/>
      <c r="N41956" s="152"/>
      <c r="P41956" s="138"/>
    </row>
    <row r="41957" spans="13:16" x14ac:dyDescent="0.3">
      <c r="M41957" s="162"/>
      <c r="N41957" s="152"/>
      <c r="P41957" s="138"/>
    </row>
    <row r="41958" spans="13:16" x14ac:dyDescent="0.3">
      <c r="M41958" s="162"/>
      <c r="N41958" s="152"/>
      <c r="P41958" s="138"/>
    </row>
    <row r="41959" spans="13:16" x14ac:dyDescent="0.3">
      <c r="M41959" s="162"/>
      <c r="N41959" s="152"/>
      <c r="P41959" s="138"/>
    </row>
    <row r="41960" spans="13:16" x14ac:dyDescent="0.3">
      <c r="M41960" s="162"/>
      <c r="N41960" s="152"/>
      <c r="P41960" s="138"/>
    </row>
    <row r="41961" spans="13:16" x14ac:dyDescent="0.3">
      <c r="M41961" s="162"/>
      <c r="N41961" s="152"/>
      <c r="P41961" s="138"/>
    </row>
    <row r="41962" spans="13:16" x14ac:dyDescent="0.3">
      <c r="M41962" s="162"/>
      <c r="N41962" s="152"/>
      <c r="P41962" s="138"/>
    </row>
    <row r="41963" spans="13:16" x14ac:dyDescent="0.3">
      <c r="M41963" s="162"/>
      <c r="N41963" s="152"/>
      <c r="P41963" s="138"/>
    </row>
    <row r="41964" spans="13:16" x14ac:dyDescent="0.3">
      <c r="M41964" s="162"/>
      <c r="N41964" s="152"/>
      <c r="P41964" s="138"/>
    </row>
    <row r="41965" spans="13:16" x14ac:dyDescent="0.3">
      <c r="M41965" s="162"/>
      <c r="N41965" s="152"/>
      <c r="P41965" s="138"/>
    </row>
    <row r="41966" spans="13:16" x14ac:dyDescent="0.3">
      <c r="M41966" s="162"/>
      <c r="N41966" s="152"/>
      <c r="P41966" s="138"/>
    </row>
    <row r="41967" spans="13:16" x14ac:dyDescent="0.3">
      <c r="M41967" s="162"/>
      <c r="N41967" s="152"/>
      <c r="P41967" s="138"/>
    </row>
    <row r="41968" spans="13:16" x14ac:dyDescent="0.3">
      <c r="M41968" s="162"/>
      <c r="N41968" s="152"/>
      <c r="P41968" s="138"/>
    </row>
    <row r="41969" spans="13:16" x14ac:dyDescent="0.3">
      <c r="M41969" s="162"/>
      <c r="N41969" s="152"/>
      <c r="P41969" s="138"/>
    </row>
    <row r="41970" spans="13:16" x14ac:dyDescent="0.3">
      <c r="M41970" s="162"/>
      <c r="N41970" s="152"/>
      <c r="P41970" s="138"/>
    </row>
    <row r="41971" spans="13:16" x14ac:dyDescent="0.3">
      <c r="M41971" s="162"/>
      <c r="N41971" s="152"/>
      <c r="P41971" s="138"/>
    </row>
    <row r="41972" spans="13:16" x14ac:dyDescent="0.3">
      <c r="M41972" s="162"/>
      <c r="N41972" s="152"/>
      <c r="P41972" s="138"/>
    </row>
    <row r="41973" spans="13:16" x14ac:dyDescent="0.3">
      <c r="M41973" s="162"/>
      <c r="N41973" s="152"/>
      <c r="P41973" s="138"/>
    </row>
    <row r="41974" spans="13:16" x14ac:dyDescent="0.3">
      <c r="M41974" s="162"/>
      <c r="N41974" s="152"/>
      <c r="P41974" s="138"/>
    </row>
    <row r="41975" spans="13:16" x14ac:dyDescent="0.3">
      <c r="M41975" s="162"/>
      <c r="N41975" s="152"/>
      <c r="P41975" s="138"/>
    </row>
    <row r="41976" spans="13:16" x14ac:dyDescent="0.3">
      <c r="M41976" s="162"/>
      <c r="N41976" s="152"/>
      <c r="P41976" s="138"/>
    </row>
    <row r="41977" spans="13:16" x14ac:dyDescent="0.3">
      <c r="M41977" s="162"/>
      <c r="N41977" s="152"/>
      <c r="P41977" s="138"/>
    </row>
    <row r="41978" spans="13:16" x14ac:dyDescent="0.3">
      <c r="M41978" s="162"/>
      <c r="N41978" s="152"/>
      <c r="P41978" s="138"/>
    </row>
    <row r="41979" spans="13:16" x14ac:dyDescent="0.3">
      <c r="M41979" s="162"/>
      <c r="N41979" s="152"/>
      <c r="P41979" s="138"/>
    </row>
    <row r="41980" spans="13:16" x14ac:dyDescent="0.3">
      <c r="M41980" s="162"/>
      <c r="N41980" s="152"/>
      <c r="P41980" s="138"/>
    </row>
    <row r="41981" spans="13:16" x14ac:dyDescent="0.3">
      <c r="M41981" s="162"/>
      <c r="N41981" s="152"/>
      <c r="P41981" s="138"/>
    </row>
    <row r="41982" spans="13:16" x14ac:dyDescent="0.3">
      <c r="M41982" s="162"/>
      <c r="N41982" s="152"/>
      <c r="P41982" s="138"/>
    </row>
    <row r="41983" spans="13:16" x14ac:dyDescent="0.3">
      <c r="M41983" s="162"/>
      <c r="N41983" s="152"/>
      <c r="P41983" s="138"/>
    </row>
    <row r="41984" spans="13:16" x14ac:dyDescent="0.3">
      <c r="M41984" s="162"/>
      <c r="N41984" s="152"/>
      <c r="P41984" s="138"/>
    </row>
    <row r="41985" spans="13:16" x14ac:dyDescent="0.3">
      <c r="M41985" s="162"/>
      <c r="N41985" s="152"/>
      <c r="P41985" s="138"/>
    </row>
    <row r="41986" spans="13:16" x14ac:dyDescent="0.3">
      <c r="M41986" s="162"/>
      <c r="N41986" s="152"/>
      <c r="P41986" s="138"/>
    </row>
    <row r="41987" spans="13:16" x14ac:dyDescent="0.3">
      <c r="M41987" s="162"/>
      <c r="N41987" s="152"/>
      <c r="P41987" s="138"/>
    </row>
    <row r="41988" spans="13:16" x14ac:dyDescent="0.3">
      <c r="M41988" s="162"/>
      <c r="N41988" s="152"/>
      <c r="P41988" s="138"/>
    </row>
    <row r="41989" spans="13:16" x14ac:dyDescent="0.3">
      <c r="M41989" s="162"/>
      <c r="N41989" s="152"/>
      <c r="P41989" s="138"/>
    </row>
    <row r="41990" spans="13:16" x14ac:dyDescent="0.3">
      <c r="M41990" s="162"/>
      <c r="N41990" s="152"/>
      <c r="P41990" s="138"/>
    </row>
    <row r="41991" spans="13:16" x14ac:dyDescent="0.3">
      <c r="M41991" s="162"/>
      <c r="N41991" s="152"/>
      <c r="P41991" s="138"/>
    </row>
    <row r="41992" spans="13:16" x14ac:dyDescent="0.3">
      <c r="M41992" s="162"/>
      <c r="N41992" s="152"/>
      <c r="P41992" s="138"/>
    </row>
    <row r="41993" spans="13:16" x14ac:dyDescent="0.3">
      <c r="M41993" s="162"/>
      <c r="N41993" s="152"/>
      <c r="P41993" s="138"/>
    </row>
    <row r="41994" spans="13:16" x14ac:dyDescent="0.3">
      <c r="M41994" s="162"/>
      <c r="N41994" s="152"/>
      <c r="P41994" s="138"/>
    </row>
    <row r="41995" spans="13:16" x14ac:dyDescent="0.3">
      <c r="M41995" s="162"/>
      <c r="N41995" s="152"/>
      <c r="P41995" s="138"/>
    </row>
    <row r="41996" spans="13:16" x14ac:dyDescent="0.3">
      <c r="M41996" s="162"/>
      <c r="N41996" s="152"/>
      <c r="P41996" s="138"/>
    </row>
    <row r="41997" spans="13:16" x14ac:dyDescent="0.3">
      <c r="M41997" s="162"/>
      <c r="N41997" s="152"/>
      <c r="P41997" s="138"/>
    </row>
    <row r="41998" spans="13:16" x14ac:dyDescent="0.3">
      <c r="M41998" s="162"/>
      <c r="N41998" s="152"/>
      <c r="P41998" s="138"/>
    </row>
    <row r="41999" spans="13:16" x14ac:dyDescent="0.3">
      <c r="M41999" s="162"/>
      <c r="N41999" s="152"/>
      <c r="P41999" s="138"/>
    </row>
    <row r="42000" spans="13:16" x14ac:dyDescent="0.3">
      <c r="M42000" s="162"/>
      <c r="N42000" s="152"/>
      <c r="P42000" s="138"/>
    </row>
    <row r="42001" spans="13:16" x14ac:dyDescent="0.3">
      <c r="M42001" s="162"/>
      <c r="N42001" s="152"/>
      <c r="P42001" s="138"/>
    </row>
    <row r="42002" spans="13:16" x14ac:dyDescent="0.3">
      <c r="M42002" s="162"/>
      <c r="N42002" s="152"/>
      <c r="P42002" s="138"/>
    </row>
    <row r="42003" spans="13:16" x14ac:dyDescent="0.3">
      <c r="M42003" s="162"/>
      <c r="N42003" s="152"/>
      <c r="P42003" s="138"/>
    </row>
    <row r="42004" spans="13:16" x14ac:dyDescent="0.3">
      <c r="M42004" s="162"/>
      <c r="N42004" s="152"/>
      <c r="P42004" s="138"/>
    </row>
    <row r="42005" spans="13:16" x14ac:dyDescent="0.3">
      <c r="M42005" s="162"/>
      <c r="N42005" s="152"/>
      <c r="P42005" s="138"/>
    </row>
    <row r="42006" spans="13:16" x14ac:dyDescent="0.3">
      <c r="M42006" s="162"/>
      <c r="N42006" s="152"/>
      <c r="P42006" s="138"/>
    </row>
    <row r="42007" spans="13:16" x14ac:dyDescent="0.3">
      <c r="M42007" s="162"/>
      <c r="N42007" s="152"/>
      <c r="P42007" s="138"/>
    </row>
    <row r="42008" spans="13:16" x14ac:dyDescent="0.3">
      <c r="M42008" s="162"/>
      <c r="N42008" s="152"/>
      <c r="P42008" s="138"/>
    </row>
    <row r="42009" spans="13:16" x14ac:dyDescent="0.3">
      <c r="M42009" s="162"/>
      <c r="N42009" s="152"/>
      <c r="P42009" s="138"/>
    </row>
    <row r="42010" spans="13:16" x14ac:dyDescent="0.3">
      <c r="M42010" s="162"/>
      <c r="N42010" s="152"/>
      <c r="P42010" s="138"/>
    </row>
    <row r="42011" spans="13:16" x14ac:dyDescent="0.3">
      <c r="M42011" s="162"/>
      <c r="N42011" s="152"/>
      <c r="P42011" s="138"/>
    </row>
    <row r="42012" spans="13:16" x14ac:dyDescent="0.3">
      <c r="M42012" s="162"/>
      <c r="N42012" s="152"/>
      <c r="P42012" s="138"/>
    </row>
    <row r="42013" spans="13:16" x14ac:dyDescent="0.3">
      <c r="M42013" s="162"/>
      <c r="N42013" s="152"/>
      <c r="P42013" s="138"/>
    </row>
    <row r="42014" spans="13:16" x14ac:dyDescent="0.3">
      <c r="M42014" s="162"/>
      <c r="N42014" s="152"/>
      <c r="P42014" s="138"/>
    </row>
    <row r="42015" spans="13:16" x14ac:dyDescent="0.3">
      <c r="M42015" s="162"/>
      <c r="N42015" s="152"/>
      <c r="P42015" s="138"/>
    </row>
    <row r="42016" spans="13:16" x14ac:dyDescent="0.3">
      <c r="M42016" s="162"/>
      <c r="N42016" s="152"/>
      <c r="P42016" s="138"/>
    </row>
    <row r="42017" spans="13:16" x14ac:dyDescent="0.3">
      <c r="M42017" s="162"/>
      <c r="N42017" s="152"/>
      <c r="P42017" s="138"/>
    </row>
    <row r="42018" spans="13:16" x14ac:dyDescent="0.3">
      <c r="M42018" s="162"/>
      <c r="N42018" s="152"/>
      <c r="P42018" s="138"/>
    </row>
    <row r="42019" spans="13:16" x14ac:dyDescent="0.3">
      <c r="M42019" s="162"/>
      <c r="N42019" s="152"/>
      <c r="P42019" s="138"/>
    </row>
    <row r="42020" spans="13:16" x14ac:dyDescent="0.3">
      <c r="M42020" s="162"/>
      <c r="N42020" s="152"/>
      <c r="P42020" s="138"/>
    </row>
    <row r="42021" spans="13:16" x14ac:dyDescent="0.3">
      <c r="M42021" s="162"/>
      <c r="N42021" s="152"/>
      <c r="P42021" s="138"/>
    </row>
    <row r="42022" spans="13:16" x14ac:dyDescent="0.3">
      <c r="M42022" s="162"/>
      <c r="N42022" s="152"/>
      <c r="P42022" s="138"/>
    </row>
    <row r="42023" spans="13:16" x14ac:dyDescent="0.3">
      <c r="M42023" s="162"/>
      <c r="N42023" s="152"/>
      <c r="P42023" s="138"/>
    </row>
    <row r="42024" spans="13:16" x14ac:dyDescent="0.3">
      <c r="M42024" s="162"/>
      <c r="N42024" s="152"/>
      <c r="P42024" s="138"/>
    </row>
    <row r="42025" spans="13:16" x14ac:dyDescent="0.3">
      <c r="M42025" s="162"/>
      <c r="N42025" s="152"/>
      <c r="P42025" s="138"/>
    </row>
    <row r="42026" spans="13:16" x14ac:dyDescent="0.3">
      <c r="M42026" s="162"/>
      <c r="N42026" s="152"/>
      <c r="P42026" s="138"/>
    </row>
    <row r="42027" spans="13:16" x14ac:dyDescent="0.3">
      <c r="M42027" s="162"/>
      <c r="N42027" s="152"/>
      <c r="P42027" s="138"/>
    </row>
    <row r="42028" spans="13:16" x14ac:dyDescent="0.3">
      <c r="M42028" s="162"/>
      <c r="N42028" s="152"/>
      <c r="P42028" s="138"/>
    </row>
    <row r="42029" spans="13:16" x14ac:dyDescent="0.3">
      <c r="M42029" s="162"/>
      <c r="N42029" s="152"/>
      <c r="P42029" s="138"/>
    </row>
    <row r="42030" spans="13:16" x14ac:dyDescent="0.3">
      <c r="M42030" s="162"/>
      <c r="N42030" s="152"/>
      <c r="P42030" s="138"/>
    </row>
    <row r="42031" spans="13:16" x14ac:dyDescent="0.3">
      <c r="M42031" s="162"/>
      <c r="N42031" s="152"/>
      <c r="P42031" s="138"/>
    </row>
    <row r="42032" spans="13:16" x14ac:dyDescent="0.3">
      <c r="M42032" s="162"/>
      <c r="N42032" s="152"/>
      <c r="P42032" s="138"/>
    </row>
    <row r="42033" spans="13:16" x14ac:dyDescent="0.3">
      <c r="M42033" s="162"/>
      <c r="N42033" s="152"/>
      <c r="P42033" s="138"/>
    </row>
    <row r="42034" spans="13:16" x14ac:dyDescent="0.3">
      <c r="M42034" s="162"/>
      <c r="N42034" s="152"/>
      <c r="P42034" s="138"/>
    </row>
    <row r="42035" spans="13:16" x14ac:dyDescent="0.3">
      <c r="M42035" s="162"/>
      <c r="N42035" s="152"/>
      <c r="P42035" s="138"/>
    </row>
    <row r="42036" spans="13:16" x14ac:dyDescent="0.3">
      <c r="M42036" s="162"/>
      <c r="N42036" s="152"/>
      <c r="P42036" s="138"/>
    </row>
    <row r="42037" spans="13:16" x14ac:dyDescent="0.3">
      <c r="M42037" s="162"/>
      <c r="N42037" s="152"/>
      <c r="P42037" s="138"/>
    </row>
    <row r="42038" spans="13:16" x14ac:dyDescent="0.3">
      <c r="M42038" s="162"/>
      <c r="N42038" s="152"/>
      <c r="P42038" s="138"/>
    </row>
    <row r="42039" spans="13:16" x14ac:dyDescent="0.3">
      <c r="M42039" s="162"/>
      <c r="N42039" s="152"/>
      <c r="P42039" s="138"/>
    </row>
    <row r="42040" spans="13:16" x14ac:dyDescent="0.3">
      <c r="M42040" s="162"/>
      <c r="N42040" s="152"/>
      <c r="P42040" s="138"/>
    </row>
    <row r="42041" spans="13:16" x14ac:dyDescent="0.3">
      <c r="M42041" s="162"/>
      <c r="N42041" s="152"/>
      <c r="P42041" s="138"/>
    </row>
    <row r="42042" spans="13:16" x14ac:dyDescent="0.3">
      <c r="M42042" s="162"/>
      <c r="N42042" s="152"/>
      <c r="P42042" s="138"/>
    </row>
    <row r="42043" spans="13:16" x14ac:dyDescent="0.3">
      <c r="M42043" s="162"/>
      <c r="N42043" s="152"/>
      <c r="P42043" s="138"/>
    </row>
    <row r="42044" spans="13:16" x14ac:dyDescent="0.3">
      <c r="M42044" s="162"/>
      <c r="N42044" s="152"/>
      <c r="P42044" s="138"/>
    </row>
    <row r="42045" spans="13:16" x14ac:dyDescent="0.3">
      <c r="M42045" s="162"/>
      <c r="N42045" s="152"/>
      <c r="P42045" s="138"/>
    </row>
    <row r="42046" spans="13:16" x14ac:dyDescent="0.3">
      <c r="M42046" s="162"/>
      <c r="N42046" s="152"/>
      <c r="P42046" s="138"/>
    </row>
    <row r="42047" spans="13:16" x14ac:dyDescent="0.3">
      <c r="M42047" s="162"/>
      <c r="N42047" s="152"/>
      <c r="P42047" s="138"/>
    </row>
    <row r="42048" spans="13:16" x14ac:dyDescent="0.3">
      <c r="M42048" s="162"/>
      <c r="N42048" s="152"/>
      <c r="P42048" s="138"/>
    </row>
    <row r="42049" spans="13:16" x14ac:dyDescent="0.3">
      <c r="M42049" s="162"/>
      <c r="N42049" s="152"/>
      <c r="P42049" s="138"/>
    </row>
    <row r="42050" spans="13:16" x14ac:dyDescent="0.3">
      <c r="M42050" s="162"/>
      <c r="N42050" s="152"/>
      <c r="P42050" s="138"/>
    </row>
    <row r="42051" spans="13:16" x14ac:dyDescent="0.3">
      <c r="M42051" s="162"/>
      <c r="N42051" s="152"/>
      <c r="P42051" s="138"/>
    </row>
    <row r="42052" spans="13:16" x14ac:dyDescent="0.3">
      <c r="M42052" s="162"/>
      <c r="N42052" s="152"/>
      <c r="P42052" s="138"/>
    </row>
    <row r="42053" spans="13:16" x14ac:dyDescent="0.3">
      <c r="M42053" s="162"/>
      <c r="N42053" s="152"/>
      <c r="P42053" s="138"/>
    </row>
    <row r="42054" spans="13:16" x14ac:dyDescent="0.3">
      <c r="M42054" s="162"/>
      <c r="N42054" s="152"/>
      <c r="P42054" s="138"/>
    </row>
    <row r="42055" spans="13:16" x14ac:dyDescent="0.3">
      <c r="M42055" s="162"/>
      <c r="N42055" s="152"/>
      <c r="P42055" s="138"/>
    </row>
    <row r="42056" spans="13:16" x14ac:dyDescent="0.3">
      <c r="M42056" s="162"/>
      <c r="N42056" s="152"/>
      <c r="P42056" s="138"/>
    </row>
    <row r="42057" spans="13:16" x14ac:dyDescent="0.3">
      <c r="M42057" s="162"/>
      <c r="N42057" s="152"/>
      <c r="P42057" s="138"/>
    </row>
    <row r="42058" spans="13:16" x14ac:dyDescent="0.3">
      <c r="M42058" s="162"/>
      <c r="N42058" s="152"/>
      <c r="P42058" s="138"/>
    </row>
    <row r="42059" spans="13:16" x14ac:dyDescent="0.3">
      <c r="M42059" s="162"/>
      <c r="N42059" s="152"/>
      <c r="P42059" s="138"/>
    </row>
    <row r="42060" spans="13:16" x14ac:dyDescent="0.3">
      <c r="M42060" s="162"/>
      <c r="N42060" s="152"/>
      <c r="P42060" s="138"/>
    </row>
    <row r="42061" spans="13:16" x14ac:dyDescent="0.3">
      <c r="M42061" s="162"/>
      <c r="N42061" s="152"/>
      <c r="P42061" s="138"/>
    </row>
    <row r="42062" spans="13:16" x14ac:dyDescent="0.3">
      <c r="M42062" s="162"/>
      <c r="N42062" s="152"/>
      <c r="P42062" s="138"/>
    </row>
    <row r="42063" spans="13:16" x14ac:dyDescent="0.3">
      <c r="M42063" s="162"/>
      <c r="N42063" s="152"/>
      <c r="P42063" s="138"/>
    </row>
    <row r="42064" spans="13:16" x14ac:dyDescent="0.3">
      <c r="M42064" s="162"/>
      <c r="N42064" s="152"/>
      <c r="P42064" s="138"/>
    </row>
    <row r="42065" spans="13:16" x14ac:dyDescent="0.3">
      <c r="M42065" s="162"/>
      <c r="N42065" s="152"/>
      <c r="P42065" s="138"/>
    </row>
    <row r="42066" spans="13:16" x14ac:dyDescent="0.3">
      <c r="M42066" s="162"/>
      <c r="N42066" s="152"/>
      <c r="P42066" s="138"/>
    </row>
    <row r="42067" spans="13:16" x14ac:dyDescent="0.3">
      <c r="M42067" s="162"/>
      <c r="N42067" s="152"/>
      <c r="P42067" s="138"/>
    </row>
    <row r="42068" spans="13:16" x14ac:dyDescent="0.3">
      <c r="M42068" s="162"/>
      <c r="N42068" s="152"/>
      <c r="P42068" s="138"/>
    </row>
    <row r="42069" spans="13:16" x14ac:dyDescent="0.3">
      <c r="M42069" s="162"/>
      <c r="N42069" s="152"/>
      <c r="P42069" s="138"/>
    </row>
    <row r="42070" spans="13:16" x14ac:dyDescent="0.3">
      <c r="M42070" s="162"/>
      <c r="N42070" s="152"/>
      <c r="P42070" s="138"/>
    </row>
    <row r="42071" spans="13:16" x14ac:dyDescent="0.3">
      <c r="M42071" s="162"/>
      <c r="N42071" s="152"/>
      <c r="P42071" s="138"/>
    </row>
    <row r="42072" spans="13:16" x14ac:dyDescent="0.3">
      <c r="M42072" s="162"/>
      <c r="N42072" s="152"/>
      <c r="P42072" s="138"/>
    </row>
    <row r="42073" spans="13:16" x14ac:dyDescent="0.3">
      <c r="M42073" s="162"/>
      <c r="N42073" s="152"/>
      <c r="P42073" s="138"/>
    </row>
    <row r="42074" spans="13:16" x14ac:dyDescent="0.3">
      <c r="M42074" s="162"/>
      <c r="N42074" s="152"/>
      <c r="P42074" s="138"/>
    </row>
    <row r="42075" spans="13:16" x14ac:dyDescent="0.3">
      <c r="M42075" s="162"/>
      <c r="N42075" s="152"/>
      <c r="P42075" s="138"/>
    </row>
    <row r="42076" spans="13:16" x14ac:dyDescent="0.3">
      <c r="M42076" s="162"/>
      <c r="N42076" s="152"/>
      <c r="P42076" s="138"/>
    </row>
    <row r="42077" spans="13:16" x14ac:dyDescent="0.3">
      <c r="M42077" s="162"/>
      <c r="N42077" s="152"/>
      <c r="P42077" s="138"/>
    </row>
    <row r="42078" spans="13:16" x14ac:dyDescent="0.3">
      <c r="M42078" s="162"/>
      <c r="N42078" s="152"/>
      <c r="P42078" s="138"/>
    </row>
    <row r="42079" spans="13:16" x14ac:dyDescent="0.3">
      <c r="M42079" s="162"/>
      <c r="N42079" s="152"/>
      <c r="P42079" s="138"/>
    </row>
    <row r="42080" spans="13:16" x14ac:dyDescent="0.3">
      <c r="M42080" s="162"/>
      <c r="N42080" s="152"/>
      <c r="P42080" s="138"/>
    </row>
    <row r="42081" spans="13:16" x14ac:dyDescent="0.3">
      <c r="M42081" s="162"/>
      <c r="N42081" s="152"/>
      <c r="P42081" s="138"/>
    </row>
    <row r="42082" spans="13:16" x14ac:dyDescent="0.3">
      <c r="M42082" s="162"/>
      <c r="N42082" s="152"/>
      <c r="P42082" s="138"/>
    </row>
    <row r="42083" spans="13:16" x14ac:dyDescent="0.3">
      <c r="M42083" s="162"/>
      <c r="N42083" s="152"/>
      <c r="P42083" s="138"/>
    </row>
    <row r="42084" spans="13:16" x14ac:dyDescent="0.3">
      <c r="M42084" s="162"/>
      <c r="N42084" s="152"/>
      <c r="P42084" s="138"/>
    </row>
    <row r="42085" spans="13:16" x14ac:dyDescent="0.3">
      <c r="M42085" s="162"/>
      <c r="N42085" s="152"/>
      <c r="P42085" s="138"/>
    </row>
    <row r="42086" spans="13:16" x14ac:dyDescent="0.3">
      <c r="M42086" s="162"/>
      <c r="N42086" s="152"/>
      <c r="P42086" s="138"/>
    </row>
    <row r="42087" spans="13:16" x14ac:dyDescent="0.3">
      <c r="M42087" s="162"/>
      <c r="N42087" s="152"/>
      <c r="P42087" s="138"/>
    </row>
    <row r="42088" spans="13:16" x14ac:dyDescent="0.3">
      <c r="M42088" s="162"/>
      <c r="N42088" s="152"/>
      <c r="P42088" s="138"/>
    </row>
    <row r="42089" spans="13:16" x14ac:dyDescent="0.3">
      <c r="M42089" s="162"/>
      <c r="N42089" s="152"/>
      <c r="P42089" s="138"/>
    </row>
    <row r="42090" spans="13:16" x14ac:dyDescent="0.3">
      <c r="M42090" s="162"/>
      <c r="N42090" s="152"/>
      <c r="P42090" s="138"/>
    </row>
    <row r="42091" spans="13:16" x14ac:dyDescent="0.3">
      <c r="M42091" s="162"/>
      <c r="N42091" s="152"/>
      <c r="P42091" s="138"/>
    </row>
    <row r="42092" spans="13:16" x14ac:dyDescent="0.3">
      <c r="M42092" s="162"/>
      <c r="N42092" s="152"/>
      <c r="P42092" s="138"/>
    </row>
    <row r="42093" spans="13:16" x14ac:dyDescent="0.3">
      <c r="M42093" s="162"/>
      <c r="N42093" s="152"/>
      <c r="P42093" s="138"/>
    </row>
    <row r="42094" spans="13:16" x14ac:dyDescent="0.3">
      <c r="M42094" s="162"/>
      <c r="N42094" s="152"/>
      <c r="P42094" s="138"/>
    </row>
    <row r="42095" spans="13:16" x14ac:dyDescent="0.3">
      <c r="M42095" s="162"/>
      <c r="N42095" s="152"/>
      <c r="P42095" s="138"/>
    </row>
    <row r="42096" spans="13:16" x14ac:dyDescent="0.3">
      <c r="M42096" s="162"/>
      <c r="N42096" s="152"/>
      <c r="P42096" s="138"/>
    </row>
    <row r="42097" spans="13:16" x14ac:dyDescent="0.3">
      <c r="M42097" s="162"/>
      <c r="N42097" s="152"/>
      <c r="P42097" s="138"/>
    </row>
    <row r="42098" spans="13:16" x14ac:dyDescent="0.3">
      <c r="M42098" s="162"/>
      <c r="N42098" s="152"/>
      <c r="P42098" s="138"/>
    </row>
    <row r="42099" spans="13:16" x14ac:dyDescent="0.3">
      <c r="M42099" s="162"/>
      <c r="N42099" s="152"/>
      <c r="P42099" s="138"/>
    </row>
    <row r="42100" spans="13:16" x14ac:dyDescent="0.3">
      <c r="M42100" s="162"/>
      <c r="N42100" s="152"/>
      <c r="P42100" s="138"/>
    </row>
    <row r="42101" spans="13:16" x14ac:dyDescent="0.3">
      <c r="M42101" s="162"/>
      <c r="N42101" s="152"/>
      <c r="P42101" s="138"/>
    </row>
    <row r="42102" spans="13:16" x14ac:dyDescent="0.3">
      <c r="M42102" s="162"/>
      <c r="N42102" s="152"/>
      <c r="P42102" s="138"/>
    </row>
    <row r="42103" spans="13:16" x14ac:dyDescent="0.3">
      <c r="M42103" s="162"/>
      <c r="N42103" s="152"/>
      <c r="P42103" s="138"/>
    </row>
    <row r="42104" spans="13:16" x14ac:dyDescent="0.3">
      <c r="M42104" s="162"/>
      <c r="N42104" s="152"/>
      <c r="P42104" s="138"/>
    </row>
    <row r="42105" spans="13:16" x14ac:dyDescent="0.3">
      <c r="M42105" s="162"/>
      <c r="N42105" s="152"/>
      <c r="P42105" s="138"/>
    </row>
    <row r="42106" spans="13:16" x14ac:dyDescent="0.3">
      <c r="M42106" s="162"/>
      <c r="N42106" s="152"/>
      <c r="P42106" s="138"/>
    </row>
    <row r="42107" spans="13:16" x14ac:dyDescent="0.3">
      <c r="M42107" s="162"/>
      <c r="N42107" s="152"/>
      <c r="P42107" s="138"/>
    </row>
    <row r="42108" spans="13:16" x14ac:dyDescent="0.3">
      <c r="M42108" s="162"/>
      <c r="N42108" s="152"/>
      <c r="P42108" s="138"/>
    </row>
    <row r="42109" spans="13:16" x14ac:dyDescent="0.3">
      <c r="M42109" s="162"/>
      <c r="N42109" s="152"/>
      <c r="P42109" s="138"/>
    </row>
    <row r="42110" spans="13:16" x14ac:dyDescent="0.3">
      <c r="M42110" s="162"/>
      <c r="N42110" s="152"/>
      <c r="P42110" s="138"/>
    </row>
    <row r="42111" spans="13:16" x14ac:dyDescent="0.3">
      <c r="M42111" s="162"/>
      <c r="N42111" s="152"/>
      <c r="P42111" s="138"/>
    </row>
    <row r="42112" spans="13:16" x14ac:dyDescent="0.3">
      <c r="M42112" s="162"/>
      <c r="N42112" s="152"/>
      <c r="P42112" s="138"/>
    </row>
    <row r="42113" spans="13:16" x14ac:dyDescent="0.3">
      <c r="M42113" s="162"/>
      <c r="N42113" s="152"/>
      <c r="P42113" s="138"/>
    </row>
    <row r="42114" spans="13:16" x14ac:dyDescent="0.3">
      <c r="M42114" s="162"/>
      <c r="N42114" s="152"/>
      <c r="P42114" s="138"/>
    </row>
    <row r="42115" spans="13:16" x14ac:dyDescent="0.3">
      <c r="M42115" s="162"/>
      <c r="N42115" s="152"/>
      <c r="P42115" s="138"/>
    </row>
    <row r="42116" spans="13:16" x14ac:dyDescent="0.3">
      <c r="M42116" s="162"/>
      <c r="N42116" s="152"/>
      <c r="P42116" s="138"/>
    </row>
    <row r="42117" spans="13:16" x14ac:dyDescent="0.3">
      <c r="M42117" s="162"/>
      <c r="N42117" s="152"/>
      <c r="P42117" s="138"/>
    </row>
    <row r="42118" spans="13:16" x14ac:dyDescent="0.3">
      <c r="M42118" s="162"/>
      <c r="N42118" s="152"/>
      <c r="P42118" s="138"/>
    </row>
    <row r="42119" spans="13:16" x14ac:dyDescent="0.3">
      <c r="M42119" s="162"/>
      <c r="N42119" s="152"/>
      <c r="P42119" s="138"/>
    </row>
    <row r="42120" spans="13:16" x14ac:dyDescent="0.3">
      <c r="M42120" s="162"/>
      <c r="N42120" s="152"/>
      <c r="P42120" s="138"/>
    </row>
    <row r="42121" spans="13:16" x14ac:dyDescent="0.3">
      <c r="M42121" s="162"/>
      <c r="N42121" s="152"/>
      <c r="P42121" s="138"/>
    </row>
    <row r="42122" spans="13:16" x14ac:dyDescent="0.3">
      <c r="M42122" s="162"/>
      <c r="N42122" s="152"/>
      <c r="P42122" s="138"/>
    </row>
    <row r="42123" spans="13:16" x14ac:dyDescent="0.3">
      <c r="M42123" s="162"/>
      <c r="N42123" s="152"/>
      <c r="P42123" s="138"/>
    </row>
    <row r="42124" spans="13:16" x14ac:dyDescent="0.3">
      <c r="M42124" s="162"/>
      <c r="N42124" s="152"/>
      <c r="P42124" s="138"/>
    </row>
    <row r="42125" spans="13:16" x14ac:dyDescent="0.3">
      <c r="M42125" s="162"/>
      <c r="N42125" s="152"/>
      <c r="P42125" s="138"/>
    </row>
    <row r="42126" spans="13:16" x14ac:dyDescent="0.3">
      <c r="M42126" s="162"/>
      <c r="N42126" s="152"/>
      <c r="P42126" s="138"/>
    </row>
    <row r="42127" spans="13:16" x14ac:dyDescent="0.3">
      <c r="M42127" s="162"/>
      <c r="N42127" s="152"/>
      <c r="P42127" s="138"/>
    </row>
    <row r="42128" spans="13:16" x14ac:dyDescent="0.3">
      <c r="M42128" s="162"/>
      <c r="N42128" s="152"/>
      <c r="P42128" s="138"/>
    </row>
    <row r="42129" spans="13:16" x14ac:dyDescent="0.3">
      <c r="M42129" s="162"/>
      <c r="N42129" s="152"/>
      <c r="P42129" s="138"/>
    </row>
    <row r="42130" spans="13:16" x14ac:dyDescent="0.3">
      <c r="M42130" s="162"/>
      <c r="N42130" s="152"/>
      <c r="P42130" s="138"/>
    </row>
    <row r="42131" spans="13:16" x14ac:dyDescent="0.3">
      <c r="M42131" s="162"/>
      <c r="N42131" s="152"/>
      <c r="P42131" s="138"/>
    </row>
    <row r="42132" spans="13:16" x14ac:dyDescent="0.3">
      <c r="M42132" s="162"/>
      <c r="N42132" s="152"/>
      <c r="P42132" s="138"/>
    </row>
    <row r="42133" spans="13:16" x14ac:dyDescent="0.3">
      <c r="M42133" s="162"/>
      <c r="N42133" s="152"/>
      <c r="P42133" s="138"/>
    </row>
    <row r="42134" spans="13:16" x14ac:dyDescent="0.3">
      <c r="M42134" s="162"/>
      <c r="N42134" s="152"/>
      <c r="P42134" s="138"/>
    </row>
    <row r="42135" spans="13:16" x14ac:dyDescent="0.3">
      <c r="M42135" s="162"/>
      <c r="N42135" s="152"/>
      <c r="P42135" s="138"/>
    </row>
    <row r="42136" spans="13:16" x14ac:dyDescent="0.3">
      <c r="M42136" s="162"/>
      <c r="N42136" s="152"/>
      <c r="P42136" s="138"/>
    </row>
    <row r="42137" spans="13:16" x14ac:dyDescent="0.3">
      <c r="M42137" s="162"/>
      <c r="N42137" s="152"/>
      <c r="P42137" s="138"/>
    </row>
    <row r="42138" spans="13:16" x14ac:dyDescent="0.3">
      <c r="M42138" s="162"/>
      <c r="N42138" s="152"/>
      <c r="P42138" s="138"/>
    </row>
    <row r="42139" spans="13:16" x14ac:dyDescent="0.3">
      <c r="M42139" s="162"/>
      <c r="N42139" s="152"/>
      <c r="P42139" s="138"/>
    </row>
    <row r="42140" spans="13:16" x14ac:dyDescent="0.3">
      <c r="M42140" s="162"/>
      <c r="N42140" s="152"/>
      <c r="P42140" s="138"/>
    </row>
    <row r="42141" spans="13:16" x14ac:dyDescent="0.3">
      <c r="M42141" s="162"/>
      <c r="N42141" s="152"/>
      <c r="P42141" s="138"/>
    </row>
    <row r="42142" spans="13:16" x14ac:dyDescent="0.3">
      <c r="M42142" s="162"/>
      <c r="N42142" s="152"/>
      <c r="P42142" s="138"/>
    </row>
    <row r="42143" spans="13:16" x14ac:dyDescent="0.3">
      <c r="M42143" s="162"/>
      <c r="N42143" s="152"/>
      <c r="P42143" s="138"/>
    </row>
    <row r="42144" spans="13:16" x14ac:dyDescent="0.3">
      <c r="M42144" s="162"/>
      <c r="N42144" s="152"/>
      <c r="P42144" s="138"/>
    </row>
    <row r="42145" spans="13:16" x14ac:dyDescent="0.3">
      <c r="M42145" s="162"/>
      <c r="N42145" s="152"/>
      <c r="P42145" s="138"/>
    </row>
    <row r="42146" spans="13:16" x14ac:dyDescent="0.3">
      <c r="M42146" s="162"/>
      <c r="N42146" s="152"/>
      <c r="P42146" s="138"/>
    </row>
    <row r="42147" spans="13:16" x14ac:dyDescent="0.3">
      <c r="M42147" s="162"/>
      <c r="N42147" s="152"/>
      <c r="P42147" s="138"/>
    </row>
    <row r="42148" spans="13:16" x14ac:dyDescent="0.3">
      <c r="M42148" s="162"/>
      <c r="N42148" s="152"/>
      <c r="P42148" s="138"/>
    </row>
    <row r="42149" spans="13:16" x14ac:dyDescent="0.3">
      <c r="M42149" s="162"/>
      <c r="N42149" s="152"/>
      <c r="P42149" s="138"/>
    </row>
    <row r="42150" spans="13:16" x14ac:dyDescent="0.3">
      <c r="M42150" s="162"/>
      <c r="N42150" s="152"/>
      <c r="P42150" s="138"/>
    </row>
    <row r="42151" spans="13:16" x14ac:dyDescent="0.3">
      <c r="M42151" s="162"/>
      <c r="N42151" s="152"/>
      <c r="P42151" s="138"/>
    </row>
    <row r="42152" spans="13:16" x14ac:dyDescent="0.3">
      <c r="M42152" s="162"/>
      <c r="N42152" s="152"/>
      <c r="P42152" s="138"/>
    </row>
    <row r="42153" spans="13:16" x14ac:dyDescent="0.3">
      <c r="M42153" s="162"/>
      <c r="N42153" s="152"/>
      <c r="P42153" s="138"/>
    </row>
    <row r="42154" spans="13:16" x14ac:dyDescent="0.3">
      <c r="M42154" s="162"/>
      <c r="N42154" s="152"/>
      <c r="P42154" s="138"/>
    </row>
    <row r="42155" spans="13:16" x14ac:dyDescent="0.3">
      <c r="M42155" s="162"/>
      <c r="N42155" s="152"/>
      <c r="P42155" s="138"/>
    </row>
    <row r="42156" spans="13:16" x14ac:dyDescent="0.3">
      <c r="M42156" s="162"/>
      <c r="N42156" s="152"/>
      <c r="P42156" s="138"/>
    </row>
    <row r="42157" spans="13:16" x14ac:dyDescent="0.3">
      <c r="M42157" s="162"/>
      <c r="N42157" s="152"/>
      <c r="P42157" s="138"/>
    </row>
    <row r="42158" spans="13:16" x14ac:dyDescent="0.3">
      <c r="M42158" s="162"/>
      <c r="N42158" s="152"/>
      <c r="P42158" s="138"/>
    </row>
    <row r="42159" spans="13:16" x14ac:dyDescent="0.3">
      <c r="M42159" s="162"/>
      <c r="N42159" s="152"/>
      <c r="P42159" s="138"/>
    </row>
    <row r="42160" spans="13:16" x14ac:dyDescent="0.3">
      <c r="M42160" s="162"/>
      <c r="N42160" s="152"/>
      <c r="P42160" s="138"/>
    </row>
    <row r="42161" spans="13:16" x14ac:dyDescent="0.3">
      <c r="M42161" s="162"/>
      <c r="N42161" s="152"/>
      <c r="P42161" s="138"/>
    </row>
    <row r="42162" spans="13:16" x14ac:dyDescent="0.3">
      <c r="M42162" s="162"/>
      <c r="N42162" s="152"/>
      <c r="P42162" s="138"/>
    </row>
    <row r="42163" spans="13:16" x14ac:dyDescent="0.3">
      <c r="M42163" s="162"/>
      <c r="N42163" s="152"/>
      <c r="P42163" s="138"/>
    </row>
    <row r="42164" spans="13:16" x14ac:dyDescent="0.3">
      <c r="M42164" s="162"/>
      <c r="N42164" s="152"/>
      <c r="P42164" s="138"/>
    </row>
    <row r="42165" spans="13:16" x14ac:dyDescent="0.3">
      <c r="M42165" s="162"/>
      <c r="N42165" s="152"/>
      <c r="P42165" s="138"/>
    </row>
    <row r="42166" spans="13:16" x14ac:dyDescent="0.3">
      <c r="M42166" s="162"/>
      <c r="N42166" s="152"/>
      <c r="P42166" s="138"/>
    </row>
    <row r="42167" spans="13:16" x14ac:dyDescent="0.3">
      <c r="M42167" s="162"/>
      <c r="N42167" s="152"/>
      <c r="P42167" s="138"/>
    </row>
    <row r="42168" spans="13:16" x14ac:dyDescent="0.3">
      <c r="M42168" s="162"/>
      <c r="N42168" s="152"/>
      <c r="P42168" s="138"/>
    </row>
    <row r="42169" spans="13:16" x14ac:dyDescent="0.3">
      <c r="M42169" s="162"/>
      <c r="N42169" s="152"/>
      <c r="P42169" s="138"/>
    </row>
    <row r="42170" spans="13:16" x14ac:dyDescent="0.3">
      <c r="M42170" s="162"/>
      <c r="N42170" s="152"/>
      <c r="P42170" s="138"/>
    </row>
    <row r="42171" spans="13:16" x14ac:dyDescent="0.3">
      <c r="M42171" s="162"/>
      <c r="N42171" s="152"/>
      <c r="P42171" s="138"/>
    </row>
    <row r="42172" spans="13:16" x14ac:dyDescent="0.3">
      <c r="M42172" s="162"/>
      <c r="N42172" s="152"/>
      <c r="P42172" s="138"/>
    </row>
    <row r="42173" spans="13:16" x14ac:dyDescent="0.3">
      <c r="M42173" s="162"/>
      <c r="N42173" s="152"/>
      <c r="P42173" s="138"/>
    </row>
    <row r="42174" spans="13:16" x14ac:dyDescent="0.3">
      <c r="M42174" s="162"/>
      <c r="N42174" s="152"/>
      <c r="P42174" s="138"/>
    </row>
    <row r="42175" spans="13:16" x14ac:dyDescent="0.3">
      <c r="M42175" s="162"/>
      <c r="N42175" s="152"/>
      <c r="P42175" s="138"/>
    </row>
    <row r="42176" spans="13:16" x14ac:dyDescent="0.3">
      <c r="M42176" s="162"/>
      <c r="N42176" s="152"/>
      <c r="P42176" s="138"/>
    </row>
    <row r="42177" spans="13:16" x14ac:dyDescent="0.3">
      <c r="M42177" s="162"/>
      <c r="N42177" s="152"/>
      <c r="P42177" s="138"/>
    </row>
    <row r="42178" spans="13:16" x14ac:dyDescent="0.3">
      <c r="M42178" s="162"/>
      <c r="N42178" s="152"/>
      <c r="P42178" s="138"/>
    </row>
    <row r="42179" spans="13:16" x14ac:dyDescent="0.3">
      <c r="M42179" s="162"/>
      <c r="N42179" s="152"/>
      <c r="P42179" s="138"/>
    </row>
    <row r="42180" spans="13:16" x14ac:dyDescent="0.3">
      <c r="M42180" s="162"/>
      <c r="N42180" s="152"/>
      <c r="P42180" s="138"/>
    </row>
    <row r="42181" spans="13:16" x14ac:dyDescent="0.3">
      <c r="M42181" s="162"/>
      <c r="N42181" s="152"/>
      <c r="P42181" s="138"/>
    </row>
    <row r="42182" spans="13:16" x14ac:dyDescent="0.3">
      <c r="M42182" s="162"/>
      <c r="N42182" s="152"/>
      <c r="P42182" s="138"/>
    </row>
    <row r="42183" spans="13:16" x14ac:dyDescent="0.3">
      <c r="M42183" s="162"/>
      <c r="N42183" s="152"/>
      <c r="P42183" s="138"/>
    </row>
    <row r="42184" spans="13:16" x14ac:dyDescent="0.3">
      <c r="M42184" s="162"/>
      <c r="N42184" s="152"/>
      <c r="P42184" s="138"/>
    </row>
    <row r="42185" spans="13:16" x14ac:dyDescent="0.3">
      <c r="M42185" s="162"/>
      <c r="N42185" s="152"/>
      <c r="P42185" s="138"/>
    </row>
    <row r="42186" spans="13:16" x14ac:dyDescent="0.3">
      <c r="M42186" s="162"/>
      <c r="N42186" s="152"/>
      <c r="P42186" s="138"/>
    </row>
    <row r="42187" spans="13:16" x14ac:dyDescent="0.3">
      <c r="M42187" s="162"/>
      <c r="N42187" s="152"/>
      <c r="P42187" s="138"/>
    </row>
    <row r="42188" spans="13:16" x14ac:dyDescent="0.3">
      <c r="M42188" s="162"/>
      <c r="N42188" s="152"/>
      <c r="P42188" s="138"/>
    </row>
    <row r="42189" spans="13:16" x14ac:dyDescent="0.3">
      <c r="M42189" s="162"/>
      <c r="N42189" s="152"/>
      <c r="P42189" s="138"/>
    </row>
    <row r="42190" spans="13:16" x14ac:dyDescent="0.3">
      <c r="M42190" s="162"/>
      <c r="N42190" s="152"/>
      <c r="P42190" s="138"/>
    </row>
    <row r="42191" spans="13:16" x14ac:dyDescent="0.3">
      <c r="M42191" s="162"/>
      <c r="N42191" s="152"/>
      <c r="P42191" s="138"/>
    </row>
    <row r="42192" spans="13:16" x14ac:dyDescent="0.3">
      <c r="M42192" s="162"/>
      <c r="N42192" s="152"/>
      <c r="P42192" s="138"/>
    </row>
    <row r="42193" spans="13:16" x14ac:dyDescent="0.3">
      <c r="M42193" s="162"/>
      <c r="N42193" s="152"/>
      <c r="P42193" s="138"/>
    </row>
    <row r="42194" spans="13:16" x14ac:dyDescent="0.3">
      <c r="M42194" s="162"/>
      <c r="N42194" s="152"/>
      <c r="P42194" s="138"/>
    </row>
    <row r="42195" spans="13:16" x14ac:dyDescent="0.3">
      <c r="M42195" s="162"/>
      <c r="N42195" s="152"/>
      <c r="P42195" s="138"/>
    </row>
    <row r="42196" spans="13:16" x14ac:dyDescent="0.3">
      <c r="M42196" s="162"/>
      <c r="N42196" s="152"/>
      <c r="P42196" s="138"/>
    </row>
    <row r="42197" spans="13:16" x14ac:dyDescent="0.3">
      <c r="M42197" s="162"/>
      <c r="N42197" s="152"/>
      <c r="P42197" s="138"/>
    </row>
    <row r="42198" spans="13:16" x14ac:dyDescent="0.3">
      <c r="M42198" s="162"/>
      <c r="N42198" s="152"/>
      <c r="P42198" s="138"/>
    </row>
    <row r="42199" spans="13:16" x14ac:dyDescent="0.3">
      <c r="M42199" s="162"/>
      <c r="N42199" s="152"/>
      <c r="P42199" s="138"/>
    </row>
    <row r="42200" spans="13:16" x14ac:dyDescent="0.3">
      <c r="M42200" s="162"/>
      <c r="N42200" s="152"/>
      <c r="P42200" s="138"/>
    </row>
    <row r="42201" spans="13:16" x14ac:dyDescent="0.3">
      <c r="M42201" s="162"/>
      <c r="N42201" s="152"/>
      <c r="P42201" s="138"/>
    </row>
    <row r="42202" spans="13:16" x14ac:dyDescent="0.3">
      <c r="M42202" s="162"/>
      <c r="N42202" s="152"/>
      <c r="P42202" s="138"/>
    </row>
    <row r="42203" spans="13:16" x14ac:dyDescent="0.3">
      <c r="M42203" s="162"/>
      <c r="N42203" s="152"/>
      <c r="P42203" s="138"/>
    </row>
    <row r="42204" spans="13:16" x14ac:dyDescent="0.3">
      <c r="M42204" s="162"/>
      <c r="N42204" s="152"/>
      <c r="P42204" s="138"/>
    </row>
    <row r="42205" spans="13:16" x14ac:dyDescent="0.3">
      <c r="M42205" s="162"/>
      <c r="N42205" s="152"/>
      <c r="P42205" s="138"/>
    </row>
    <row r="42206" spans="13:16" x14ac:dyDescent="0.3">
      <c r="M42206" s="162"/>
      <c r="N42206" s="152"/>
      <c r="P42206" s="138"/>
    </row>
    <row r="42207" spans="13:16" x14ac:dyDescent="0.3">
      <c r="M42207" s="162"/>
      <c r="N42207" s="152"/>
      <c r="P42207" s="138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E17" sqref="E17"/>
    </sheetView>
  </sheetViews>
  <sheetFormatPr defaultColWidth="9.109375" defaultRowHeight="14.4" x14ac:dyDescent="0.3"/>
  <cols>
    <col min="1" max="1" width="12.109375" bestFit="1" customWidth="1"/>
    <col min="2" max="2" width="43.44140625" bestFit="1" customWidth="1"/>
    <col min="3" max="3" width="7.44140625" bestFit="1" customWidth="1"/>
    <col min="4" max="4" width="8.6640625" bestFit="1" customWidth="1"/>
    <col min="5" max="5" width="10.44140625" bestFit="1" customWidth="1"/>
    <col min="6" max="6" width="10.88671875" bestFit="1" customWidth="1"/>
    <col min="7" max="7" width="15.6640625" bestFit="1" customWidth="1"/>
    <col min="8" max="8" width="18" bestFit="1" customWidth="1"/>
    <col min="9" max="9" width="12.44140625" bestFit="1" customWidth="1"/>
    <col min="10" max="10" width="13.44140625" bestFit="1" customWidth="1"/>
    <col min="11" max="11" width="9.6640625" bestFit="1" customWidth="1"/>
    <col min="13" max="13" width="12.33203125" bestFit="1" customWidth="1"/>
  </cols>
  <sheetData>
    <row r="1" spans="1:13" x14ac:dyDescent="0.3">
      <c r="A1" t="s">
        <v>108</v>
      </c>
      <c r="B1" t="s">
        <v>109</v>
      </c>
      <c r="C1" t="s">
        <v>118</v>
      </c>
      <c r="D1" t="s">
        <v>117</v>
      </c>
      <c r="E1" s="137" t="s">
        <v>45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</row>
    <row r="2" spans="1:13" x14ac:dyDescent="0.3">
      <c r="A2" s="142"/>
      <c r="B2" s="142"/>
      <c r="C2" s="143"/>
      <c r="D2" s="143"/>
      <c r="E2" s="144"/>
      <c r="F2" s="143"/>
      <c r="G2" s="145"/>
      <c r="H2" s="145"/>
      <c r="I2" s="145"/>
      <c r="J2" s="146"/>
      <c r="K2" s="147"/>
    </row>
    <row r="3" spans="1:13" x14ac:dyDescent="0.3">
      <c r="A3" s="142"/>
      <c r="B3" s="142"/>
      <c r="C3" s="143"/>
      <c r="D3" s="143"/>
      <c r="E3" s="144"/>
      <c r="F3" s="143"/>
      <c r="G3" s="145"/>
      <c r="H3" s="145"/>
      <c r="I3" s="145"/>
      <c r="J3" s="146"/>
      <c r="K3" s="147"/>
      <c r="M3" s="139" t="s">
        <v>126</v>
      </c>
    </row>
    <row r="4" spans="1:13" x14ac:dyDescent="0.3">
      <c r="A4" s="142"/>
      <c r="B4" s="142"/>
      <c r="C4" s="143"/>
      <c r="D4" s="143"/>
      <c r="E4" s="144"/>
      <c r="F4" s="143"/>
      <c r="G4" s="145"/>
      <c r="H4" s="145"/>
      <c r="I4" s="145"/>
      <c r="J4" s="146"/>
      <c r="K4" s="147"/>
      <c r="M4" s="139" t="s">
        <v>125</v>
      </c>
    </row>
    <row r="5" spans="1:13" x14ac:dyDescent="0.3">
      <c r="A5" s="142"/>
      <c r="B5" s="142"/>
      <c r="C5" s="143"/>
      <c r="D5" s="143"/>
      <c r="E5" s="144"/>
      <c r="F5" s="143"/>
      <c r="G5" s="145"/>
      <c r="H5" s="145"/>
      <c r="I5" s="145"/>
      <c r="J5" s="146"/>
      <c r="K5" s="147"/>
      <c r="M5" s="139" t="s">
        <v>127</v>
      </c>
    </row>
    <row r="6" spans="1:13" x14ac:dyDescent="0.3">
      <c r="A6" s="142"/>
      <c r="B6" s="142"/>
      <c r="C6" s="143"/>
      <c r="D6" s="143"/>
      <c r="E6" s="144"/>
      <c r="F6" s="143"/>
      <c r="G6" s="145"/>
      <c r="H6" s="145"/>
      <c r="I6" s="145"/>
      <c r="J6" s="146"/>
      <c r="K6" s="147"/>
      <c r="M6" s="139" t="s">
        <v>128</v>
      </c>
    </row>
    <row r="7" spans="1:13" x14ac:dyDescent="0.3">
      <c r="A7" s="142"/>
      <c r="B7" s="142"/>
      <c r="C7" s="143"/>
      <c r="D7" s="143"/>
      <c r="E7" s="144"/>
      <c r="F7" s="143"/>
      <c r="G7" s="145"/>
      <c r="H7" s="145"/>
      <c r="I7" s="145"/>
      <c r="J7" s="146"/>
      <c r="K7" s="147"/>
      <c r="M7" s="139" t="s">
        <v>129</v>
      </c>
    </row>
    <row r="8" spans="1:13" x14ac:dyDescent="0.3">
      <c r="A8" s="142"/>
      <c r="B8" s="142"/>
      <c r="C8" s="143"/>
      <c r="D8" s="143"/>
      <c r="E8" s="144"/>
      <c r="F8" s="143"/>
      <c r="G8" s="145"/>
      <c r="H8" s="145"/>
      <c r="I8" s="145"/>
      <c r="J8" s="146"/>
      <c r="K8" s="147"/>
      <c r="M8" s="139"/>
    </row>
    <row r="9" spans="1:13" x14ac:dyDescent="0.3">
      <c r="A9" s="142"/>
      <c r="B9" s="142"/>
      <c r="C9" s="143"/>
      <c r="D9" s="143"/>
      <c r="E9" s="144"/>
      <c r="F9" s="143"/>
      <c r="G9" s="145"/>
      <c r="H9" s="145"/>
      <c r="I9" s="145"/>
      <c r="J9" s="146"/>
      <c r="K9" s="147"/>
    </row>
    <row r="10" spans="1:13" x14ac:dyDescent="0.3">
      <c r="A10" s="142"/>
      <c r="B10" s="142"/>
      <c r="C10" s="143"/>
      <c r="D10" s="143"/>
      <c r="E10" s="144"/>
      <c r="F10" s="143"/>
      <c r="G10" s="145"/>
      <c r="H10" s="145"/>
      <c r="I10" s="145"/>
      <c r="J10" s="146"/>
      <c r="K10" s="147"/>
    </row>
    <row r="11" spans="1:13" x14ac:dyDescent="0.3">
      <c r="A11" s="142"/>
      <c r="B11" s="142"/>
      <c r="C11" s="143"/>
      <c r="D11" s="143"/>
      <c r="E11" s="144"/>
      <c r="F11" s="143"/>
      <c r="G11" s="145"/>
      <c r="H11" s="145"/>
      <c r="I11" s="145"/>
      <c r="J11" s="146"/>
      <c r="K11" s="147"/>
    </row>
    <row r="12" spans="1:13" x14ac:dyDescent="0.3">
      <c r="A12" s="142"/>
      <c r="B12" s="142"/>
      <c r="C12" s="143"/>
      <c r="D12" s="143"/>
      <c r="E12" s="144"/>
      <c r="F12" s="143"/>
      <c r="G12" s="145"/>
      <c r="H12" s="145"/>
      <c r="I12" s="145"/>
      <c r="J12" s="146"/>
      <c r="K12" s="147"/>
    </row>
    <row r="13" spans="1:13" x14ac:dyDescent="0.3">
      <c r="A13" s="142"/>
      <c r="B13" s="142"/>
      <c r="C13" s="143"/>
      <c r="D13" s="143"/>
      <c r="E13" s="144"/>
      <c r="F13" s="143"/>
      <c r="G13" s="145"/>
      <c r="H13" s="145"/>
      <c r="I13" s="145"/>
      <c r="J13" s="146"/>
      <c r="K13" s="147"/>
    </row>
    <row r="14" spans="1:13" x14ac:dyDescent="0.3">
      <c r="A14" s="142"/>
      <c r="B14" s="142"/>
      <c r="C14" s="143"/>
      <c r="D14" s="143"/>
      <c r="E14" s="144"/>
      <c r="F14" s="143"/>
      <c r="G14" s="145"/>
      <c r="H14" s="145"/>
      <c r="I14" s="145"/>
      <c r="J14" s="146"/>
      <c r="K14" s="147"/>
    </row>
    <row r="15" spans="1:13" x14ac:dyDescent="0.3">
      <c r="A15" s="142"/>
      <c r="B15" s="142"/>
      <c r="C15" s="143"/>
      <c r="D15" s="143"/>
      <c r="E15" s="144"/>
      <c r="F15" s="143"/>
      <c r="G15" s="145"/>
      <c r="H15" s="145"/>
      <c r="I15" s="145"/>
      <c r="J15" s="146"/>
      <c r="K15" s="147"/>
    </row>
    <row r="16" spans="1:13" x14ac:dyDescent="0.3">
      <c r="A16" s="142"/>
      <c r="B16" s="142"/>
      <c r="C16" s="143"/>
      <c r="D16" s="143"/>
      <c r="E16" s="144"/>
      <c r="F16" s="143"/>
      <c r="G16" s="145"/>
      <c r="H16" s="145"/>
      <c r="I16" s="145"/>
      <c r="J16" s="146"/>
      <c r="K16" s="147"/>
    </row>
    <row r="17" spans="1:11" x14ac:dyDescent="0.3">
      <c r="A17" s="142"/>
      <c r="B17" s="142"/>
      <c r="C17" s="143"/>
      <c r="D17" s="143"/>
      <c r="E17" s="144"/>
      <c r="F17" s="143"/>
      <c r="G17" s="145"/>
      <c r="H17" s="145"/>
      <c r="I17" s="145"/>
      <c r="J17" s="146"/>
      <c r="K17" s="147"/>
    </row>
    <row r="18" spans="1:11" x14ac:dyDescent="0.3">
      <c r="A18" s="142"/>
      <c r="B18" s="142"/>
      <c r="C18" s="143"/>
      <c r="D18" s="143"/>
      <c r="E18" s="144"/>
      <c r="F18" s="143"/>
      <c r="G18" s="145"/>
      <c r="H18" s="145"/>
      <c r="I18" s="145"/>
      <c r="J18" s="146"/>
      <c r="K18" s="147"/>
    </row>
    <row r="19" spans="1:11" x14ac:dyDescent="0.3">
      <c r="A19" s="142"/>
      <c r="B19" s="142"/>
      <c r="C19" s="143"/>
      <c r="D19" s="143"/>
      <c r="E19" s="144"/>
      <c r="F19" s="143"/>
      <c r="G19" s="145"/>
      <c r="H19" s="145"/>
      <c r="I19" s="145"/>
      <c r="J19" s="146"/>
      <c r="K19" s="147"/>
    </row>
    <row r="20" spans="1:11" x14ac:dyDescent="0.3">
      <c r="A20" s="142"/>
      <c r="B20" s="142"/>
      <c r="C20" s="143"/>
      <c r="D20" s="143"/>
      <c r="E20" s="144"/>
      <c r="F20" s="143"/>
      <c r="G20" s="145"/>
      <c r="H20" s="145"/>
      <c r="I20" s="145"/>
      <c r="J20" s="146"/>
      <c r="K20" s="147"/>
    </row>
    <row r="21" spans="1:11" x14ac:dyDescent="0.3">
      <c r="A21" s="142"/>
      <c r="B21" s="142"/>
      <c r="C21" s="143"/>
      <c r="D21" s="143"/>
      <c r="E21" s="144"/>
      <c r="F21" s="143"/>
      <c r="G21" s="145"/>
      <c r="H21" s="145"/>
      <c r="I21" s="145"/>
      <c r="J21" s="146"/>
      <c r="K21" s="147"/>
    </row>
    <row r="22" spans="1:11" x14ac:dyDescent="0.3">
      <c r="A22" s="142"/>
      <c r="B22" s="142"/>
      <c r="C22" s="143"/>
      <c r="D22" s="143"/>
      <c r="E22" s="144"/>
      <c r="F22" s="143"/>
      <c r="G22" s="145"/>
      <c r="H22" s="145"/>
      <c r="I22" s="145"/>
      <c r="J22" s="146"/>
      <c r="K22" s="147"/>
    </row>
    <row r="23" spans="1:11" x14ac:dyDescent="0.3">
      <c r="A23" s="142"/>
      <c r="B23" s="142"/>
      <c r="C23" s="143"/>
      <c r="D23" s="143"/>
      <c r="E23" s="144"/>
      <c r="F23" s="143"/>
      <c r="G23" s="145"/>
      <c r="H23" s="145"/>
      <c r="I23" s="145"/>
      <c r="J23" s="146"/>
      <c r="K23" s="147"/>
    </row>
    <row r="24" spans="1:11" x14ac:dyDescent="0.3">
      <c r="A24" s="142"/>
      <c r="B24" s="142"/>
      <c r="C24" s="143"/>
      <c r="D24" s="143"/>
      <c r="E24" s="144"/>
      <c r="F24" s="143"/>
      <c r="G24" s="145"/>
      <c r="H24" s="145"/>
      <c r="I24" s="145"/>
      <c r="J24" s="146"/>
      <c r="K24" s="147"/>
    </row>
    <row r="25" spans="1:11" x14ac:dyDescent="0.3">
      <c r="A25" s="142"/>
      <c r="B25" s="142"/>
      <c r="C25" s="143"/>
      <c r="D25" s="143"/>
      <c r="E25" s="144"/>
      <c r="F25" s="143"/>
      <c r="G25" s="145"/>
      <c r="H25" s="145"/>
      <c r="I25" s="145"/>
      <c r="J25" s="146"/>
      <c r="K25" s="147"/>
    </row>
    <row r="26" spans="1:11" x14ac:dyDescent="0.3">
      <c r="A26" s="142"/>
      <c r="B26" s="142"/>
      <c r="C26" s="143"/>
      <c r="D26" s="143"/>
      <c r="E26" s="144"/>
      <c r="F26" s="143"/>
      <c r="G26" s="145"/>
      <c r="H26" s="145"/>
      <c r="I26" s="145"/>
      <c r="J26" s="146"/>
      <c r="K26" s="147"/>
    </row>
    <row r="27" spans="1:11" x14ac:dyDescent="0.3">
      <c r="A27" s="142"/>
      <c r="B27" s="142"/>
      <c r="C27" s="143"/>
      <c r="D27" s="143"/>
      <c r="E27" s="144"/>
      <c r="F27" s="143"/>
      <c r="G27" s="145"/>
      <c r="H27" s="145"/>
      <c r="I27" s="145"/>
      <c r="J27" s="146"/>
      <c r="K27" s="147"/>
    </row>
    <row r="28" spans="1:11" x14ac:dyDescent="0.3">
      <c r="A28" s="142"/>
      <c r="B28" s="142"/>
      <c r="C28" s="143"/>
      <c r="D28" s="143"/>
      <c r="E28" s="144"/>
      <c r="F28" s="143"/>
      <c r="G28" s="145"/>
      <c r="H28" s="145"/>
      <c r="I28" s="145"/>
      <c r="J28" s="146"/>
      <c r="K28" s="147"/>
    </row>
    <row r="29" spans="1:11" x14ac:dyDescent="0.3">
      <c r="A29" s="142"/>
      <c r="B29" s="142"/>
      <c r="C29" s="143"/>
      <c r="D29" s="143"/>
      <c r="E29" s="144"/>
      <c r="F29" s="143"/>
      <c r="G29" s="145"/>
      <c r="H29" s="145"/>
      <c r="I29" s="145"/>
      <c r="J29" s="146"/>
      <c r="K29" s="147"/>
    </row>
    <row r="30" spans="1:11" x14ac:dyDescent="0.3">
      <c r="A30" s="142"/>
      <c r="B30" s="142"/>
      <c r="C30" s="143"/>
      <c r="D30" s="143"/>
      <c r="E30" s="144"/>
      <c r="F30" s="143"/>
      <c r="G30" s="145"/>
      <c r="H30" s="145"/>
      <c r="I30" s="145"/>
      <c r="J30" s="146"/>
      <c r="K30" s="147"/>
    </row>
    <row r="31" spans="1:11" x14ac:dyDescent="0.3">
      <c r="A31" s="142"/>
      <c r="B31" s="142"/>
      <c r="C31" s="143"/>
      <c r="D31" s="143"/>
      <c r="E31" s="144"/>
      <c r="F31" s="143"/>
      <c r="G31" s="145"/>
      <c r="H31" s="145"/>
      <c r="I31" s="145"/>
      <c r="J31" s="146"/>
      <c r="K31" s="147"/>
    </row>
    <row r="32" spans="1:11" x14ac:dyDescent="0.3">
      <c r="A32" s="142"/>
      <c r="B32" s="142"/>
      <c r="C32" s="143"/>
      <c r="D32" s="143"/>
      <c r="E32" s="144"/>
      <c r="F32" s="143"/>
      <c r="G32" s="145"/>
      <c r="H32" s="145"/>
      <c r="I32" s="145"/>
      <c r="J32" s="146"/>
      <c r="K32" s="147"/>
    </row>
    <row r="33" spans="1:11" x14ac:dyDescent="0.3">
      <c r="A33" s="142"/>
      <c r="B33" s="142"/>
      <c r="C33" s="143"/>
      <c r="D33" s="143"/>
      <c r="E33" s="144"/>
      <c r="F33" s="143"/>
      <c r="G33" s="145"/>
      <c r="H33" s="145"/>
      <c r="I33" s="145"/>
      <c r="J33" s="146"/>
      <c r="K33" s="147"/>
    </row>
    <row r="34" spans="1:11" x14ac:dyDescent="0.3">
      <c r="A34" s="142"/>
      <c r="B34" s="142"/>
      <c r="C34" s="143"/>
      <c r="D34" s="143"/>
      <c r="E34" s="144"/>
      <c r="F34" s="143"/>
      <c r="G34" s="145"/>
      <c r="H34" s="145"/>
      <c r="I34" s="145"/>
      <c r="J34" s="146"/>
      <c r="K34" s="147"/>
    </row>
    <row r="35" spans="1:11" x14ac:dyDescent="0.3">
      <c r="A35" s="142"/>
      <c r="B35" s="142"/>
      <c r="C35" s="143"/>
      <c r="D35" s="143"/>
      <c r="E35" s="144"/>
      <c r="F35" s="143"/>
      <c r="G35" s="145"/>
      <c r="H35" s="145"/>
      <c r="I35" s="145"/>
      <c r="J35" s="146"/>
      <c r="K35" s="147"/>
    </row>
    <row r="36" spans="1:11" x14ac:dyDescent="0.3">
      <c r="A36" s="142"/>
      <c r="B36" s="142"/>
      <c r="C36" s="143"/>
      <c r="D36" s="143"/>
      <c r="E36" s="144"/>
      <c r="F36" s="143"/>
      <c r="G36" s="145"/>
      <c r="H36" s="145"/>
      <c r="I36" s="145"/>
      <c r="J36" s="146"/>
      <c r="K36" s="147"/>
    </row>
    <row r="37" spans="1:11" x14ac:dyDescent="0.3">
      <c r="A37" s="142"/>
      <c r="B37" s="142"/>
      <c r="C37" s="143"/>
      <c r="D37" s="143"/>
      <c r="E37" s="144"/>
      <c r="F37" s="143"/>
      <c r="G37" s="145"/>
      <c r="H37" s="145"/>
      <c r="I37" s="145"/>
      <c r="J37" s="146"/>
      <c r="K37" s="147"/>
    </row>
    <row r="38" spans="1:11" x14ac:dyDescent="0.3">
      <c r="A38" s="142"/>
      <c r="B38" s="142"/>
      <c r="C38" s="143"/>
      <c r="D38" s="143"/>
      <c r="E38" s="144"/>
      <c r="F38" s="143"/>
      <c r="G38" s="145"/>
      <c r="H38" s="145"/>
      <c r="I38" s="145"/>
      <c r="J38" s="146"/>
      <c r="K38" s="147"/>
    </row>
    <row r="39" spans="1:11" x14ac:dyDescent="0.3">
      <c r="A39" s="142"/>
      <c r="B39" s="142"/>
      <c r="C39" s="143"/>
      <c r="D39" s="143"/>
      <c r="E39" s="144"/>
      <c r="F39" s="143"/>
      <c r="G39" s="145"/>
      <c r="H39" s="145"/>
      <c r="I39" s="145"/>
      <c r="J39" s="146"/>
      <c r="K39" s="147"/>
    </row>
    <row r="40" spans="1:11" x14ac:dyDescent="0.3">
      <c r="A40" s="142"/>
      <c r="B40" s="142"/>
      <c r="C40" s="143"/>
      <c r="D40" s="143"/>
      <c r="E40" s="144"/>
      <c r="F40" s="143"/>
      <c r="G40" s="145"/>
      <c r="H40" s="145"/>
      <c r="I40" s="145"/>
      <c r="J40" s="146"/>
      <c r="K40" s="147"/>
    </row>
    <row r="41" spans="1:11" x14ac:dyDescent="0.3">
      <c r="A41" s="142"/>
      <c r="B41" s="142"/>
      <c r="C41" s="143"/>
      <c r="D41" s="143"/>
      <c r="E41" s="144"/>
      <c r="F41" s="143"/>
      <c r="G41" s="145"/>
      <c r="H41" s="145"/>
      <c r="I41" s="145"/>
      <c r="J41" s="146"/>
      <c r="K41" s="147"/>
    </row>
    <row r="42" spans="1:11" x14ac:dyDescent="0.3">
      <c r="A42" s="142"/>
      <c r="B42" s="142"/>
      <c r="C42" s="143"/>
      <c r="D42" s="143"/>
      <c r="E42" s="144"/>
      <c r="F42" s="143"/>
      <c r="G42" s="145"/>
      <c r="H42" s="145"/>
      <c r="I42" s="145"/>
      <c r="J42" s="146"/>
      <c r="K42" s="147"/>
    </row>
    <row r="43" spans="1:11" x14ac:dyDescent="0.3">
      <c r="A43" s="142"/>
      <c r="B43" s="142"/>
      <c r="C43" s="143"/>
      <c r="D43" s="143"/>
      <c r="E43" s="144"/>
      <c r="F43" s="143"/>
      <c r="G43" s="145"/>
      <c r="H43" s="145"/>
      <c r="I43" s="145"/>
      <c r="J43" s="146"/>
      <c r="K43" s="147"/>
    </row>
    <row r="44" spans="1:11" x14ac:dyDescent="0.3">
      <c r="A44" s="142"/>
      <c r="B44" s="142"/>
      <c r="C44" s="143"/>
      <c r="D44" s="143"/>
      <c r="E44" s="144"/>
      <c r="F44" s="143"/>
      <c r="G44" s="145"/>
      <c r="H44" s="145"/>
      <c r="I44" s="145"/>
      <c r="J44" s="146"/>
      <c r="K44" s="147"/>
    </row>
    <row r="45" spans="1:11" x14ac:dyDescent="0.3">
      <c r="A45" s="142"/>
      <c r="B45" s="142"/>
      <c r="C45" s="143"/>
      <c r="D45" s="143"/>
      <c r="E45" s="144"/>
      <c r="F45" s="143"/>
      <c r="G45" s="145"/>
      <c r="H45" s="145"/>
      <c r="I45" s="145"/>
      <c r="J45" s="146"/>
      <c r="K45" s="147"/>
    </row>
    <row r="46" spans="1:11" x14ac:dyDescent="0.3">
      <c r="A46" s="142"/>
      <c r="B46" s="142"/>
      <c r="C46" s="143"/>
      <c r="D46" s="143"/>
      <c r="E46" s="144"/>
      <c r="F46" s="143"/>
      <c r="G46" s="145"/>
      <c r="H46" s="145"/>
      <c r="I46" s="145"/>
      <c r="J46" s="146"/>
      <c r="K46" s="147"/>
    </row>
    <row r="47" spans="1:11" x14ac:dyDescent="0.3">
      <c r="A47" s="142"/>
      <c r="B47" s="142"/>
      <c r="C47" s="143"/>
      <c r="D47" s="143"/>
      <c r="E47" s="144"/>
      <c r="F47" s="143"/>
      <c r="G47" s="145"/>
      <c r="H47" s="145"/>
      <c r="I47" s="145"/>
      <c r="J47" s="146"/>
      <c r="K47" s="147"/>
    </row>
    <row r="48" spans="1:11" x14ac:dyDescent="0.3">
      <c r="A48" s="142"/>
      <c r="B48" s="142"/>
      <c r="C48" s="143"/>
      <c r="D48" s="143"/>
      <c r="E48" s="144"/>
      <c r="F48" s="143"/>
      <c r="G48" s="145"/>
      <c r="H48" s="145"/>
      <c r="I48" s="145"/>
      <c r="J48" s="146"/>
      <c r="K48" s="147"/>
    </row>
    <row r="49" spans="1:11" x14ac:dyDescent="0.3">
      <c r="A49" s="142"/>
      <c r="B49" s="142"/>
      <c r="C49" s="143"/>
      <c r="D49" s="143"/>
      <c r="E49" s="144"/>
      <c r="F49" s="143"/>
      <c r="G49" s="145"/>
      <c r="H49" s="145"/>
      <c r="I49" s="145"/>
      <c r="J49" s="146"/>
      <c r="K49" s="147"/>
    </row>
    <row r="50" spans="1:11" x14ac:dyDescent="0.3">
      <c r="A50" s="142"/>
      <c r="B50" s="142"/>
      <c r="C50" s="143"/>
      <c r="D50" s="143"/>
      <c r="E50" s="144"/>
      <c r="F50" s="143"/>
      <c r="G50" s="145"/>
      <c r="H50" s="145"/>
      <c r="I50" s="145"/>
      <c r="J50" s="146"/>
      <c r="K50" s="147"/>
    </row>
    <row r="51" spans="1:11" x14ac:dyDescent="0.3">
      <c r="A51" s="142"/>
      <c r="B51" s="142"/>
      <c r="C51" s="143"/>
      <c r="D51" s="143"/>
      <c r="E51" s="144"/>
      <c r="F51" s="143"/>
      <c r="G51" s="145"/>
      <c r="H51" s="145"/>
      <c r="I51" s="145"/>
      <c r="J51" s="146"/>
      <c r="K51" s="147"/>
    </row>
    <row r="52" spans="1:11" x14ac:dyDescent="0.3">
      <c r="A52" s="142"/>
      <c r="B52" s="142"/>
      <c r="C52" s="143"/>
      <c r="D52" s="143"/>
      <c r="E52" s="144"/>
      <c r="F52" s="143"/>
      <c r="G52" s="145"/>
      <c r="H52" s="145"/>
      <c r="I52" s="145"/>
      <c r="J52" s="146"/>
      <c r="K52" s="147"/>
    </row>
    <row r="53" spans="1:11" x14ac:dyDescent="0.3">
      <c r="A53" s="142"/>
      <c r="B53" s="142"/>
      <c r="C53" s="143"/>
      <c r="D53" s="143"/>
      <c r="E53" s="144"/>
      <c r="F53" s="143"/>
      <c r="G53" s="145"/>
      <c r="H53" s="145"/>
      <c r="I53" s="145"/>
      <c r="J53" s="146"/>
      <c r="K53" s="147"/>
    </row>
    <row r="54" spans="1:11" x14ac:dyDescent="0.3">
      <c r="A54" s="142"/>
      <c r="B54" s="142"/>
      <c r="C54" s="143"/>
      <c r="D54" s="143"/>
      <c r="E54" s="144"/>
      <c r="F54" s="143"/>
      <c r="G54" s="145"/>
      <c r="H54" s="145"/>
      <c r="I54" s="145"/>
      <c r="J54" s="146"/>
      <c r="K54" s="147"/>
    </row>
    <row r="55" spans="1:11" x14ac:dyDescent="0.3">
      <c r="A55" s="142"/>
      <c r="B55" s="142"/>
      <c r="C55" s="143"/>
      <c r="D55" s="143"/>
      <c r="E55" s="144"/>
      <c r="F55" s="143"/>
      <c r="G55" s="145"/>
      <c r="H55" s="145"/>
      <c r="I55" s="145"/>
      <c r="J55" s="146"/>
      <c r="K55" s="147"/>
    </row>
    <row r="56" spans="1:11" x14ac:dyDescent="0.3">
      <c r="A56" s="142"/>
      <c r="B56" s="142"/>
      <c r="C56" s="143"/>
      <c r="D56" s="143"/>
      <c r="E56" s="144"/>
      <c r="F56" s="143"/>
      <c r="G56" s="145"/>
      <c r="H56" s="145"/>
      <c r="I56" s="145"/>
      <c r="J56" s="146"/>
      <c r="K56" s="147"/>
    </row>
    <row r="57" spans="1:11" x14ac:dyDescent="0.3">
      <c r="A57" s="142"/>
      <c r="B57" s="142"/>
      <c r="C57" s="143"/>
      <c r="D57" s="143"/>
      <c r="E57" s="144"/>
      <c r="F57" s="143"/>
      <c r="G57" s="145"/>
      <c r="H57" s="145"/>
      <c r="I57" s="145"/>
      <c r="J57" s="146"/>
      <c r="K57" s="147"/>
    </row>
    <row r="58" spans="1:11" x14ac:dyDescent="0.3">
      <c r="A58" s="142"/>
      <c r="B58" s="142"/>
      <c r="C58" s="143"/>
      <c r="D58" s="143"/>
      <c r="E58" s="144"/>
      <c r="F58" s="143"/>
      <c r="G58" s="145"/>
      <c r="H58" s="145"/>
      <c r="I58" s="145"/>
      <c r="J58" s="146"/>
      <c r="K58" s="147"/>
    </row>
    <row r="59" spans="1:11" x14ac:dyDescent="0.3">
      <c r="A59" s="142"/>
      <c r="B59" s="142"/>
      <c r="C59" s="143"/>
      <c r="D59" s="143"/>
      <c r="E59" s="144"/>
      <c r="F59" s="143"/>
      <c r="G59" s="145"/>
      <c r="H59" s="145"/>
      <c r="I59" s="145"/>
      <c r="J59" s="146"/>
      <c r="K59" s="147"/>
    </row>
    <row r="60" spans="1:11" x14ac:dyDescent="0.3">
      <c r="A60" s="142"/>
      <c r="B60" s="142"/>
      <c r="C60" s="143"/>
      <c r="D60" s="143"/>
      <c r="E60" s="144"/>
      <c r="F60" s="143"/>
      <c r="G60" s="145"/>
      <c r="H60" s="145"/>
      <c r="I60" s="145"/>
      <c r="J60" s="146"/>
      <c r="K60" s="147"/>
    </row>
    <row r="61" spans="1:11" x14ac:dyDescent="0.3">
      <c r="A61" s="142"/>
      <c r="B61" s="142"/>
      <c r="C61" s="143"/>
      <c r="D61" s="143"/>
      <c r="E61" s="144"/>
      <c r="F61" s="143"/>
      <c r="G61" s="145"/>
      <c r="H61" s="145"/>
      <c r="I61" s="145"/>
      <c r="J61" s="146"/>
      <c r="K61" s="147"/>
    </row>
    <row r="62" spans="1:11" x14ac:dyDescent="0.3">
      <c r="A62" s="142"/>
      <c r="B62" s="142"/>
      <c r="C62" s="143"/>
      <c r="D62" s="143"/>
      <c r="E62" s="144"/>
      <c r="F62" s="143"/>
      <c r="G62" s="145"/>
      <c r="H62" s="145"/>
      <c r="I62" s="145"/>
      <c r="J62" s="146"/>
      <c r="K62" s="147"/>
    </row>
    <row r="63" spans="1:11" x14ac:dyDescent="0.3">
      <c r="A63" s="142"/>
      <c r="B63" s="142"/>
      <c r="C63" s="143"/>
      <c r="D63" s="143"/>
      <c r="E63" s="144"/>
      <c r="F63" s="143"/>
      <c r="G63" s="145"/>
      <c r="H63" s="145"/>
      <c r="I63" s="145"/>
      <c r="J63" s="146"/>
      <c r="K63" s="147"/>
    </row>
    <row r="64" spans="1:11" x14ac:dyDescent="0.3">
      <c r="A64" s="142"/>
      <c r="B64" s="142"/>
      <c r="C64" s="143"/>
      <c r="D64" s="143"/>
      <c r="E64" s="144"/>
      <c r="F64" s="143"/>
      <c r="G64" s="145"/>
      <c r="H64" s="145"/>
      <c r="I64" s="145"/>
      <c r="J64" s="146"/>
      <c r="K64" s="147"/>
    </row>
    <row r="65" spans="1:11" x14ac:dyDescent="0.3">
      <c r="A65" s="142"/>
      <c r="B65" s="142"/>
      <c r="C65" s="143"/>
      <c r="D65" s="143"/>
      <c r="E65" s="144"/>
      <c r="F65" s="143"/>
      <c r="G65" s="145"/>
      <c r="H65" s="145"/>
      <c r="I65" s="145"/>
      <c r="J65" s="146"/>
      <c r="K65" s="147"/>
    </row>
    <row r="66" spans="1:11" x14ac:dyDescent="0.3">
      <c r="A66" s="142"/>
      <c r="B66" s="142"/>
      <c r="C66" s="143"/>
      <c r="D66" s="143"/>
      <c r="E66" s="144"/>
      <c r="F66" s="143"/>
      <c r="G66" s="145"/>
      <c r="H66" s="145"/>
      <c r="I66" s="145"/>
      <c r="J66" s="146"/>
      <c r="K66" s="147"/>
    </row>
    <row r="67" spans="1:11" x14ac:dyDescent="0.3">
      <c r="A67" s="142"/>
      <c r="B67" s="142"/>
      <c r="C67" s="143"/>
      <c r="D67" s="143"/>
      <c r="E67" s="144"/>
      <c r="F67" s="143"/>
      <c r="G67" s="145"/>
      <c r="H67" s="145"/>
      <c r="I67" s="145"/>
      <c r="J67" s="146"/>
      <c r="K67" s="147"/>
    </row>
    <row r="68" spans="1:11" x14ac:dyDescent="0.3">
      <c r="A68" s="142"/>
      <c r="B68" s="142"/>
      <c r="C68" s="143"/>
      <c r="D68" s="143"/>
      <c r="E68" s="144"/>
      <c r="F68" s="143"/>
      <c r="G68" s="145"/>
      <c r="H68" s="145"/>
      <c r="I68" s="145"/>
      <c r="J68" s="146"/>
      <c r="K68" s="147"/>
    </row>
    <row r="69" spans="1:11" x14ac:dyDescent="0.3">
      <c r="A69" s="142"/>
      <c r="B69" s="142"/>
      <c r="C69" s="143"/>
      <c r="D69" s="143"/>
      <c r="E69" s="144"/>
      <c r="F69" s="143"/>
      <c r="G69" s="145"/>
      <c r="H69" s="145"/>
      <c r="I69" s="145"/>
      <c r="J69" s="146"/>
      <c r="K69" s="147"/>
    </row>
    <row r="70" spans="1:11" x14ac:dyDescent="0.3">
      <c r="A70" s="142"/>
      <c r="B70" s="142"/>
      <c r="C70" s="143"/>
      <c r="D70" s="143"/>
      <c r="E70" s="144"/>
      <c r="F70" s="143"/>
      <c r="G70" s="145"/>
      <c r="H70" s="145"/>
      <c r="I70" s="145"/>
      <c r="J70" s="146"/>
      <c r="K70" s="147"/>
    </row>
    <row r="71" spans="1:11" x14ac:dyDescent="0.3">
      <c r="A71" s="142"/>
      <c r="B71" s="142"/>
      <c r="C71" s="143"/>
      <c r="D71" s="143"/>
      <c r="E71" s="144"/>
      <c r="F71" s="143"/>
      <c r="G71" s="145"/>
      <c r="H71" s="145"/>
      <c r="I71" s="145"/>
      <c r="J71" s="146"/>
      <c r="K71" s="147"/>
    </row>
    <row r="72" spans="1:11" x14ac:dyDescent="0.3">
      <c r="A72" s="142"/>
      <c r="B72" s="142"/>
      <c r="C72" s="143"/>
      <c r="D72" s="143"/>
      <c r="E72" s="144"/>
      <c r="F72" s="143"/>
      <c r="G72" s="145"/>
      <c r="H72" s="145"/>
      <c r="I72" s="145"/>
      <c r="J72" s="146"/>
      <c r="K72" s="147"/>
    </row>
    <row r="73" spans="1:11" x14ac:dyDescent="0.3">
      <c r="A73" s="142"/>
      <c r="B73" s="142"/>
      <c r="C73" s="143"/>
      <c r="D73" s="143"/>
      <c r="E73" s="144"/>
      <c r="F73" s="143"/>
      <c r="G73" s="145"/>
      <c r="H73" s="145"/>
      <c r="I73" s="145"/>
      <c r="J73" s="146"/>
      <c r="K73" s="147"/>
    </row>
    <row r="74" spans="1:11" x14ac:dyDescent="0.3">
      <c r="A74" s="142"/>
      <c r="B74" s="142"/>
      <c r="C74" s="143"/>
      <c r="D74" s="143"/>
      <c r="E74" s="144"/>
      <c r="F74" s="143"/>
      <c r="G74" s="145"/>
      <c r="H74" s="145"/>
      <c r="I74" s="145"/>
      <c r="J74" s="146"/>
      <c r="K74" s="147"/>
    </row>
    <row r="75" spans="1:11" x14ac:dyDescent="0.3">
      <c r="A75" s="142"/>
      <c r="B75" s="142"/>
      <c r="C75" s="143"/>
      <c r="D75" s="143"/>
      <c r="E75" s="144"/>
      <c r="F75" s="143"/>
      <c r="G75" s="145"/>
      <c r="H75" s="145"/>
      <c r="I75" s="145"/>
      <c r="J75" s="146"/>
      <c r="K75" s="147"/>
    </row>
    <row r="76" spans="1:11" x14ac:dyDescent="0.3">
      <c r="A76" s="142"/>
      <c r="B76" s="142"/>
      <c r="C76" s="143"/>
      <c r="D76" s="143"/>
      <c r="E76" s="144"/>
      <c r="F76" s="143"/>
      <c r="G76" s="145"/>
      <c r="H76" s="145"/>
      <c r="I76" s="145"/>
      <c r="J76" s="146"/>
      <c r="K76" s="147"/>
    </row>
    <row r="77" spans="1:11" x14ac:dyDescent="0.3">
      <c r="A77" s="142"/>
      <c r="B77" s="142"/>
      <c r="C77" s="143"/>
      <c r="D77" s="143"/>
      <c r="E77" s="144"/>
      <c r="F77" s="143"/>
      <c r="G77" s="145"/>
      <c r="H77" s="145"/>
      <c r="I77" s="145"/>
      <c r="J77" s="146"/>
      <c r="K77" s="147"/>
    </row>
    <row r="78" spans="1:11" x14ac:dyDescent="0.3">
      <c r="A78" s="142"/>
      <c r="B78" s="142"/>
      <c r="C78" s="143"/>
      <c r="D78" s="143"/>
      <c r="E78" s="144"/>
      <c r="F78" s="143"/>
      <c r="G78" s="145"/>
      <c r="H78" s="145"/>
      <c r="I78" s="145"/>
      <c r="J78" s="146"/>
      <c r="K78" s="147"/>
    </row>
    <row r="79" spans="1:11" x14ac:dyDescent="0.3">
      <c r="A79" s="142"/>
      <c r="B79" s="142"/>
      <c r="C79" s="143"/>
      <c r="D79" s="143"/>
      <c r="E79" s="144"/>
      <c r="F79" s="143"/>
      <c r="G79" s="145"/>
      <c r="H79" s="145"/>
      <c r="I79" s="145"/>
      <c r="J79" s="146"/>
      <c r="K79" s="147"/>
    </row>
    <row r="80" spans="1:11" x14ac:dyDescent="0.3">
      <c r="A80" s="142"/>
      <c r="B80" s="142"/>
      <c r="C80" s="143"/>
      <c r="D80" s="143"/>
      <c r="E80" s="144"/>
      <c r="F80" s="143"/>
      <c r="G80" s="145"/>
      <c r="H80" s="145"/>
      <c r="I80" s="145"/>
      <c r="J80" s="146"/>
      <c r="K80" s="147"/>
    </row>
    <row r="81" spans="1:11" x14ac:dyDescent="0.3">
      <c r="A81" s="142"/>
      <c r="B81" s="142"/>
      <c r="C81" s="143"/>
      <c r="D81" s="143"/>
      <c r="E81" s="144"/>
      <c r="F81" s="143"/>
      <c r="G81" s="145"/>
      <c r="H81" s="145"/>
      <c r="I81" s="145"/>
      <c r="J81" s="146"/>
      <c r="K81" s="147"/>
    </row>
    <row r="82" spans="1:11" x14ac:dyDescent="0.3">
      <c r="A82" s="142"/>
      <c r="B82" s="142"/>
      <c r="C82" s="143"/>
      <c r="D82" s="143"/>
      <c r="E82" s="144"/>
      <c r="F82" s="143"/>
      <c r="G82" s="145"/>
      <c r="H82" s="145"/>
      <c r="I82" s="145"/>
      <c r="J82" s="146"/>
      <c r="K82" s="147"/>
    </row>
    <row r="83" spans="1:11" x14ac:dyDescent="0.3">
      <c r="A83" s="142"/>
      <c r="B83" s="142"/>
      <c r="C83" s="143"/>
      <c r="D83" s="143"/>
      <c r="E83" s="144"/>
      <c r="F83" s="143"/>
      <c r="G83" s="145"/>
      <c r="H83" s="145"/>
      <c r="I83" s="145"/>
      <c r="J83" s="146"/>
      <c r="K83" s="147"/>
    </row>
    <row r="84" spans="1:11" x14ac:dyDescent="0.3">
      <c r="A84" s="142"/>
      <c r="B84" s="142"/>
      <c r="C84" s="143"/>
      <c r="D84" s="143"/>
      <c r="E84" s="144"/>
      <c r="F84" s="143"/>
      <c r="G84" s="145"/>
      <c r="H84" s="145"/>
      <c r="I84" s="145"/>
      <c r="J84" s="146"/>
      <c r="K84" s="147"/>
    </row>
    <row r="85" spans="1:11" x14ac:dyDescent="0.3">
      <c r="A85" s="142"/>
      <c r="B85" s="142"/>
      <c r="C85" s="143"/>
      <c r="D85" s="143"/>
      <c r="E85" s="144"/>
      <c r="F85" s="143"/>
      <c r="G85" s="145"/>
      <c r="H85" s="145"/>
      <c r="I85" s="145"/>
      <c r="J85" s="146"/>
      <c r="K85" s="147"/>
    </row>
    <row r="86" spans="1:11" x14ac:dyDescent="0.3">
      <c r="A86" s="142"/>
      <c r="B86" s="142"/>
      <c r="C86" s="143"/>
      <c r="D86" s="143"/>
      <c r="E86" s="144"/>
      <c r="F86" s="143"/>
      <c r="G86" s="145"/>
      <c r="H86" s="145"/>
      <c r="I86" s="145"/>
      <c r="J86" s="146"/>
      <c r="K86" s="147"/>
    </row>
    <row r="87" spans="1:11" x14ac:dyDescent="0.3">
      <c r="A87" s="142"/>
      <c r="B87" s="142"/>
      <c r="C87" s="143"/>
      <c r="D87" s="143"/>
      <c r="E87" s="144"/>
      <c r="F87" s="143"/>
      <c r="G87" s="145"/>
      <c r="H87" s="145"/>
      <c r="I87" s="145"/>
      <c r="J87" s="146"/>
      <c r="K87" s="147"/>
    </row>
    <row r="88" spans="1:11" x14ac:dyDescent="0.3">
      <c r="A88" s="142"/>
      <c r="B88" s="142"/>
      <c r="C88" s="143"/>
      <c r="D88" s="143"/>
      <c r="E88" s="144"/>
      <c r="F88" s="143"/>
      <c r="G88" s="145"/>
      <c r="H88" s="145"/>
      <c r="I88" s="145"/>
      <c r="J88" s="146"/>
      <c r="K88" s="147"/>
    </row>
    <row r="89" spans="1:11" x14ac:dyDescent="0.3">
      <c r="A89" s="142"/>
      <c r="B89" s="142"/>
      <c r="C89" s="143"/>
      <c r="D89" s="143"/>
      <c r="E89" s="144"/>
      <c r="F89" s="143"/>
      <c r="G89" s="145"/>
      <c r="H89" s="145"/>
      <c r="I89" s="145"/>
      <c r="J89" s="146"/>
      <c r="K89" s="147"/>
    </row>
    <row r="90" spans="1:11" x14ac:dyDescent="0.3">
      <c r="A90" s="142"/>
      <c r="B90" s="142"/>
      <c r="C90" s="143"/>
      <c r="D90" s="143"/>
      <c r="E90" s="144"/>
      <c r="F90" s="143"/>
      <c r="G90" s="145"/>
      <c r="H90" s="145"/>
      <c r="I90" s="145"/>
      <c r="J90" s="146"/>
      <c r="K90" s="147"/>
    </row>
    <row r="91" spans="1:11" x14ac:dyDescent="0.3">
      <c r="A91" s="142"/>
      <c r="B91" s="142"/>
      <c r="C91" s="143"/>
      <c r="D91" s="143"/>
      <c r="E91" s="144"/>
      <c r="F91" s="143"/>
      <c r="G91" s="145"/>
      <c r="H91" s="145"/>
      <c r="I91" s="145"/>
      <c r="J91" s="146"/>
      <c r="K91" s="147"/>
    </row>
    <row r="92" spans="1:11" x14ac:dyDescent="0.3">
      <c r="A92" s="142"/>
      <c r="B92" s="142"/>
      <c r="C92" s="143"/>
      <c r="D92" s="143"/>
      <c r="E92" s="144"/>
      <c r="F92" s="143"/>
      <c r="G92" s="145"/>
      <c r="H92" s="145"/>
      <c r="I92" s="145"/>
      <c r="J92" s="146"/>
      <c r="K92" s="147"/>
    </row>
    <row r="93" spans="1:11" x14ac:dyDescent="0.3">
      <c r="A93" s="142"/>
      <c r="B93" s="142"/>
      <c r="C93" s="143"/>
      <c r="D93" s="143"/>
      <c r="E93" s="144"/>
      <c r="F93" s="143"/>
      <c r="G93" s="145"/>
      <c r="H93" s="145"/>
      <c r="I93" s="145"/>
      <c r="J93" s="146"/>
      <c r="K93" s="147"/>
    </row>
    <row r="94" spans="1:11" x14ac:dyDescent="0.3">
      <c r="A94" s="142"/>
      <c r="B94" s="142"/>
      <c r="C94" s="143"/>
      <c r="D94" s="143"/>
      <c r="E94" s="144"/>
      <c r="F94" s="143"/>
      <c r="G94" s="145"/>
      <c r="H94" s="145"/>
      <c r="I94" s="145"/>
      <c r="J94" s="146"/>
      <c r="K94" s="147"/>
    </row>
    <row r="95" spans="1:11" x14ac:dyDescent="0.3">
      <c r="A95" s="142"/>
      <c r="B95" s="142"/>
      <c r="C95" s="143"/>
      <c r="D95" s="143"/>
      <c r="E95" s="144"/>
      <c r="F95" s="143"/>
      <c r="G95" s="145"/>
      <c r="H95" s="145"/>
      <c r="I95" s="145"/>
      <c r="J95" s="146"/>
      <c r="K95" s="147"/>
    </row>
    <row r="96" spans="1:11" x14ac:dyDescent="0.3">
      <c r="A96" s="142"/>
      <c r="B96" s="142"/>
      <c r="C96" s="143"/>
      <c r="D96" s="143"/>
      <c r="E96" s="144"/>
      <c r="F96" s="143"/>
      <c r="G96" s="145"/>
      <c r="H96" s="145"/>
      <c r="I96" s="145"/>
      <c r="J96" s="146"/>
      <c r="K96" s="147"/>
    </row>
    <row r="97" spans="1:11" x14ac:dyDescent="0.3">
      <c r="A97" s="142"/>
      <c r="B97" s="142"/>
      <c r="C97" s="143"/>
      <c r="D97" s="143"/>
      <c r="E97" s="144"/>
      <c r="F97" s="143"/>
      <c r="G97" s="145"/>
      <c r="H97" s="145"/>
      <c r="I97" s="145"/>
      <c r="J97" s="146"/>
      <c r="K97" s="147"/>
    </row>
    <row r="98" spans="1:11" x14ac:dyDescent="0.3">
      <c r="A98" s="142"/>
      <c r="B98" s="142"/>
      <c r="C98" s="143"/>
      <c r="D98" s="143"/>
      <c r="E98" s="144"/>
      <c r="F98" s="143"/>
      <c r="G98" s="145"/>
      <c r="H98" s="145"/>
      <c r="I98" s="145"/>
      <c r="J98" s="146"/>
      <c r="K98" s="147"/>
    </row>
    <row r="99" spans="1:11" x14ac:dyDescent="0.3">
      <c r="A99" s="142"/>
      <c r="B99" s="142"/>
      <c r="C99" s="143"/>
      <c r="D99" s="143"/>
      <c r="E99" s="144"/>
      <c r="F99" s="143"/>
      <c r="G99" s="145"/>
      <c r="H99" s="145"/>
      <c r="I99" s="145"/>
      <c r="J99" s="146"/>
      <c r="K99" s="147"/>
    </row>
    <row r="100" spans="1:11" x14ac:dyDescent="0.3">
      <c r="A100" s="142"/>
      <c r="B100" s="142"/>
      <c r="C100" s="143"/>
      <c r="D100" s="143"/>
      <c r="E100" s="144"/>
      <c r="F100" s="143"/>
      <c r="G100" s="145"/>
      <c r="H100" s="145"/>
      <c r="I100" s="145"/>
      <c r="J100" s="146"/>
      <c r="K100" s="147"/>
    </row>
    <row r="101" spans="1:11" x14ac:dyDescent="0.3">
      <c r="A101" s="142"/>
      <c r="B101" s="142"/>
      <c r="C101" s="143"/>
      <c r="D101" s="143"/>
      <c r="E101" s="144"/>
      <c r="F101" s="143"/>
      <c r="G101" s="145"/>
      <c r="H101" s="145"/>
      <c r="I101" s="145"/>
      <c r="J101" s="146"/>
      <c r="K101" s="147"/>
    </row>
    <row r="102" spans="1:11" x14ac:dyDescent="0.3">
      <c r="A102" s="142"/>
      <c r="B102" s="142"/>
      <c r="C102" s="143"/>
      <c r="D102" s="143"/>
      <c r="E102" s="144"/>
      <c r="F102" s="143"/>
      <c r="G102" s="145"/>
      <c r="H102" s="145"/>
      <c r="I102" s="145"/>
      <c r="J102" s="146"/>
      <c r="K102" s="147"/>
    </row>
    <row r="103" spans="1:11" x14ac:dyDescent="0.3">
      <c r="A103" s="142"/>
      <c r="B103" s="142"/>
      <c r="C103" s="143"/>
      <c r="D103" s="143"/>
      <c r="E103" s="144"/>
      <c r="F103" s="143"/>
      <c r="G103" s="145"/>
      <c r="H103" s="145"/>
      <c r="I103" s="145"/>
      <c r="J103" s="146"/>
      <c r="K103" s="147"/>
    </row>
    <row r="104" spans="1:11" x14ac:dyDescent="0.3">
      <c r="A104" s="142"/>
      <c r="B104" s="142"/>
      <c r="C104" s="143"/>
      <c r="D104" s="143"/>
      <c r="E104" s="144"/>
      <c r="F104" s="143"/>
      <c r="G104" s="145"/>
      <c r="H104" s="145"/>
      <c r="I104" s="145"/>
      <c r="J104" s="146"/>
      <c r="K104" s="147"/>
    </row>
    <row r="105" spans="1:11" x14ac:dyDescent="0.3">
      <c r="A105" s="142"/>
      <c r="B105" s="142"/>
      <c r="C105" s="143"/>
      <c r="D105" s="143"/>
      <c r="E105" s="144"/>
      <c r="F105" s="143"/>
      <c r="G105" s="145"/>
      <c r="H105" s="145"/>
      <c r="I105" s="145"/>
      <c r="J105" s="146"/>
      <c r="K105" s="147"/>
    </row>
    <row r="106" spans="1:11" x14ac:dyDescent="0.3">
      <c r="A106" s="142"/>
      <c r="B106" s="142"/>
      <c r="C106" s="143"/>
      <c r="D106" s="143"/>
      <c r="E106" s="144"/>
      <c r="F106" s="143"/>
      <c r="G106" s="145"/>
      <c r="H106" s="145"/>
      <c r="I106" s="145"/>
      <c r="J106" s="146"/>
      <c r="K106" s="147"/>
    </row>
    <row r="107" spans="1:11" x14ac:dyDescent="0.3">
      <c r="A107" s="142"/>
      <c r="B107" s="142"/>
      <c r="C107" s="143"/>
      <c r="D107" s="143"/>
      <c r="E107" s="144"/>
      <c r="F107" s="143"/>
      <c r="G107" s="145"/>
      <c r="H107" s="145"/>
      <c r="I107" s="145"/>
      <c r="J107" s="146"/>
      <c r="K107" s="147"/>
    </row>
    <row r="108" spans="1:11" x14ac:dyDescent="0.3">
      <c r="A108" s="142"/>
      <c r="B108" s="142"/>
      <c r="C108" s="143"/>
      <c r="D108" s="143"/>
      <c r="E108" s="144"/>
      <c r="F108" s="143"/>
      <c r="G108" s="145"/>
      <c r="H108" s="145"/>
      <c r="I108" s="145"/>
      <c r="J108" s="146"/>
      <c r="K108" s="147"/>
    </row>
    <row r="109" spans="1:11" x14ac:dyDescent="0.3">
      <c r="A109" s="142"/>
      <c r="B109" s="142"/>
      <c r="C109" s="143"/>
      <c r="D109" s="143"/>
      <c r="E109" s="144"/>
      <c r="F109" s="143"/>
      <c r="G109" s="145"/>
      <c r="H109" s="145"/>
      <c r="I109" s="145"/>
      <c r="J109" s="146"/>
      <c r="K109" s="147"/>
    </row>
    <row r="110" spans="1:11" x14ac:dyDescent="0.3">
      <c r="A110" s="142"/>
      <c r="B110" s="142"/>
      <c r="C110" s="143"/>
      <c r="D110" s="143"/>
      <c r="E110" s="144"/>
      <c r="F110" s="143"/>
      <c r="G110" s="145"/>
      <c r="H110" s="145"/>
      <c r="I110" s="145"/>
      <c r="J110" s="146"/>
      <c r="K110" s="147"/>
    </row>
    <row r="111" spans="1:11" x14ac:dyDescent="0.3">
      <c r="A111" s="142"/>
      <c r="B111" s="142"/>
      <c r="C111" s="143"/>
      <c r="D111" s="143"/>
      <c r="E111" s="144"/>
      <c r="F111" s="143"/>
      <c r="G111" s="145"/>
      <c r="H111" s="145"/>
      <c r="I111" s="145"/>
      <c r="J111" s="146"/>
      <c r="K111" s="147"/>
    </row>
    <row r="112" spans="1:11" x14ac:dyDescent="0.3">
      <c r="A112" s="142"/>
      <c r="B112" s="142"/>
      <c r="C112" s="143"/>
      <c r="D112" s="143"/>
      <c r="E112" s="144"/>
      <c r="F112" s="143"/>
      <c r="G112" s="145"/>
      <c r="H112" s="145"/>
      <c r="I112" s="145"/>
      <c r="J112" s="146"/>
      <c r="K112" s="147"/>
    </row>
    <row r="113" spans="1:11" x14ac:dyDescent="0.3">
      <c r="A113" s="142"/>
      <c r="B113" s="142"/>
      <c r="C113" s="143"/>
      <c r="D113" s="143"/>
      <c r="E113" s="144"/>
      <c r="F113" s="143"/>
      <c r="G113" s="145"/>
      <c r="H113" s="145"/>
      <c r="I113" s="145"/>
      <c r="J113" s="146"/>
      <c r="K113" s="147"/>
    </row>
    <row r="114" spans="1:11" x14ac:dyDescent="0.3">
      <c r="A114" s="142"/>
      <c r="B114" s="142"/>
      <c r="C114" s="143"/>
      <c r="D114" s="143"/>
      <c r="E114" s="144"/>
      <c r="F114" s="143"/>
      <c r="G114" s="145"/>
      <c r="H114" s="145"/>
      <c r="I114" s="145"/>
      <c r="J114" s="146"/>
      <c r="K114" s="147"/>
    </row>
    <row r="115" spans="1:11" x14ac:dyDescent="0.3">
      <c r="A115" s="142"/>
      <c r="B115" s="142"/>
      <c r="C115" s="143"/>
      <c r="D115" s="143"/>
      <c r="E115" s="144"/>
      <c r="F115" s="143"/>
      <c r="G115" s="145"/>
      <c r="H115" s="145"/>
      <c r="I115" s="145"/>
      <c r="J115" s="146"/>
      <c r="K115" s="147"/>
    </row>
    <row r="116" spans="1:11" x14ac:dyDescent="0.3">
      <c r="A116" s="142"/>
      <c r="B116" s="142"/>
      <c r="C116" s="143"/>
      <c r="D116" s="143"/>
      <c r="E116" s="144"/>
      <c r="F116" s="143"/>
      <c r="G116" s="145"/>
      <c r="H116" s="145"/>
      <c r="I116" s="145"/>
      <c r="J116" s="146"/>
      <c r="K116" s="147"/>
    </row>
    <row r="117" spans="1:11" x14ac:dyDescent="0.3">
      <c r="A117" s="142"/>
      <c r="B117" s="142"/>
      <c r="C117" s="143"/>
      <c r="D117" s="143"/>
      <c r="E117" s="144"/>
      <c r="F117" s="143"/>
      <c r="G117" s="145"/>
      <c r="H117" s="145"/>
      <c r="I117" s="145"/>
      <c r="J117" s="146"/>
      <c r="K117" s="147"/>
    </row>
    <row r="118" spans="1:11" x14ac:dyDescent="0.3">
      <c r="A118" s="142"/>
      <c r="B118" s="142"/>
      <c r="C118" s="143"/>
      <c r="D118" s="143"/>
      <c r="E118" s="144"/>
      <c r="F118" s="143"/>
      <c r="G118" s="145"/>
      <c r="H118" s="145"/>
      <c r="I118" s="145"/>
      <c r="J118" s="146"/>
      <c r="K118" s="147"/>
    </row>
    <row r="119" spans="1:11" x14ac:dyDescent="0.3">
      <c r="A119" s="142"/>
      <c r="B119" s="142"/>
      <c r="C119" s="143"/>
      <c r="D119" s="143"/>
      <c r="E119" s="144"/>
      <c r="F119" s="143"/>
      <c r="G119" s="145"/>
      <c r="H119" s="145"/>
      <c r="I119" s="145"/>
      <c r="J119" s="146"/>
      <c r="K119" s="147"/>
    </row>
    <row r="120" spans="1:11" x14ac:dyDescent="0.3">
      <c r="A120" s="142"/>
      <c r="B120" s="142"/>
      <c r="C120" s="143"/>
      <c r="D120" s="143"/>
      <c r="E120" s="144"/>
      <c r="F120" s="143"/>
      <c r="G120" s="145"/>
      <c r="H120" s="145"/>
      <c r="I120" s="145"/>
      <c r="J120" s="146"/>
      <c r="K120" s="147"/>
    </row>
    <row r="121" spans="1:11" x14ac:dyDescent="0.3">
      <c r="A121" s="142"/>
      <c r="B121" s="142"/>
      <c r="C121" s="143"/>
      <c r="D121" s="143"/>
      <c r="E121" s="144"/>
      <c r="F121" s="143"/>
      <c r="G121" s="145"/>
      <c r="H121" s="145"/>
      <c r="I121" s="145"/>
      <c r="J121" s="146"/>
      <c r="K121" s="147"/>
    </row>
    <row r="122" spans="1:11" x14ac:dyDescent="0.3">
      <c r="A122" s="142"/>
      <c r="B122" s="142"/>
      <c r="C122" s="143"/>
      <c r="D122" s="143"/>
      <c r="E122" s="144"/>
      <c r="F122" s="143"/>
      <c r="G122" s="145"/>
      <c r="H122" s="145"/>
      <c r="I122" s="145"/>
      <c r="J122" s="146"/>
      <c r="K122" s="147"/>
    </row>
    <row r="123" spans="1:11" x14ac:dyDescent="0.3">
      <c r="A123" s="142"/>
      <c r="B123" s="142"/>
      <c r="C123" s="143"/>
      <c r="D123" s="143"/>
      <c r="E123" s="144"/>
      <c r="F123" s="143"/>
      <c r="G123" s="145"/>
      <c r="H123" s="145"/>
      <c r="I123" s="145"/>
      <c r="J123" s="146"/>
      <c r="K123" s="147"/>
    </row>
    <row r="124" spans="1:11" x14ac:dyDescent="0.3">
      <c r="A124" s="142"/>
      <c r="B124" s="142"/>
      <c r="C124" s="143"/>
      <c r="D124" s="143"/>
      <c r="E124" s="144"/>
      <c r="F124" s="143"/>
      <c r="G124" s="145"/>
      <c r="H124" s="145"/>
      <c r="I124" s="145"/>
      <c r="J124" s="146"/>
      <c r="K124" s="147"/>
    </row>
    <row r="125" spans="1:11" x14ac:dyDescent="0.3">
      <c r="A125" s="142"/>
      <c r="B125" s="142"/>
      <c r="C125" s="143"/>
      <c r="D125" s="143"/>
      <c r="E125" s="144"/>
      <c r="F125" s="143"/>
      <c r="G125" s="145"/>
      <c r="H125" s="145"/>
      <c r="I125" s="145"/>
      <c r="J125" s="146"/>
      <c r="K125" s="147"/>
    </row>
    <row r="126" spans="1:11" x14ac:dyDescent="0.3">
      <c r="A126" s="142"/>
      <c r="B126" s="142"/>
      <c r="C126" s="143"/>
      <c r="D126" s="143"/>
      <c r="E126" s="144"/>
      <c r="F126" s="143"/>
      <c r="G126" s="145"/>
      <c r="H126" s="145"/>
      <c r="I126" s="145"/>
      <c r="J126" s="146"/>
      <c r="K126" s="147"/>
    </row>
    <row r="127" spans="1:11" x14ac:dyDescent="0.3">
      <c r="A127" s="142"/>
      <c r="B127" s="142"/>
      <c r="C127" s="143"/>
      <c r="D127" s="143"/>
      <c r="E127" s="144"/>
      <c r="F127" s="143"/>
      <c r="G127" s="145"/>
      <c r="H127" s="145"/>
      <c r="I127" s="145"/>
      <c r="J127" s="146"/>
      <c r="K127" s="147"/>
    </row>
    <row r="128" spans="1:11" x14ac:dyDescent="0.3">
      <c r="A128" s="142"/>
      <c r="B128" s="142"/>
      <c r="C128" s="143"/>
      <c r="D128" s="143"/>
      <c r="E128" s="144"/>
      <c r="F128" s="143"/>
      <c r="G128" s="145"/>
      <c r="H128" s="145"/>
      <c r="I128" s="145"/>
      <c r="J128" s="146"/>
      <c r="K128" s="147"/>
    </row>
    <row r="129" spans="1:11" x14ac:dyDescent="0.3">
      <c r="A129" s="142"/>
      <c r="B129" s="142"/>
      <c r="C129" s="143"/>
      <c r="D129" s="143"/>
      <c r="E129" s="144"/>
      <c r="F129" s="143"/>
      <c r="G129" s="145"/>
      <c r="H129" s="145"/>
      <c r="I129" s="145"/>
      <c r="J129" s="146"/>
      <c r="K129" s="147"/>
    </row>
    <row r="130" spans="1:11" x14ac:dyDescent="0.3">
      <c r="A130" s="142"/>
      <c r="B130" s="142"/>
      <c r="C130" s="143"/>
      <c r="D130" s="143"/>
      <c r="E130" s="144"/>
      <c r="F130" s="143"/>
      <c r="G130" s="145"/>
      <c r="H130" s="145"/>
      <c r="I130" s="145"/>
      <c r="J130" s="146"/>
      <c r="K130" s="147"/>
    </row>
    <row r="131" spans="1:11" x14ac:dyDescent="0.3">
      <c r="A131" s="142"/>
      <c r="B131" s="142"/>
      <c r="C131" s="143"/>
      <c r="D131" s="143"/>
      <c r="E131" s="144"/>
      <c r="F131" s="143"/>
      <c r="G131" s="145"/>
      <c r="H131" s="145"/>
      <c r="I131" s="145"/>
      <c r="J131" s="146"/>
      <c r="K131" s="147"/>
    </row>
    <row r="132" spans="1:11" x14ac:dyDescent="0.3">
      <c r="A132" s="142"/>
      <c r="B132" s="142"/>
      <c r="C132" s="143"/>
      <c r="D132" s="143"/>
      <c r="E132" s="144"/>
      <c r="F132" s="143"/>
      <c r="G132" s="145"/>
      <c r="H132" s="145"/>
      <c r="I132" s="145"/>
      <c r="J132" s="146"/>
      <c r="K132" s="147"/>
    </row>
    <row r="133" spans="1:11" x14ac:dyDescent="0.3">
      <c r="A133" s="142"/>
      <c r="B133" s="142"/>
      <c r="C133" s="143"/>
      <c r="D133" s="143"/>
      <c r="E133" s="144"/>
      <c r="F133" s="143"/>
      <c r="G133" s="145"/>
      <c r="H133" s="145"/>
      <c r="I133" s="145"/>
      <c r="J133" s="146"/>
      <c r="K133" s="147"/>
    </row>
    <row r="134" spans="1:11" x14ac:dyDescent="0.3">
      <c r="A134" s="142"/>
      <c r="B134" s="142"/>
      <c r="C134" s="143"/>
      <c r="D134" s="143"/>
      <c r="E134" s="144"/>
      <c r="F134" s="143"/>
      <c r="G134" s="145"/>
      <c r="H134" s="145"/>
      <c r="I134" s="145"/>
      <c r="J134" s="146"/>
      <c r="K134" s="147"/>
    </row>
    <row r="135" spans="1:11" x14ac:dyDescent="0.3">
      <c r="A135" s="142"/>
      <c r="B135" s="142"/>
      <c r="C135" s="143"/>
      <c r="D135" s="143"/>
      <c r="E135" s="144"/>
      <c r="F135" s="143"/>
      <c r="G135" s="145"/>
      <c r="H135" s="145"/>
      <c r="I135" s="145"/>
      <c r="J135" s="146"/>
      <c r="K135" s="147"/>
    </row>
    <row r="136" spans="1:11" x14ac:dyDescent="0.3">
      <c r="A136" s="142"/>
      <c r="B136" s="142"/>
      <c r="C136" s="143"/>
      <c r="D136" s="143"/>
      <c r="E136" s="144"/>
      <c r="F136" s="143"/>
      <c r="G136" s="145"/>
      <c r="H136" s="145"/>
      <c r="I136" s="145"/>
      <c r="J136" s="146"/>
      <c r="K136" s="147"/>
    </row>
    <row r="137" spans="1:11" x14ac:dyDescent="0.3">
      <c r="A137" s="142"/>
      <c r="B137" s="142"/>
      <c r="C137" s="143"/>
      <c r="D137" s="143"/>
      <c r="E137" s="144"/>
      <c r="F137" s="143"/>
      <c r="G137" s="145"/>
      <c r="H137" s="145"/>
      <c r="I137" s="145"/>
      <c r="J137" s="146"/>
      <c r="K137" s="147"/>
    </row>
    <row r="138" spans="1:11" x14ac:dyDescent="0.3">
      <c r="A138" s="142"/>
      <c r="B138" s="142"/>
      <c r="C138" s="143"/>
      <c r="D138" s="143"/>
      <c r="E138" s="144"/>
      <c r="F138" s="143"/>
      <c r="G138" s="145"/>
      <c r="H138" s="145"/>
      <c r="I138" s="145"/>
      <c r="J138" s="146"/>
      <c r="K138" s="147"/>
    </row>
    <row r="139" spans="1:11" x14ac:dyDescent="0.3">
      <c r="A139" s="142"/>
      <c r="B139" s="142"/>
      <c r="C139" s="143"/>
      <c r="D139" s="143"/>
      <c r="E139" s="144"/>
      <c r="F139" s="143"/>
      <c r="G139" s="145"/>
      <c r="H139" s="145"/>
      <c r="I139" s="145"/>
      <c r="J139" s="146"/>
      <c r="K139" s="147"/>
    </row>
    <row r="140" spans="1:11" x14ac:dyDescent="0.3">
      <c r="A140" s="142"/>
      <c r="B140" s="142"/>
      <c r="C140" s="143"/>
      <c r="D140" s="143"/>
      <c r="E140" s="144"/>
      <c r="F140" s="143"/>
      <c r="G140" s="145"/>
      <c r="H140" s="145"/>
      <c r="I140" s="145"/>
      <c r="J140" s="146"/>
      <c r="K140" s="147"/>
    </row>
    <row r="141" spans="1:11" x14ac:dyDescent="0.3">
      <c r="A141" s="142"/>
      <c r="B141" s="142"/>
      <c r="C141" s="143"/>
      <c r="D141" s="143"/>
      <c r="E141" s="144"/>
      <c r="F141" s="143"/>
      <c r="G141" s="145"/>
      <c r="H141" s="145"/>
      <c r="I141" s="145"/>
      <c r="J141" s="146"/>
      <c r="K141" s="147"/>
    </row>
    <row r="142" spans="1:11" x14ac:dyDescent="0.3">
      <c r="A142" s="142"/>
      <c r="B142" s="142"/>
      <c r="C142" s="143"/>
      <c r="D142" s="143"/>
      <c r="E142" s="144"/>
      <c r="F142" s="143"/>
      <c r="G142" s="145"/>
      <c r="H142" s="145"/>
      <c r="I142" s="145"/>
      <c r="J142" s="146"/>
      <c r="K142" s="147"/>
    </row>
    <row r="143" spans="1:11" x14ac:dyDescent="0.3">
      <c r="A143" s="142"/>
      <c r="B143" s="142"/>
      <c r="C143" s="143"/>
      <c r="D143" s="143"/>
      <c r="E143" s="144"/>
      <c r="F143" s="143"/>
      <c r="G143" s="145"/>
      <c r="H143" s="145"/>
      <c r="I143" s="145"/>
      <c r="J143" s="146"/>
      <c r="K143" s="147"/>
    </row>
    <row r="144" spans="1:11" x14ac:dyDescent="0.3">
      <c r="A144" s="142"/>
      <c r="B144" s="142"/>
      <c r="C144" s="143"/>
      <c r="D144" s="143"/>
      <c r="E144" s="144"/>
      <c r="F144" s="143"/>
      <c r="G144" s="145"/>
      <c r="H144" s="145"/>
      <c r="I144" s="145"/>
      <c r="J144" s="146"/>
      <c r="K144" s="147"/>
    </row>
    <row r="145" spans="1:11" x14ac:dyDescent="0.3">
      <c r="A145" s="142"/>
      <c r="B145" s="142"/>
      <c r="C145" s="143"/>
      <c r="D145" s="143"/>
      <c r="E145" s="144"/>
      <c r="F145" s="143"/>
      <c r="G145" s="145"/>
      <c r="H145" s="145"/>
      <c r="I145" s="145"/>
      <c r="J145" s="146"/>
      <c r="K145" s="147"/>
    </row>
    <row r="146" spans="1:11" x14ac:dyDescent="0.3">
      <c r="A146" s="142"/>
      <c r="B146" s="142"/>
      <c r="C146" s="143"/>
      <c r="D146" s="143"/>
      <c r="E146" s="144"/>
      <c r="F146" s="143"/>
      <c r="G146" s="145"/>
      <c r="H146" s="145"/>
      <c r="I146" s="145"/>
      <c r="J146" s="146"/>
      <c r="K146" s="147"/>
    </row>
    <row r="147" spans="1:11" x14ac:dyDescent="0.3">
      <c r="A147" s="142"/>
      <c r="B147" s="142"/>
      <c r="C147" s="143"/>
      <c r="D147" s="143"/>
      <c r="E147" s="144"/>
      <c r="F147" s="143"/>
      <c r="G147" s="145"/>
      <c r="H147" s="145"/>
      <c r="I147" s="145"/>
      <c r="J147" s="146"/>
      <c r="K147" s="147"/>
    </row>
    <row r="148" spans="1:11" x14ac:dyDescent="0.3">
      <c r="A148" s="142"/>
      <c r="B148" s="142"/>
      <c r="C148" s="143"/>
      <c r="D148" s="143"/>
      <c r="E148" s="144"/>
      <c r="F148" s="143"/>
      <c r="G148" s="145"/>
      <c r="H148" s="145"/>
      <c r="I148" s="145"/>
      <c r="J148" s="146"/>
      <c r="K148" s="147"/>
    </row>
    <row r="149" spans="1:11" x14ac:dyDescent="0.3">
      <c r="A149" s="142"/>
      <c r="B149" s="142"/>
      <c r="C149" s="143"/>
      <c r="D149" s="143"/>
      <c r="E149" s="144"/>
      <c r="F149" s="143"/>
      <c r="G149" s="145"/>
      <c r="H149" s="145"/>
      <c r="I149" s="145"/>
      <c r="J149" s="146"/>
      <c r="K149" s="147"/>
    </row>
    <row r="150" spans="1:11" x14ac:dyDescent="0.3">
      <c r="A150" s="142"/>
      <c r="B150" s="142"/>
      <c r="C150" s="143"/>
      <c r="D150" s="143"/>
      <c r="E150" s="144"/>
      <c r="F150" s="143"/>
      <c r="G150" s="145"/>
      <c r="H150" s="145"/>
      <c r="I150" s="145"/>
      <c r="J150" s="146"/>
      <c r="K150" s="147"/>
    </row>
    <row r="151" spans="1:11" x14ac:dyDescent="0.3">
      <c r="A151" s="142"/>
      <c r="B151" s="142"/>
      <c r="C151" s="143"/>
      <c r="D151" s="143"/>
      <c r="E151" s="144"/>
      <c r="F151" s="143"/>
      <c r="G151" s="145"/>
      <c r="H151" s="145"/>
      <c r="I151" s="145"/>
      <c r="J151" s="146"/>
      <c r="K151" s="147"/>
    </row>
    <row r="152" spans="1:11" x14ac:dyDescent="0.3">
      <c r="A152" s="142"/>
      <c r="B152" s="142"/>
      <c r="C152" s="143"/>
      <c r="D152" s="143"/>
      <c r="E152" s="144"/>
      <c r="F152" s="143"/>
      <c r="G152" s="145"/>
      <c r="H152" s="145"/>
      <c r="I152" s="145"/>
      <c r="J152" s="146"/>
      <c r="K152" s="147"/>
    </row>
    <row r="153" spans="1:11" x14ac:dyDescent="0.3">
      <c r="A153" s="142"/>
      <c r="B153" s="142"/>
      <c r="C153" s="143"/>
      <c r="D153" s="143"/>
      <c r="E153" s="144"/>
      <c r="F153" s="143"/>
      <c r="G153" s="145"/>
      <c r="H153" s="145"/>
      <c r="I153" s="145"/>
      <c r="J153" s="146"/>
      <c r="K153" s="147"/>
    </row>
    <row r="154" spans="1:11" x14ac:dyDescent="0.3">
      <c r="A154" s="142"/>
      <c r="B154" s="142"/>
      <c r="C154" s="143"/>
      <c r="D154" s="143"/>
      <c r="E154" s="144"/>
      <c r="F154" s="143"/>
      <c r="G154" s="145"/>
      <c r="H154" s="145"/>
      <c r="I154" s="145"/>
      <c r="J154" s="146"/>
      <c r="K154" s="147"/>
    </row>
    <row r="155" spans="1:11" x14ac:dyDescent="0.3">
      <c r="A155" s="142"/>
      <c r="B155" s="142"/>
      <c r="C155" s="143"/>
      <c r="D155" s="143"/>
      <c r="E155" s="144"/>
      <c r="F155" s="143"/>
      <c r="G155" s="145"/>
      <c r="H155" s="145"/>
      <c r="I155" s="145"/>
      <c r="J155" s="146"/>
      <c r="K155" s="147"/>
    </row>
    <row r="156" spans="1:11" x14ac:dyDescent="0.3">
      <c r="A156" s="142"/>
      <c r="B156" s="142"/>
      <c r="C156" s="143"/>
      <c r="D156" s="143"/>
      <c r="E156" s="144"/>
      <c r="F156" s="143"/>
      <c r="G156" s="145"/>
      <c r="H156" s="145"/>
      <c r="I156" s="145"/>
      <c r="J156" s="146"/>
      <c r="K156" s="147"/>
    </row>
    <row r="157" spans="1:11" x14ac:dyDescent="0.3">
      <c r="A157" s="142"/>
      <c r="B157" s="142"/>
      <c r="C157" s="143"/>
      <c r="D157" s="143"/>
      <c r="E157" s="144"/>
      <c r="F157" s="143"/>
      <c r="G157" s="145"/>
      <c r="H157" s="145"/>
      <c r="I157" s="145"/>
      <c r="J157" s="146"/>
      <c r="K157" s="147"/>
    </row>
    <row r="158" spans="1:11" x14ac:dyDescent="0.3">
      <c r="A158" s="142"/>
      <c r="B158" s="142"/>
      <c r="C158" s="143"/>
      <c r="D158" s="143"/>
      <c r="E158" s="144"/>
      <c r="F158" s="143"/>
      <c r="G158" s="145"/>
      <c r="H158" s="145"/>
      <c r="I158" s="145"/>
      <c r="J158" s="146"/>
      <c r="K158" s="147"/>
    </row>
    <row r="159" spans="1:11" x14ac:dyDescent="0.3">
      <c r="A159" s="142"/>
      <c r="B159" s="142"/>
      <c r="C159" s="143"/>
      <c r="D159" s="143"/>
      <c r="E159" s="144"/>
      <c r="F159" s="143"/>
      <c r="G159" s="145"/>
      <c r="H159" s="145"/>
      <c r="I159" s="145"/>
      <c r="J159" s="146"/>
      <c r="K159" s="147"/>
    </row>
    <row r="160" spans="1:11" x14ac:dyDescent="0.3">
      <c r="A160" s="142"/>
      <c r="B160" s="142"/>
      <c r="C160" s="143"/>
      <c r="D160" s="143"/>
      <c r="E160" s="144"/>
      <c r="F160" s="143"/>
      <c r="G160" s="145"/>
      <c r="H160" s="145"/>
      <c r="I160" s="145"/>
      <c r="J160" s="146"/>
      <c r="K160" s="147"/>
    </row>
    <row r="161" spans="1:11" x14ac:dyDescent="0.3">
      <c r="A161" s="142"/>
      <c r="B161" s="142"/>
      <c r="C161" s="143"/>
      <c r="D161" s="143"/>
      <c r="E161" s="144"/>
      <c r="F161" s="143"/>
      <c r="G161" s="145"/>
      <c r="H161" s="145"/>
      <c r="I161" s="145"/>
      <c r="J161" s="146"/>
      <c r="K161" s="147"/>
    </row>
    <row r="162" spans="1:11" x14ac:dyDescent="0.3">
      <c r="A162" s="142"/>
      <c r="B162" s="142"/>
      <c r="C162" s="143"/>
      <c r="D162" s="143"/>
      <c r="E162" s="144"/>
      <c r="F162" s="143"/>
      <c r="G162" s="145"/>
      <c r="H162" s="145"/>
      <c r="I162" s="145"/>
      <c r="J162" s="146"/>
      <c r="K162" s="147"/>
    </row>
    <row r="163" spans="1:11" x14ac:dyDescent="0.3">
      <c r="A163" s="142"/>
      <c r="B163" s="142"/>
      <c r="C163" s="143"/>
      <c r="D163" s="143"/>
      <c r="E163" s="144"/>
      <c r="F163" s="143"/>
      <c r="G163" s="145"/>
      <c r="H163" s="145"/>
      <c r="I163" s="145"/>
      <c r="J163" s="146"/>
      <c r="K163" s="147"/>
    </row>
    <row r="164" spans="1:11" x14ac:dyDescent="0.3">
      <c r="A164" s="142"/>
      <c r="B164" s="142"/>
      <c r="C164" s="143"/>
      <c r="D164" s="143"/>
      <c r="E164" s="144"/>
      <c r="F164" s="143"/>
      <c r="G164" s="145"/>
      <c r="H164" s="145"/>
      <c r="I164" s="145"/>
      <c r="J164" s="146"/>
      <c r="K164" s="147"/>
    </row>
    <row r="165" spans="1:11" x14ac:dyDescent="0.3">
      <c r="A165" s="142"/>
      <c r="B165" s="142"/>
      <c r="C165" s="143"/>
      <c r="D165" s="143"/>
      <c r="E165" s="144"/>
      <c r="F165" s="143"/>
      <c r="G165" s="145"/>
      <c r="H165" s="145"/>
      <c r="I165" s="145"/>
      <c r="J165" s="146"/>
      <c r="K165" s="147"/>
    </row>
    <row r="166" spans="1:11" x14ac:dyDescent="0.3">
      <c r="A166" s="142"/>
      <c r="B166" s="142"/>
      <c r="C166" s="143"/>
      <c r="D166" s="143"/>
      <c r="E166" s="144"/>
      <c r="F166" s="143"/>
      <c r="G166" s="145"/>
      <c r="H166" s="145"/>
      <c r="I166" s="145"/>
      <c r="J166" s="146"/>
      <c r="K166" s="147"/>
    </row>
    <row r="167" spans="1:11" x14ac:dyDescent="0.3">
      <c r="A167" s="142"/>
      <c r="B167" s="142"/>
      <c r="C167" s="143"/>
      <c r="D167" s="143"/>
      <c r="E167" s="144"/>
      <c r="F167" s="143"/>
      <c r="G167" s="145"/>
      <c r="H167" s="145"/>
      <c r="I167" s="145"/>
      <c r="J167" s="146"/>
      <c r="K167" s="147"/>
    </row>
    <row r="168" spans="1:11" x14ac:dyDescent="0.3">
      <c r="A168" s="142"/>
      <c r="B168" s="142"/>
      <c r="C168" s="143"/>
      <c r="D168" s="143"/>
      <c r="E168" s="144"/>
      <c r="F168" s="143"/>
      <c r="G168" s="145"/>
      <c r="H168" s="145"/>
      <c r="I168" s="145"/>
      <c r="J168" s="146"/>
      <c r="K168" s="147"/>
    </row>
    <row r="169" spans="1:11" x14ac:dyDescent="0.3">
      <c r="A169" s="142"/>
      <c r="B169" s="142"/>
      <c r="C169" s="143"/>
      <c r="D169" s="143"/>
      <c r="E169" s="144"/>
      <c r="F169" s="143"/>
      <c r="G169" s="145"/>
      <c r="H169" s="145"/>
      <c r="I169" s="145"/>
      <c r="J169" s="146"/>
      <c r="K169" s="147"/>
    </row>
    <row r="170" spans="1:11" x14ac:dyDescent="0.3">
      <c r="A170" s="142"/>
      <c r="B170" s="142"/>
      <c r="C170" s="143"/>
      <c r="D170" s="143"/>
      <c r="E170" s="144"/>
      <c r="F170" s="143"/>
      <c r="G170" s="145"/>
      <c r="H170" s="145"/>
      <c r="I170" s="145"/>
      <c r="J170" s="146"/>
      <c r="K170" s="147"/>
    </row>
    <row r="171" spans="1:11" x14ac:dyDescent="0.3">
      <c r="A171" s="142"/>
      <c r="B171" s="142"/>
      <c r="C171" s="143"/>
      <c r="D171" s="143"/>
      <c r="E171" s="144"/>
      <c r="F171" s="143"/>
      <c r="G171" s="145"/>
      <c r="H171" s="145"/>
      <c r="I171" s="145"/>
      <c r="J171" s="146"/>
      <c r="K171" s="147"/>
    </row>
    <row r="172" spans="1:11" x14ac:dyDescent="0.3">
      <c r="A172" s="142"/>
      <c r="B172" s="142"/>
      <c r="C172" s="143"/>
      <c r="D172" s="143"/>
      <c r="E172" s="144"/>
      <c r="F172" s="143"/>
      <c r="G172" s="145"/>
      <c r="H172" s="145"/>
      <c r="I172" s="145"/>
      <c r="J172" s="146"/>
      <c r="K172" s="147"/>
    </row>
    <row r="173" spans="1:11" x14ac:dyDescent="0.3">
      <c r="A173" s="142"/>
      <c r="B173" s="142"/>
      <c r="C173" s="143"/>
      <c r="D173" s="143"/>
      <c r="E173" s="144"/>
      <c r="F173" s="143"/>
      <c r="G173" s="145"/>
      <c r="H173" s="145"/>
      <c r="I173" s="145"/>
      <c r="J173" s="146"/>
      <c r="K173" s="147"/>
    </row>
    <row r="174" spans="1:11" x14ac:dyDescent="0.3">
      <c r="A174" s="142"/>
      <c r="B174" s="142"/>
      <c r="C174" s="143"/>
      <c r="D174" s="143"/>
      <c r="E174" s="144"/>
      <c r="F174" s="143"/>
      <c r="G174" s="145"/>
      <c r="H174" s="145"/>
      <c r="I174" s="145"/>
      <c r="J174" s="146"/>
      <c r="K174" s="147"/>
    </row>
    <row r="175" spans="1:11" x14ac:dyDescent="0.3">
      <c r="A175" s="142"/>
      <c r="B175" s="142"/>
      <c r="C175" s="143"/>
      <c r="D175" s="143"/>
      <c r="E175" s="144"/>
      <c r="F175" s="143"/>
      <c r="G175" s="145"/>
      <c r="H175" s="145"/>
      <c r="I175" s="145"/>
      <c r="J175" s="146"/>
      <c r="K175" s="147"/>
    </row>
    <row r="176" spans="1:11" x14ac:dyDescent="0.3">
      <c r="A176" s="142"/>
      <c r="B176" s="142"/>
      <c r="C176" s="143"/>
      <c r="D176" s="143"/>
      <c r="E176" s="144"/>
      <c r="F176" s="143"/>
      <c r="G176" s="145"/>
      <c r="H176" s="145"/>
      <c r="I176" s="145"/>
      <c r="J176" s="146"/>
      <c r="K176" s="147"/>
    </row>
    <row r="177" spans="1:11" x14ac:dyDescent="0.3">
      <c r="A177" s="142"/>
      <c r="B177" s="142"/>
      <c r="C177" s="143"/>
      <c r="D177" s="143"/>
      <c r="E177" s="144"/>
      <c r="F177" s="143"/>
      <c r="G177" s="145"/>
      <c r="H177" s="145"/>
      <c r="I177" s="145"/>
      <c r="J177" s="146"/>
      <c r="K177" s="147"/>
    </row>
    <row r="178" spans="1:11" x14ac:dyDescent="0.3">
      <c r="A178" s="142"/>
      <c r="B178" s="142"/>
      <c r="C178" s="143"/>
      <c r="D178" s="143"/>
      <c r="E178" s="144"/>
      <c r="F178" s="143"/>
      <c r="G178" s="145"/>
      <c r="H178" s="145"/>
      <c r="I178" s="145"/>
      <c r="J178" s="146"/>
      <c r="K178" s="147"/>
    </row>
    <row r="179" spans="1:11" x14ac:dyDescent="0.3">
      <c r="A179" s="142"/>
      <c r="B179" s="142"/>
      <c r="C179" s="143"/>
      <c r="D179" s="143"/>
      <c r="E179" s="144"/>
      <c r="F179" s="143"/>
      <c r="G179" s="145"/>
      <c r="H179" s="145"/>
      <c r="I179" s="145"/>
      <c r="J179" s="146"/>
      <c r="K179" s="147"/>
    </row>
    <row r="180" spans="1:11" x14ac:dyDescent="0.3">
      <c r="A180" s="142"/>
      <c r="B180" s="142"/>
      <c r="C180" s="143"/>
      <c r="D180" s="143"/>
      <c r="E180" s="144"/>
      <c r="F180" s="143"/>
      <c r="G180" s="145"/>
      <c r="H180" s="145"/>
      <c r="I180" s="145"/>
      <c r="J180" s="146"/>
      <c r="K180" s="147"/>
    </row>
    <row r="181" spans="1:11" x14ac:dyDescent="0.3">
      <c r="A181" s="142"/>
      <c r="B181" s="142"/>
      <c r="C181" s="143"/>
      <c r="D181" s="143"/>
      <c r="E181" s="144"/>
      <c r="F181" s="143"/>
      <c r="G181" s="145"/>
      <c r="H181" s="145"/>
      <c r="I181" s="145"/>
      <c r="J181" s="146"/>
      <c r="K181" s="147"/>
    </row>
    <row r="182" spans="1:11" x14ac:dyDescent="0.3">
      <c r="A182" s="142"/>
      <c r="B182" s="142"/>
      <c r="C182" s="143"/>
      <c r="D182" s="143"/>
      <c r="E182" s="144"/>
      <c r="F182" s="143"/>
      <c r="G182" s="145"/>
      <c r="H182" s="145"/>
      <c r="I182" s="145"/>
      <c r="J182" s="146"/>
      <c r="K182" s="147"/>
    </row>
    <row r="183" spans="1:11" x14ac:dyDescent="0.3">
      <c r="A183" s="142"/>
      <c r="B183" s="142"/>
      <c r="C183" s="143"/>
      <c r="D183" s="143"/>
      <c r="E183" s="144"/>
      <c r="F183" s="143"/>
      <c r="G183" s="145"/>
      <c r="H183" s="145"/>
      <c r="I183" s="145"/>
      <c r="J183" s="146"/>
      <c r="K183" s="147"/>
    </row>
    <row r="184" spans="1:11" x14ac:dyDescent="0.3">
      <c r="A184" s="142"/>
      <c r="B184" s="142"/>
      <c r="C184" s="143"/>
      <c r="D184" s="143"/>
      <c r="E184" s="144"/>
      <c r="F184" s="143"/>
      <c r="G184" s="145"/>
      <c r="H184" s="145"/>
      <c r="I184" s="145"/>
      <c r="J184" s="146"/>
      <c r="K184" s="147"/>
    </row>
    <row r="185" spans="1:11" x14ac:dyDescent="0.3">
      <c r="A185" s="142"/>
      <c r="B185" s="142"/>
      <c r="C185" s="143"/>
      <c r="D185" s="143"/>
      <c r="E185" s="144"/>
      <c r="F185" s="143"/>
      <c r="G185" s="145"/>
      <c r="H185" s="145"/>
      <c r="I185" s="145"/>
      <c r="J185" s="146"/>
      <c r="K185" s="147"/>
    </row>
    <row r="186" spans="1:11" x14ac:dyDescent="0.3">
      <c r="A186" s="142"/>
      <c r="B186" s="142"/>
      <c r="C186" s="143"/>
      <c r="D186" s="143"/>
      <c r="E186" s="144"/>
      <c r="F186" s="143"/>
      <c r="G186" s="145"/>
      <c r="H186" s="145"/>
      <c r="I186" s="145"/>
      <c r="J186" s="146"/>
      <c r="K186" s="147"/>
    </row>
    <row r="187" spans="1:11" x14ac:dyDescent="0.3">
      <c r="A187" s="142"/>
      <c r="B187" s="142"/>
      <c r="C187" s="143"/>
      <c r="D187" s="143"/>
      <c r="E187" s="144"/>
      <c r="F187" s="143"/>
      <c r="G187" s="145"/>
      <c r="H187" s="145"/>
      <c r="I187" s="145"/>
      <c r="J187" s="146"/>
      <c r="K187" s="147"/>
    </row>
    <row r="188" spans="1:11" x14ac:dyDescent="0.3">
      <c r="A188" s="142"/>
      <c r="B188" s="142"/>
      <c r="C188" s="143"/>
      <c r="D188" s="143"/>
      <c r="E188" s="144"/>
      <c r="F188" s="143"/>
      <c r="G188" s="145"/>
      <c r="H188" s="145"/>
      <c r="I188" s="145"/>
      <c r="J188" s="146"/>
      <c r="K188" s="147"/>
    </row>
    <row r="189" spans="1:11" x14ac:dyDescent="0.3">
      <c r="A189" s="142"/>
      <c r="B189" s="142"/>
      <c r="C189" s="143"/>
      <c r="D189" s="143"/>
      <c r="E189" s="144"/>
      <c r="F189" s="143"/>
      <c r="G189" s="145"/>
      <c r="H189" s="145"/>
      <c r="I189" s="145"/>
      <c r="J189" s="146"/>
      <c r="K189" s="147"/>
    </row>
    <row r="190" spans="1:11" x14ac:dyDescent="0.3">
      <c r="A190" s="142"/>
      <c r="B190" s="142"/>
      <c r="C190" s="143"/>
      <c r="D190" s="143"/>
      <c r="E190" s="144"/>
      <c r="F190" s="143"/>
      <c r="G190" s="145"/>
      <c r="H190" s="145"/>
      <c r="I190" s="145"/>
      <c r="J190" s="146"/>
      <c r="K190" s="147"/>
    </row>
    <row r="191" spans="1:11" x14ac:dyDescent="0.3">
      <c r="A191" s="142"/>
      <c r="B191" s="142"/>
      <c r="C191" s="143"/>
      <c r="D191" s="143"/>
      <c r="E191" s="144"/>
      <c r="F191" s="143"/>
      <c r="G191" s="145"/>
      <c r="H191" s="145"/>
      <c r="I191" s="145"/>
      <c r="J191" s="146"/>
      <c r="K191" s="147"/>
    </row>
    <row r="192" spans="1:11" x14ac:dyDescent="0.3">
      <c r="A192" s="142"/>
      <c r="B192" s="142"/>
      <c r="C192" s="143"/>
      <c r="D192" s="143"/>
      <c r="E192" s="144"/>
      <c r="F192" s="143"/>
      <c r="G192" s="145"/>
      <c r="H192" s="145"/>
      <c r="I192" s="145"/>
      <c r="J192" s="146"/>
      <c r="K192" s="147"/>
    </row>
    <row r="193" spans="1:11" x14ac:dyDescent="0.3">
      <c r="A193" s="142"/>
      <c r="B193" s="142"/>
      <c r="C193" s="143"/>
      <c r="D193" s="143"/>
      <c r="E193" s="144"/>
      <c r="F193" s="143"/>
      <c r="G193" s="145"/>
      <c r="H193" s="145"/>
      <c r="I193" s="145"/>
      <c r="J193" s="146"/>
      <c r="K193" s="147"/>
    </row>
    <row r="194" spans="1:11" x14ac:dyDescent="0.3">
      <c r="A194" s="142"/>
      <c r="B194" s="142"/>
      <c r="C194" s="143"/>
      <c r="D194" s="143"/>
      <c r="E194" s="144"/>
      <c r="F194" s="143"/>
      <c r="G194" s="145"/>
      <c r="H194" s="145"/>
      <c r="I194" s="145"/>
      <c r="J194" s="146"/>
      <c r="K194" s="147"/>
    </row>
    <row r="195" spans="1:11" x14ac:dyDescent="0.3">
      <c r="A195" s="142"/>
      <c r="B195" s="142"/>
      <c r="C195" s="143"/>
      <c r="D195" s="143"/>
      <c r="E195" s="144"/>
      <c r="F195" s="143"/>
      <c r="G195" s="145"/>
      <c r="H195" s="145"/>
      <c r="I195" s="145"/>
      <c r="J195" s="146"/>
      <c r="K195" s="147"/>
    </row>
    <row r="196" spans="1:11" x14ac:dyDescent="0.3">
      <c r="A196" s="142"/>
      <c r="B196" s="142"/>
      <c r="C196" s="143"/>
      <c r="D196" s="143"/>
      <c r="E196" s="144"/>
      <c r="F196" s="143"/>
      <c r="G196" s="145"/>
      <c r="H196" s="145"/>
      <c r="I196" s="145"/>
      <c r="J196" s="146"/>
      <c r="K196" s="147"/>
    </row>
    <row r="197" spans="1:11" x14ac:dyDescent="0.3">
      <c r="A197" s="142"/>
      <c r="B197" s="142"/>
      <c r="C197" s="143"/>
      <c r="D197" s="143"/>
      <c r="E197" s="144"/>
      <c r="F197" s="143"/>
      <c r="G197" s="145"/>
      <c r="H197" s="145"/>
      <c r="I197" s="145"/>
      <c r="J197" s="146"/>
      <c r="K197" s="147"/>
    </row>
    <row r="198" spans="1:11" x14ac:dyDescent="0.3">
      <c r="A198" s="142"/>
      <c r="B198" s="142"/>
      <c r="C198" s="143"/>
      <c r="D198" s="143"/>
      <c r="E198" s="144"/>
      <c r="F198" s="143"/>
      <c r="G198" s="145"/>
      <c r="H198" s="145"/>
      <c r="I198" s="145"/>
      <c r="J198" s="146"/>
      <c r="K198" s="147"/>
    </row>
    <row r="199" spans="1:11" x14ac:dyDescent="0.3">
      <c r="A199" s="142"/>
      <c r="B199" s="142"/>
      <c r="C199" s="143"/>
      <c r="D199" s="143"/>
      <c r="E199" s="144"/>
      <c r="F199" s="143"/>
      <c r="G199" s="145"/>
      <c r="H199" s="145"/>
      <c r="I199" s="145"/>
      <c r="J199" s="146"/>
      <c r="K199" s="147"/>
    </row>
    <row r="200" spans="1:11" x14ac:dyDescent="0.3">
      <c r="A200" s="142"/>
      <c r="B200" s="142"/>
      <c r="C200" s="143"/>
      <c r="D200" s="143"/>
      <c r="E200" s="144"/>
      <c r="F200" s="143"/>
      <c r="G200" s="145"/>
      <c r="H200" s="145"/>
      <c r="I200" s="145"/>
      <c r="J200" s="146"/>
      <c r="K200" s="147"/>
    </row>
    <row r="201" spans="1:11" x14ac:dyDescent="0.3">
      <c r="A201" s="142"/>
      <c r="B201" s="142"/>
      <c r="C201" s="143"/>
      <c r="D201" s="143"/>
      <c r="E201" s="144"/>
      <c r="F201" s="143"/>
      <c r="G201" s="145"/>
      <c r="H201" s="145"/>
      <c r="I201" s="145"/>
      <c r="J201" s="146"/>
      <c r="K201" s="147"/>
    </row>
    <row r="202" spans="1:11" x14ac:dyDescent="0.3">
      <c r="A202" s="142"/>
      <c r="B202" s="142"/>
      <c r="C202" s="143"/>
      <c r="D202" s="143"/>
      <c r="E202" s="144"/>
      <c r="F202" s="143"/>
      <c r="G202" s="145"/>
      <c r="H202" s="145"/>
      <c r="I202" s="145"/>
      <c r="J202" s="146"/>
      <c r="K202" s="147"/>
    </row>
    <row r="203" spans="1:11" x14ac:dyDescent="0.3">
      <c r="A203" s="142"/>
      <c r="B203" s="142"/>
      <c r="C203" s="143"/>
      <c r="D203" s="143"/>
      <c r="E203" s="144"/>
      <c r="F203" s="143"/>
      <c r="G203" s="145"/>
      <c r="H203" s="145"/>
      <c r="I203" s="145"/>
      <c r="J203" s="146"/>
      <c r="K203" s="147"/>
    </row>
    <row r="204" spans="1:11" x14ac:dyDescent="0.3">
      <c r="A204" s="142"/>
      <c r="B204" s="142"/>
      <c r="C204" s="143"/>
      <c r="D204" s="143"/>
      <c r="E204" s="144"/>
      <c r="F204" s="143"/>
      <c r="G204" s="145"/>
      <c r="H204" s="145"/>
      <c r="I204" s="145"/>
      <c r="J204" s="146"/>
      <c r="K204" s="147"/>
    </row>
    <row r="205" spans="1:11" x14ac:dyDescent="0.3">
      <c r="A205" s="142"/>
      <c r="B205" s="142"/>
      <c r="C205" s="143"/>
      <c r="D205" s="143"/>
      <c r="E205" s="144"/>
      <c r="F205" s="143"/>
      <c r="G205" s="145"/>
      <c r="H205" s="145"/>
      <c r="I205" s="145"/>
      <c r="J205" s="146"/>
      <c r="K205" s="147"/>
    </row>
    <row r="206" spans="1:11" x14ac:dyDescent="0.3">
      <c r="A206" s="142"/>
      <c r="B206" s="142"/>
      <c r="C206" s="143"/>
      <c r="D206" s="143"/>
      <c r="E206" s="144"/>
      <c r="F206" s="143"/>
      <c r="G206" s="145"/>
      <c r="H206" s="145"/>
      <c r="I206" s="145"/>
      <c r="J206" s="146"/>
      <c r="K206" s="147"/>
    </row>
    <row r="207" spans="1:11" x14ac:dyDescent="0.3">
      <c r="A207" s="142"/>
      <c r="B207" s="142"/>
      <c r="C207" s="143"/>
      <c r="D207" s="143"/>
      <c r="E207" s="144"/>
      <c r="F207" s="143"/>
      <c r="G207" s="145"/>
      <c r="H207" s="145"/>
      <c r="I207" s="145"/>
      <c r="J207" s="146"/>
      <c r="K207" s="147"/>
    </row>
    <row r="208" spans="1:11" x14ac:dyDescent="0.3">
      <c r="A208" s="142"/>
      <c r="B208" s="142"/>
      <c r="C208" s="143"/>
      <c r="D208" s="143"/>
      <c r="E208" s="144"/>
      <c r="F208" s="143"/>
      <c r="G208" s="145"/>
      <c r="H208" s="145"/>
      <c r="I208" s="145"/>
      <c r="J208" s="146"/>
      <c r="K208" s="147"/>
    </row>
    <row r="209" spans="1:11" x14ac:dyDescent="0.3">
      <c r="A209" s="142"/>
      <c r="B209" s="142"/>
      <c r="C209" s="143"/>
      <c r="D209" s="143"/>
      <c r="E209" s="144"/>
      <c r="F209" s="143"/>
      <c r="G209" s="145"/>
      <c r="H209" s="145"/>
      <c r="I209" s="145"/>
      <c r="J209" s="146"/>
      <c r="K209" s="147"/>
    </row>
    <row r="210" spans="1:11" x14ac:dyDescent="0.3">
      <c r="A210" s="142"/>
      <c r="B210" s="142"/>
      <c r="C210" s="143"/>
      <c r="D210" s="143"/>
      <c r="E210" s="144"/>
      <c r="F210" s="143"/>
      <c r="G210" s="145"/>
      <c r="H210" s="145"/>
      <c r="I210" s="145"/>
      <c r="J210" s="146"/>
      <c r="K210" s="147"/>
    </row>
    <row r="211" spans="1:11" x14ac:dyDescent="0.3">
      <c r="A211" s="142"/>
      <c r="B211" s="142"/>
      <c r="C211" s="143"/>
      <c r="D211" s="143"/>
      <c r="E211" s="144"/>
      <c r="F211" s="143"/>
      <c r="G211" s="145"/>
      <c r="H211" s="145"/>
      <c r="I211" s="145"/>
      <c r="J211" s="146"/>
      <c r="K211" s="147"/>
    </row>
    <row r="212" spans="1:11" x14ac:dyDescent="0.3">
      <c r="A212" s="142"/>
      <c r="B212" s="142"/>
      <c r="C212" s="143"/>
      <c r="D212" s="143"/>
      <c r="E212" s="144"/>
      <c r="F212" s="143"/>
      <c r="G212" s="145"/>
      <c r="H212" s="145"/>
      <c r="I212" s="145"/>
      <c r="J212" s="146"/>
      <c r="K212" s="147"/>
    </row>
    <row r="213" spans="1:11" x14ac:dyDescent="0.3">
      <c r="A213" s="142"/>
      <c r="B213" s="142"/>
      <c r="C213" s="143"/>
      <c r="D213" s="143"/>
      <c r="E213" s="144"/>
      <c r="F213" s="143"/>
      <c r="G213" s="145"/>
      <c r="H213" s="145"/>
      <c r="I213" s="145"/>
      <c r="J213" s="146"/>
      <c r="K213" s="147"/>
    </row>
    <row r="214" spans="1:11" x14ac:dyDescent="0.3">
      <c r="A214" s="142"/>
      <c r="B214" s="142"/>
      <c r="C214" s="143"/>
      <c r="D214" s="143"/>
      <c r="E214" s="144"/>
      <c r="F214" s="143"/>
      <c r="G214" s="145"/>
      <c r="H214" s="145"/>
      <c r="I214" s="145"/>
      <c r="J214" s="146"/>
      <c r="K214" s="147"/>
    </row>
    <row r="215" spans="1:11" x14ac:dyDescent="0.3">
      <c r="A215" s="142"/>
      <c r="B215" s="142"/>
      <c r="C215" s="143"/>
      <c r="D215" s="143"/>
      <c r="E215" s="144"/>
      <c r="F215" s="143"/>
      <c r="G215" s="145"/>
      <c r="H215" s="145"/>
      <c r="I215" s="145"/>
      <c r="J215" s="146"/>
      <c r="K215" s="147"/>
    </row>
    <row r="216" spans="1:11" x14ac:dyDescent="0.3">
      <c r="A216" s="142"/>
      <c r="B216" s="142"/>
      <c r="C216" s="143"/>
      <c r="D216" s="143"/>
      <c r="E216" s="144"/>
      <c r="F216" s="143"/>
      <c r="G216" s="145"/>
      <c r="H216" s="145"/>
      <c r="I216" s="145"/>
      <c r="J216" s="146"/>
      <c r="K216" s="147"/>
    </row>
    <row r="217" spans="1:11" x14ac:dyDescent="0.3">
      <c r="A217" s="142"/>
      <c r="B217" s="142"/>
      <c r="C217" s="143"/>
      <c r="D217" s="143"/>
      <c r="E217" s="144"/>
      <c r="F217" s="143"/>
      <c r="G217" s="145"/>
      <c r="H217" s="145"/>
      <c r="I217" s="145"/>
      <c r="J217" s="146"/>
      <c r="K217" s="147"/>
    </row>
    <row r="218" spans="1:11" x14ac:dyDescent="0.3">
      <c r="A218" s="142"/>
      <c r="B218" s="142"/>
      <c r="C218" s="143"/>
      <c r="D218" s="143"/>
      <c r="E218" s="144"/>
      <c r="F218" s="143"/>
      <c r="G218" s="145"/>
      <c r="H218" s="145"/>
      <c r="I218" s="145"/>
      <c r="J218" s="146"/>
      <c r="K218" s="147"/>
    </row>
    <row r="219" spans="1:11" x14ac:dyDescent="0.3">
      <c r="A219" s="142"/>
      <c r="B219" s="142"/>
      <c r="C219" s="143"/>
      <c r="D219" s="143"/>
      <c r="E219" s="144"/>
      <c r="F219" s="143"/>
      <c r="G219" s="145"/>
      <c r="H219" s="145"/>
      <c r="I219" s="145"/>
      <c r="J219" s="146"/>
      <c r="K219" s="147"/>
    </row>
    <row r="220" spans="1:11" x14ac:dyDescent="0.3">
      <c r="A220" s="142"/>
      <c r="B220" s="142"/>
      <c r="C220" s="143"/>
      <c r="D220" s="143"/>
      <c r="E220" s="144"/>
      <c r="F220" s="143"/>
      <c r="G220" s="145"/>
      <c r="H220" s="145"/>
      <c r="I220" s="145"/>
      <c r="J220" s="146"/>
      <c r="K220" s="147"/>
    </row>
    <row r="221" spans="1:11" x14ac:dyDescent="0.3">
      <c r="A221" s="142"/>
      <c r="B221" s="142"/>
      <c r="C221" s="143"/>
      <c r="D221" s="143"/>
      <c r="E221" s="144"/>
      <c r="F221" s="143"/>
      <c r="G221" s="145"/>
      <c r="H221" s="145"/>
      <c r="I221" s="145"/>
      <c r="J221" s="146"/>
      <c r="K221" s="147"/>
    </row>
    <row r="222" spans="1:11" x14ac:dyDescent="0.3">
      <c r="A222" s="142"/>
      <c r="B222" s="142"/>
      <c r="C222" s="143"/>
      <c r="D222" s="143"/>
      <c r="E222" s="144"/>
      <c r="F222" s="143"/>
      <c r="G222" s="145"/>
      <c r="H222" s="145"/>
      <c r="I222" s="145"/>
      <c r="J222" s="146"/>
      <c r="K222" s="147"/>
    </row>
    <row r="223" spans="1:11" x14ac:dyDescent="0.3">
      <c r="A223" s="142"/>
      <c r="B223" s="142"/>
      <c r="C223" s="143"/>
      <c r="D223" s="143"/>
      <c r="E223" s="144"/>
      <c r="F223" s="143"/>
      <c r="G223" s="145"/>
      <c r="H223" s="145"/>
      <c r="I223" s="145"/>
      <c r="J223" s="146"/>
      <c r="K223" s="147"/>
    </row>
    <row r="224" spans="1:11" x14ac:dyDescent="0.3">
      <c r="A224" s="142"/>
      <c r="B224" s="142"/>
      <c r="C224" s="143"/>
      <c r="D224" s="143"/>
      <c r="E224" s="144"/>
      <c r="F224" s="143"/>
      <c r="G224" s="145"/>
      <c r="H224" s="145"/>
      <c r="I224" s="145"/>
      <c r="J224" s="146"/>
      <c r="K224" s="147"/>
    </row>
    <row r="225" spans="1:11" x14ac:dyDescent="0.3">
      <c r="A225" s="142"/>
      <c r="B225" s="142"/>
      <c r="C225" s="143"/>
      <c r="D225" s="143"/>
      <c r="E225" s="144"/>
      <c r="F225" s="143"/>
      <c r="G225" s="145"/>
      <c r="H225" s="145"/>
      <c r="I225" s="145"/>
      <c r="J225" s="146"/>
      <c r="K225" s="147"/>
    </row>
    <row r="226" spans="1:11" x14ac:dyDescent="0.3">
      <c r="A226" s="142"/>
      <c r="B226" s="142"/>
      <c r="C226" s="143"/>
      <c r="D226" s="143"/>
      <c r="E226" s="144"/>
      <c r="F226" s="143"/>
      <c r="G226" s="145"/>
      <c r="H226" s="145"/>
      <c r="I226" s="145"/>
      <c r="J226" s="146"/>
      <c r="K226" s="147"/>
    </row>
    <row r="227" spans="1:11" x14ac:dyDescent="0.3">
      <c r="A227" s="142"/>
      <c r="B227" s="142"/>
      <c r="C227" s="143"/>
      <c r="D227" s="143"/>
      <c r="E227" s="144"/>
      <c r="F227" s="143"/>
      <c r="G227" s="145"/>
      <c r="H227" s="145"/>
      <c r="I227" s="145"/>
      <c r="J227" s="146"/>
      <c r="K227" s="147"/>
    </row>
    <row r="228" spans="1:11" x14ac:dyDescent="0.3">
      <c r="A228" s="142"/>
      <c r="B228" s="142"/>
      <c r="C228" s="143"/>
      <c r="D228" s="143"/>
      <c r="E228" s="144"/>
      <c r="F228" s="143"/>
      <c r="G228" s="145"/>
      <c r="H228" s="145"/>
      <c r="I228" s="145"/>
      <c r="J228" s="146"/>
      <c r="K228" s="147"/>
    </row>
    <row r="229" spans="1:11" x14ac:dyDescent="0.3">
      <c r="A229" s="142"/>
      <c r="B229" s="142"/>
      <c r="C229" s="143"/>
      <c r="D229" s="143"/>
      <c r="E229" s="144"/>
      <c r="F229" s="143"/>
      <c r="G229" s="145"/>
      <c r="H229" s="145"/>
      <c r="I229" s="145"/>
      <c r="J229" s="146"/>
      <c r="K229" s="147"/>
    </row>
    <row r="230" spans="1:11" x14ac:dyDescent="0.3">
      <c r="A230" s="142"/>
      <c r="B230" s="142"/>
      <c r="C230" s="143"/>
      <c r="D230" s="143"/>
      <c r="E230" s="144"/>
      <c r="F230" s="143"/>
      <c r="G230" s="145"/>
      <c r="H230" s="145"/>
      <c r="I230" s="145"/>
      <c r="J230" s="146"/>
      <c r="K230" s="147"/>
    </row>
    <row r="231" spans="1:11" x14ac:dyDescent="0.3">
      <c r="A231" s="142"/>
      <c r="B231" s="142"/>
      <c r="C231" s="143"/>
      <c r="D231" s="143"/>
      <c r="E231" s="144"/>
      <c r="F231" s="143"/>
      <c r="G231" s="145"/>
      <c r="H231" s="145"/>
      <c r="I231" s="145"/>
      <c r="J231" s="146"/>
      <c r="K231" s="147"/>
    </row>
    <row r="232" spans="1:11" x14ac:dyDescent="0.3">
      <c r="A232" s="142"/>
      <c r="B232" s="142"/>
      <c r="C232" s="143"/>
      <c r="D232" s="143"/>
      <c r="E232" s="144"/>
      <c r="F232" s="143"/>
      <c r="G232" s="145"/>
      <c r="H232" s="145"/>
      <c r="I232" s="145"/>
      <c r="J232" s="146"/>
      <c r="K232" s="147"/>
    </row>
    <row r="233" spans="1:11" x14ac:dyDescent="0.3">
      <c r="A233" s="142"/>
      <c r="B233" s="142"/>
      <c r="C233" s="143"/>
      <c r="D233" s="143"/>
      <c r="E233" s="144"/>
      <c r="F233" s="143"/>
      <c r="G233" s="145"/>
      <c r="H233" s="145"/>
      <c r="I233" s="145"/>
      <c r="J233" s="146"/>
      <c r="K233" s="147"/>
    </row>
    <row r="234" spans="1:11" x14ac:dyDescent="0.3">
      <c r="A234" s="142"/>
      <c r="B234" s="142"/>
      <c r="C234" s="143"/>
      <c r="D234" s="143"/>
      <c r="E234" s="144"/>
      <c r="F234" s="143"/>
      <c r="G234" s="145"/>
      <c r="H234" s="145"/>
      <c r="I234" s="145"/>
      <c r="J234" s="146"/>
      <c r="K234" s="147"/>
    </row>
    <row r="235" spans="1:11" x14ac:dyDescent="0.3">
      <c r="A235" s="142"/>
      <c r="B235" s="142"/>
      <c r="C235" s="143"/>
      <c r="D235" s="143"/>
      <c r="E235" s="144"/>
      <c r="F235" s="143"/>
      <c r="G235" s="145"/>
      <c r="H235" s="145"/>
      <c r="I235" s="145"/>
      <c r="J235" s="146"/>
      <c r="K235" s="147"/>
    </row>
    <row r="236" spans="1:11" x14ac:dyDescent="0.3">
      <c r="A236" s="142"/>
      <c r="B236" s="142"/>
      <c r="C236" s="143"/>
      <c r="D236" s="143"/>
      <c r="E236" s="144"/>
      <c r="F236" s="143"/>
      <c r="G236" s="145"/>
      <c r="H236" s="145"/>
      <c r="I236" s="145"/>
      <c r="J236" s="146"/>
      <c r="K236" s="147"/>
    </row>
    <row r="237" spans="1:11" x14ac:dyDescent="0.3">
      <c r="A237" s="142"/>
      <c r="B237" s="142"/>
      <c r="C237" s="143"/>
      <c r="D237" s="143"/>
      <c r="E237" s="144"/>
      <c r="F237" s="143"/>
      <c r="G237" s="145"/>
      <c r="H237" s="145"/>
      <c r="I237" s="145"/>
      <c r="J237" s="146"/>
      <c r="K237" s="147"/>
    </row>
    <row r="238" spans="1:11" x14ac:dyDescent="0.3">
      <c r="A238" s="142"/>
      <c r="B238" s="142"/>
      <c r="C238" s="143"/>
      <c r="D238" s="143"/>
      <c r="E238" s="144"/>
      <c r="F238" s="143"/>
      <c r="G238" s="145"/>
      <c r="H238" s="145"/>
      <c r="I238" s="145"/>
      <c r="J238" s="146"/>
      <c r="K238" s="147"/>
    </row>
    <row r="239" spans="1:11" x14ac:dyDescent="0.3">
      <c r="A239" s="142"/>
      <c r="B239" s="142"/>
      <c r="C239" s="143"/>
      <c r="D239" s="143"/>
      <c r="E239" s="144"/>
      <c r="F239" s="143"/>
      <c r="G239" s="145"/>
      <c r="H239" s="145"/>
      <c r="I239" s="145"/>
      <c r="J239" s="146"/>
      <c r="K239" s="147"/>
    </row>
    <row r="240" spans="1:11" x14ac:dyDescent="0.3">
      <c r="A240" s="142"/>
      <c r="B240" s="142"/>
      <c r="C240" s="143"/>
      <c r="D240" s="143"/>
      <c r="E240" s="144"/>
      <c r="F240" s="143"/>
      <c r="G240" s="145"/>
      <c r="H240" s="145"/>
      <c r="I240" s="145"/>
      <c r="J240" s="146"/>
      <c r="K240" s="147"/>
    </row>
    <row r="241" spans="1:11" x14ac:dyDescent="0.3">
      <c r="A241" s="142"/>
      <c r="B241" s="142"/>
      <c r="C241" s="143"/>
      <c r="D241" s="143"/>
      <c r="E241" s="144"/>
      <c r="F241" s="143"/>
      <c r="G241" s="145"/>
      <c r="H241" s="145"/>
      <c r="I241" s="145"/>
      <c r="J241" s="146"/>
      <c r="K241" s="147"/>
    </row>
    <row r="242" spans="1:11" x14ac:dyDescent="0.3">
      <c r="A242" s="142"/>
      <c r="B242" s="142"/>
      <c r="C242" s="143"/>
      <c r="D242" s="143"/>
      <c r="E242" s="144"/>
      <c r="F242" s="143"/>
      <c r="G242" s="145"/>
      <c r="H242" s="145"/>
      <c r="I242" s="145"/>
      <c r="J242" s="146"/>
      <c r="K242" s="147"/>
    </row>
    <row r="243" spans="1:11" x14ac:dyDescent="0.3">
      <c r="A243" s="142"/>
      <c r="B243" s="142"/>
      <c r="C243" s="143"/>
      <c r="D243" s="143"/>
      <c r="E243" s="144"/>
      <c r="F243" s="143"/>
      <c r="G243" s="145"/>
      <c r="H243" s="145"/>
      <c r="I243" s="145"/>
      <c r="J243" s="146"/>
      <c r="K243" s="147"/>
    </row>
    <row r="244" spans="1:11" x14ac:dyDescent="0.3">
      <c r="A244" s="142"/>
      <c r="B244" s="142"/>
      <c r="C244" s="143"/>
      <c r="D244" s="143"/>
      <c r="E244" s="144"/>
      <c r="F244" s="143"/>
      <c r="G244" s="145"/>
      <c r="H244" s="145"/>
      <c r="I244" s="145"/>
      <c r="J244" s="146"/>
      <c r="K244" s="147"/>
    </row>
    <row r="245" spans="1:11" x14ac:dyDescent="0.3">
      <c r="A245" s="142"/>
      <c r="B245" s="142"/>
      <c r="C245" s="143"/>
      <c r="D245" s="143"/>
      <c r="E245" s="144"/>
      <c r="F245" s="143"/>
      <c r="G245" s="145"/>
      <c r="H245" s="145"/>
      <c r="I245" s="145"/>
      <c r="J245" s="146"/>
      <c r="K245" s="147"/>
    </row>
    <row r="246" spans="1:11" x14ac:dyDescent="0.3">
      <c r="A246" s="142"/>
      <c r="B246" s="142"/>
      <c r="C246" s="143"/>
      <c r="D246" s="143"/>
      <c r="E246" s="144"/>
      <c r="F246" s="143"/>
      <c r="G246" s="145"/>
      <c r="H246" s="145"/>
      <c r="I246" s="145"/>
      <c r="J246" s="146"/>
      <c r="K246" s="147"/>
    </row>
    <row r="247" spans="1:11" x14ac:dyDescent="0.3">
      <c r="A247" s="142"/>
      <c r="B247" s="142"/>
      <c r="C247" s="143"/>
      <c r="D247" s="143"/>
      <c r="E247" s="144"/>
      <c r="F247" s="143"/>
      <c r="G247" s="145"/>
      <c r="H247" s="145"/>
      <c r="I247" s="145"/>
      <c r="J247" s="146"/>
      <c r="K247" s="147"/>
    </row>
    <row r="248" spans="1:11" x14ac:dyDescent="0.3">
      <c r="A248" s="142"/>
      <c r="B248" s="142"/>
      <c r="C248" s="143"/>
      <c r="D248" s="143"/>
      <c r="E248" s="144"/>
      <c r="F248" s="143"/>
      <c r="G248" s="145"/>
      <c r="H248" s="145"/>
      <c r="I248" s="145"/>
      <c r="J248" s="146"/>
      <c r="K248" s="147"/>
    </row>
    <row r="249" spans="1:11" x14ac:dyDescent="0.3">
      <c r="A249" s="142"/>
      <c r="B249" s="142"/>
      <c r="C249" s="143"/>
      <c r="D249" s="143"/>
      <c r="E249" s="144"/>
      <c r="F249" s="143"/>
      <c r="G249" s="145"/>
      <c r="H249" s="145"/>
      <c r="I249" s="145"/>
      <c r="J249" s="146"/>
      <c r="K249" s="147"/>
    </row>
    <row r="250" spans="1:11" x14ac:dyDescent="0.3">
      <c r="A250" s="142"/>
      <c r="B250" s="142"/>
      <c r="C250" s="143"/>
      <c r="D250" s="143"/>
      <c r="E250" s="144"/>
      <c r="F250" s="143"/>
      <c r="G250" s="145"/>
      <c r="H250" s="145"/>
      <c r="I250" s="145"/>
      <c r="J250" s="146"/>
      <c r="K250" s="147"/>
    </row>
    <row r="251" spans="1:11" x14ac:dyDescent="0.3">
      <c r="A251" s="142"/>
      <c r="B251" s="142"/>
      <c r="C251" s="143"/>
      <c r="D251" s="143"/>
      <c r="E251" s="144"/>
      <c r="F251" s="143"/>
      <c r="G251" s="145"/>
      <c r="H251" s="145"/>
      <c r="I251" s="145"/>
      <c r="J251" s="146"/>
      <c r="K251" s="147"/>
    </row>
    <row r="252" spans="1:11" x14ac:dyDescent="0.3">
      <c r="A252" s="142"/>
      <c r="B252" s="142"/>
      <c r="C252" s="143"/>
      <c r="D252" s="143"/>
      <c r="E252" s="144"/>
      <c r="F252" s="143"/>
      <c r="G252" s="145"/>
      <c r="H252" s="145"/>
      <c r="I252" s="145"/>
      <c r="J252" s="146"/>
      <c r="K252" s="147"/>
    </row>
    <row r="253" spans="1:11" x14ac:dyDescent="0.3">
      <c r="A253" s="142"/>
      <c r="B253" s="142"/>
      <c r="C253" s="143"/>
      <c r="D253" s="143"/>
      <c r="E253" s="144"/>
      <c r="F253" s="143"/>
      <c r="G253" s="145"/>
      <c r="H253" s="145"/>
      <c r="I253" s="145"/>
      <c r="J253" s="146"/>
      <c r="K253" s="147"/>
    </row>
    <row r="254" spans="1:11" x14ac:dyDescent="0.3">
      <c r="A254" s="142"/>
      <c r="B254" s="142"/>
      <c r="C254" s="143"/>
      <c r="D254" s="143"/>
      <c r="E254" s="144"/>
      <c r="F254" s="143"/>
      <c r="G254" s="145"/>
      <c r="H254" s="145"/>
      <c r="I254" s="145"/>
      <c r="J254" s="146"/>
      <c r="K254" s="147"/>
    </row>
    <row r="255" spans="1:11" x14ac:dyDescent="0.3">
      <c r="A255" s="142"/>
      <c r="B255" s="142"/>
      <c r="C255" s="143"/>
      <c r="D255" s="143"/>
      <c r="E255" s="144"/>
      <c r="F255" s="143"/>
      <c r="G255" s="145"/>
      <c r="H255" s="145"/>
      <c r="I255" s="145"/>
      <c r="J255" s="146"/>
      <c r="K255" s="147"/>
    </row>
    <row r="256" spans="1:11" x14ac:dyDescent="0.3">
      <c r="A256" s="142"/>
      <c r="B256" s="142"/>
      <c r="C256" s="143"/>
      <c r="D256" s="143"/>
      <c r="E256" s="144"/>
      <c r="F256" s="143"/>
      <c r="G256" s="145"/>
      <c r="H256" s="145"/>
      <c r="I256" s="145"/>
      <c r="J256" s="146"/>
      <c r="K256" s="147"/>
    </row>
    <row r="257" spans="1:11" x14ac:dyDescent="0.3">
      <c r="A257" s="142"/>
      <c r="B257" s="142"/>
      <c r="C257" s="143"/>
      <c r="D257" s="143"/>
      <c r="E257" s="144"/>
      <c r="F257" s="143"/>
      <c r="G257" s="145"/>
      <c r="H257" s="145"/>
      <c r="I257" s="145"/>
      <c r="J257" s="146"/>
      <c r="K257" s="147"/>
    </row>
    <row r="258" spans="1:11" x14ac:dyDescent="0.3">
      <c r="A258" s="142"/>
      <c r="B258" s="142"/>
      <c r="C258" s="143"/>
      <c r="D258" s="143"/>
      <c r="E258" s="144"/>
      <c r="F258" s="143"/>
      <c r="G258" s="145"/>
      <c r="H258" s="145"/>
      <c r="I258" s="145"/>
      <c r="J258" s="146"/>
      <c r="K258" s="147"/>
    </row>
    <row r="259" spans="1:11" x14ac:dyDescent="0.3">
      <c r="A259" s="142"/>
      <c r="B259" s="142"/>
      <c r="C259" s="143"/>
      <c r="D259" s="143"/>
      <c r="E259" s="144"/>
      <c r="F259" s="143"/>
      <c r="G259" s="145"/>
      <c r="H259" s="145"/>
      <c r="I259" s="145"/>
      <c r="J259" s="146"/>
      <c r="K259" s="147"/>
    </row>
    <row r="260" spans="1:11" x14ac:dyDescent="0.3">
      <c r="A260" s="142"/>
      <c r="B260" s="142"/>
      <c r="C260" s="143"/>
      <c r="D260" s="143"/>
      <c r="E260" s="144"/>
      <c r="F260" s="143"/>
      <c r="G260" s="145"/>
      <c r="H260" s="145"/>
      <c r="I260" s="145"/>
      <c r="J260" s="146"/>
      <c r="K260" s="147"/>
    </row>
    <row r="261" spans="1:11" x14ac:dyDescent="0.3">
      <c r="A261" s="142"/>
      <c r="B261" s="142"/>
      <c r="C261" s="143"/>
      <c r="D261" s="143"/>
      <c r="E261" s="144"/>
      <c r="F261" s="143"/>
      <c r="G261" s="145"/>
      <c r="H261" s="145"/>
      <c r="I261" s="145"/>
      <c r="J261" s="146"/>
      <c r="K261" s="147"/>
    </row>
    <row r="262" spans="1:11" x14ac:dyDescent="0.3">
      <c r="A262" s="142"/>
      <c r="B262" s="142"/>
      <c r="C262" s="143"/>
      <c r="D262" s="143"/>
      <c r="E262" s="144"/>
      <c r="F262" s="143"/>
      <c r="G262" s="145"/>
      <c r="H262" s="145"/>
      <c r="I262" s="145"/>
      <c r="J262" s="146"/>
      <c r="K262" s="147"/>
    </row>
    <row r="263" spans="1:11" x14ac:dyDescent="0.3">
      <c r="A263" s="142"/>
      <c r="B263" s="142"/>
      <c r="C263" s="143"/>
      <c r="D263" s="143"/>
      <c r="E263" s="144"/>
      <c r="F263" s="143"/>
      <c r="G263" s="145"/>
      <c r="H263" s="145"/>
      <c r="I263" s="145"/>
      <c r="J263" s="146"/>
      <c r="K263" s="147"/>
    </row>
    <row r="264" spans="1:11" x14ac:dyDescent="0.3">
      <c r="A264" s="142"/>
      <c r="B264" s="142"/>
      <c r="C264" s="143"/>
      <c r="D264" s="143"/>
      <c r="E264" s="144"/>
      <c r="F264" s="143"/>
      <c r="G264" s="145"/>
      <c r="H264" s="145"/>
      <c r="I264" s="145"/>
      <c r="J264" s="146"/>
      <c r="K264" s="147"/>
    </row>
    <row r="265" spans="1:11" x14ac:dyDescent="0.3">
      <c r="A265" s="142"/>
      <c r="B265" s="142"/>
      <c r="C265" s="143"/>
      <c r="D265" s="143"/>
      <c r="E265" s="144"/>
      <c r="F265" s="143"/>
      <c r="G265" s="145"/>
      <c r="H265" s="145"/>
      <c r="I265" s="145"/>
      <c r="J265" s="146"/>
      <c r="K265" s="147"/>
    </row>
    <row r="266" spans="1:11" x14ac:dyDescent="0.3">
      <c r="A266" s="142"/>
      <c r="B266" s="142"/>
      <c r="C266" s="143"/>
      <c r="D266" s="143"/>
      <c r="E266" s="144"/>
      <c r="F266" s="143"/>
      <c r="G266" s="145"/>
      <c r="H266" s="145"/>
      <c r="I266" s="145"/>
      <c r="J266" s="146"/>
      <c r="K266" s="147"/>
    </row>
    <row r="267" spans="1:11" x14ac:dyDescent="0.3">
      <c r="A267" s="142"/>
      <c r="B267" s="142"/>
      <c r="C267" s="143"/>
      <c r="D267" s="143"/>
      <c r="E267" s="144"/>
      <c r="F267" s="143"/>
      <c r="G267" s="145"/>
      <c r="H267" s="145"/>
      <c r="I267" s="145"/>
      <c r="J267" s="146"/>
      <c r="K267" s="147"/>
    </row>
    <row r="268" spans="1:11" x14ac:dyDescent="0.3">
      <c r="A268" s="142"/>
      <c r="B268" s="142"/>
      <c r="C268" s="143"/>
      <c r="D268" s="143"/>
      <c r="E268" s="144"/>
      <c r="F268" s="143"/>
      <c r="G268" s="145"/>
      <c r="H268" s="145"/>
      <c r="I268" s="145"/>
      <c r="J268" s="146"/>
      <c r="K268" s="147"/>
    </row>
    <row r="269" spans="1:11" x14ac:dyDescent="0.3">
      <c r="A269" s="142"/>
      <c r="B269" s="142"/>
      <c r="C269" s="143"/>
      <c r="D269" s="143"/>
      <c r="E269" s="144"/>
      <c r="F269" s="143"/>
      <c r="G269" s="145"/>
      <c r="H269" s="145"/>
      <c r="I269" s="145"/>
      <c r="J269" s="146"/>
      <c r="K269" s="147"/>
    </row>
    <row r="270" spans="1:11" x14ac:dyDescent="0.3">
      <c r="A270" s="142"/>
      <c r="B270" s="142"/>
      <c r="C270" s="143"/>
      <c r="D270" s="143"/>
      <c r="E270" s="144"/>
      <c r="F270" s="143"/>
      <c r="G270" s="145"/>
      <c r="H270" s="145"/>
      <c r="I270" s="145"/>
      <c r="J270" s="146"/>
      <c r="K270" s="147"/>
    </row>
    <row r="271" spans="1:11" x14ac:dyDescent="0.3">
      <c r="A271" s="142"/>
      <c r="B271" s="142"/>
      <c r="C271" s="143"/>
      <c r="D271" s="143"/>
      <c r="E271" s="144"/>
      <c r="F271" s="143"/>
      <c r="G271" s="145"/>
      <c r="H271" s="145"/>
      <c r="I271" s="145"/>
      <c r="J271" s="146"/>
      <c r="K271" s="147"/>
    </row>
    <row r="272" spans="1:11" x14ac:dyDescent="0.3">
      <c r="A272" s="142"/>
      <c r="B272" s="142"/>
      <c r="C272" s="143"/>
      <c r="D272" s="143"/>
      <c r="E272" s="144"/>
      <c r="F272" s="143"/>
      <c r="G272" s="145"/>
      <c r="H272" s="145"/>
      <c r="I272" s="145"/>
      <c r="J272" s="146"/>
      <c r="K272" s="147"/>
    </row>
    <row r="273" spans="1:11" x14ac:dyDescent="0.3">
      <c r="A273" s="142"/>
      <c r="B273" s="142"/>
      <c r="C273" s="143"/>
      <c r="D273" s="143"/>
      <c r="E273" s="144"/>
      <c r="F273" s="143"/>
      <c r="G273" s="145"/>
      <c r="H273" s="145"/>
      <c r="I273" s="145"/>
      <c r="J273" s="146"/>
      <c r="K273" s="147"/>
    </row>
    <row r="274" spans="1:11" x14ac:dyDescent="0.3">
      <c r="A274" s="142"/>
      <c r="B274" s="142"/>
      <c r="C274" s="143"/>
      <c r="D274" s="143"/>
      <c r="E274" s="144"/>
      <c r="F274" s="143"/>
      <c r="G274" s="145"/>
      <c r="H274" s="145"/>
      <c r="I274" s="145"/>
      <c r="J274" s="146"/>
      <c r="K274" s="147"/>
    </row>
    <row r="275" spans="1:11" x14ac:dyDescent="0.3">
      <c r="A275" s="142"/>
      <c r="B275" s="142"/>
      <c r="C275" s="143"/>
      <c r="D275" s="143"/>
      <c r="E275" s="144"/>
      <c r="F275" s="143"/>
      <c r="G275" s="145"/>
      <c r="H275" s="145"/>
      <c r="I275" s="145"/>
      <c r="J275" s="146"/>
      <c r="K275" s="147"/>
    </row>
    <row r="276" spans="1:11" x14ac:dyDescent="0.3">
      <c r="A276" s="142"/>
      <c r="B276" s="142"/>
      <c r="C276" s="143"/>
      <c r="D276" s="143"/>
      <c r="E276" s="144"/>
      <c r="F276" s="143"/>
      <c r="G276" s="145"/>
      <c r="H276" s="145"/>
      <c r="I276" s="145"/>
      <c r="J276" s="146"/>
      <c r="K276" s="147"/>
    </row>
    <row r="277" spans="1:11" x14ac:dyDescent="0.3">
      <c r="A277" s="142"/>
      <c r="B277" s="142"/>
      <c r="C277" s="143"/>
      <c r="D277" s="143"/>
      <c r="E277" s="144"/>
      <c r="F277" s="143"/>
      <c r="G277" s="145"/>
      <c r="H277" s="145"/>
      <c r="I277" s="145"/>
      <c r="J277" s="146"/>
      <c r="K277" s="147"/>
    </row>
    <row r="278" spans="1:11" x14ac:dyDescent="0.3">
      <c r="A278" s="142"/>
      <c r="B278" s="142"/>
      <c r="C278" s="143"/>
      <c r="D278" s="143"/>
      <c r="E278" s="144"/>
      <c r="F278" s="143"/>
      <c r="G278" s="145"/>
      <c r="H278" s="145"/>
      <c r="I278" s="145"/>
      <c r="J278" s="146"/>
      <c r="K278" s="147"/>
    </row>
    <row r="279" spans="1:11" x14ac:dyDescent="0.3">
      <c r="A279" s="142"/>
      <c r="B279" s="142"/>
      <c r="C279" s="143"/>
      <c r="D279" s="143"/>
      <c r="E279" s="144"/>
      <c r="F279" s="143"/>
      <c r="G279" s="145"/>
      <c r="H279" s="145"/>
      <c r="I279" s="145"/>
      <c r="J279" s="146"/>
      <c r="K279" s="147"/>
    </row>
    <row r="280" spans="1:11" x14ac:dyDescent="0.3">
      <c r="A280" s="142"/>
      <c r="B280" s="142"/>
      <c r="C280" s="143"/>
      <c r="D280" s="143"/>
      <c r="E280" s="144"/>
      <c r="F280" s="143"/>
      <c r="G280" s="145"/>
      <c r="H280" s="145"/>
      <c r="I280" s="145"/>
      <c r="J280" s="146"/>
      <c r="K280" s="147"/>
    </row>
    <row r="281" spans="1:11" x14ac:dyDescent="0.3">
      <c r="A281" s="142"/>
      <c r="B281" s="142"/>
      <c r="C281" s="143"/>
      <c r="D281" s="143"/>
      <c r="E281" s="144"/>
      <c r="F281" s="143"/>
      <c r="G281" s="145"/>
      <c r="H281" s="145"/>
      <c r="I281" s="145"/>
      <c r="J281" s="146"/>
      <c r="K281" s="147"/>
    </row>
    <row r="282" spans="1:11" x14ac:dyDescent="0.3">
      <c r="A282" s="142"/>
      <c r="B282" s="142"/>
      <c r="C282" s="143"/>
      <c r="D282" s="143"/>
      <c r="E282" s="144"/>
      <c r="F282" s="143"/>
      <c r="G282" s="145"/>
      <c r="H282" s="145"/>
      <c r="I282" s="145"/>
      <c r="J282" s="146"/>
      <c r="K282" s="147"/>
    </row>
    <row r="283" spans="1:11" x14ac:dyDescent="0.3">
      <c r="A283" s="142"/>
      <c r="B283" s="142"/>
      <c r="C283" s="143"/>
      <c r="D283" s="143"/>
      <c r="E283" s="144"/>
      <c r="F283" s="143"/>
      <c r="G283" s="145"/>
      <c r="H283" s="145"/>
      <c r="I283" s="145"/>
      <c r="J283" s="146"/>
      <c r="K283" s="147"/>
    </row>
    <row r="284" spans="1:11" x14ac:dyDescent="0.3">
      <c r="A284" s="142"/>
      <c r="B284" s="142"/>
      <c r="C284" s="143"/>
      <c r="D284" s="143"/>
      <c r="E284" s="144"/>
      <c r="F284" s="143"/>
      <c r="G284" s="145"/>
      <c r="H284" s="145"/>
      <c r="I284" s="145"/>
      <c r="J284" s="146"/>
      <c r="K284" s="147"/>
    </row>
    <row r="285" spans="1:11" x14ac:dyDescent="0.3">
      <c r="A285" s="142"/>
      <c r="B285" s="142"/>
      <c r="C285" s="143"/>
      <c r="D285" s="143"/>
      <c r="E285" s="144"/>
      <c r="F285" s="143"/>
      <c r="G285" s="145"/>
      <c r="H285" s="145"/>
      <c r="I285" s="145"/>
      <c r="J285" s="146"/>
      <c r="K285" s="147"/>
    </row>
    <row r="286" spans="1:11" x14ac:dyDescent="0.3">
      <c r="A286" s="142"/>
      <c r="B286" s="142"/>
      <c r="C286" s="143"/>
      <c r="D286" s="143"/>
      <c r="E286" s="144"/>
      <c r="F286" s="143"/>
      <c r="G286" s="145"/>
      <c r="H286" s="145"/>
      <c r="I286" s="145"/>
      <c r="J286" s="146"/>
      <c r="K286" s="147"/>
    </row>
    <row r="287" spans="1:11" x14ac:dyDescent="0.3">
      <c r="A287" s="142"/>
      <c r="B287" s="142"/>
      <c r="C287" s="143"/>
      <c r="D287" s="143"/>
      <c r="E287" s="144"/>
      <c r="F287" s="143"/>
      <c r="G287" s="145"/>
      <c r="H287" s="145"/>
      <c r="I287" s="145"/>
      <c r="J287" s="146"/>
      <c r="K287" s="147"/>
    </row>
    <row r="288" spans="1:11" x14ac:dyDescent="0.3">
      <c r="A288" s="142"/>
      <c r="B288" s="142"/>
      <c r="C288" s="143"/>
      <c r="D288" s="143"/>
      <c r="E288" s="144"/>
      <c r="F288" s="143"/>
      <c r="G288" s="145"/>
      <c r="H288" s="145"/>
      <c r="I288" s="145"/>
      <c r="J288" s="146"/>
      <c r="K288" s="147"/>
    </row>
    <row r="289" spans="1:11" x14ac:dyDescent="0.3">
      <c r="A289" s="142"/>
      <c r="B289" s="142"/>
      <c r="C289" s="143"/>
      <c r="D289" s="143"/>
      <c r="E289" s="144"/>
      <c r="F289" s="143"/>
      <c r="G289" s="145"/>
      <c r="H289" s="145"/>
      <c r="I289" s="145"/>
      <c r="J289" s="146"/>
      <c r="K289" s="147"/>
    </row>
    <row r="290" spans="1:11" x14ac:dyDescent="0.3">
      <c r="A290" s="142"/>
      <c r="B290" s="142"/>
      <c r="C290" s="143"/>
      <c r="D290" s="143"/>
      <c r="E290" s="144"/>
      <c r="F290" s="143"/>
      <c r="G290" s="145"/>
      <c r="H290" s="145"/>
      <c r="I290" s="145"/>
      <c r="J290" s="146"/>
      <c r="K290" s="147"/>
    </row>
    <row r="291" spans="1:11" x14ac:dyDescent="0.3">
      <c r="A291" s="142"/>
      <c r="B291" s="142"/>
      <c r="C291" s="143"/>
      <c r="D291" s="143"/>
      <c r="E291" s="144"/>
      <c r="F291" s="143"/>
      <c r="G291" s="145"/>
      <c r="H291" s="145"/>
      <c r="I291" s="145"/>
      <c r="J291" s="146"/>
      <c r="K291" s="147"/>
    </row>
    <row r="292" spans="1:11" x14ac:dyDescent="0.3">
      <c r="A292" s="142"/>
      <c r="B292" s="142"/>
      <c r="C292" s="143"/>
      <c r="D292" s="143"/>
      <c r="E292" s="144"/>
      <c r="F292" s="143"/>
      <c r="G292" s="145"/>
      <c r="H292" s="145"/>
      <c r="I292" s="145"/>
      <c r="J292" s="146"/>
      <c r="K292" s="147"/>
    </row>
    <row r="293" spans="1:11" x14ac:dyDescent="0.3">
      <c r="A293" s="142"/>
      <c r="B293" s="142"/>
      <c r="C293" s="143"/>
      <c r="D293" s="143"/>
      <c r="E293" s="144"/>
      <c r="F293" s="143"/>
      <c r="G293" s="145"/>
      <c r="H293" s="145"/>
      <c r="I293" s="145"/>
      <c r="J293" s="146"/>
      <c r="K293" s="147"/>
    </row>
    <row r="294" spans="1:11" x14ac:dyDescent="0.3">
      <c r="A294" s="142"/>
      <c r="B294" s="142"/>
      <c r="C294" s="143"/>
      <c r="D294" s="143"/>
      <c r="E294" s="144"/>
      <c r="F294" s="143"/>
      <c r="G294" s="145"/>
      <c r="H294" s="145"/>
      <c r="I294" s="145"/>
      <c r="J294" s="146"/>
      <c r="K294" s="147"/>
    </row>
    <row r="295" spans="1:11" x14ac:dyDescent="0.3">
      <c r="A295" s="142"/>
      <c r="B295" s="142"/>
      <c r="C295" s="143"/>
      <c r="D295" s="143"/>
      <c r="E295" s="144"/>
      <c r="F295" s="143"/>
      <c r="G295" s="145"/>
      <c r="H295" s="145"/>
      <c r="I295" s="145"/>
      <c r="J295" s="146"/>
      <c r="K295" s="147"/>
    </row>
    <row r="296" spans="1:11" x14ac:dyDescent="0.3">
      <c r="A296" s="142"/>
      <c r="B296" s="142"/>
      <c r="C296" s="143"/>
      <c r="D296" s="143"/>
      <c r="E296" s="144"/>
      <c r="F296" s="143"/>
      <c r="G296" s="145"/>
      <c r="H296" s="145"/>
      <c r="I296" s="145"/>
      <c r="J296" s="146"/>
      <c r="K296" s="147"/>
    </row>
    <row r="297" spans="1:11" x14ac:dyDescent="0.3">
      <c r="A297" s="142"/>
      <c r="B297" s="142"/>
      <c r="C297" s="143"/>
      <c r="D297" s="143"/>
      <c r="E297" s="144"/>
      <c r="F297" s="143"/>
      <c r="G297" s="145"/>
      <c r="H297" s="145"/>
      <c r="I297" s="145"/>
      <c r="J297" s="146"/>
      <c r="K297" s="147"/>
    </row>
    <row r="298" spans="1:11" x14ac:dyDescent="0.3">
      <c r="A298" s="142"/>
      <c r="B298" s="142"/>
      <c r="C298" s="143"/>
      <c r="D298" s="143"/>
      <c r="E298" s="144"/>
      <c r="F298" s="143"/>
      <c r="G298" s="145"/>
      <c r="H298" s="145"/>
      <c r="I298" s="145"/>
      <c r="J298" s="146"/>
      <c r="K298" s="147"/>
    </row>
    <row r="299" spans="1:11" x14ac:dyDescent="0.3">
      <c r="A299" s="142"/>
      <c r="B299" s="142"/>
      <c r="C299" s="143"/>
      <c r="D299" s="143"/>
      <c r="E299" s="144"/>
      <c r="F299" s="143"/>
      <c r="G299" s="145"/>
      <c r="H299" s="145"/>
      <c r="I299" s="145"/>
      <c r="J299" s="146"/>
      <c r="K299" s="147"/>
    </row>
    <row r="300" spans="1:11" x14ac:dyDescent="0.3">
      <c r="A300" s="142"/>
      <c r="B300" s="142"/>
      <c r="C300" s="143"/>
      <c r="D300" s="143"/>
      <c r="E300" s="144"/>
      <c r="F300" s="143"/>
      <c r="G300" s="145"/>
      <c r="H300" s="145"/>
      <c r="I300" s="145"/>
      <c r="J300" s="146"/>
      <c r="K300" s="147"/>
    </row>
    <row r="301" spans="1:11" x14ac:dyDescent="0.3">
      <c r="A301" s="142"/>
      <c r="B301" s="142"/>
      <c r="C301" s="143"/>
      <c r="D301" s="143"/>
      <c r="E301" s="144"/>
      <c r="F301" s="143"/>
      <c r="G301" s="145"/>
      <c r="H301" s="145"/>
      <c r="I301" s="145"/>
      <c r="J301" s="146"/>
      <c r="K301" s="147"/>
    </row>
    <row r="302" spans="1:11" x14ac:dyDescent="0.3">
      <c r="A302" s="142"/>
      <c r="B302" s="142"/>
      <c r="C302" s="143"/>
      <c r="D302" s="143"/>
      <c r="E302" s="144"/>
      <c r="F302" s="143"/>
      <c r="G302" s="145"/>
      <c r="H302" s="145"/>
      <c r="I302" s="145"/>
      <c r="J302" s="146"/>
      <c r="K302" s="147"/>
    </row>
    <row r="303" spans="1:11" x14ac:dyDescent="0.3">
      <c r="A303" s="142"/>
      <c r="B303" s="142"/>
      <c r="C303" s="143"/>
      <c r="D303" s="143"/>
      <c r="E303" s="144"/>
      <c r="F303" s="143"/>
      <c r="G303" s="145"/>
      <c r="H303" s="145"/>
      <c r="I303" s="145"/>
      <c r="J303" s="146"/>
      <c r="K303" s="147"/>
    </row>
    <row r="304" spans="1:11" x14ac:dyDescent="0.3">
      <c r="A304" s="142"/>
      <c r="B304" s="142"/>
      <c r="C304" s="143"/>
      <c r="D304" s="143"/>
      <c r="E304" s="144"/>
      <c r="F304" s="143"/>
      <c r="G304" s="145"/>
      <c r="H304" s="145"/>
      <c r="I304" s="145"/>
      <c r="J304" s="146"/>
      <c r="K304" s="147"/>
    </row>
    <row r="305" spans="1:11" x14ac:dyDescent="0.3">
      <c r="A305" s="142"/>
      <c r="B305" s="142"/>
      <c r="C305" s="143"/>
      <c r="D305" s="143"/>
      <c r="E305" s="144"/>
      <c r="F305" s="143"/>
      <c r="G305" s="145"/>
      <c r="H305" s="145"/>
      <c r="I305" s="145"/>
      <c r="J305" s="146"/>
      <c r="K305" s="147"/>
    </row>
    <row r="306" spans="1:11" x14ac:dyDescent="0.3">
      <c r="A306" s="142"/>
      <c r="B306" s="142"/>
      <c r="C306" s="143"/>
      <c r="D306" s="143"/>
      <c r="E306" s="144"/>
      <c r="F306" s="143"/>
      <c r="G306" s="145"/>
      <c r="H306" s="145"/>
      <c r="I306" s="145"/>
      <c r="J306" s="146"/>
      <c r="K306" s="147"/>
    </row>
    <row r="307" spans="1:11" x14ac:dyDescent="0.3">
      <c r="A307" s="142"/>
      <c r="B307" s="142"/>
      <c r="C307" s="143"/>
      <c r="D307" s="143"/>
      <c r="E307" s="144"/>
      <c r="F307" s="143"/>
      <c r="G307" s="145"/>
      <c r="H307" s="145"/>
      <c r="I307" s="145"/>
      <c r="J307" s="146"/>
      <c r="K307" s="147"/>
    </row>
    <row r="308" spans="1:11" x14ac:dyDescent="0.3">
      <c r="A308" s="142"/>
      <c r="B308" s="142"/>
      <c r="C308" s="143"/>
      <c r="D308" s="143"/>
      <c r="E308" s="144"/>
      <c r="F308" s="143"/>
      <c r="G308" s="145"/>
      <c r="H308" s="145"/>
      <c r="I308" s="145"/>
      <c r="J308" s="146"/>
      <c r="K308" s="147"/>
    </row>
    <row r="309" spans="1:11" x14ac:dyDescent="0.3">
      <c r="A309" s="142"/>
      <c r="B309" s="142"/>
      <c r="C309" s="143"/>
      <c r="D309" s="143"/>
      <c r="E309" s="144"/>
      <c r="F309" s="143"/>
      <c r="G309" s="145"/>
      <c r="H309" s="145"/>
      <c r="I309" s="145"/>
      <c r="J309" s="146"/>
      <c r="K309" s="147"/>
    </row>
    <row r="310" spans="1:11" x14ac:dyDescent="0.3">
      <c r="A310" s="142"/>
      <c r="B310" s="142"/>
      <c r="C310" s="143"/>
      <c r="D310" s="143"/>
      <c r="E310" s="144"/>
      <c r="F310" s="143"/>
      <c r="G310" s="145"/>
      <c r="H310" s="145"/>
      <c r="I310" s="145"/>
      <c r="J310" s="146"/>
      <c r="K310" s="147"/>
    </row>
    <row r="311" spans="1:11" x14ac:dyDescent="0.3">
      <c r="A311" s="142"/>
      <c r="B311" s="142"/>
      <c r="C311" s="143"/>
      <c r="D311" s="143"/>
      <c r="E311" s="144"/>
      <c r="F311" s="143"/>
      <c r="G311" s="145"/>
      <c r="H311" s="145"/>
      <c r="I311" s="145"/>
      <c r="J311" s="146"/>
      <c r="K311" s="147"/>
    </row>
    <row r="312" spans="1:11" x14ac:dyDescent="0.3">
      <c r="A312" s="142"/>
      <c r="B312" s="142"/>
      <c r="C312" s="143"/>
      <c r="D312" s="143"/>
      <c r="E312" s="144"/>
      <c r="F312" s="143"/>
      <c r="G312" s="145"/>
      <c r="H312" s="145"/>
      <c r="I312" s="145"/>
      <c r="J312" s="146"/>
      <c r="K312" s="147"/>
    </row>
    <row r="313" spans="1:11" x14ac:dyDescent="0.3">
      <c r="A313" s="142"/>
      <c r="B313" s="142"/>
      <c r="C313" s="143"/>
      <c r="D313" s="143"/>
      <c r="E313" s="144"/>
      <c r="F313" s="143"/>
      <c r="G313" s="145"/>
      <c r="H313" s="145"/>
      <c r="I313" s="145"/>
      <c r="J313" s="146"/>
      <c r="K313" s="147"/>
    </row>
    <row r="314" spans="1:11" x14ac:dyDescent="0.3">
      <c r="A314" s="142"/>
      <c r="B314" s="142"/>
      <c r="C314" s="143"/>
      <c r="D314" s="143"/>
      <c r="E314" s="144"/>
      <c r="F314" s="143"/>
      <c r="G314" s="145"/>
      <c r="H314" s="145"/>
      <c r="I314" s="145"/>
      <c r="J314" s="146"/>
      <c r="K314" s="147"/>
    </row>
    <row r="315" spans="1:11" x14ac:dyDescent="0.3">
      <c r="A315" s="142"/>
      <c r="B315" s="142"/>
      <c r="C315" s="143"/>
      <c r="D315" s="143"/>
      <c r="E315" s="144"/>
      <c r="F315" s="143"/>
      <c r="G315" s="145"/>
      <c r="H315" s="145"/>
      <c r="I315" s="145"/>
      <c r="J315" s="146"/>
      <c r="K315" s="147"/>
    </row>
    <row r="316" spans="1:11" x14ac:dyDescent="0.3">
      <c r="A316" s="142"/>
      <c r="B316" s="142"/>
      <c r="C316" s="143"/>
      <c r="D316" s="143"/>
      <c r="E316" s="144"/>
      <c r="F316" s="143"/>
      <c r="G316" s="145"/>
      <c r="H316" s="145"/>
      <c r="I316" s="145"/>
      <c r="J316" s="146"/>
      <c r="K316" s="147"/>
    </row>
    <row r="317" spans="1:11" x14ac:dyDescent="0.3">
      <c r="A317" s="142"/>
      <c r="B317" s="142"/>
      <c r="C317" s="143"/>
      <c r="D317" s="143"/>
      <c r="E317" s="144"/>
      <c r="F317" s="143"/>
      <c r="G317" s="145"/>
      <c r="H317" s="145"/>
      <c r="I317" s="145"/>
      <c r="J317" s="146"/>
      <c r="K317" s="147"/>
    </row>
    <row r="318" spans="1:11" x14ac:dyDescent="0.3">
      <c r="A318" s="142"/>
      <c r="B318" s="142"/>
      <c r="C318" s="143"/>
      <c r="D318" s="143"/>
      <c r="E318" s="144"/>
      <c r="F318" s="143"/>
      <c r="G318" s="145"/>
      <c r="H318" s="145"/>
      <c r="I318" s="145"/>
      <c r="J318" s="146"/>
      <c r="K318" s="147"/>
    </row>
    <row r="319" spans="1:11" x14ac:dyDescent="0.3">
      <c r="A319" s="142"/>
      <c r="B319" s="142"/>
      <c r="C319" s="143"/>
      <c r="D319" s="143"/>
      <c r="E319" s="144"/>
      <c r="F319" s="143"/>
      <c r="G319" s="145"/>
      <c r="H319" s="145"/>
      <c r="I319" s="145"/>
      <c r="J319" s="146"/>
      <c r="K319" s="147"/>
    </row>
    <row r="320" spans="1:11" x14ac:dyDescent="0.3">
      <c r="A320" s="142"/>
      <c r="B320" s="142"/>
      <c r="C320" s="143"/>
      <c r="D320" s="143"/>
      <c r="E320" s="144"/>
      <c r="F320" s="143"/>
      <c r="G320" s="145"/>
      <c r="H320" s="145"/>
      <c r="I320" s="145"/>
      <c r="J320" s="146"/>
      <c r="K320" s="147"/>
    </row>
    <row r="321" spans="1:11" x14ac:dyDescent="0.3">
      <c r="A321" s="142"/>
      <c r="B321" s="142"/>
      <c r="C321" s="143"/>
      <c r="D321" s="143"/>
      <c r="E321" s="144"/>
      <c r="F321" s="143"/>
      <c r="G321" s="145"/>
      <c r="H321" s="145"/>
      <c r="I321" s="145"/>
      <c r="J321" s="146"/>
      <c r="K321" s="147"/>
    </row>
    <row r="322" spans="1:11" x14ac:dyDescent="0.3">
      <c r="A322" s="142"/>
      <c r="B322" s="142"/>
      <c r="C322" s="143"/>
      <c r="D322" s="143"/>
      <c r="E322" s="144"/>
      <c r="F322" s="143"/>
      <c r="G322" s="145"/>
      <c r="H322" s="145"/>
      <c r="I322" s="145"/>
      <c r="J322" s="146"/>
      <c r="K322" s="147"/>
    </row>
    <row r="323" spans="1:11" x14ac:dyDescent="0.3">
      <c r="A323" s="142"/>
      <c r="B323" s="142"/>
      <c r="C323" s="143"/>
      <c r="D323" s="143"/>
      <c r="E323" s="144"/>
      <c r="F323" s="143"/>
      <c r="G323" s="145"/>
      <c r="H323" s="145"/>
      <c r="I323" s="145"/>
      <c r="J323" s="146"/>
      <c r="K323" s="147"/>
    </row>
    <row r="324" spans="1:11" x14ac:dyDescent="0.3">
      <c r="A324" s="142"/>
      <c r="B324" s="142"/>
      <c r="C324" s="143"/>
      <c r="D324" s="143"/>
      <c r="E324" s="144"/>
      <c r="F324" s="143"/>
      <c r="G324" s="145"/>
      <c r="H324" s="145"/>
      <c r="I324" s="145"/>
      <c r="J324" s="146"/>
      <c r="K324" s="147"/>
    </row>
    <row r="325" spans="1:11" x14ac:dyDescent="0.3">
      <c r="A325" s="142"/>
      <c r="B325" s="142"/>
      <c r="C325" s="143"/>
      <c r="D325" s="143"/>
      <c r="E325" s="144"/>
      <c r="F325" s="143"/>
      <c r="G325" s="145"/>
      <c r="H325" s="145"/>
      <c r="I325" s="145"/>
      <c r="J325" s="146"/>
      <c r="K325" s="147"/>
    </row>
    <row r="326" spans="1:11" x14ac:dyDescent="0.3">
      <c r="A326" s="142"/>
      <c r="B326" s="142"/>
      <c r="C326" s="143"/>
      <c r="D326" s="143"/>
      <c r="E326" s="144"/>
      <c r="F326" s="143"/>
      <c r="G326" s="145"/>
      <c r="H326" s="145"/>
      <c r="I326" s="145"/>
      <c r="J326" s="146"/>
      <c r="K326" s="147"/>
    </row>
    <row r="327" spans="1:11" x14ac:dyDescent="0.3">
      <c r="A327" s="142"/>
      <c r="B327" s="142"/>
      <c r="C327" s="143"/>
      <c r="D327" s="143"/>
      <c r="E327" s="144"/>
      <c r="F327" s="143"/>
      <c r="G327" s="145"/>
      <c r="H327" s="145"/>
      <c r="I327" s="145"/>
      <c r="J327" s="146"/>
      <c r="K327" s="147"/>
    </row>
    <row r="328" spans="1:11" x14ac:dyDescent="0.3">
      <c r="A328" s="142"/>
      <c r="B328" s="142"/>
      <c r="C328" s="143"/>
      <c r="D328" s="143"/>
      <c r="E328" s="144"/>
      <c r="F328" s="143"/>
      <c r="G328" s="145"/>
      <c r="H328" s="145"/>
      <c r="I328" s="145"/>
      <c r="J328" s="146"/>
      <c r="K328" s="147"/>
    </row>
    <row r="329" spans="1:11" x14ac:dyDescent="0.3">
      <c r="A329" s="142"/>
      <c r="B329" s="142"/>
      <c r="C329" s="143"/>
      <c r="D329" s="143"/>
      <c r="E329" s="144"/>
      <c r="F329" s="143"/>
      <c r="G329" s="145"/>
      <c r="H329" s="145"/>
      <c r="I329" s="145"/>
      <c r="J329" s="146"/>
      <c r="K329" s="147"/>
    </row>
    <row r="330" spans="1:11" x14ac:dyDescent="0.3">
      <c r="A330" s="142"/>
      <c r="B330" s="142"/>
      <c r="C330" s="143"/>
      <c r="D330" s="143"/>
      <c r="E330" s="144"/>
      <c r="F330" s="143"/>
      <c r="G330" s="145"/>
      <c r="H330" s="145"/>
      <c r="I330" s="145"/>
      <c r="J330" s="146"/>
      <c r="K330" s="147"/>
    </row>
    <row r="331" spans="1:11" x14ac:dyDescent="0.3">
      <c r="A331" s="142"/>
      <c r="B331" s="142"/>
      <c r="C331" s="143"/>
      <c r="D331" s="143"/>
      <c r="E331" s="144"/>
      <c r="F331" s="143"/>
      <c r="G331" s="145"/>
      <c r="H331" s="145"/>
      <c r="I331" s="145"/>
      <c r="J331" s="146"/>
      <c r="K331" s="147"/>
    </row>
    <row r="332" spans="1:11" x14ac:dyDescent="0.3">
      <c r="A332" s="142"/>
      <c r="B332" s="142"/>
      <c r="C332" s="143"/>
      <c r="D332" s="143"/>
      <c r="E332" s="144"/>
      <c r="F332" s="143"/>
      <c r="G332" s="145"/>
      <c r="H332" s="145"/>
      <c r="I332" s="145"/>
      <c r="J332" s="146"/>
      <c r="K332" s="147"/>
    </row>
    <row r="333" spans="1:11" x14ac:dyDescent="0.3">
      <c r="A333" s="142"/>
      <c r="B333" s="142"/>
      <c r="C333" s="143"/>
      <c r="D333" s="143"/>
      <c r="E333" s="144"/>
      <c r="F333" s="143"/>
      <c r="G333" s="145"/>
      <c r="H333" s="145"/>
      <c r="I333" s="145"/>
      <c r="J333" s="146"/>
      <c r="K333" s="147"/>
    </row>
    <row r="334" spans="1:11" x14ac:dyDescent="0.3">
      <c r="A334" s="142"/>
      <c r="B334" s="142"/>
      <c r="C334" s="143"/>
      <c r="D334" s="143"/>
      <c r="E334" s="144"/>
      <c r="F334" s="143"/>
      <c r="G334" s="145"/>
      <c r="H334" s="145"/>
      <c r="I334" s="145"/>
      <c r="J334" s="146"/>
      <c r="K334" s="147"/>
    </row>
    <row r="335" spans="1:11" x14ac:dyDescent="0.3">
      <c r="A335" s="142"/>
      <c r="B335" s="142"/>
      <c r="C335" s="143"/>
      <c r="D335" s="143"/>
      <c r="E335" s="144"/>
      <c r="F335" s="143"/>
      <c r="G335" s="145"/>
      <c r="H335" s="145"/>
      <c r="I335" s="145"/>
      <c r="J335" s="146"/>
      <c r="K335" s="147"/>
    </row>
    <row r="336" spans="1:11" x14ac:dyDescent="0.3">
      <c r="A336" s="142"/>
      <c r="B336" s="142"/>
      <c r="C336" s="143"/>
      <c r="D336" s="143"/>
      <c r="E336" s="144"/>
      <c r="F336" s="143"/>
      <c r="G336" s="145"/>
      <c r="H336" s="145"/>
      <c r="I336" s="145"/>
      <c r="J336" s="146"/>
      <c r="K336" s="147"/>
    </row>
    <row r="337" spans="1:11" x14ac:dyDescent="0.3">
      <c r="A337" s="142"/>
      <c r="B337" s="142"/>
      <c r="C337" s="143"/>
      <c r="D337" s="143"/>
      <c r="E337" s="144"/>
      <c r="F337" s="143"/>
      <c r="G337" s="145"/>
      <c r="H337" s="145"/>
      <c r="I337" s="145"/>
      <c r="J337" s="146"/>
      <c r="K337" s="147"/>
    </row>
    <row r="338" spans="1:11" x14ac:dyDescent="0.3">
      <c r="A338" s="142"/>
      <c r="B338" s="142"/>
      <c r="C338" s="143"/>
      <c r="D338" s="143"/>
      <c r="E338" s="144"/>
      <c r="F338" s="143"/>
      <c r="G338" s="145"/>
      <c r="H338" s="145"/>
      <c r="I338" s="145"/>
      <c r="J338" s="146"/>
      <c r="K338" s="147"/>
    </row>
    <row r="339" spans="1:11" x14ac:dyDescent="0.3">
      <c r="A339" s="142"/>
      <c r="B339" s="142"/>
      <c r="C339" s="143"/>
      <c r="D339" s="143"/>
      <c r="E339" s="144"/>
      <c r="F339" s="143"/>
      <c r="G339" s="145"/>
      <c r="H339" s="145"/>
      <c r="I339" s="145"/>
      <c r="J339" s="146"/>
      <c r="K339" s="147"/>
    </row>
    <row r="340" spans="1:11" x14ac:dyDescent="0.3">
      <c r="A340" s="142"/>
      <c r="B340" s="142"/>
      <c r="C340" s="143"/>
      <c r="D340" s="143"/>
      <c r="E340" s="144"/>
      <c r="F340" s="143"/>
      <c r="G340" s="145"/>
      <c r="H340" s="145"/>
      <c r="I340" s="145"/>
      <c r="J340" s="146"/>
      <c r="K340" s="147"/>
    </row>
    <row r="341" spans="1:11" x14ac:dyDescent="0.3">
      <c r="A341" s="142"/>
      <c r="B341" s="142"/>
      <c r="C341" s="143"/>
      <c r="D341" s="143"/>
      <c r="E341" s="144"/>
      <c r="F341" s="143"/>
      <c r="G341" s="145"/>
      <c r="H341" s="145"/>
      <c r="I341" s="145"/>
      <c r="J341" s="146"/>
      <c r="K341" s="147"/>
    </row>
    <row r="342" spans="1:11" x14ac:dyDescent="0.3">
      <c r="A342" s="142"/>
      <c r="B342" s="142"/>
      <c r="C342" s="143"/>
      <c r="D342" s="143"/>
      <c r="E342" s="144"/>
      <c r="F342" s="143"/>
      <c r="G342" s="145"/>
      <c r="H342" s="145"/>
      <c r="I342" s="145"/>
      <c r="J342" s="146"/>
      <c r="K342" s="147"/>
    </row>
    <row r="343" spans="1:11" x14ac:dyDescent="0.3">
      <c r="A343" s="142"/>
      <c r="B343" s="142"/>
      <c r="C343" s="143"/>
      <c r="D343" s="143"/>
      <c r="E343" s="144"/>
      <c r="F343" s="143"/>
      <c r="G343" s="145"/>
      <c r="H343" s="145"/>
      <c r="I343" s="145"/>
      <c r="J343" s="146"/>
      <c r="K343" s="147"/>
    </row>
    <row r="344" spans="1:11" x14ac:dyDescent="0.3">
      <c r="A344" s="142"/>
      <c r="B344" s="142"/>
      <c r="C344" s="143"/>
      <c r="D344" s="143"/>
      <c r="E344" s="144"/>
      <c r="F344" s="143"/>
      <c r="G344" s="145"/>
      <c r="H344" s="145"/>
      <c r="I344" s="145"/>
      <c r="J344" s="146"/>
      <c r="K344" s="147"/>
    </row>
    <row r="345" spans="1:11" x14ac:dyDescent="0.3">
      <c r="A345" s="142"/>
      <c r="B345" s="142"/>
      <c r="C345" s="143"/>
      <c r="D345" s="143"/>
      <c r="E345" s="144"/>
      <c r="F345" s="143"/>
      <c r="G345" s="145"/>
      <c r="H345" s="145"/>
      <c r="I345" s="145"/>
      <c r="J345" s="146"/>
      <c r="K345" s="147"/>
    </row>
    <row r="346" spans="1:11" x14ac:dyDescent="0.3">
      <c r="A346" s="142"/>
      <c r="B346" s="142"/>
      <c r="C346" s="143"/>
      <c r="D346" s="143"/>
      <c r="E346" s="144"/>
      <c r="F346" s="143"/>
      <c r="G346" s="145"/>
      <c r="H346" s="145"/>
      <c r="I346" s="145"/>
      <c r="J346" s="146"/>
      <c r="K346" s="147"/>
    </row>
    <row r="347" spans="1:11" x14ac:dyDescent="0.3">
      <c r="A347" s="142"/>
      <c r="B347" s="142"/>
      <c r="C347" s="143"/>
      <c r="D347" s="143"/>
      <c r="E347" s="144"/>
      <c r="F347" s="143"/>
      <c r="G347" s="145"/>
      <c r="H347" s="145"/>
      <c r="I347" s="145"/>
      <c r="J347" s="146"/>
      <c r="K347" s="147"/>
    </row>
    <row r="348" spans="1:11" x14ac:dyDescent="0.3">
      <c r="A348" s="142"/>
      <c r="B348" s="142"/>
      <c r="C348" s="143"/>
      <c r="D348" s="143"/>
      <c r="E348" s="144"/>
      <c r="F348" s="143"/>
      <c r="G348" s="145"/>
      <c r="H348" s="145"/>
      <c r="I348" s="145"/>
      <c r="J348" s="146"/>
      <c r="K348" s="147"/>
    </row>
    <row r="349" spans="1:11" x14ac:dyDescent="0.3">
      <c r="A349" s="142"/>
      <c r="B349" s="142"/>
      <c r="C349" s="143"/>
      <c r="D349" s="143"/>
      <c r="E349" s="144"/>
      <c r="F349" s="143"/>
      <c r="G349" s="145"/>
      <c r="H349" s="145"/>
      <c r="I349" s="145"/>
      <c r="J349" s="146"/>
      <c r="K349" s="147"/>
    </row>
    <row r="350" spans="1:11" x14ac:dyDescent="0.3">
      <c r="A350" s="142"/>
      <c r="B350" s="142"/>
      <c r="C350" s="143"/>
      <c r="D350" s="143"/>
      <c r="E350" s="144"/>
      <c r="F350" s="143"/>
      <c r="G350" s="145"/>
      <c r="H350" s="145"/>
      <c r="I350" s="145"/>
      <c r="J350" s="146"/>
      <c r="K350" s="147"/>
    </row>
    <row r="351" spans="1:11" x14ac:dyDescent="0.3">
      <c r="A351" s="142"/>
      <c r="B351" s="142"/>
      <c r="C351" s="143"/>
      <c r="D351" s="143"/>
      <c r="E351" s="144"/>
      <c r="F351" s="143"/>
      <c r="G351" s="145"/>
      <c r="H351" s="145"/>
      <c r="I351" s="145"/>
      <c r="J351" s="146"/>
      <c r="K351" s="147"/>
    </row>
    <row r="352" spans="1:11" x14ac:dyDescent="0.3">
      <c r="A352" s="142"/>
      <c r="B352" s="142"/>
      <c r="C352" s="143"/>
      <c r="D352" s="143"/>
      <c r="E352" s="144"/>
      <c r="F352" s="143"/>
      <c r="G352" s="145"/>
      <c r="H352" s="145"/>
      <c r="I352" s="145"/>
      <c r="J352" s="146"/>
      <c r="K352" s="147"/>
    </row>
    <row r="353" spans="1:11" x14ac:dyDescent="0.3">
      <c r="A353" s="142"/>
      <c r="B353" s="142"/>
      <c r="C353" s="143"/>
      <c r="D353" s="143"/>
      <c r="E353" s="144"/>
      <c r="F353" s="143"/>
      <c r="G353" s="145"/>
      <c r="H353" s="145"/>
      <c r="I353" s="145"/>
      <c r="J353" s="146"/>
      <c r="K353" s="147"/>
    </row>
    <row r="354" spans="1:11" x14ac:dyDescent="0.3">
      <c r="A354" s="142"/>
      <c r="B354" s="142"/>
      <c r="C354" s="143"/>
      <c r="D354" s="143"/>
      <c r="E354" s="144"/>
      <c r="F354" s="143"/>
      <c r="G354" s="145"/>
      <c r="H354" s="145"/>
      <c r="I354" s="145"/>
      <c r="J354" s="146"/>
      <c r="K354" s="147"/>
    </row>
    <row r="355" spans="1:11" x14ac:dyDescent="0.3">
      <c r="A355" s="142"/>
      <c r="B355" s="142"/>
      <c r="C355" s="143"/>
      <c r="D355" s="143"/>
      <c r="E355" s="144"/>
      <c r="F355" s="143"/>
      <c r="G355" s="145"/>
      <c r="H355" s="145"/>
      <c r="I355" s="145"/>
      <c r="J355" s="146"/>
      <c r="K355" s="147"/>
    </row>
    <row r="356" spans="1:11" x14ac:dyDescent="0.3">
      <c r="A356" s="142"/>
      <c r="B356" s="142"/>
      <c r="C356" s="143"/>
      <c r="D356" s="143"/>
      <c r="E356" s="144"/>
      <c r="F356" s="143"/>
      <c r="G356" s="145"/>
      <c r="H356" s="145"/>
      <c r="I356" s="145"/>
      <c r="J356" s="146"/>
      <c r="K356" s="147"/>
    </row>
    <row r="357" spans="1:11" x14ac:dyDescent="0.3">
      <c r="A357" s="142"/>
      <c r="B357" s="142"/>
      <c r="C357" s="143"/>
      <c r="D357" s="143"/>
      <c r="E357" s="144"/>
      <c r="F357" s="143"/>
      <c r="G357" s="145"/>
      <c r="H357" s="145"/>
      <c r="I357" s="145"/>
      <c r="J357" s="146"/>
      <c r="K357" s="147"/>
    </row>
    <row r="358" spans="1:11" x14ac:dyDescent="0.3">
      <c r="A358" s="142"/>
      <c r="B358" s="142"/>
      <c r="C358" s="143"/>
      <c r="D358" s="143"/>
      <c r="E358" s="144"/>
      <c r="F358" s="143"/>
      <c r="G358" s="145"/>
      <c r="H358" s="145"/>
      <c r="I358" s="145"/>
      <c r="J358" s="146"/>
      <c r="K358" s="147"/>
    </row>
    <row r="359" spans="1:11" x14ac:dyDescent="0.3">
      <c r="A359" s="142"/>
      <c r="B359" s="142"/>
      <c r="C359" s="143"/>
      <c r="D359" s="143"/>
      <c r="E359" s="144"/>
      <c r="F359" s="143"/>
      <c r="G359" s="145"/>
      <c r="H359" s="145"/>
      <c r="I359" s="145"/>
      <c r="J359" s="146"/>
      <c r="K359" s="147"/>
    </row>
    <row r="360" spans="1:11" x14ac:dyDescent="0.3">
      <c r="A360" s="142"/>
      <c r="B360" s="142"/>
      <c r="C360" s="143"/>
      <c r="D360" s="143"/>
      <c r="E360" s="144"/>
      <c r="F360" s="143"/>
      <c r="G360" s="145"/>
      <c r="H360" s="145"/>
      <c r="I360" s="145"/>
      <c r="J360" s="146"/>
      <c r="K360" s="147"/>
    </row>
    <row r="361" spans="1:11" x14ac:dyDescent="0.3">
      <c r="A361" s="142"/>
      <c r="B361" s="142"/>
      <c r="C361" s="143"/>
      <c r="D361" s="143"/>
      <c r="E361" s="144"/>
      <c r="F361" s="143"/>
      <c r="G361" s="145"/>
      <c r="H361" s="145"/>
      <c r="I361" s="145"/>
      <c r="J361" s="146"/>
      <c r="K361" s="147"/>
    </row>
    <row r="362" spans="1:11" x14ac:dyDescent="0.3">
      <c r="A362" s="142"/>
      <c r="B362" s="142"/>
      <c r="C362" s="143"/>
      <c r="D362" s="143"/>
      <c r="E362" s="144"/>
      <c r="F362" s="143"/>
      <c r="G362" s="145"/>
      <c r="H362" s="145"/>
      <c r="I362" s="145"/>
      <c r="J362" s="146"/>
      <c r="K362" s="147"/>
    </row>
    <row r="363" spans="1:11" x14ac:dyDescent="0.3">
      <c r="A363" s="142"/>
      <c r="B363" s="142"/>
      <c r="C363" s="143"/>
      <c r="D363" s="143"/>
      <c r="E363" s="144"/>
      <c r="F363" s="143"/>
      <c r="G363" s="145"/>
      <c r="H363" s="145"/>
      <c r="I363" s="145"/>
      <c r="J363" s="146"/>
      <c r="K363" s="147"/>
    </row>
    <row r="364" spans="1:11" x14ac:dyDescent="0.3">
      <c r="A364" s="142"/>
      <c r="B364" s="142"/>
      <c r="C364" s="143"/>
      <c r="D364" s="143"/>
      <c r="E364" s="144"/>
      <c r="F364" s="143"/>
      <c r="G364" s="145"/>
      <c r="H364" s="145"/>
      <c r="I364" s="145"/>
      <c r="J364" s="146"/>
      <c r="K364" s="147"/>
    </row>
    <row r="365" spans="1:11" x14ac:dyDescent="0.3">
      <c r="A365" s="142"/>
      <c r="B365" s="142"/>
      <c r="C365" s="143"/>
      <c r="D365" s="143"/>
      <c r="E365" s="144"/>
      <c r="F365" s="143"/>
      <c r="G365" s="145"/>
      <c r="H365" s="145"/>
      <c r="I365" s="145"/>
      <c r="J365" s="146"/>
      <c r="K365" s="147"/>
    </row>
    <row r="366" spans="1:11" x14ac:dyDescent="0.3">
      <c r="A366" s="142"/>
      <c r="B366" s="142"/>
      <c r="C366" s="143"/>
      <c r="D366" s="143"/>
      <c r="E366" s="144"/>
      <c r="F366" s="143"/>
      <c r="G366" s="145"/>
      <c r="H366" s="145"/>
      <c r="I366" s="145"/>
      <c r="J366" s="146"/>
      <c r="K366" s="147"/>
    </row>
    <row r="367" spans="1:11" x14ac:dyDescent="0.3">
      <c r="A367" s="142"/>
      <c r="B367" s="142"/>
      <c r="C367" s="143"/>
      <c r="D367" s="143"/>
      <c r="E367" s="144"/>
      <c r="F367" s="143"/>
      <c r="G367" s="145"/>
      <c r="H367" s="145"/>
      <c r="I367" s="145"/>
      <c r="J367" s="146"/>
      <c r="K367" s="147"/>
    </row>
    <row r="368" spans="1:11" x14ac:dyDescent="0.3">
      <c r="A368" s="142"/>
      <c r="B368" s="142"/>
      <c r="C368" s="143"/>
      <c r="D368" s="143"/>
      <c r="E368" s="144"/>
      <c r="F368" s="143"/>
      <c r="G368" s="145"/>
      <c r="H368" s="145"/>
      <c r="I368" s="145"/>
      <c r="J368" s="146"/>
      <c r="K368" s="147"/>
    </row>
    <row r="369" spans="1:11" x14ac:dyDescent="0.3">
      <c r="A369" s="142"/>
      <c r="B369" s="142"/>
      <c r="C369" s="143"/>
      <c r="D369" s="143"/>
      <c r="E369" s="144"/>
      <c r="F369" s="143"/>
      <c r="G369" s="145"/>
      <c r="H369" s="145"/>
      <c r="I369" s="145"/>
      <c r="J369" s="146"/>
      <c r="K369" s="147"/>
    </row>
    <row r="370" spans="1:11" x14ac:dyDescent="0.3">
      <c r="A370" s="142"/>
      <c r="B370" s="142"/>
      <c r="C370" s="143"/>
      <c r="D370" s="143"/>
      <c r="E370" s="144"/>
      <c r="F370" s="143"/>
      <c r="G370" s="145"/>
      <c r="H370" s="145"/>
      <c r="I370" s="145"/>
      <c r="J370" s="146"/>
      <c r="K370" s="147"/>
    </row>
    <row r="371" spans="1:11" x14ac:dyDescent="0.3">
      <c r="A371" s="142"/>
      <c r="B371" s="142"/>
      <c r="C371" s="143"/>
      <c r="D371" s="143"/>
      <c r="E371" s="144"/>
      <c r="F371" s="143"/>
      <c r="G371" s="145"/>
      <c r="H371" s="145"/>
      <c r="I371" s="145"/>
      <c r="J371" s="146"/>
      <c r="K371" s="147"/>
    </row>
    <row r="372" spans="1:11" x14ac:dyDescent="0.3">
      <c r="A372" s="142"/>
      <c r="B372" s="142"/>
      <c r="C372" s="143"/>
      <c r="D372" s="143"/>
      <c r="E372" s="144"/>
      <c r="F372" s="143"/>
      <c r="G372" s="145"/>
      <c r="H372" s="145"/>
      <c r="I372" s="145"/>
      <c r="J372" s="146"/>
      <c r="K372" s="147"/>
    </row>
    <row r="373" spans="1:11" x14ac:dyDescent="0.3">
      <c r="A373" s="142"/>
      <c r="B373" s="142"/>
      <c r="C373" s="143"/>
      <c r="D373" s="143"/>
      <c r="E373" s="144"/>
      <c r="F373" s="143"/>
      <c r="G373" s="145"/>
      <c r="H373" s="145"/>
      <c r="I373" s="145"/>
      <c r="J373" s="146"/>
      <c r="K373" s="147"/>
    </row>
    <row r="374" spans="1:11" x14ac:dyDescent="0.3">
      <c r="A374" s="142"/>
      <c r="B374" s="142"/>
      <c r="C374" s="143"/>
      <c r="D374" s="143"/>
      <c r="E374" s="144"/>
      <c r="F374" s="143"/>
      <c r="G374" s="145"/>
      <c r="H374" s="145"/>
      <c r="I374" s="145"/>
      <c r="J374" s="146"/>
      <c r="K374" s="147"/>
    </row>
    <row r="375" spans="1:11" x14ac:dyDescent="0.3">
      <c r="A375" s="142"/>
      <c r="B375" s="142"/>
      <c r="C375" s="143"/>
      <c r="D375" s="143"/>
      <c r="E375" s="144"/>
      <c r="F375" s="143"/>
      <c r="G375" s="145"/>
      <c r="H375" s="145"/>
      <c r="I375" s="145"/>
      <c r="J375" s="146"/>
      <c r="K375" s="147"/>
    </row>
    <row r="376" spans="1:11" x14ac:dyDescent="0.3">
      <c r="A376" s="142"/>
      <c r="B376" s="142"/>
      <c r="C376" s="143"/>
      <c r="D376" s="143"/>
      <c r="E376" s="144"/>
      <c r="F376" s="143"/>
      <c r="G376" s="145"/>
      <c r="H376" s="145"/>
      <c r="I376" s="145"/>
      <c r="J376" s="146"/>
      <c r="K376" s="147"/>
    </row>
    <row r="377" spans="1:11" x14ac:dyDescent="0.3">
      <c r="A377" s="142"/>
      <c r="B377" s="142"/>
      <c r="C377" s="143"/>
      <c r="D377" s="143"/>
      <c r="E377" s="144"/>
      <c r="F377" s="143"/>
      <c r="G377" s="145"/>
      <c r="H377" s="145"/>
      <c r="I377" s="145"/>
      <c r="J377" s="146"/>
      <c r="K377" s="147"/>
    </row>
    <row r="378" spans="1:11" x14ac:dyDescent="0.3">
      <c r="A378" s="142"/>
      <c r="B378" s="142"/>
      <c r="C378" s="143"/>
      <c r="D378" s="143"/>
      <c r="E378" s="144"/>
      <c r="F378" s="143"/>
      <c r="G378" s="145"/>
      <c r="H378" s="145"/>
      <c r="I378" s="145"/>
      <c r="J378" s="146"/>
      <c r="K378" s="147"/>
    </row>
    <row r="379" spans="1:11" x14ac:dyDescent="0.3">
      <c r="A379" s="142"/>
      <c r="B379" s="142"/>
      <c r="C379" s="143"/>
      <c r="D379" s="143"/>
      <c r="E379" s="144"/>
      <c r="F379" s="143"/>
      <c r="G379" s="145"/>
      <c r="H379" s="145"/>
      <c r="I379" s="145"/>
      <c r="J379" s="146"/>
      <c r="K379" s="147"/>
    </row>
    <row r="380" spans="1:11" x14ac:dyDescent="0.3">
      <c r="A380" s="142"/>
      <c r="B380" s="142"/>
      <c r="C380" s="143"/>
      <c r="D380" s="143"/>
      <c r="E380" s="144"/>
      <c r="F380" s="143"/>
      <c r="G380" s="145"/>
      <c r="H380" s="145"/>
      <c r="I380" s="145"/>
      <c r="J380" s="146"/>
      <c r="K380" s="147"/>
    </row>
    <row r="381" spans="1:11" x14ac:dyDescent="0.3">
      <c r="A381" s="142"/>
      <c r="B381" s="142"/>
      <c r="C381" s="143"/>
      <c r="D381" s="143"/>
      <c r="E381" s="144"/>
      <c r="F381" s="143"/>
      <c r="G381" s="145"/>
      <c r="H381" s="145"/>
      <c r="I381" s="145"/>
      <c r="J381" s="146"/>
      <c r="K381" s="147"/>
    </row>
    <row r="382" spans="1:11" x14ac:dyDescent="0.3">
      <c r="A382" s="142"/>
      <c r="B382" s="142"/>
      <c r="C382" s="143"/>
      <c r="D382" s="143"/>
      <c r="E382" s="144"/>
      <c r="F382" s="143"/>
      <c r="G382" s="145"/>
      <c r="H382" s="145"/>
      <c r="I382" s="145"/>
      <c r="J382" s="146"/>
      <c r="K382" s="147"/>
    </row>
    <row r="383" spans="1:11" x14ac:dyDescent="0.3">
      <c r="A383" s="142"/>
      <c r="B383" s="142"/>
      <c r="C383" s="143"/>
      <c r="D383" s="143"/>
      <c r="E383" s="144"/>
      <c r="F383" s="143"/>
      <c r="G383" s="145"/>
      <c r="H383" s="145"/>
      <c r="I383" s="145"/>
      <c r="J383" s="146"/>
      <c r="K383" s="147"/>
    </row>
    <row r="384" spans="1:11" x14ac:dyDescent="0.3">
      <c r="A384" s="142"/>
      <c r="B384" s="142"/>
      <c r="C384" s="143"/>
      <c r="D384" s="143"/>
      <c r="E384" s="144"/>
      <c r="F384" s="143"/>
      <c r="G384" s="145"/>
      <c r="H384" s="145"/>
      <c r="I384" s="145"/>
      <c r="J384" s="146"/>
      <c r="K384" s="147"/>
    </row>
    <row r="385" spans="1:11" x14ac:dyDescent="0.3">
      <c r="A385" s="142"/>
      <c r="B385" s="142"/>
      <c r="C385" s="143"/>
      <c r="D385" s="143"/>
      <c r="E385" s="144"/>
      <c r="F385" s="143"/>
      <c r="G385" s="145"/>
      <c r="H385" s="145"/>
      <c r="I385" s="145"/>
      <c r="J385" s="146"/>
      <c r="K385" s="147"/>
    </row>
    <row r="386" spans="1:11" x14ac:dyDescent="0.3">
      <c r="A386" s="142"/>
      <c r="B386" s="142"/>
      <c r="C386" s="143"/>
      <c r="D386" s="143"/>
      <c r="E386" s="144"/>
      <c r="F386" s="143"/>
      <c r="G386" s="145"/>
      <c r="H386" s="145"/>
      <c r="I386" s="145"/>
      <c r="J386" s="146"/>
      <c r="K386" s="147"/>
    </row>
    <row r="387" spans="1:11" x14ac:dyDescent="0.3">
      <c r="A387" s="142"/>
      <c r="B387" s="142"/>
      <c r="C387" s="143"/>
      <c r="D387" s="143"/>
      <c r="E387" s="144"/>
      <c r="F387" s="143"/>
      <c r="G387" s="145"/>
      <c r="H387" s="145"/>
      <c r="I387" s="145"/>
      <c r="J387" s="146"/>
      <c r="K387" s="147"/>
    </row>
    <row r="388" spans="1:11" x14ac:dyDescent="0.3">
      <c r="A388" s="142"/>
      <c r="B388" s="142"/>
      <c r="C388" s="143"/>
      <c r="D388" s="143"/>
      <c r="E388" s="144"/>
      <c r="F388" s="143"/>
      <c r="G388" s="145"/>
      <c r="H388" s="145"/>
      <c r="I388" s="145"/>
      <c r="J388" s="146"/>
      <c r="K388" s="147"/>
    </row>
    <row r="389" spans="1:11" x14ac:dyDescent="0.3">
      <c r="A389" s="142"/>
      <c r="B389" s="142"/>
      <c r="C389" s="143"/>
      <c r="D389" s="143"/>
      <c r="E389" s="144"/>
      <c r="F389" s="143"/>
      <c r="G389" s="145"/>
      <c r="H389" s="145"/>
      <c r="I389" s="145"/>
      <c r="J389" s="146"/>
      <c r="K389" s="147"/>
    </row>
    <row r="390" spans="1:11" x14ac:dyDescent="0.3">
      <c r="A390" s="142"/>
      <c r="B390" s="142"/>
      <c r="C390" s="143"/>
      <c r="D390" s="143"/>
      <c r="E390" s="144"/>
      <c r="F390" s="143"/>
      <c r="G390" s="145"/>
      <c r="H390" s="145"/>
      <c r="I390" s="145"/>
      <c r="J390" s="146"/>
      <c r="K390" s="147"/>
    </row>
    <row r="391" spans="1:11" x14ac:dyDescent="0.3">
      <c r="A391" s="142"/>
      <c r="B391" s="142"/>
      <c r="C391" s="143"/>
      <c r="D391" s="143"/>
      <c r="E391" s="144"/>
      <c r="F391" s="143"/>
      <c r="G391" s="145"/>
      <c r="H391" s="145"/>
      <c r="I391" s="145"/>
      <c r="J391" s="146"/>
      <c r="K391" s="147"/>
    </row>
    <row r="392" spans="1:11" x14ac:dyDescent="0.3">
      <c r="A392" s="142"/>
      <c r="B392" s="142"/>
      <c r="C392" s="143"/>
      <c r="D392" s="143"/>
      <c r="E392" s="144"/>
      <c r="F392" s="143"/>
      <c r="G392" s="145"/>
      <c r="H392" s="145"/>
      <c r="I392" s="145"/>
      <c r="J392" s="146"/>
      <c r="K392" s="147"/>
    </row>
    <row r="393" spans="1:11" x14ac:dyDescent="0.3">
      <c r="A393" s="142"/>
      <c r="B393" s="142"/>
      <c r="C393" s="143"/>
      <c r="D393" s="143"/>
      <c r="E393" s="144"/>
      <c r="F393" s="143"/>
      <c r="G393" s="145"/>
      <c r="H393" s="145"/>
      <c r="I393" s="145"/>
      <c r="J393" s="146"/>
      <c r="K393" s="147"/>
    </row>
    <row r="394" spans="1:11" x14ac:dyDescent="0.3">
      <c r="A394" s="142"/>
      <c r="B394" s="142"/>
      <c r="C394" s="143"/>
      <c r="D394" s="143"/>
      <c r="E394" s="144"/>
      <c r="F394" s="143"/>
      <c r="G394" s="145"/>
      <c r="H394" s="145"/>
      <c r="I394" s="145"/>
      <c r="J394" s="146"/>
      <c r="K394" s="147"/>
    </row>
    <row r="395" spans="1:11" x14ac:dyDescent="0.3">
      <c r="A395" s="142"/>
      <c r="B395" s="142"/>
      <c r="C395" s="143"/>
      <c r="D395" s="143"/>
      <c r="E395" s="144"/>
      <c r="F395" s="143"/>
      <c r="G395" s="145"/>
      <c r="H395" s="145"/>
      <c r="I395" s="145"/>
      <c r="J395" s="146"/>
      <c r="K395" s="147"/>
    </row>
    <row r="396" spans="1:11" x14ac:dyDescent="0.3">
      <c r="A396" s="142"/>
      <c r="B396" s="142"/>
      <c r="C396" s="143"/>
      <c r="D396" s="143"/>
      <c r="E396" s="144"/>
      <c r="F396" s="143"/>
      <c r="G396" s="145"/>
      <c r="H396" s="145"/>
      <c r="I396" s="145"/>
      <c r="J396" s="146"/>
      <c r="K396" s="147"/>
    </row>
    <row r="397" spans="1:11" x14ac:dyDescent="0.3">
      <c r="A397" s="142"/>
      <c r="B397" s="142"/>
      <c r="C397" s="143"/>
      <c r="D397" s="143"/>
      <c r="E397" s="144"/>
      <c r="F397" s="143"/>
      <c r="G397" s="145"/>
      <c r="H397" s="145"/>
      <c r="I397" s="145"/>
      <c r="J397" s="146"/>
      <c r="K397" s="147"/>
    </row>
    <row r="398" spans="1:11" x14ac:dyDescent="0.3">
      <c r="A398" s="142"/>
      <c r="B398" s="142"/>
      <c r="C398" s="143"/>
      <c r="D398" s="143"/>
      <c r="E398" s="144"/>
      <c r="F398" s="143"/>
      <c r="G398" s="145"/>
      <c r="H398" s="145"/>
      <c r="I398" s="145"/>
      <c r="J398" s="146"/>
      <c r="K398" s="147"/>
    </row>
    <row r="399" spans="1:11" x14ac:dyDescent="0.3">
      <c r="A399" s="142"/>
      <c r="B399" s="142"/>
      <c r="C399" s="143"/>
      <c r="D399" s="143"/>
      <c r="E399" s="144"/>
      <c r="F399" s="143"/>
      <c r="G399" s="145"/>
      <c r="H399" s="145"/>
      <c r="I399" s="145"/>
      <c r="J399" s="146"/>
      <c r="K399" s="147"/>
    </row>
    <row r="400" spans="1:11" x14ac:dyDescent="0.3">
      <c r="A400" s="142"/>
      <c r="B400" s="142"/>
      <c r="C400" s="143"/>
      <c r="D400" s="143"/>
      <c r="E400" s="144"/>
      <c r="F400" s="143"/>
      <c r="G400" s="145"/>
      <c r="H400" s="145"/>
      <c r="I400" s="145"/>
      <c r="J400" s="146"/>
      <c r="K400" s="147"/>
    </row>
    <row r="401" spans="1:11" x14ac:dyDescent="0.3">
      <c r="A401" s="142"/>
      <c r="B401" s="142"/>
      <c r="C401" s="143"/>
      <c r="D401" s="143"/>
      <c r="E401" s="144"/>
      <c r="F401" s="143"/>
      <c r="G401" s="145"/>
      <c r="H401" s="145"/>
      <c r="I401" s="145"/>
      <c r="J401" s="146"/>
      <c r="K401" s="147"/>
    </row>
    <row r="402" spans="1:11" x14ac:dyDescent="0.3">
      <c r="A402" s="142"/>
      <c r="B402" s="142"/>
      <c r="C402" s="143"/>
      <c r="D402" s="143"/>
      <c r="E402" s="144"/>
      <c r="F402" s="143"/>
      <c r="G402" s="145"/>
      <c r="H402" s="145"/>
      <c r="I402" s="145"/>
      <c r="J402" s="146"/>
      <c r="K402" s="147"/>
    </row>
    <row r="403" spans="1:11" x14ac:dyDescent="0.3">
      <c r="A403" s="142"/>
      <c r="B403" s="142"/>
      <c r="C403" s="143"/>
      <c r="D403" s="143"/>
      <c r="E403" s="144"/>
      <c r="F403" s="143"/>
      <c r="G403" s="145"/>
      <c r="H403" s="145"/>
      <c r="I403" s="145"/>
      <c r="J403" s="146"/>
      <c r="K403" s="147"/>
    </row>
    <row r="404" spans="1:11" x14ac:dyDescent="0.3">
      <c r="A404" s="142"/>
      <c r="B404" s="142"/>
      <c r="C404" s="143"/>
      <c r="D404" s="143"/>
      <c r="E404" s="144"/>
      <c r="F404" s="143"/>
      <c r="G404" s="145"/>
      <c r="H404" s="145"/>
      <c r="I404" s="145"/>
      <c r="J404" s="146"/>
      <c r="K404" s="147"/>
    </row>
    <row r="405" spans="1:11" x14ac:dyDescent="0.3">
      <c r="A405" s="142"/>
      <c r="B405" s="142"/>
      <c r="C405" s="143"/>
      <c r="D405" s="143"/>
      <c r="E405" s="144"/>
      <c r="F405" s="143"/>
      <c r="G405" s="145"/>
      <c r="H405" s="145"/>
      <c r="I405" s="145"/>
      <c r="J405" s="146"/>
      <c r="K405" s="147"/>
    </row>
    <row r="406" spans="1:11" x14ac:dyDescent="0.3">
      <c r="A406" s="142"/>
      <c r="B406" s="142"/>
      <c r="C406" s="143"/>
      <c r="D406" s="143"/>
      <c r="E406" s="144"/>
      <c r="F406" s="143"/>
      <c r="G406" s="145"/>
      <c r="H406" s="145"/>
      <c r="I406" s="145"/>
      <c r="J406" s="146"/>
      <c r="K406" s="147"/>
    </row>
    <row r="407" spans="1:11" x14ac:dyDescent="0.3">
      <c r="A407" s="142"/>
      <c r="B407" s="142"/>
      <c r="C407" s="143"/>
      <c r="D407" s="143"/>
      <c r="E407" s="144"/>
      <c r="F407" s="143"/>
      <c r="G407" s="145"/>
      <c r="H407" s="145"/>
      <c r="I407" s="145"/>
      <c r="J407" s="146"/>
      <c r="K407" s="147"/>
    </row>
    <row r="408" spans="1:11" x14ac:dyDescent="0.3">
      <c r="A408" s="142"/>
      <c r="B408" s="142"/>
      <c r="C408" s="143"/>
      <c r="D408" s="143"/>
      <c r="E408" s="144"/>
      <c r="F408" s="143"/>
      <c r="G408" s="145"/>
      <c r="H408" s="145"/>
      <c r="I408" s="145"/>
      <c r="J408" s="146"/>
      <c r="K408" s="147"/>
    </row>
    <row r="409" spans="1:11" x14ac:dyDescent="0.3">
      <c r="A409" s="142"/>
      <c r="B409" s="142"/>
      <c r="C409" s="143"/>
      <c r="D409" s="143"/>
      <c r="E409" s="144"/>
      <c r="F409" s="143"/>
      <c r="G409" s="145"/>
      <c r="H409" s="145"/>
      <c r="I409" s="145"/>
      <c r="J409" s="146"/>
      <c r="K409" s="147"/>
    </row>
    <row r="410" spans="1:11" x14ac:dyDescent="0.3">
      <c r="A410" s="142"/>
      <c r="B410" s="142"/>
      <c r="C410" s="143"/>
      <c r="D410" s="143"/>
      <c r="E410" s="144"/>
      <c r="F410" s="143"/>
      <c r="G410" s="145"/>
      <c r="H410" s="145"/>
      <c r="I410" s="145"/>
      <c r="J410" s="146"/>
      <c r="K410" s="147"/>
    </row>
    <row r="411" spans="1:11" x14ac:dyDescent="0.3">
      <c r="A411" s="142"/>
      <c r="B411" s="142"/>
      <c r="C411" s="143"/>
      <c r="D411" s="143"/>
      <c r="E411" s="144"/>
      <c r="F411" s="143"/>
      <c r="G411" s="145"/>
      <c r="H411" s="145"/>
      <c r="I411" s="145"/>
      <c r="J411" s="146"/>
      <c r="K411" s="147"/>
    </row>
    <row r="412" spans="1:11" x14ac:dyDescent="0.3">
      <c r="A412" s="142"/>
      <c r="B412" s="142"/>
      <c r="C412" s="143"/>
      <c r="D412" s="143"/>
      <c r="E412" s="144"/>
      <c r="F412" s="143"/>
      <c r="G412" s="145"/>
      <c r="H412" s="145"/>
      <c r="I412" s="145"/>
      <c r="J412" s="146"/>
      <c r="K412" s="147"/>
    </row>
    <row r="413" spans="1:11" x14ac:dyDescent="0.3">
      <c r="A413" s="142"/>
      <c r="B413" s="142"/>
      <c r="C413" s="143"/>
      <c r="D413" s="143"/>
      <c r="E413" s="144"/>
      <c r="F413" s="143"/>
      <c r="G413" s="145"/>
      <c r="H413" s="145"/>
      <c r="I413" s="145"/>
      <c r="J413" s="146"/>
      <c r="K413" s="147"/>
    </row>
    <row r="414" spans="1:11" x14ac:dyDescent="0.3">
      <c r="A414" s="142"/>
      <c r="B414" s="142"/>
      <c r="C414" s="143"/>
      <c r="D414" s="143"/>
      <c r="E414" s="144"/>
      <c r="F414" s="143"/>
      <c r="G414" s="145"/>
      <c r="H414" s="145"/>
      <c r="I414" s="145"/>
      <c r="J414" s="146"/>
      <c r="K414" s="147"/>
    </row>
    <row r="415" spans="1:11" x14ac:dyDescent="0.3">
      <c r="A415" s="142"/>
      <c r="B415" s="142"/>
      <c r="C415" s="143"/>
      <c r="D415" s="143"/>
      <c r="E415" s="144"/>
      <c r="F415" s="143"/>
      <c r="G415" s="145"/>
      <c r="H415" s="145"/>
      <c r="I415" s="145"/>
      <c r="J415" s="146"/>
      <c r="K415" s="147"/>
    </row>
    <row r="416" spans="1:11" x14ac:dyDescent="0.3">
      <c r="A416" s="142"/>
      <c r="B416" s="142"/>
      <c r="C416" s="143"/>
      <c r="D416" s="143"/>
      <c r="E416" s="144"/>
      <c r="F416" s="143"/>
      <c r="G416" s="145"/>
      <c r="H416" s="145"/>
      <c r="I416" s="145"/>
      <c r="J416" s="146"/>
      <c r="K416" s="147"/>
    </row>
    <row r="417" spans="1:11" x14ac:dyDescent="0.3">
      <c r="A417" s="142"/>
      <c r="B417" s="142"/>
      <c r="C417" s="143"/>
      <c r="D417" s="143"/>
      <c r="E417" s="144"/>
      <c r="F417" s="143"/>
      <c r="G417" s="145"/>
      <c r="H417" s="145"/>
      <c r="I417" s="145"/>
      <c r="J417" s="146"/>
      <c r="K417" s="147"/>
    </row>
    <row r="418" spans="1:11" x14ac:dyDescent="0.3">
      <c r="A418" s="142"/>
      <c r="B418" s="142"/>
      <c r="C418" s="143"/>
      <c r="D418" s="143"/>
      <c r="E418" s="144"/>
      <c r="F418" s="143"/>
      <c r="G418" s="145"/>
      <c r="H418" s="145"/>
      <c r="I418" s="145"/>
      <c r="J418" s="146"/>
      <c r="K418" s="147"/>
    </row>
    <row r="419" spans="1:11" x14ac:dyDescent="0.3">
      <c r="A419" s="142"/>
      <c r="B419" s="142"/>
      <c r="C419" s="143"/>
      <c r="D419" s="143"/>
      <c r="E419" s="144"/>
      <c r="F419" s="143"/>
      <c r="G419" s="145"/>
      <c r="H419" s="145"/>
      <c r="I419" s="145"/>
      <c r="J419" s="146"/>
      <c r="K419" s="147"/>
    </row>
    <row r="420" spans="1:11" x14ac:dyDescent="0.3">
      <c r="A420" s="142"/>
      <c r="B420" s="142"/>
      <c r="C420" s="143"/>
      <c r="D420" s="143"/>
      <c r="E420" s="144"/>
      <c r="F420" s="143"/>
      <c r="G420" s="145"/>
      <c r="H420" s="145"/>
      <c r="I420" s="145"/>
      <c r="J420" s="146"/>
      <c r="K420" s="147"/>
    </row>
    <row r="421" spans="1:11" x14ac:dyDescent="0.3">
      <c r="A421" s="142"/>
      <c r="B421" s="142"/>
      <c r="C421" s="143"/>
      <c r="D421" s="143"/>
      <c r="E421" s="144"/>
      <c r="F421" s="143"/>
      <c r="G421" s="145"/>
      <c r="H421" s="145"/>
      <c r="I421" s="145"/>
      <c r="J421" s="146"/>
      <c r="K421" s="147"/>
    </row>
    <row r="422" spans="1:11" x14ac:dyDescent="0.3">
      <c r="A422" s="142"/>
      <c r="B422" s="142"/>
      <c r="C422" s="143"/>
      <c r="D422" s="143"/>
      <c r="E422" s="144"/>
      <c r="F422" s="143"/>
      <c r="G422" s="145"/>
      <c r="H422" s="145"/>
      <c r="I422" s="145"/>
      <c r="J422" s="146"/>
      <c r="K422" s="147"/>
    </row>
    <row r="423" spans="1:11" x14ac:dyDescent="0.3">
      <c r="A423" s="142"/>
      <c r="B423" s="142"/>
      <c r="C423" s="143"/>
      <c r="D423" s="143"/>
      <c r="E423" s="144"/>
      <c r="F423" s="143"/>
      <c r="G423" s="145"/>
      <c r="H423" s="145"/>
      <c r="I423" s="145"/>
      <c r="J423" s="146"/>
      <c r="K423" s="147"/>
    </row>
    <row r="424" spans="1:11" x14ac:dyDescent="0.3">
      <c r="A424" s="142"/>
      <c r="B424" s="142"/>
      <c r="C424" s="143"/>
      <c r="D424" s="143"/>
      <c r="E424" s="144"/>
      <c r="F424" s="143"/>
      <c r="G424" s="145"/>
      <c r="H424" s="145"/>
      <c r="I424" s="145"/>
      <c r="J424" s="146"/>
      <c r="K424" s="147"/>
    </row>
    <row r="425" spans="1:11" x14ac:dyDescent="0.3">
      <c r="A425" s="142"/>
      <c r="B425" s="142"/>
      <c r="C425" s="143"/>
      <c r="D425" s="143"/>
      <c r="E425" s="144"/>
      <c r="F425" s="143"/>
      <c r="G425" s="145"/>
      <c r="H425" s="145"/>
      <c r="I425" s="145"/>
      <c r="J425" s="146"/>
      <c r="K425" s="147"/>
    </row>
    <row r="426" spans="1:11" x14ac:dyDescent="0.3">
      <c r="A426" s="142"/>
      <c r="B426" s="142"/>
      <c r="C426" s="143"/>
      <c r="D426" s="143"/>
      <c r="E426" s="144"/>
      <c r="F426" s="143"/>
      <c r="G426" s="145"/>
      <c r="H426" s="145"/>
      <c r="I426" s="145"/>
      <c r="J426" s="146"/>
      <c r="K426" s="147"/>
    </row>
    <row r="427" spans="1:11" x14ac:dyDescent="0.3">
      <c r="A427" s="142"/>
      <c r="B427" s="142"/>
      <c r="C427" s="143"/>
      <c r="D427" s="143"/>
      <c r="E427" s="144"/>
      <c r="F427" s="143"/>
      <c r="G427" s="145"/>
      <c r="H427" s="145"/>
      <c r="I427" s="145"/>
      <c r="J427" s="146"/>
      <c r="K427" s="147"/>
    </row>
    <row r="428" spans="1:11" x14ac:dyDescent="0.3">
      <c r="A428" s="142"/>
      <c r="B428" s="142"/>
      <c r="C428" s="143"/>
      <c r="D428" s="143"/>
      <c r="E428" s="144"/>
      <c r="F428" s="143"/>
      <c r="G428" s="145"/>
      <c r="H428" s="145"/>
      <c r="I428" s="145"/>
      <c r="J428" s="146"/>
      <c r="K428" s="147"/>
    </row>
    <row r="429" spans="1:11" x14ac:dyDescent="0.3">
      <c r="A429" s="142"/>
      <c r="B429" s="142"/>
      <c r="C429" s="143"/>
      <c r="D429" s="143"/>
      <c r="E429" s="144"/>
      <c r="F429" s="143"/>
      <c r="G429" s="145"/>
      <c r="H429" s="145"/>
      <c r="I429" s="145"/>
      <c r="J429" s="146"/>
      <c r="K429" s="147"/>
    </row>
    <row r="430" spans="1:11" x14ac:dyDescent="0.3">
      <c r="A430" s="142"/>
      <c r="B430" s="142"/>
      <c r="C430" s="143"/>
      <c r="D430" s="143"/>
      <c r="E430" s="144"/>
      <c r="F430" s="143"/>
      <c r="G430" s="145"/>
      <c r="H430" s="145"/>
      <c r="I430" s="145"/>
      <c r="J430" s="146"/>
      <c r="K430" s="147"/>
    </row>
    <row r="431" spans="1:11" x14ac:dyDescent="0.3">
      <c r="A431" s="142"/>
      <c r="B431" s="142"/>
      <c r="C431" s="143"/>
      <c r="D431" s="143"/>
      <c r="E431" s="144"/>
      <c r="F431" s="143"/>
      <c r="G431" s="145"/>
      <c r="H431" s="145"/>
      <c r="I431" s="145"/>
      <c r="J431" s="146"/>
      <c r="K431" s="147"/>
    </row>
    <row r="432" spans="1:11" x14ac:dyDescent="0.3">
      <c r="A432" s="142"/>
      <c r="B432" s="142"/>
      <c r="C432" s="143"/>
      <c r="D432" s="143"/>
      <c r="E432" s="144"/>
      <c r="F432" s="143"/>
      <c r="G432" s="145"/>
      <c r="H432" s="145"/>
      <c r="I432" s="145"/>
      <c r="J432" s="146"/>
      <c r="K432" s="147"/>
    </row>
    <row r="433" spans="1:11" x14ac:dyDescent="0.3">
      <c r="A433" s="142"/>
      <c r="B433" s="142"/>
      <c r="C433" s="143"/>
      <c r="D433" s="143"/>
      <c r="E433" s="144"/>
      <c r="F433" s="143"/>
      <c r="G433" s="145"/>
      <c r="H433" s="145"/>
      <c r="I433" s="145"/>
      <c r="J433" s="146"/>
      <c r="K433" s="147"/>
    </row>
    <row r="434" spans="1:11" x14ac:dyDescent="0.3">
      <c r="A434" s="142"/>
      <c r="B434" s="142"/>
      <c r="C434" s="143"/>
      <c r="D434" s="143"/>
      <c r="E434" s="144"/>
      <c r="F434" s="143"/>
      <c r="G434" s="145"/>
      <c r="H434" s="145"/>
      <c r="I434" s="145"/>
      <c r="J434" s="146"/>
      <c r="K434" s="147"/>
    </row>
    <row r="435" spans="1:11" x14ac:dyDescent="0.3">
      <c r="A435" s="142"/>
      <c r="B435" s="142"/>
      <c r="C435" s="143"/>
      <c r="D435" s="143"/>
      <c r="E435" s="144"/>
      <c r="F435" s="143"/>
      <c r="G435" s="145"/>
      <c r="H435" s="145"/>
      <c r="I435" s="145"/>
      <c r="J435" s="146"/>
      <c r="K435" s="147"/>
    </row>
    <row r="436" spans="1:11" x14ac:dyDescent="0.3">
      <c r="A436" s="142"/>
      <c r="B436" s="142"/>
      <c r="C436" s="143"/>
      <c r="D436" s="143"/>
      <c r="E436" s="144"/>
      <c r="F436" s="143"/>
      <c r="G436" s="145"/>
      <c r="H436" s="145"/>
      <c r="I436" s="145"/>
      <c r="J436" s="146"/>
      <c r="K436" s="147"/>
    </row>
    <row r="437" spans="1:11" x14ac:dyDescent="0.3">
      <c r="A437" s="142"/>
      <c r="B437" s="142"/>
      <c r="C437" s="143"/>
      <c r="D437" s="143"/>
      <c r="E437" s="144"/>
      <c r="F437" s="143"/>
      <c r="G437" s="145"/>
      <c r="H437" s="145"/>
      <c r="I437" s="145"/>
      <c r="J437" s="146"/>
      <c r="K437" s="147"/>
    </row>
    <row r="438" spans="1:11" x14ac:dyDescent="0.3">
      <c r="A438" s="142"/>
      <c r="B438" s="142"/>
      <c r="C438" s="143"/>
      <c r="D438" s="143"/>
      <c r="E438" s="144"/>
      <c r="F438" s="143"/>
      <c r="G438" s="145"/>
      <c r="H438" s="145"/>
      <c r="I438" s="145"/>
      <c r="J438" s="146"/>
      <c r="K438" s="147"/>
    </row>
    <row r="439" spans="1:11" x14ac:dyDescent="0.3">
      <c r="A439" s="142"/>
      <c r="B439" s="142"/>
      <c r="C439" s="143"/>
      <c r="D439" s="143"/>
      <c r="E439" s="144"/>
      <c r="F439" s="143"/>
      <c r="G439" s="145"/>
      <c r="H439" s="145"/>
      <c r="I439" s="145"/>
      <c r="J439" s="146"/>
      <c r="K439" s="147"/>
    </row>
    <row r="440" spans="1:11" x14ac:dyDescent="0.3">
      <c r="A440" s="142"/>
      <c r="B440" s="142"/>
      <c r="C440" s="143"/>
      <c r="D440" s="143"/>
      <c r="E440" s="144"/>
      <c r="F440" s="143"/>
      <c r="G440" s="145"/>
      <c r="H440" s="145"/>
      <c r="I440" s="145"/>
      <c r="J440" s="146"/>
      <c r="K440" s="147"/>
    </row>
    <row r="441" spans="1:11" x14ac:dyDescent="0.3">
      <c r="A441" s="142"/>
      <c r="B441" s="142"/>
      <c r="C441" s="143"/>
      <c r="D441" s="143"/>
      <c r="E441" s="144"/>
      <c r="F441" s="143"/>
      <c r="G441" s="145"/>
      <c r="H441" s="145"/>
      <c r="I441" s="145"/>
      <c r="J441" s="146"/>
      <c r="K441" s="147"/>
    </row>
    <row r="442" spans="1:11" x14ac:dyDescent="0.3">
      <c r="A442" s="142"/>
      <c r="B442" s="142"/>
      <c r="C442" s="143"/>
      <c r="D442" s="143"/>
      <c r="E442" s="144"/>
      <c r="F442" s="143"/>
      <c r="G442" s="145"/>
      <c r="H442" s="145"/>
      <c r="I442" s="145"/>
      <c r="J442" s="146"/>
      <c r="K442" s="147"/>
    </row>
    <row r="443" spans="1:11" x14ac:dyDescent="0.3">
      <c r="A443" s="142"/>
      <c r="B443" s="142"/>
      <c r="C443" s="143"/>
      <c r="D443" s="143"/>
      <c r="E443" s="144"/>
      <c r="F443" s="143"/>
      <c r="G443" s="145"/>
      <c r="H443" s="145"/>
      <c r="I443" s="145"/>
      <c r="J443" s="146"/>
      <c r="K443" s="147"/>
    </row>
    <row r="444" spans="1:11" x14ac:dyDescent="0.3">
      <c r="A444" s="142"/>
      <c r="B444" s="142"/>
      <c r="C444" s="143"/>
      <c r="D444" s="143"/>
      <c r="E444" s="144"/>
      <c r="F444" s="143"/>
      <c r="G444" s="145"/>
      <c r="H444" s="145"/>
      <c r="I444" s="145"/>
      <c r="J444" s="146"/>
      <c r="K444" s="147"/>
    </row>
    <row r="445" spans="1:11" x14ac:dyDescent="0.3">
      <c r="A445" s="142"/>
      <c r="B445" s="142"/>
      <c r="C445" s="143"/>
      <c r="D445" s="143"/>
      <c r="E445" s="144"/>
      <c r="F445" s="143"/>
      <c r="G445" s="145"/>
      <c r="H445" s="145"/>
      <c r="I445" s="145"/>
      <c r="J445" s="146"/>
      <c r="K445" s="147"/>
    </row>
    <row r="446" spans="1:11" x14ac:dyDescent="0.3">
      <c r="A446" s="142"/>
      <c r="B446" s="142"/>
      <c r="C446" s="143"/>
      <c r="D446" s="143"/>
      <c r="E446" s="144"/>
      <c r="F446" s="143"/>
      <c r="G446" s="145"/>
      <c r="H446" s="145"/>
      <c r="I446" s="145"/>
      <c r="J446" s="146"/>
      <c r="K446" s="147"/>
    </row>
    <row r="447" spans="1:11" x14ac:dyDescent="0.3">
      <c r="A447" s="142"/>
      <c r="B447" s="142"/>
      <c r="C447" s="143"/>
      <c r="D447" s="143"/>
      <c r="E447" s="144"/>
      <c r="F447" s="143"/>
      <c r="G447" s="145"/>
      <c r="H447" s="145"/>
      <c r="I447" s="145"/>
      <c r="J447" s="146"/>
      <c r="K447" s="147"/>
    </row>
    <row r="448" spans="1:11" x14ac:dyDescent="0.3">
      <c r="A448" s="142"/>
      <c r="B448" s="142"/>
      <c r="C448" s="143"/>
      <c r="D448" s="143"/>
      <c r="E448" s="144"/>
      <c r="F448" s="143"/>
      <c r="G448" s="145"/>
      <c r="H448" s="145"/>
      <c r="I448" s="145"/>
      <c r="J448" s="146"/>
      <c r="K448" s="147"/>
    </row>
    <row r="449" spans="1:11" x14ac:dyDescent="0.3">
      <c r="A449" s="142"/>
      <c r="B449" s="142"/>
      <c r="C449" s="143"/>
      <c r="D449" s="143"/>
      <c r="E449" s="144"/>
      <c r="F449" s="143"/>
      <c r="G449" s="145"/>
      <c r="H449" s="145"/>
      <c r="I449" s="145"/>
      <c r="J449" s="146"/>
      <c r="K449" s="147"/>
    </row>
    <row r="450" spans="1:11" x14ac:dyDescent="0.3">
      <c r="A450" s="142"/>
      <c r="B450" s="142"/>
      <c r="C450" s="143"/>
      <c r="D450" s="143"/>
      <c r="E450" s="144"/>
      <c r="F450" s="143"/>
      <c r="G450" s="145"/>
      <c r="H450" s="145"/>
      <c r="I450" s="145"/>
      <c r="J450" s="146"/>
      <c r="K450" s="147"/>
    </row>
    <row r="451" spans="1:11" x14ac:dyDescent="0.3">
      <c r="A451" s="142"/>
      <c r="B451" s="142"/>
      <c r="C451" s="143"/>
      <c r="D451" s="143"/>
      <c r="E451" s="144"/>
      <c r="F451" s="143"/>
      <c r="G451" s="145"/>
      <c r="H451" s="145"/>
      <c r="I451" s="145"/>
      <c r="J451" s="146"/>
      <c r="K451" s="147"/>
    </row>
    <row r="452" spans="1:11" x14ac:dyDescent="0.3">
      <c r="A452" s="142"/>
      <c r="B452" s="142"/>
      <c r="C452" s="143"/>
      <c r="D452" s="143"/>
      <c r="E452" s="144"/>
      <c r="F452" s="143"/>
      <c r="G452" s="145"/>
      <c r="H452" s="145"/>
      <c r="I452" s="145"/>
      <c r="J452" s="146"/>
      <c r="K452" s="147"/>
    </row>
    <row r="453" spans="1:11" x14ac:dyDescent="0.3">
      <c r="A453" s="142"/>
      <c r="B453" s="142"/>
      <c r="C453" s="143"/>
      <c r="D453" s="143"/>
      <c r="E453" s="144"/>
      <c r="F453" s="143"/>
      <c r="G453" s="145"/>
      <c r="H453" s="145"/>
      <c r="I453" s="145"/>
      <c r="J453" s="146"/>
      <c r="K453" s="147"/>
    </row>
    <row r="454" spans="1:11" x14ac:dyDescent="0.3">
      <c r="A454" s="142"/>
      <c r="B454" s="142"/>
      <c r="C454" s="143"/>
      <c r="D454" s="143"/>
      <c r="E454" s="144"/>
      <c r="F454" s="143"/>
      <c r="G454" s="145"/>
      <c r="H454" s="145"/>
      <c r="I454" s="145"/>
      <c r="J454" s="146"/>
      <c r="K454" s="147"/>
    </row>
    <row r="455" spans="1:11" x14ac:dyDescent="0.3">
      <c r="A455" s="142"/>
      <c r="B455" s="142"/>
      <c r="C455" s="143"/>
      <c r="D455" s="143"/>
      <c r="E455" s="144"/>
      <c r="F455" s="143"/>
      <c r="G455" s="145"/>
      <c r="H455" s="145"/>
      <c r="I455" s="145"/>
      <c r="J455" s="146"/>
      <c r="K455" s="147"/>
    </row>
    <row r="456" spans="1:11" x14ac:dyDescent="0.3">
      <c r="A456" s="142"/>
      <c r="B456" s="142"/>
      <c r="C456" s="143"/>
      <c r="D456" s="143"/>
      <c r="E456" s="144"/>
      <c r="F456" s="143"/>
      <c r="G456" s="145"/>
      <c r="H456" s="145"/>
      <c r="I456" s="145"/>
      <c r="J456" s="146"/>
      <c r="K456" s="147"/>
    </row>
    <row r="457" spans="1:11" x14ac:dyDescent="0.3">
      <c r="A457" s="142"/>
      <c r="B457" s="142"/>
      <c r="C457" s="143"/>
      <c r="D457" s="143"/>
      <c r="E457" s="144"/>
      <c r="F457" s="143"/>
      <c r="G457" s="145"/>
      <c r="H457" s="145"/>
      <c r="I457" s="145"/>
      <c r="J457" s="146"/>
      <c r="K457" s="147"/>
    </row>
    <row r="458" spans="1:11" x14ac:dyDescent="0.3">
      <c r="A458" s="142"/>
      <c r="B458" s="142"/>
      <c r="C458" s="143"/>
      <c r="D458" s="143"/>
      <c r="E458" s="144"/>
      <c r="F458" s="143"/>
      <c r="G458" s="145"/>
      <c r="H458" s="145"/>
      <c r="I458" s="145"/>
      <c r="J458" s="146"/>
      <c r="K458" s="147"/>
    </row>
    <row r="459" spans="1:11" x14ac:dyDescent="0.3">
      <c r="A459" s="142"/>
      <c r="B459" s="142"/>
      <c r="C459" s="143"/>
      <c r="D459" s="143"/>
      <c r="E459" s="144"/>
      <c r="F459" s="143"/>
      <c r="G459" s="145"/>
      <c r="H459" s="145"/>
      <c r="I459" s="145"/>
      <c r="J459" s="146"/>
      <c r="K459" s="147"/>
    </row>
    <row r="460" spans="1:11" x14ac:dyDescent="0.3">
      <c r="A460" s="142"/>
      <c r="B460" s="142"/>
      <c r="C460" s="143"/>
      <c r="D460" s="143"/>
      <c r="E460" s="144"/>
      <c r="F460" s="143"/>
      <c r="G460" s="145"/>
      <c r="H460" s="145"/>
      <c r="I460" s="145"/>
      <c r="J460" s="146"/>
      <c r="K460" s="147"/>
    </row>
    <row r="461" spans="1:11" x14ac:dyDescent="0.3">
      <c r="A461" s="142"/>
      <c r="B461" s="142"/>
      <c r="C461" s="143"/>
      <c r="D461" s="143"/>
      <c r="E461" s="144"/>
      <c r="F461" s="143"/>
      <c r="G461" s="145"/>
      <c r="H461" s="145"/>
      <c r="I461" s="145"/>
      <c r="J461" s="146"/>
      <c r="K461" s="147"/>
    </row>
    <row r="462" spans="1:11" x14ac:dyDescent="0.3">
      <c r="A462" s="142"/>
      <c r="B462" s="142"/>
      <c r="C462" s="143"/>
      <c r="D462" s="143"/>
      <c r="E462" s="144"/>
      <c r="F462" s="143"/>
      <c r="G462" s="145"/>
      <c r="H462" s="145"/>
      <c r="I462" s="145"/>
      <c r="J462" s="146"/>
      <c r="K462" s="147"/>
    </row>
    <row r="463" spans="1:11" x14ac:dyDescent="0.3">
      <c r="A463" s="142"/>
      <c r="B463" s="142"/>
      <c r="C463" s="143"/>
      <c r="D463" s="143"/>
      <c r="E463" s="144"/>
      <c r="F463" s="143"/>
      <c r="G463" s="145"/>
      <c r="H463" s="145"/>
      <c r="I463" s="145"/>
      <c r="J463" s="146"/>
      <c r="K463" s="147"/>
    </row>
    <row r="464" spans="1:11" x14ac:dyDescent="0.3">
      <c r="A464" s="142"/>
      <c r="B464" s="142"/>
      <c r="C464" s="143"/>
      <c r="D464" s="143"/>
      <c r="E464" s="144"/>
      <c r="F464" s="143"/>
      <c r="G464" s="145"/>
      <c r="H464" s="145"/>
      <c r="I464" s="145"/>
      <c r="J464" s="146"/>
      <c r="K464" s="147"/>
    </row>
    <row r="465" spans="1:11" x14ac:dyDescent="0.3">
      <c r="A465" s="142"/>
      <c r="B465" s="142"/>
      <c r="C465" s="143"/>
      <c r="D465" s="143"/>
      <c r="E465" s="144"/>
      <c r="F465" s="143"/>
      <c r="G465" s="145"/>
      <c r="H465" s="145"/>
      <c r="I465" s="145"/>
      <c r="J465" s="146"/>
      <c r="K465" s="147"/>
    </row>
    <row r="466" spans="1:11" x14ac:dyDescent="0.3">
      <c r="A466" s="142"/>
      <c r="B466" s="142"/>
      <c r="C466" s="143"/>
      <c r="D466" s="143"/>
      <c r="E466" s="144"/>
      <c r="F466" s="143"/>
      <c r="G466" s="145"/>
      <c r="H466" s="145"/>
      <c r="I466" s="145"/>
      <c r="J466" s="146"/>
      <c r="K466" s="147"/>
    </row>
    <row r="467" spans="1:11" x14ac:dyDescent="0.3">
      <c r="A467" s="142"/>
      <c r="B467" s="142"/>
      <c r="C467" s="143"/>
      <c r="D467" s="143"/>
      <c r="E467" s="144"/>
      <c r="F467" s="143"/>
      <c r="G467" s="145"/>
      <c r="H467" s="145"/>
      <c r="I467" s="145"/>
      <c r="J467" s="146"/>
      <c r="K467" s="147"/>
    </row>
    <row r="468" spans="1:11" x14ac:dyDescent="0.3">
      <c r="A468" s="142"/>
      <c r="B468" s="142"/>
      <c r="C468" s="143"/>
      <c r="D468" s="143"/>
      <c r="E468" s="144"/>
      <c r="F468" s="143"/>
      <c r="G468" s="145"/>
      <c r="H468" s="145"/>
      <c r="I468" s="145"/>
      <c r="J468" s="146"/>
      <c r="K468" s="147"/>
    </row>
    <row r="469" spans="1:11" x14ac:dyDescent="0.3">
      <c r="A469" s="142"/>
      <c r="B469" s="142"/>
      <c r="C469" s="143"/>
      <c r="D469" s="143"/>
      <c r="E469" s="144"/>
      <c r="F469" s="143"/>
      <c r="G469" s="145"/>
      <c r="H469" s="145"/>
      <c r="I469" s="145"/>
      <c r="J469" s="146"/>
      <c r="K469" s="147"/>
    </row>
    <row r="470" spans="1:11" x14ac:dyDescent="0.3">
      <c r="A470" s="142"/>
      <c r="B470" s="142"/>
      <c r="C470" s="143"/>
      <c r="D470" s="143"/>
      <c r="E470" s="144"/>
      <c r="F470" s="143"/>
      <c r="G470" s="145"/>
      <c r="H470" s="145"/>
      <c r="I470" s="145"/>
      <c r="J470" s="146"/>
      <c r="K470" s="147"/>
    </row>
    <row r="471" spans="1:11" x14ac:dyDescent="0.3">
      <c r="A471" s="142"/>
      <c r="B471" s="142"/>
      <c r="C471" s="143"/>
      <c r="D471" s="143"/>
      <c r="E471" s="144"/>
      <c r="F471" s="143"/>
      <c r="G471" s="145"/>
      <c r="H471" s="145"/>
      <c r="I471" s="145"/>
      <c r="J471" s="146"/>
      <c r="K471" s="147"/>
    </row>
    <row r="472" spans="1:11" x14ac:dyDescent="0.3">
      <c r="A472" s="142"/>
      <c r="B472" s="142"/>
      <c r="C472" s="143"/>
      <c r="D472" s="143"/>
      <c r="E472" s="144"/>
      <c r="F472" s="143"/>
      <c r="G472" s="145"/>
      <c r="H472" s="145"/>
      <c r="I472" s="145"/>
      <c r="J472" s="146"/>
      <c r="K472" s="147"/>
    </row>
    <row r="473" spans="1:11" x14ac:dyDescent="0.3">
      <c r="A473" s="142"/>
      <c r="B473" s="142"/>
      <c r="C473" s="143"/>
      <c r="D473" s="143"/>
      <c r="E473" s="144"/>
      <c r="F473" s="143"/>
      <c r="G473" s="145"/>
      <c r="H473" s="145"/>
      <c r="I473" s="145"/>
      <c r="J473" s="146"/>
      <c r="K473" s="147"/>
    </row>
    <row r="474" spans="1:11" x14ac:dyDescent="0.3">
      <c r="A474" s="142"/>
      <c r="B474" s="142"/>
      <c r="C474" s="143"/>
      <c r="D474" s="143"/>
      <c r="E474" s="144"/>
      <c r="F474" s="143"/>
      <c r="G474" s="145"/>
      <c r="H474" s="145"/>
      <c r="I474" s="145"/>
      <c r="J474" s="146"/>
      <c r="K474" s="147"/>
    </row>
    <row r="475" spans="1:11" x14ac:dyDescent="0.3">
      <c r="A475" s="142"/>
      <c r="B475" s="142"/>
      <c r="C475" s="143"/>
      <c r="D475" s="143"/>
      <c r="E475" s="144"/>
      <c r="F475" s="143"/>
      <c r="G475" s="145"/>
      <c r="H475" s="145"/>
      <c r="I475" s="145"/>
      <c r="J475" s="146"/>
      <c r="K475" s="147"/>
    </row>
    <row r="476" spans="1:11" x14ac:dyDescent="0.3">
      <c r="A476" s="142"/>
      <c r="B476" s="142"/>
      <c r="C476" s="143"/>
      <c r="D476" s="143"/>
      <c r="E476" s="144"/>
      <c r="F476" s="143"/>
      <c r="G476" s="145"/>
      <c r="H476" s="145"/>
      <c r="I476" s="145"/>
      <c r="J476" s="146"/>
      <c r="K476" s="147"/>
    </row>
    <row r="477" spans="1:11" x14ac:dyDescent="0.3">
      <c r="A477" s="142"/>
      <c r="B477" s="142"/>
      <c r="C477" s="143"/>
      <c r="D477" s="143"/>
      <c r="E477" s="144"/>
      <c r="F477" s="143"/>
      <c r="G477" s="145"/>
      <c r="H477" s="145"/>
      <c r="I477" s="145"/>
      <c r="J477" s="146"/>
      <c r="K477" s="147"/>
    </row>
    <row r="478" spans="1:11" x14ac:dyDescent="0.3">
      <c r="A478" s="142"/>
      <c r="B478" s="142"/>
      <c r="C478" s="143"/>
      <c r="D478" s="143"/>
      <c r="E478" s="144"/>
      <c r="F478" s="143"/>
      <c r="G478" s="145"/>
      <c r="H478" s="145"/>
      <c r="I478" s="145"/>
      <c r="J478" s="146"/>
      <c r="K478" s="147"/>
    </row>
    <row r="479" spans="1:11" x14ac:dyDescent="0.3">
      <c r="A479" s="142"/>
      <c r="B479" s="142"/>
      <c r="C479" s="143"/>
      <c r="D479" s="143"/>
      <c r="E479" s="144"/>
      <c r="F479" s="143"/>
      <c r="G479" s="145"/>
      <c r="H479" s="145"/>
      <c r="I479" s="145"/>
      <c r="J479" s="146"/>
      <c r="K479" s="147"/>
    </row>
    <row r="480" spans="1:11" x14ac:dyDescent="0.3">
      <c r="A480" s="142"/>
      <c r="B480" s="142"/>
      <c r="C480" s="143"/>
      <c r="D480" s="143"/>
      <c r="E480" s="144"/>
      <c r="F480" s="143"/>
      <c r="G480" s="145"/>
      <c r="H480" s="145"/>
      <c r="I480" s="145"/>
      <c r="J480" s="146"/>
      <c r="K480" s="147"/>
    </row>
    <row r="481" spans="1:11" x14ac:dyDescent="0.3">
      <c r="A481" s="142"/>
      <c r="B481" s="142"/>
      <c r="C481" s="143"/>
      <c r="D481" s="143"/>
      <c r="E481" s="144"/>
      <c r="F481" s="143"/>
      <c r="G481" s="145"/>
      <c r="H481" s="145"/>
      <c r="I481" s="145"/>
      <c r="J481" s="146"/>
      <c r="K481" s="147"/>
    </row>
    <row r="482" spans="1:11" x14ac:dyDescent="0.3">
      <c r="A482" s="142"/>
      <c r="B482" s="142"/>
      <c r="C482" s="143"/>
      <c r="D482" s="143"/>
      <c r="E482" s="144"/>
      <c r="F482" s="143"/>
      <c r="G482" s="145"/>
      <c r="H482" s="145"/>
      <c r="I482" s="145"/>
      <c r="J482" s="146"/>
      <c r="K482" s="147"/>
    </row>
    <row r="483" spans="1:11" x14ac:dyDescent="0.3">
      <c r="A483" s="142"/>
      <c r="B483" s="142"/>
      <c r="C483" s="143"/>
      <c r="D483" s="143"/>
      <c r="E483" s="144"/>
      <c r="F483" s="143"/>
      <c r="G483" s="145"/>
      <c r="H483" s="145"/>
      <c r="I483" s="145"/>
      <c r="J483" s="146"/>
      <c r="K483" s="147"/>
    </row>
    <row r="484" spans="1:11" x14ac:dyDescent="0.3">
      <c r="A484" s="142"/>
      <c r="B484" s="142"/>
      <c r="C484" s="143"/>
      <c r="D484" s="143"/>
      <c r="E484" s="144"/>
      <c r="F484" s="143"/>
      <c r="G484" s="145"/>
      <c r="H484" s="145"/>
      <c r="I484" s="145"/>
      <c r="J484" s="146"/>
      <c r="K484" s="147"/>
    </row>
    <row r="485" spans="1:11" x14ac:dyDescent="0.3">
      <c r="A485" s="142"/>
      <c r="B485" s="142"/>
      <c r="C485" s="143"/>
      <c r="D485" s="143"/>
      <c r="E485" s="144"/>
      <c r="F485" s="143"/>
      <c r="G485" s="145"/>
      <c r="H485" s="145"/>
      <c r="I485" s="145"/>
      <c r="J485" s="146"/>
      <c r="K485" s="147"/>
    </row>
    <row r="486" spans="1:11" x14ac:dyDescent="0.3">
      <c r="A486" s="142"/>
      <c r="B486" s="142"/>
      <c r="C486" s="143"/>
      <c r="D486" s="143"/>
      <c r="E486" s="144"/>
      <c r="F486" s="143"/>
      <c r="G486" s="145"/>
      <c r="H486" s="145"/>
      <c r="I486" s="145"/>
      <c r="J486" s="146"/>
      <c r="K486" s="147"/>
    </row>
    <row r="487" spans="1:11" x14ac:dyDescent="0.3">
      <c r="A487" s="142"/>
      <c r="B487" s="142"/>
      <c r="C487" s="143"/>
      <c r="D487" s="143"/>
      <c r="E487" s="144"/>
      <c r="F487" s="143"/>
      <c r="G487" s="145"/>
      <c r="H487" s="145"/>
      <c r="I487" s="145"/>
      <c r="J487" s="146"/>
      <c r="K487" s="147"/>
    </row>
    <row r="488" spans="1:11" x14ac:dyDescent="0.3">
      <c r="A488" s="142"/>
      <c r="B488" s="142"/>
      <c r="C488" s="143"/>
      <c r="D488" s="143"/>
      <c r="E488" s="144"/>
      <c r="F488" s="143"/>
      <c r="G488" s="145"/>
      <c r="H488" s="145"/>
      <c r="I488" s="145"/>
      <c r="J488" s="146"/>
      <c r="K488" s="147"/>
    </row>
    <row r="489" spans="1:11" x14ac:dyDescent="0.3">
      <c r="A489" s="142"/>
      <c r="B489" s="142"/>
      <c r="C489" s="143"/>
      <c r="D489" s="143"/>
      <c r="E489" s="144"/>
      <c r="F489" s="143"/>
      <c r="G489" s="145"/>
      <c r="H489" s="145"/>
      <c r="I489" s="145"/>
      <c r="J489" s="146"/>
      <c r="K489" s="147"/>
    </row>
    <row r="490" spans="1:11" x14ac:dyDescent="0.3">
      <c r="A490" s="142"/>
      <c r="B490" s="142"/>
      <c r="C490" s="143"/>
      <c r="D490" s="143"/>
      <c r="E490" s="144"/>
      <c r="F490" s="143"/>
      <c r="G490" s="145"/>
      <c r="H490" s="145"/>
      <c r="I490" s="145"/>
      <c r="J490" s="146"/>
      <c r="K490" s="147"/>
    </row>
    <row r="491" spans="1:11" x14ac:dyDescent="0.3">
      <c r="A491" s="142"/>
      <c r="B491" s="142"/>
      <c r="C491" s="143"/>
      <c r="D491" s="143"/>
      <c r="E491" s="144"/>
      <c r="F491" s="143"/>
      <c r="G491" s="145"/>
      <c r="H491" s="145"/>
      <c r="I491" s="145"/>
      <c r="J491" s="146"/>
      <c r="K491" s="147"/>
    </row>
    <row r="492" spans="1:11" x14ac:dyDescent="0.3">
      <c r="A492" s="142"/>
      <c r="B492" s="142"/>
      <c r="C492" s="143"/>
      <c r="D492" s="143"/>
      <c r="E492" s="144"/>
      <c r="F492" s="143"/>
      <c r="G492" s="145"/>
      <c r="H492" s="145"/>
      <c r="I492" s="145"/>
      <c r="J492" s="146"/>
      <c r="K492" s="147"/>
    </row>
    <row r="493" spans="1:11" x14ac:dyDescent="0.3">
      <c r="A493" s="142"/>
      <c r="B493" s="142"/>
      <c r="C493" s="143"/>
      <c r="D493" s="143"/>
      <c r="E493" s="144"/>
      <c r="F493" s="143"/>
      <c r="G493" s="145"/>
      <c r="H493" s="145"/>
      <c r="I493" s="145"/>
      <c r="J493" s="146"/>
      <c r="K493" s="147"/>
    </row>
    <row r="494" spans="1:11" x14ac:dyDescent="0.3">
      <c r="A494" s="142"/>
      <c r="B494" s="142"/>
      <c r="C494" s="143"/>
      <c r="D494" s="143"/>
      <c r="E494" s="144"/>
      <c r="F494" s="143"/>
      <c r="G494" s="145"/>
      <c r="H494" s="145"/>
      <c r="I494" s="145"/>
      <c r="J494" s="146"/>
      <c r="K494" s="147"/>
    </row>
    <row r="495" spans="1:11" x14ac:dyDescent="0.3">
      <c r="A495" s="142"/>
      <c r="B495" s="142"/>
      <c r="C495" s="143"/>
      <c r="D495" s="143"/>
      <c r="E495" s="144"/>
      <c r="F495" s="143"/>
      <c r="G495" s="145"/>
      <c r="H495" s="145"/>
      <c r="I495" s="145"/>
      <c r="J495" s="146"/>
      <c r="K495" s="147"/>
    </row>
    <row r="496" spans="1:11" x14ac:dyDescent="0.3">
      <c r="A496" s="142"/>
      <c r="B496" s="142"/>
      <c r="C496" s="143"/>
      <c r="D496" s="143"/>
      <c r="E496" s="144"/>
      <c r="F496" s="143"/>
      <c r="G496" s="145"/>
      <c r="H496" s="145"/>
      <c r="I496" s="145"/>
      <c r="J496" s="146"/>
      <c r="K496" s="147"/>
    </row>
    <row r="497" spans="1:11" x14ac:dyDescent="0.3">
      <c r="A497" s="142"/>
      <c r="B497" s="142"/>
      <c r="C497" s="143"/>
      <c r="D497" s="143"/>
      <c r="E497" s="144"/>
      <c r="F497" s="143"/>
      <c r="G497" s="145"/>
      <c r="H497" s="145"/>
      <c r="I497" s="145"/>
      <c r="J497" s="146"/>
      <c r="K497" s="147"/>
    </row>
    <row r="498" spans="1:11" x14ac:dyDescent="0.3">
      <c r="A498" s="142"/>
      <c r="B498" s="142"/>
      <c r="C498" s="143"/>
      <c r="D498" s="143"/>
      <c r="E498" s="144"/>
      <c r="F498" s="143"/>
      <c r="G498" s="145"/>
      <c r="H498" s="145"/>
      <c r="I498" s="145"/>
      <c r="J498" s="146"/>
      <c r="K498" s="147"/>
    </row>
    <row r="499" spans="1:11" x14ac:dyDescent="0.3">
      <c r="A499" s="142"/>
      <c r="B499" s="142"/>
      <c r="C499" s="143"/>
      <c r="D499" s="143"/>
      <c r="E499" s="144"/>
      <c r="F499" s="143"/>
      <c r="G499" s="145"/>
      <c r="H499" s="145"/>
      <c r="I499" s="145"/>
      <c r="J499" s="146"/>
      <c r="K499" s="147"/>
    </row>
    <row r="500" spans="1:11" x14ac:dyDescent="0.3">
      <c r="A500" s="142"/>
      <c r="B500" s="142"/>
      <c r="C500" s="143"/>
      <c r="D500" s="143"/>
      <c r="E500" s="144"/>
      <c r="F500" s="143"/>
      <c r="G500" s="145"/>
      <c r="H500" s="145"/>
      <c r="I500" s="145"/>
      <c r="J500" s="146"/>
      <c r="K500" s="147"/>
    </row>
    <row r="501" spans="1:11" x14ac:dyDescent="0.3">
      <c r="A501" s="142"/>
      <c r="B501" s="142"/>
      <c r="C501" s="143"/>
      <c r="D501" s="143"/>
      <c r="E501" s="144"/>
      <c r="F501" s="143"/>
      <c r="G501" s="145"/>
      <c r="H501" s="145"/>
      <c r="I501" s="145"/>
      <c r="J501" s="146"/>
      <c r="K501" s="147"/>
    </row>
    <row r="502" spans="1:11" x14ac:dyDescent="0.3">
      <c r="A502" s="142"/>
      <c r="B502" s="142"/>
      <c r="C502" s="143"/>
      <c r="D502" s="143"/>
      <c r="E502" s="144"/>
      <c r="F502" s="143"/>
      <c r="G502" s="145"/>
      <c r="H502" s="145"/>
      <c r="I502" s="145"/>
      <c r="J502" s="146"/>
      <c r="K502" s="147"/>
    </row>
    <row r="503" spans="1:11" x14ac:dyDescent="0.3">
      <c r="A503" s="142"/>
      <c r="B503" s="142"/>
      <c r="C503" s="143"/>
      <c r="D503" s="143"/>
      <c r="E503" s="144"/>
      <c r="F503" s="143"/>
      <c r="G503" s="145"/>
      <c r="H503" s="145"/>
      <c r="I503" s="145"/>
      <c r="J503" s="146"/>
      <c r="K503" s="147"/>
    </row>
    <row r="504" spans="1:11" x14ac:dyDescent="0.3">
      <c r="A504" s="142"/>
      <c r="B504" s="142"/>
      <c r="C504" s="143"/>
      <c r="D504" s="143"/>
      <c r="E504" s="144"/>
      <c r="F504" s="143"/>
      <c r="G504" s="145"/>
      <c r="H504" s="145"/>
      <c r="I504" s="145"/>
      <c r="J504" s="146"/>
      <c r="K504" s="147"/>
    </row>
    <row r="505" spans="1:11" x14ac:dyDescent="0.3">
      <c r="A505" s="142"/>
      <c r="B505" s="142"/>
      <c r="C505" s="143"/>
      <c r="D505" s="143"/>
      <c r="E505" s="144"/>
      <c r="F505" s="143"/>
      <c r="G505" s="145"/>
      <c r="H505" s="145"/>
      <c r="I505" s="145"/>
      <c r="J505" s="146"/>
      <c r="K505" s="147"/>
    </row>
    <row r="506" spans="1:11" x14ac:dyDescent="0.3">
      <c r="A506" s="142"/>
      <c r="B506" s="142"/>
      <c r="C506" s="143"/>
      <c r="D506" s="143"/>
      <c r="E506" s="144"/>
      <c r="F506" s="143"/>
      <c r="G506" s="145"/>
      <c r="H506" s="145"/>
      <c r="I506" s="145"/>
      <c r="J506" s="146"/>
      <c r="K506" s="147"/>
    </row>
    <row r="507" spans="1:11" x14ac:dyDescent="0.3">
      <c r="A507" s="142"/>
      <c r="B507" s="142"/>
      <c r="C507" s="143"/>
      <c r="D507" s="143"/>
      <c r="E507" s="144"/>
      <c r="F507" s="143"/>
      <c r="G507" s="145"/>
      <c r="H507" s="145"/>
      <c r="I507" s="145"/>
      <c r="J507" s="146"/>
      <c r="K507" s="147"/>
    </row>
    <row r="508" spans="1:11" x14ac:dyDescent="0.3">
      <c r="A508" s="142"/>
      <c r="B508" s="142"/>
      <c r="C508" s="143"/>
      <c r="D508" s="143"/>
      <c r="E508" s="144"/>
      <c r="F508" s="143"/>
      <c r="G508" s="145"/>
      <c r="H508" s="145"/>
      <c r="I508" s="145"/>
      <c r="J508" s="146"/>
      <c r="K508" s="147"/>
    </row>
    <row r="509" spans="1:11" x14ac:dyDescent="0.3">
      <c r="A509" s="142"/>
      <c r="B509" s="142"/>
      <c r="C509" s="143"/>
      <c r="D509" s="143"/>
      <c r="E509" s="144"/>
      <c r="F509" s="143"/>
      <c r="G509" s="145"/>
      <c r="H509" s="145"/>
      <c r="I509" s="145"/>
      <c r="J509" s="146"/>
      <c r="K509" s="147"/>
    </row>
    <row r="510" spans="1:11" x14ac:dyDescent="0.3">
      <c r="A510" s="142"/>
      <c r="B510" s="142"/>
      <c r="C510" s="143"/>
      <c r="D510" s="143"/>
      <c r="E510" s="144"/>
      <c r="F510" s="143"/>
      <c r="G510" s="145"/>
      <c r="H510" s="145"/>
      <c r="I510" s="145"/>
      <c r="J510" s="146"/>
      <c r="K510" s="147"/>
    </row>
    <row r="511" spans="1:11" x14ac:dyDescent="0.3">
      <c r="A511" s="142"/>
      <c r="B511" s="142"/>
      <c r="C511" s="143"/>
      <c r="D511" s="143"/>
      <c r="E511" s="144"/>
      <c r="F511" s="143"/>
      <c r="G511" s="145"/>
      <c r="H511" s="145"/>
      <c r="I511" s="145"/>
      <c r="J511" s="146"/>
      <c r="K511" s="147"/>
    </row>
    <row r="512" spans="1:11" x14ac:dyDescent="0.3">
      <c r="A512" s="142"/>
      <c r="B512" s="142"/>
      <c r="C512" s="143"/>
      <c r="D512" s="143"/>
      <c r="E512" s="144"/>
      <c r="F512" s="143"/>
      <c r="G512" s="145"/>
      <c r="H512" s="145"/>
      <c r="I512" s="145"/>
      <c r="J512" s="146"/>
      <c r="K512" s="147"/>
    </row>
    <row r="513" spans="1:11" x14ac:dyDescent="0.3">
      <c r="A513" s="142"/>
      <c r="B513" s="142"/>
      <c r="C513" s="143"/>
      <c r="D513" s="143"/>
      <c r="E513" s="144"/>
      <c r="F513" s="143"/>
      <c r="G513" s="145"/>
      <c r="H513" s="145"/>
      <c r="I513" s="145"/>
      <c r="J513" s="146"/>
      <c r="K513" s="147"/>
    </row>
    <row r="514" spans="1:11" x14ac:dyDescent="0.3">
      <c r="A514" s="142"/>
      <c r="B514" s="142"/>
      <c r="C514" s="143"/>
      <c r="D514" s="143"/>
      <c r="E514" s="144"/>
      <c r="F514" s="143"/>
      <c r="G514" s="145"/>
      <c r="H514" s="145"/>
      <c r="I514" s="145"/>
      <c r="J514" s="146"/>
      <c r="K514" s="147"/>
    </row>
    <row r="515" spans="1:11" x14ac:dyDescent="0.3">
      <c r="A515" s="142"/>
      <c r="B515" s="142"/>
      <c r="C515" s="143"/>
      <c r="D515" s="143"/>
      <c r="E515" s="144"/>
      <c r="F515" s="143"/>
      <c r="G515" s="145"/>
      <c r="H515" s="145"/>
      <c r="I515" s="145"/>
      <c r="J515" s="146"/>
      <c r="K515" s="147"/>
    </row>
    <row r="516" spans="1:11" x14ac:dyDescent="0.3">
      <c r="A516" s="142"/>
      <c r="B516" s="142"/>
      <c r="C516" s="143"/>
      <c r="D516" s="143"/>
      <c r="E516" s="144"/>
      <c r="F516" s="143"/>
      <c r="G516" s="145"/>
      <c r="H516" s="145"/>
      <c r="I516" s="145"/>
      <c r="J516" s="146"/>
      <c r="K516" s="147"/>
    </row>
    <row r="517" spans="1:11" x14ac:dyDescent="0.3">
      <c r="A517" s="142"/>
      <c r="B517" s="142"/>
      <c r="C517" s="143"/>
      <c r="D517" s="143"/>
      <c r="E517" s="144"/>
      <c r="F517" s="143"/>
      <c r="G517" s="145"/>
      <c r="H517" s="145"/>
      <c r="I517" s="145"/>
      <c r="J517" s="146"/>
      <c r="K517" s="147"/>
    </row>
    <row r="518" spans="1:11" x14ac:dyDescent="0.3">
      <c r="A518" s="142"/>
      <c r="B518" s="142"/>
      <c r="C518" s="143"/>
      <c r="D518" s="143"/>
      <c r="E518" s="144"/>
      <c r="F518" s="143"/>
      <c r="G518" s="145"/>
      <c r="H518" s="145"/>
      <c r="I518" s="145"/>
      <c r="J518" s="146"/>
      <c r="K518" s="147"/>
    </row>
    <row r="519" spans="1:11" x14ac:dyDescent="0.3">
      <c r="A519" s="142"/>
      <c r="B519" s="142"/>
      <c r="C519" s="143"/>
      <c r="D519" s="143"/>
      <c r="E519" s="144"/>
      <c r="F519" s="143"/>
      <c r="G519" s="145"/>
      <c r="H519" s="145"/>
      <c r="I519" s="145"/>
      <c r="J519" s="146"/>
      <c r="K519" s="147"/>
    </row>
    <row r="520" spans="1:11" x14ac:dyDescent="0.3">
      <c r="A520" s="142"/>
      <c r="B520" s="142"/>
      <c r="C520" s="143"/>
      <c r="D520" s="143"/>
      <c r="E520" s="144"/>
      <c r="F520" s="143"/>
      <c r="G520" s="145"/>
      <c r="H520" s="145"/>
      <c r="I520" s="145"/>
      <c r="J520" s="146"/>
      <c r="K520" s="147"/>
    </row>
    <row r="521" spans="1:11" x14ac:dyDescent="0.3">
      <c r="A521" s="142"/>
      <c r="B521" s="142"/>
      <c r="C521" s="143"/>
      <c r="D521" s="143"/>
      <c r="E521" s="144"/>
      <c r="F521" s="143"/>
      <c r="G521" s="145"/>
      <c r="H521" s="145"/>
      <c r="I521" s="145"/>
      <c r="J521" s="146"/>
      <c r="K521" s="147"/>
    </row>
    <row r="522" spans="1:11" x14ac:dyDescent="0.3">
      <c r="A522" s="142"/>
      <c r="B522" s="142"/>
      <c r="C522" s="143"/>
      <c r="D522" s="143"/>
      <c r="E522" s="144"/>
      <c r="F522" s="143"/>
      <c r="G522" s="145"/>
      <c r="H522" s="145"/>
      <c r="I522" s="145"/>
      <c r="J522" s="146"/>
      <c r="K522" s="147"/>
    </row>
    <row r="523" spans="1:11" x14ac:dyDescent="0.3">
      <c r="A523" s="142"/>
      <c r="B523" s="142"/>
      <c r="C523" s="143"/>
      <c r="D523" s="143"/>
      <c r="E523" s="144"/>
      <c r="F523" s="143"/>
      <c r="G523" s="145"/>
      <c r="H523" s="145"/>
      <c r="I523" s="145"/>
      <c r="J523" s="146"/>
      <c r="K523" s="147"/>
    </row>
    <row r="524" spans="1:11" x14ac:dyDescent="0.3">
      <c r="A524" s="142"/>
      <c r="B524" s="142"/>
      <c r="C524" s="143"/>
      <c r="D524" s="143"/>
      <c r="E524" s="144"/>
      <c r="F524" s="143"/>
      <c r="G524" s="145"/>
      <c r="H524" s="145"/>
      <c r="I524" s="145"/>
      <c r="J524" s="146"/>
      <c r="K524" s="147"/>
    </row>
    <row r="525" spans="1:11" x14ac:dyDescent="0.3">
      <c r="A525" s="142"/>
      <c r="B525" s="142"/>
      <c r="C525" s="143"/>
      <c r="D525" s="143"/>
      <c r="E525" s="144"/>
      <c r="F525" s="143"/>
      <c r="G525" s="145"/>
      <c r="H525" s="145"/>
      <c r="I525" s="145"/>
      <c r="J525" s="146"/>
      <c r="K525" s="147"/>
    </row>
    <row r="526" spans="1:11" x14ac:dyDescent="0.3">
      <c r="A526" s="142"/>
      <c r="B526" s="142"/>
      <c r="C526" s="143"/>
      <c r="D526" s="143"/>
      <c r="E526" s="144"/>
      <c r="F526" s="143"/>
      <c r="G526" s="145"/>
      <c r="H526" s="145"/>
      <c r="I526" s="145"/>
      <c r="J526" s="146"/>
      <c r="K526" s="147"/>
    </row>
    <row r="527" spans="1:11" x14ac:dyDescent="0.3">
      <c r="A527" s="142"/>
      <c r="B527" s="142"/>
      <c r="C527" s="143"/>
      <c r="D527" s="143"/>
      <c r="E527" s="144"/>
      <c r="F527" s="143"/>
      <c r="G527" s="145"/>
      <c r="H527" s="145"/>
      <c r="I527" s="145"/>
      <c r="J527" s="146"/>
      <c r="K527" s="147"/>
    </row>
    <row r="528" spans="1:11" x14ac:dyDescent="0.3">
      <c r="A528" s="142"/>
      <c r="B528" s="142"/>
      <c r="C528" s="143"/>
      <c r="D528" s="143"/>
      <c r="E528" s="144"/>
      <c r="F528" s="143"/>
      <c r="G528" s="145"/>
      <c r="H528" s="145"/>
      <c r="I528" s="145"/>
      <c r="J528" s="146"/>
      <c r="K528" s="147"/>
    </row>
    <row r="529" spans="1:11" x14ac:dyDescent="0.3">
      <c r="A529" s="142"/>
      <c r="B529" s="142"/>
      <c r="C529" s="143"/>
      <c r="D529" s="143"/>
      <c r="E529" s="144"/>
      <c r="F529" s="143"/>
      <c r="G529" s="145"/>
      <c r="H529" s="145"/>
      <c r="I529" s="145"/>
      <c r="J529" s="146"/>
      <c r="K529" s="147"/>
    </row>
    <row r="530" spans="1:11" x14ac:dyDescent="0.3">
      <c r="A530" s="142"/>
      <c r="B530" s="142"/>
      <c r="C530" s="143"/>
      <c r="D530" s="143"/>
      <c r="E530" s="144"/>
      <c r="F530" s="143"/>
      <c r="G530" s="145"/>
      <c r="H530" s="145"/>
      <c r="I530" s="145"/>
      <c r="J530" s="146"/>
      <c r="K530" s="147"/>
    </row>
    <row r="531" spans="1:11" x14ac:dyDescent="0.3">
      <c r="A531" s="142"/>
      <c r="B531" s="142"/>
      <c r="C531" s="143"/>
      <c r="D531" s="143"/>
      <c r="E531" s="144"/>
      <c r="F531" s="143"/>
      <c r="G531" s="145"/>
      <c r="H531" s="145"/>
      <c r="I531" s="145"/>
      <c r="J531" s="146"/>
      <c r="K531" s="147"/>
    </row>
    <row r="532" spans="1:11" x14ac:dyDescent="0.3">
      <c r="A532" s="142"/>
      <c r="B532" s="142"/>
      <c r="C532" s="143"/>
      <c r="D532" s="143"/>
      <c r="E532" s="144"/>
      <c r="F532" s="143"/>
      <c r="G532" s="145"/>
      <c r="H532" s="145"/>
      <c r="I532" s="145"/>
      <c r="J532" s="146"/>
      <c r="K532" s="147"/>
    </row>
    <row r="533" spans="1:11" x14ac:dyDescent="0.3">
      <c r="A533" s="142"/>
      <c r="B533" s="142"/>
      <c r="C533" s="143"/>
      <c r="D533" s="143"/>
      <c r="E533" s="144"/>
      <c r="F533" s="143"/>
      <c r="G533" s="145"/>
      <c r="H533" s="145"/>
      <c r="I533" s="145"/>
      <c r="J533" s="146"/>
      <c r="K533" s="147"/>
    </row>
    <row r="534" spans="1:11" x14ac:dyDescent="0.3">
      <c r="A534" s="142"/>
      <c r="B534" s="142"/>
      <c r="C534" s="143"/>
      <c r="D534" s="143"/>
      <c r="E534" s="144"/>
      <c r="F534" s="143"/>
      <c r="G534" s="145"/>
      <c r="H534" s="145"/>
      <c r="I534" s="145"/>
      <c r="J534" s="146"/>
      <c r="K534" s="147"/>
    </row>
    <row r="535" spans="1:11" x14ac:dyDescent="0.3">
      <c r="A535" s="142"/>
      <c r="B535" s="142"/>
      <c r="C535" s="143"/>
      <c r="D535" s="143"/>
      <c r="E535" s="144"/>
      <c r="F535" s="143"/>
      <c r="G535" s="145"/>
      <c r="H535" s="145"/>
      <c r="I535" s="145"/>
      <c r="J535" s="146"/>
      <c r="K535" s="147"/>
    </row>
    <row r="536" spans="1:11" x14ac:dyDescent="0.3">
      <c r="A536" s="142"/>
      <c r="B536" s="142"/>
      <c r="C536" s="143"/>
      <c r="D536" s="143"/>
      <c r="E536" s="144"/>
      <c r="F536" s="143"/>
      <c r="G536" s="145"/>
      <c r="H536" s="145"/>
      <c r="I536" s="145"/>
      <c r="J536" s="146"/>
      <c r="K536" s="147"/>
    </row>
    <row r="537" spans="1:11" x14ac:dyDescent="0.3">
      <c r="A537" s="142"/>
      <c r="B537" s="142"/>
      <c r="C537" s="143"/>
      <c r="D537" s="143"/>
      <c r="E537" s="144"/>
      <c r="F537" s="143"/>
      <c r="G537" s="145"/>
      <c r="H537" s="145"/>
      <c r="I537" s="145"/>
      <c r="J537" s="146"/>
      <c r="K537" s="147"/>
    </row>
    <row r="538" spans="1:11" x14ac:dyDescent="0.3">
      <c r="A538" s="142"/>
      <c r="B538" s="142"/>
      <c r="C538" s="143"/>
      <c r="D538" s="143"/>
      <c r="E538" s="144"/>
      <c r="F538" s="143"/>
      <c r="G538" s="145"/>
      <c r="H538" s="145"/>
      <c r="I538" s="145"/>
      <c r="J538" s="146"/>
      <c r="K538" s="147"/>
    </row>
    <row r="539" spans="1:11" x14ac:dyDescent="0.3">
      <c r="A539" s="142"/>
      <c r="B539" s="142"/>
      <c r="C539" s="143"/>
      <c r="D539" s="143"/>
      <c r="E539" s="144"/>
      <c r="F539" s="143"/>
      <c r="G539" s="145"/>
      <c r="H539" s="145"/>
      <c r="I539" s="145"/>
      <c r="J539" s="146"/>
      <c r="K539" s="147"/>
    </row>
    <row r="540" spans="1:11" x14ac:dyDescent="0.3">
      <c r="A540" s="142"/>
      <c r="B540" s="142"/>
      <c r="C540" s="143"/>
      <c r="D540" s="143"/>
      <c r="E540" s="144"/>
      <c r="F540" s="143"/>
      <c r="G540" s="145"/>
      <c r="H540" s="145"/>
      <c r="I540" s="145"/>
      <c r="J540" s="146"/>
      <c r="K540" s="147"/>
    </row>
    <row r="541" spans="1:11" x14ac:dyDescent="0.3">
      <c r="A541" s="142"/>
      <c r="B541" s="142"/>
      <c r="C541" s="143"/>
      <c r="D541" s="143"/>
      <c r="E541" s="144"/>
      <c r="F541" s="143"/>
      <c r="G541" s="145"/>
      <c r="H541" s="145"/>
      <c r="I541" s="145"/>
      <c r="J541" s="146"/>
      <c r="K541" s="147"/>
    </row>
    <row r="542" spans="1:11" x14ac:dyDescent="0.3">
      <c r="A542" s="142"/>
      <c r="B542" s="142"/>
      <c r="C542" s="143"/>
      <c r="D542" s="143"/>
      <c r="E542" s="144"/>
      <c r="F542" s="143"/>
      <c r="G542" s="145"/>
      <c r="H542" s="145"/>
      <c r="I542" s="145"/>
      <c r="J542" s="146"/>
      <c r="K542" s="147"/>
    </row>
    <row r="543" spans="1:11" x14ac:dyDescent="0.3">
      <c r="A543" s="142"/>
      <c r="B543" s="142"/>
      <c r="C543" s="143"/>
      <c r="D543" s="143"/>
      <c r="E543" s="144"/>
      <c r="F543" s="143"/>
      <c r="G543" s="145"/>
      <c r="H543" s="145"/>
      <c r="I543" s="145"/>
      <c r="J543" s="146"/>
      <c r="K543" s="147"/>
    </row>
    <row r="544" spans="1:11" x14ac:dyDescent="0.3">
      <c r="A544" s="142"/>
      <c r="B544" s="142"/>
      <c r="C544" s="143"/>
      <c r="D544" s="143"/>
      <c r="E544" s="144"/>
      <c r="F544" s="143"/>
      <c r="G544" s="145"/>
      <c r="H544" s="145"/>
      <c r="I544" s="145"/>
      <c r="J544" s="146"/>
      <c r="K544" s="147"/>
    </row>
    <row r="545" spans="1:11" x14ac:dyDescent="0.3">
      <c r="A545" s="142"/>
      <c r="B545" s="142"/>
      <c r="C545" s="143"/>
      <c r="D545" s="143"/>
      <c r="E545" s="144"/>
      <c r="F545" s="143"/>
      <c r="G545" s="145"/>
      <c r="H545" s="145"/>
      <c r="I545" s="145"/>
      <c r="J545" s="146"/>
      <c r="K545" s="147"/>
    </row>
    <row r="546" spans="1:11" x14ac:dyDescent="0.3">
      <c r="A546" s="142"/>
      <c r="B546" s="142"/>
      <c r="C546" s="143"/>
      <c r="D546" s="143"/>
      <c r="E546" s="144"/>
      <c r="F546" s="143"/>
      <c r="G546" s="145"/>
      <c r="H546" s="145"/>
      <c r="I546" s="145"/>
      <c r="J546" s="146"/>
      <c r="K546" s="147"/>
    </row>
    <row r="547" spans="1:11" x14ac:dyDescent="0.3">
      <c r="A547" s="142"/>
      <c r="B547" s="142"/>
      <c r="C547" s="143"/>
      <c r="D547" s="143"/>
      <c r="E547" s="144"/>
      <c r="F547" s="143"/>
      <c r="G547" s="145"/>
      <c r="H547" s="145"/>
      <c r="I547" s="145"/>
      <c r="J547" s="146"/>
      <c r="K547" s="147"/>
    </row>
    <row r="548" spans="1:11" x14ac:dyDescent="0.3">
      <c r="A548" s="142"/>
      <c r="B548" s="142"/>
      <c r="C548" s="143"/>
      <c r="D548" s="143"/>
      <c r="E548" s="144"/>
      <c r="F548" s="143"/>
      <c r="G548" s="145"/>
      <c r="H548" s="145"/>
      <c r="I548" s="145"/>
      <c r="J548" s="146"/>
      <c r="K548" s="147"/>
    </row>
    <row r="549" spans="1:11" x14ac:dyDescent="0.3">
      <c r="A549" s="142"/>
      <c r="B549" s="142"/>
      <c r="C549" s="143"/>
      <c r="D549" s="143"/>
      <c r="E549" s="144"/>
      <c r="F549" s="143"/>
      <c r="G549" s="145"/>
      <c r="H549" s="145"/>
      <c r="I549" s="145"/>
      <c r="J549" s="146"/>
      <c r="K549" s="147"/>
    </row>
    <row r="550" spans="1:11" x14ac:dyDescent="0.3">
      <c r="A550" s="142"/>
      <c r="B550" s="142"/>
      <c r="C550" s="143"/>
      <c r="D550" s="143"/>
      <c r="E550" s="144"/>
      <c r="F550" s="143"/>
      <c r="G550" s="145"/>
      <c r="H550" s="145"/>
      <c r="I550" s="145"/>
      <c r="J550" s="146"/>
      <c r="K550" s="147"/>
    </row>
    <row r="551" spans="1:11" x14ac:dyDescent="0.3">
      <c r="A551" s="142"/>
      <c r="B551" s="142"/>
      <c r="C551" s="143"/>
      <c r="D551" s="143"/>
      <c r="E551" s="144"/>
      <c r="F551" s="143"/>
      <c r="G551" s="145"/>
      <c r="H551" s="145"/>
      <c r="I551" s="145"/>
      <c r="J551" s="146"/>
      <c r="K551" s="147"/>
    </row>
    <row r="552" spans="1:11" x14ac:dyDescent="0.3">
      <c r="A552" s="142"/>
      <c r="B552" s="142"/>
      <c r="C552" s="143"/>
      <c r="D552" s="143"/>
      <c r="E552" s="144"/>
      <c r="F552" s="143"/>
      <c r="G552" s="145"/>
      <c r="H552" s="145"/>
      <c r="I552" s="145"/>
      <c r="J552" s="146"/>
      <c r="K552" s="147"/>
    </row>
    <row r="553" spans="1:11" x14ac:dyDescent="0.3">
      <c r="A553" s="142"/>
      <c r="B553" s="142"/>
      <c r="C553" s="143"/>
      <c r="D553" s="143"/>
      <c r="E553" s="144"/>
      <c r="F553" s="143"/>
      <c r="G553" s="145"/>
      <c r="H553" s="145"/>
      <c r="I553" s="145"/>
      <c r="J553" s="146"/>
      <c r="K553" s="147"/>
    </row>
    <row r="554" spans="1:11" x14ac:dyDescent="0.3">
      <c r="A554" s="142"/>
      <c r="B554" s="142"/>
      <c r="C554" s="143"/>
      <c r="D554" s="143"/>
      <c r="E554" s="144"/>
      <c r="F554" s="143"/>
      <c r="G554" s="145"/>
      <c r="H554" s="145"/>
      <c r="I554" s="145"/>
      <c r="J554" s="146"/>
      <c r="K554" s="147"/>
    </row>
    <row r="555" spans="1:11" x14ac:dyDescent="0.3">
      <c r="A555" s="142"/>
      <c r="B555" s="142"/>
      <c r="C555" s="143"/>
      <c r="D555" s="143"/>
      <c r="E555" s="144"/>
      <c r="F555" s="143"/>
      <c r="G555" s="145"/>
      <c r="H555" s="145"/>
      <c r="I555" s="145"/>
      <c r="J555" s="146"/>
      <c r="K555" s="147"/>
    </row>
    <row r="556" spans="1:11" x14ac:dyDescent="0.3">
      <c r="A556" s="142"/>
      <c r="B556" s="142"/>
      <c r="C556" s="143"/>
      <c r="D556" s="143"/>
      <c r="E556" s="144"/>
      <c r="F556" s="143"/>
      <c r="G556" s="145"/>
      <c r="H556" s="145"/>
      <c r="I556" s="145"/>
      <c r="J556" s="146"/>
      <c r="K556" s="147"/>
    </row>
    <row r="557" spans="1:11" x14ac:dyDescent="0.3">
      <c r="A557" s="142"/>
      <c r="B557" s="142"/>
      <c r="C557" s="143"/>
      <c r="D557" s="143"/>
      <c r="E557" s="144"/>
      <c r="F557" s="143"/>
      <c r="G557" s="145"/>
      <c r="H557" s="145"/>
      <c r="I557" s="145"/>
      <c r="J557" s="146"/>
      <c r="K557" s="147"/>
    </row>
    <row r="558" spans="1:11" x14ac:dyDescent="0.3">
      <c r="A558" s="142"/>
      <c r="B558" s="142"/>
      <c r="C558" s="143"/>
      <c r="D558" s="143"/>
      <c r="E558" s="144"/>
      <c r="F558" s="143"/>
      <c r="G558" s="145"/>
      <c r="H558" s="145"/>
      <c r="I558" s="145"/>
      <c r="J558" s="146"/>
      <c r="K558" s="147"/>
    </row>
    <row r="559" spans="1:11" x14ac:dyDescent="0.3">
      <c r="A559" s="142"/>
      <c r="B559" s="142"/>
      <c r="C559" s="143"/>
      <c r="D559" s="143"/>
      <c r="E559" s="144"/>
      <c r="F559" s="143"/>
      <c r="G559" s="145"/>
      <c r="H559" s="145"/>
      <c r="I559" s="145"/>
      <c r="J559" s="146"/>
      <c r="K559" s="147"/>
    </row>
    <row r="560" spans="1:11" x14ac:dyDescent="0.3">
      <c r="A560" s="142"/>
      <c r="B560" s="142"/>
      <c r="C560" s="143"/>
      <c r="D560" s="143"/>
      <c r="E560" s="144"/>
      <c r="F560" s="143"/>
      <c r="G560" s="145"/>
      <c r="H560" s="145"/>
      <c r="I560" s="145"/>
      <c r="J560" s="146"/>
      <c r="K560" s="147"/>
    </row>
    <row r="561" spans="1:11" x14ac:dyDescent="0.3">
      <c r="A561" s="142"/>
      <c r="B561" s="142"/>
      <c r="C561" s="143"/>
      <c r="D561" s="143"/>
      <c r="E561" s="144"/>
      <c r="F561" s="143"/>
      <c r="G561" s="145"/>
      <c r="H561" s="145"/>
      <c r="I561" s="145"/>
      <c r="J561" s="146"/>
      <c r="K561" s="147"/>
    </row>
    <row r="562" spans="1:11" x14ac:dyDescent="0.3">
      <c r="A562" s="142"/>
      <c r="B562" s="142"/>
      <c r="C562" s="143"/>
      <c r="D562" s="143"/>
      <c r="E562" s="144"/>
      <c r="F562" s="143"/>
      <c r="G562" s="145"/>
      <c r="H562" s="145"/>
      <c r="I562" s="145"/>
      <c r="J562" s="146"/>
      <c r="K562" s="147"/>
    </row>
    <row r="563" spans="1:11" x14ac:dyDescent="0.3">
      <c r="A563" s="142"/>
      <c r="B563" s="142"/>
      <c r="C563" s="143"/>
      <c r="D563" s="143"/>
      <c r="E563" s="144"/>
      <c r="F563" s="143"/>
      <c r="G563" s="145"/>
      <c r="H563" s="145"/>
      <c r="I563" s="145"/>
      <c r="J563" s="146"/>
      <c r="K563" s="147"/>
    </row>
    <row r="564" spans="1:11" x14ac:dyDescent="0.3">
      <c r="A564" s="142"/>
      <c r="B564" s="142"/>
      <c r="C564" s="143"/>
      <c r="D564" s="143"/>
      <c r="E564" s="144"/>
      <c r="F564" s="143"/>
      <c r="G564" s="145"/>
      <c r="H564" s="145"/>
      <c r="I564" s="145"/>
      <c r="J564" s="146"/>
      <c r="K564" s="147"/>
    </row>
    <row r="565" spans="1:11" x14ac:dyDescent="0.3">
      <c r="A565" s="142"/>
      <c r="B565" s="142"/>
      <c r="C565" s="143"/>
      <c r="D565" s="143"/>
      <c r="E565" s="144"/>
      <c r="F565" s="143"/>
      <c r="G565" s="145"/>
      <c r="H565" s="145"/>
      <c r="I565" s="145"/>
      <c r="J565" s="146"/>
      <c r="K565" s="147"/>
    </row>
    <row r="566" spans="1:11" x14ac:dyDescent="0.3">
      <c r="A566" s="142"/>
      <c r="B566" s="142"/>
      <c r="C566" s="143"/>
      <c r="D566" s="143"/>
      <c r="E566" s="144"/>
      <c r="F566" s="143"/>
      <c r="G566" s="145"/>
      <c r="H566" s="145"/>
      <c r="I566" s="145"/>
      <c r="J566" s="146"/>
      <c r="K566" s="147"/>
    </row>
    <row r="567" spans="1:11" x14ac:dyDescent="0.3">
      <c r="A567" s="142"/>
      <c r="B567" s="142"/>
      <c r="C567" s="143"/>
      <c r="D567" s="143"/>
      <c r="E567" s="144"/>
      <c r="F567" s="143"/>
      <c r="G567" s="145"/>
      <c r="H567" s="145"/>
      <c r="I567" s="145"/>
      <c r="J567" s="146"/>
      <c r="K567" s="147"/>
    </row>
    <row r="568" spans="1:11" x14ac:dyDescent="0.3">
      <c r="A568" s="142"/>
      <c r="B568" s="142"/>
      <c r="C568" s="143"/>
      <c r="D568" s="143"/>
      <c r="E568" s="144"/>
      <c r="F568" s="143"/>
      <c r="G568" s="145"/>
      <c r="H568" s="145"/>
      <c r="I568" s="145"/>
      <c r="J568" s="146"/>
      <c r="K568" s="147"/>
    </row>
    <row r="569" spans="1:11" x14ac:dyDescent="0.3">
      <c r="A569" s="142"/>
      <c r="B569" s="142"/>
      <c r="C569" s="143"/>
      <c r="D569" s="143"/>
      <c r="E569" s="144"/>
      <c r="F569" s="143"/>
      <c r="G569" s="145"/>
      <c r="H569" s="145"/>
      <c r="I569" s="145"/>
      <c r="J569" s="146"/>
      <c r="K569" s="147"/>
    </row>
    <row r="570" spans="1:11" x14ac:dyDescent="0.3">
      <c r="A570" s="142"/>
      <c r="B570" s="142"/>
      <c r="C570" s="143"/>
      <c r="D570" s="143"/>
      <c r="E570" s="144"/>
      <c r="F570" s="143"/>
      <c r="G570" s="145"/>
      <c r="H570" s="145"/>
      <c r="I570" s="145"/>
      <c r="J570" s="146"/>
      <c r="K570" s="147"/>
    </row>
    <row r="571" spans="1:11" x14ac:dyDescent="0.3">
      <c r="A571" s="142"/>
      <c r="B571" s="142"/>
      <c r="C571" s="143"/>
      <c r="D571" s="143"/>
      <c r="E571" s="144"/>
      <c r="F571" s="143"/>
      <c r="G571" s="145"/>
      <c r="H571" s="145"/>
      <c r="I571" s="145"/>
      <c r="J571" s="146"/>
      <c r="K571" s="147"/>
    </row>
    <row r="572" spans="1:11" x14ac:dyDescent="0.3">
      <c r="A572" s="142"/>
      <c r="B572" s="142"/>
      <c r="C572" s="143"/>
      <c r="D572" s="143"/>
      <c r="E572" s="144"/>
      <c r="F572" s="143"/>
      <c r="G572" s="145"/>
      <c r="H572" s="145"/>
      <c r="I572" s="145"/>
      <c r="J572" s="146"/>
      <c r="K572" s="147"/>
    </row>
    <row r="573" spans="1:11" x14ac:dyDescent="0.3">
      <c r="A573" s="142"/>
      <c r="B573" s="142"/>
      <c r="C573" s="143"/>
      <c r="D573" s="143"/>
      <c r="E573" s="144"/>
      <c r="F573" s="143"/>
      <c r="G573" s="145"/>
      <c r="H573" s="145"/>
      <c r="I573" s="145"/>
      <c r="J573" s="146"/>
      <c r="K573" s="147"/>
    </row>
    <row r="574" spans="1:11" x14ac:dyDescent="0.3">
      <c r="A574" s="142"/>
      <c r="B574" s="142"/>
      <c r="C574" s="143"/>
      <c r="D574" s="143"/>
      <c r="E574" s="144"/>
      <c r="F574" s="143"/>
      <c r="G574" s="145"/>
      <c r="H574" s="145"/>
      <c r="I574" s="145"/>
      <c r="J574" s="146"/>
      <c r="K574" s="147"/>
    </row>
    <row r="575" spans="1:11" x14ac:dyDescent="0.3">
      <c r="A575" s="142"/>
      <c r="B575" s="142"/>
      <c r="C575" s="143"/>
      <c r="D575" s="143"/>
      <c r="E575" s="144"/>
      <c r="F575" s="143"/>
      <c r="G575" s="145"/>
      <c r="H575" s="145"/>
      <c r="I575" s="145"/>
      <c r="J575" s="146"/>
      <c r="K575" s="147"/>
    </row>
    <row r="576" spans="1:11" x14ac:dyDescent="0.3">
      <c r="A576" s="142"/>
      <c r="B576" s="142"/>
      <c r="C576" s="143"/>
      <c r="D576" s="143"/>
      <c r="E576" s="144"/>
      <c r="F576" s="143"/>
      <c r="G576" s="145"/>
      <c r="H576" s="145"/>
      <c r="I576" s="145"/>
      <c r="J576" s="146"/>
      <c r="K576" s="147"/>
    </row>
    <row r="577" spans="1:11" x14ac:dyDescent="0.3">
      <c r="A577" s="142"/>
      <c r="B577" s="142"/>
      <c r="C577" s="143"/>
      <c r="D577" s="143"/>
      <c r="E577" s="144"/>
      <c r="F577" s="143"/>
      <c r="G577" s="145"/>
      <c r="H577" s="145"/>
      <c r="I577" s="145"/>
      <c r="J577" s="146"/>
      <c r="K577" s="147"/>
    </row>
    <row r="578" spans="1:11" x14ac:dyDescent="0.3">
      <c r="A578" s="142"/>
      <c r="B578" s="142"/>
      <c r="C578" s="143"/>
      <c r="D578" s="143"/>
      <c r="E578" s="144"/>
      <c r="F578" s="143"/>
      <c r="G578" s="145"/>
      <c r="H578" s="145"/>
      <c r="I578" s="145"/>
      <c r="J578" s="146"/>
      <c r="K578" s="147"/>
    </row>
    <row r="579" spans="1:11" x14ac:dyDescent="0.3">
      <c r="A579" s="142"/>
      <c r="B579" s="142"/>
      <c r="C579" s="143"/>
      <c r="D579" s="143"/>
      <c r="E579" s="144"/>
      <c r="F579" s="143"/>
      <c r="G579" s="145"/>
      <c r="H579" s="145"/>
      <c r="I579" s="145"/>
      <c r="J579" s="146"/>
      <c r="K579" s="147"/>
    </row>
    <row r="580" spans="1:11" x14ac:dyDescent="0.3">
      <c r="A580" s="142"/>
      <c r="B580" s="142"/>
      <c r="C580" s="143"/>
      <c r="D580" s="143"/>
      <c r="E580" s="144"/>
      <c r="F580" s="143"/>
      <c r="G580" s="145"/>
      <c r="H580" s="145"/>
      <c r="I580" s="145"/>
      <c r="J580" s="146"/>
      <c r="K580" s="147"/>
    </row>
    <row r="581" spans="1:11" x14ac:dyDescent="0.3">
      <c r="A581" s="142"/>
      <c r="B581" s="142"/>
      <c r="C581" s="143"/>
      <c r="D581" s="143"/>
      <c r="E581" s="144"/>
      <c r="F581" s="143"/>
      <c r="G581" s="145"/>
      <c r="H581" s="145"/>
      <c r="I581" s="145"/>
      <c r="J581" s="146"/>
      <c r="K581" s="147"/>
    </row>
    <row r="582" spans="1:11" x14ac:dyDescent="0.3">
      <c r="A582" s="142"/>
      <c r="B582" s="142"/>
      <c r="C582" s="143"/>
      <c r="D582" s="143"/>
      <c r="E582" s="144"/>
      <c r="F582" s="143"/>
      <c r="G582" s="145"/>
      <c r="H582" s="145"/>
      <c r="I582" s="145"/>
      <c r="J582" s="146"/>
      <c r="K582" s="147"/>
    </row>
    <row r="583" spans="1:11" x14ac:dyDescent="0.3">
      <c r="A583" s="142"/>
      <c r="B583" s="142"/>
      <c r="C583" s="143"/>
      <c r="D583" s="143"/>
      <c r="E583" s="144"/>
      <c r="F583" s="143"/>
      <c r="G583" s="145"/>
      <c r="H583" s="145"/>
      <c r="I583" s="145"/>
      <c r="J583" s="146"/>
      <c r="K583" s="147"/>
    </row>
    <row r="584" spans="1:11" x14ac:dyDescent="0.3">
      <c r="A584" s="142"/>
      <c r="B584" s="142"/>
      <c r="C584" s="143"/>
      <c r="D584" s="143"/>
      <c r="E584" s="144"/>
      <c r="F584" s="143"/>
      <c r="G584" s="145"/>
      <c r="H584" s="145"/>
      <c r="I584" s="145"/>
      <c r="J584" s="146"/>
      <c r="K584" s="147"/>
    </row>
    <row r="585" spans="1:11" x14ac:dyDescent="0.3">
      <c r="A585" s="142"/>
      <c r="B585" s="142"/>
      <c r="C585" s="143"/>
      <c r="D585" s="143"/>
      <c r="E585" s="144"/>
      <c r="F585" s="143"/>
      <c r="G585" s="145"/>
      <c r="H585" s="145"/>
      <c r="I585" s="145"/>
      <c r="J585" s="146"/>
      <c r="K585" s="147"/>
    </row>
    <row r="586" spans="1:11" x14ac:dyDescent="0.3">
      <c r="A586" s="142"/>
      <c r="B586" s="142"/>
      <c r="C586" s="143"/>
      <c r="D586" s="143"/>
      <c r="E586" s="144"/>
      <c r="F586" s="143"/>
      <c r="G586" s="145"/>
      <c r="H586" s="145"/>
      <c r="I586" s="145"/>
      <c r="J586" s="146"/>
      <c r="K586" s="147"/>
    </row>
    <row r="587" spans="1:11" x14ac:dyDescent="0.3">
      <c r="A587" s="142"/>
      <c r="B587" s="142"/>
      <c r="C587" s="143"/>
      <c r="D587" s="143"/>
      <c r="E587" s="144"/>
      <c r="F587" s="143"/>
      <c r="G587" s="145"/>
      <c r="H587" s="145"/>
      <c r="I587" s="145"/>
      <c r="J587" s="146"/>
      <c r="K587" s="147"/>
    </row>
    <row r="588" spans="1:11" x14ac:dyDescent="0.3">
      <c r="A588" s="142"/>
      <c r="B588" s="142"/>
      <c r="C588" s="143"/>
      <c r="D588" s="143"/>
      <c r="E588" s="144"/>
      <c r="F588" s="143"/>
      <c r="G588" s="145"/>
      <c r="H588" s="145"/>
      <c r="I588" s="145"/>
      <c r="J588" s="146"/>
      <c r="K588" s="147"/>
    </row>
    <row r="589" spans="1:11" x14ac:dyDescent="0.3">
      <c r="A589" s="142"/>
      <c r="B589" s="142"/>
      <c r="C589" s="143"/>
      <c r="D589" s="143"/>
      <c r="E589" s="144"/>
      <c r="F589" s="143"/>
      <c r="G589" s="145"/>
      <c r="H589" s="145"/>
      <c r="I589" s="145"/>
      <c r="J589" s="146"/>
      <c r="K589" s="147"/>
    </row>
    <row r="590" spans="1:11" x14ac:dyDescent="0.3">
      <c r="A590" s="142"/>
      <c r="B590" s="142"/>
      <c r="C590" s="143"/>
      <c r="D590" s="143"/>
      <c r="E590" s="144"/>
      <c r="F590" s="143"/>
      <c r="G590" s="145"/>
      <c r="H590" s="145"/>
      <c r="I590" s="145"/>
      <c r="J590" s="146"/>
      <c r="K590" s="147"/>
    </row>
    <row r="591" spans="1:11" x14ac:dyDescent="0.3">
      <c r="A591" s="142"/>
      <c r="B591" s="142"/>
      <c r="C591" s="143"/>
      <c r="D591" s="143"/>
      <c r="E591" s="144"/>
      <c r="F591" s="143"/>
      <c r="G591" s="145"/>
      <c r="H591" s="145"/>
      <c r="I591" s="145"/>
      <c r="J591" s="146"/>
      <c r="K591" s="147"/>
    </row>
    <row r="592" spans="1:11" x14ac:dyDescent="0.3">
      <c r="A592" s="142"/>
      <c r="B592" s="142"/>
      <c r="C592" s="143"/>
      <c r="D592" s="143"/>
      <c r="E592" s="144"/>
      <c r="F592" s="143"/>
      <c r="G592" s="145"/>
      <c r="H592" s="145"/>
      <c r="I592" s="145"/>
      <c r="J592" s="146"/>
      <c r="K592" s="147"/>
    </row>
    <row r="593" spans="1:11" x14ac:dyDescent="0.3">
      <c r="A593" s="142"/>
      <c r="B593" s="142"/>
      <c r="C593" s="143"/>
      <c r="D593" s="143"/>
      <c r="E593" s="144"/>
      <c r="F593" s="143"/>
      <c r="G593" s="145"/>
      <c r="H593" s="145"/>
      <c r="I593" s="145"/>
      <c r="J593" s="146"/>
      <c r="K593" s="147"/>
    </row>
    <row r="594" spans="1:11" x14ac:dyDescent="0.3">
      <c r="A594" s="142"/>
      <c r="B594" s="142"/>
      <c r="C594" s="143"/>
      <c r="D594" s="143"/>
      <c r="E594" s="144"/>
      <c r="F594" s="143"/>
      <c r="G594" s="145"/>
      <c r="H594" s="145"/>
      <c r="I594" s="145"/>
      <c r="J594" s="146"/>
      <c r="K594" s="147"/>
    </row>
    <row r="595" spans="1:11" x14ac:dyDescent="0.3">
      <c r="A595" s="142"/>
      <c r="B595" s="142"/>
      <c r="C595" s="143"/>
      <c r="D595" s="143"/>
      <c r="E595" s="144"/>
      <c r="F595" s="143"/>
      <c r="G595" s="145"/>
      <c r="H595" s="145"/>
      <c r="I595" s="145"/>
      <c r="J595" s="146"/>
      <c r="K595" s="147"/>
    </row>
    <row r="596" spans="1:11" x14ac:dyDescent="0.3">
      <c r="A596" s="142"/>
      <c r="B596" s="142"/>
      <c r="C596" s="143"/>
      <c r="D596" s="143"/>
      <c r="E596" s="144"/>
      <c r="F596" s="143"/>
      <c r="G596" s="145"/>
      <c r="H596" s="145"/>
      <c r="I596" s="145"/>
      <c r="J596" s="146"/>
      <c r="K596" s="147"/>
    </row>
    <row r="597" spans="1:11" x14ac:dyDescent="0.3">
      <c r="A597" s="142"/>
      <c r="B597" s="142"/>
      <c r="C597" s="143"/>
      <c r="D597" s="143"/>
      <c r="E597" s="144"/>
      <c r="F597" s="143"/>
      <c r="G597" s="145"/>
      <c r="H597" s="145"/>
      <c r="I597" s="145"/>
      <c r="J597" s="146"/>
      <c r="K597" s="147"/>
    </row>
    <row r="598" spans="1:11" x14ac:dyDescent="0.3">
      <c r="A598" s="142"/>
      <c r="B598" s="142"/>
      <c r="C598" s="143"/>
      <c r="D598" s="143"/>
      <c r="E598" s="144"/>
      <c r="F598" s="143"/>
      <c r="G598" s="145"/>
      <c r="H598" s="145"/>
      <c r="I598" s="145"/>
      <c r="J598" s="146"/>
      <c r="K598" s="147"/>
    </row>
    <row r="599" spans="1:11" x14ac:dyDescent="0.3">
      <c r="A599" s="142"/>
      <c r="B599" s="142"/>
      <c r="C599" s="143"/>
      <c r="D599" s="143"/>
      <c r="E599" s="144"/>
      <c r="F599" s="143"/>
      <c r="G599" s="145"/>
      <c r="H599" s="145"/>
      <c r="I599" s="145"/>
      <c r="J599" s="146"/>
      <c r="K599" s="147"/>
    </row>
    <row r="600" spans="1:11" x14ac:dyDescent="0.3">
      <c r="A600" s="142"/>
      <c r="B600" s="142"/>
      <c r="C600" s="143"/>
      <c r="D600" s="143"/>
      <c r="E600" s="144"/>
      <c r="F600" s="143"/>
      <c r="G600" s="145"/>
      <c r="H600" s="145"/>
      <c r="I600" s="145"/>
      <c r="J600" s="146"/>
      <c r="K600" s="147"/>
    </row>
    <row r="601" spans="1:11" x14ac:dyDescent="0.3">
      <c r="A601" s="142"/>
      <c r="B601" s="142"/>
      <c r="C601" s="143"/>
      <c r="D601" s="143"/>
      <c r="E601" s="144"/>
      <c r="F601" s="143"/>
      <c r="G601" s="145"/>
      <c r="H601" s="145"/>
      <c r="I601" s="145"/>
      <c r="J601" s="146"/>
      <c r="K601" s="147"/>
    </row>
    <row r="602" spans="1:11" x14ac:dyDescent="0.3">
      <c r="A602" s="142"/>
      <c r="B602" s="142"/>
      <c r="C602" s="143"/>
      <c r="D602" s="143"/>
      <c r="E602" s="144"/>
      <c r="F602" s="143"/>
      <c r="G602" s="145"/>
      <c r="H602" s="145"/>
      <c r="I602" s="145"/>
      <c r="J602" s="146"/>
      <c r="K602" s="147"/>
    </row>
    <row r="603" spans="1:11" x14ac:dyDescent="0.3">
      <c r="A603" s="142"/>
      <c r="B603" s="142"/>
      <c r="C603" s="143"/>
      <c r="D603" s="143"/>
      <c r="E603" s="144"/>
      <c r="F603" s="143"/>
      <c r="G603" s="145"/>
      <c r="H603" s="145"/>
      <c r="I603" s="145"/>
      <c r="J603" s="146"/>
      <c r="K603" s="147"/>
    </row>
    <row r="604" spans="1:11" x14ac:dyDescent="0.3">
      <c r="A604" s="142"/>
      <c r="B604" s="142"/>
      <c r="C604" s="143"/>
      <c r="D604" s="143"/>
      <c r="E604" s="144"/>
      <c r="F604" s="143"/>
      <c r="G604" s="145"/>
      <c r="H604" s="145"/>
      <c r="I604" s="145"/>
      <c r="J604" s="146"/>
      <c r="K604" s="147"/>
    </row>
    <row r="605" spans="1:11" x14ac:dyDescent="0.3">
      <c r="A605" s="142"/>
      <c r="B605" s="142"/>
      <c r="C605" s="143"/>
      <c r="D605" s="143"/>
      <c r="E605" s="144"/>
      <c r="F605" s="143"/>
      <c r="G605" s="145"/>
      <c r="H605" s="145"/>
      <c r="I605" s="145"/>
      <c r="J605" s="146"/>
      <c r="K605" s="147"/>
    </row>
    <row r="606" spans="1:11" x14ac:dyDescent="0.3">
      <c r="A606" s="142"/>
      <c r="B606" s="142"/>
      <c r="C606" s="143"/>
      <c r="D606" s="143"/>
      <c r="E606" s="144"/>
      <c r="F606" s="143"/>
      <c r="G606" s="145"/>
      <c r="H606" s="145"/>
      <c r="I606" s="145"/>
      <c r="J606" s="146"/>
      <c r="K606" s="147"/>
    </row>
    <row r="607" spans="1:11" x14ac:dyDescent="0.3">
      <c r="A607" s="142"/>
      <c r="B607" s="142"/>
      <c r="C607" s="143"/>
      <c r="D607" s="143"/>
      <c r="E607" s="144"/>
      <c r="F607" s="143"/>
      <c r="G607" s="145"/>
      <c r="H607" s="145"/>
      <c r="I607" s="145"/>
      <c r="J607" s="146"/>
      <c r="K607" s="147"/>
    </row>
    <row r="608" spans="1:11" x14ac:dyDescent="0.3">
      <c r="A608" s="142"/>
      <c r="B608" s="142"/>
      <c r="C608" s="143"/>
      <c r="D608" s="143"/>
      <c r="E608" s="144"/>
      <c r="F608" s="143"/>
      <c r="G608" s="145"/>
      <c r="H608" s="145"/>
      <c r="I608" s="145"/>
      <c r="J608" s="146"/>
      <c r="K608" s="147"/>
    </row>
    <row r="609" spans="1:11" x14ac:dyDescent="0.3">
      <c r="A609" s="142"/>
      <c r="B609" s="142"/>
      <c r="C609" s="143"/>
      <c r="D609" s="143"/>
      <c r="E609" s="144"/>
      <c r="F609" s="143"/>
      <c r="G609" s="145"/>
      <c r="H609" s="145"/>
      <c r="I609" s="145"/>
      <c r="J609" s="146"/>
      <c r="K609" s="147"/>
    </row>
    <row r="610" spans="1:11" x14ac:dyDescent="0.3">
      <c r="A610" s="142"/>
      <c r="B610" s="142"/>
      <c r="C610" s="143"/>
      <c r="D610" s="143"/>
      <c r="E610" s="144"/>
      <c r="F610" s="143"/>
      <c r="G610" s="145"/>
      <c r="H610" s="145"/>
      <c r="I610" s="145"/>
      <c r="J610" s="146"/>
      <c r="K610" s="147"/>
    </row>
    <row r="611" spans="1:11" x14ac:dyDescent="0.3">
      <c r="A611" s="142"/>
      <c r="B611" s="142"/>
      <c r="C611" s="143"/>
      <c r="D611" s="143"/>
      <c r="E611" s="144"/>
      <c r="F611" s="143"/>
      <c r="G611" s="145"/>
      <c r="H611" s="145"/>
      <c r="I611" s="145"/>
      <c r="J611" s="146"/>
      <c r="K611" s="147"/>
    </row>
    <row r="612" spans="1:11" x14ac:dyDescent="0.3">
      <c r="A612" s="142"/>
      <c r="B612" s="142"/>
      <c r="C612" s="143"/>
      <c r="D612" s="143"/>
      <c r="E612" s="144"/>
      <c r="F612" s="143"/>
      <c r="G612" s="145"/>
      <c r="H612" s="145"/>
      <c r="I612" s="145"/>
      <c r="J612" s="146"/>
      <c r="K612" s="147"/>
    </row>
    <row r="613" spans="1:11" x14ac:dyDescent="0.3">
      <c r="A613" s="142"/>
      <c r="B613" s="142"/>
      <c r="C613" s="143"/>
      <c r="D613" s="143"/>
      <c r="E613" s="144"/>
      <c r="F613" s="143"/>
      <c r="G613" s="145"/>
      <c r="H613" s="145"/>
      <c r="I613" s="145"/>
      <c r="J613" s="146"/>
      <c r="K613" s="147"/>
    </row>
    <row r="614" spans="1:11" x14ac:dyDescent="0.3">
      <c r="A614" s="142"/>
      <c r="B614" s="142"/>
      <c r="C614" s="143"/>
      <c r="D614" s="143"/>
      <c r="E614" s="144"/>
      <c r="F614" s="143"/>
      <c r="G614" s="145"/>
      <c r="H614" s="145"/>
      <c r="I614" s="145"/>
      <c r="J614" s="146"/>
      <c r="K614" s="147"/>
    </row>
    <row r="615" spans="1:11" x14ac:dyDescent="0.3">
      <c r="A615" s="142"/>
      <c r="B615" s="142"/>
      <c r="C615" s="143"/>
      <c r="D615" s="143"/>
      <c r="E615" s="144"/>
      <c r="F615" s="143"/>
      <c r="G615" s="145"/>
      <c r="H615" s="145"/>
      <c r="I615" s="145"/>
      <c r="J615" s="146"/>
      <c r="K615" s="147"/>
    </row>
    <row r="616" spans="1:11" x14ac:dyDescent="0.3">
      <c r="A616" s="142"/>
      <c r="B616" s="142"/>
      <c r="C616" s="143"/>
      <c r="D616" s="143"/>
      <c r="E616" s="144"/>
      <c r="F616" s="143"/>
      <c r="G616" s="145"/>
      <c r="H616" s="145"/>
      <c r="I616" s="145"/>
      <c r="J616" s="146"/>
      <c r="K616" s="147"/>
    </row>
    <row r="617" spans="1:11" x14ac:dyDescent="0.3">
      <c r="A617" s="142"/>
      <c r="B617" s="142"/>
      <c r="C617" s="143"/>
      <c r="D617" s="143"/>
      <c r="E617" s="144"/>
      <c r="F617" s="143"/>
      <c r="G617" s="145"/>
      <c r="H617" s="145"/>
      <c r="I617" s="145"/>
      <c r="J617" s="146"/>
      <c r="K617" s="147"/>
    </row>
    <row r="618" spans="1:11" x14ac:dyDescent="0.3">
      <c r="A618" s="142"/>
      <c r="B618" s="142"/>
      <c r="C618" s="143"/>
      <c r="D618" s="143"/>
      <c r="E618" s="144"/>
      <c r="F618" s="143"/>
      <c r="G618" s="145"/>
      <c r="H618" s="145"/>
      <c r="I618" s="145"/>
      <c r="J618" s="146"/>
      <c r="K618" s="147"/>
    </row>
    <row r="619" spans="1:11" x14ac:dyDescent="0.3">
      <c r="A619" s="142"/>
      <c r="B619" s="142"/>
      <c r="C619" s="143"/>
      <c r="D619" s="143"/>
      <c r="E619" s="144"/>
      <c r="F619" s="143"/>
      <c r="G619" s="145"/>
      <c r="H619" s="145"/>
      <c r="I619" s="145"/>
      <c r="J619" s="146"/>
      <c r="K619" s="147"/>
    </row>
    <row r="620" spans="1:11" x14ac:dyDescent="0.3">
      <c r="A620" s="142"/>
      <c r="B620" s="142"/>
      <c r="C620" s="143"/>
      <c r="D620" s="143"/>
      <c r="E620" s="144"/>
      <c r="F620" s="143"/>
      <c r="G620" s="145"/>
      <c r="H620" s="145"/>
      <c r="I620" s="145"/>
      <c r="J620" s="146"/>
      <c r="K620" s="147"/>
    </row>
    <row r="621" spans="1:11" x14ac:dyDescent="0.3">
      <c r="A621" s="142"/>
      <c r="B621" s="142"/>
      <c r="C621" s="143"/>
      <c r="D621" s="143"/>
      <c r="E621" s="144"/>
      <c r="F621" s="143"/>
      <c r="G621" s="145"/>
      <c r="H621" s="145"/>
      <c r="I621" s="145"/>
      <c r="J621" s="146"/>
      <c r="K621" s="147"/>
    </row>
    <row r="622" spans="1:11" x14ac:dyDescent="0.3">
      <c r="A622" s="142"/>
      <c r="B622" s="142"/>
      <c r="C622" s="143"/>
      <c r="D622" s="143"/>
      <c r="E622" s="144"/>
      <c r="F622" s="143"/>
      <c r="G622" s="145"/>
      <c r="H622" s="145"/>
      <c r="I622" s="145"/>
      <c r="J622" s="146"/>
      <c r="K622" s="147"/>
    </row>
    <row r="623" spans="1:11" x14ac:dyDescent="0.3">
      <c r="A623" s="142"/>
      <c r="B623" s="142"/>
      <c r="C623" s="143"/>
      <c r="D623" s="143"/>
      <c r="E623" s="144"/>
      <c r="F623" s="143"/>
      <c r="G623" s="145"/>
      <c r="H623" s="145"/>
      <c r="I623" s="145"/>
      <c r="J623" s="146"/>
      <c r="K623" s="147"/>
    </row>
    <row r="624" spans="1:11" x14ac:dyDescent="0.3">
      <c r="A624" s="142"/>
      <c r="B624" s="142"/>
      <c r="C624" s="143"/>
      <c r="D624" s="143"/>
      <c r="E624" s="144"/>
      <c r="F624" s="143"/>
      <c r="G624" s="145"/>
      <c r="H624" s="145"/>
      <c r="I624" s="145"/>
      <c r="J624" s="146"/>
      <c r="K624" s="147"/>
    </row>
    <row r="625" spans="1:11" x14ac:dyDescent="0.3">
      <c r="A625" s="142"/>
      <c r="B625" s="142"/>
      <c r="C625" s="143"/>
      <c r="D625" s="143"/>
      <c r="E625" s="144"/>
      <c r="F625" s="143"/>
      <c r="G625" s="145"/>
      <c r="H625" s="145"/>
      <c r="I625" s="145"/>
      <c r="J625" s="146"/>
      <c r="K625" s="147"/>
    </row>
    <row r="626" spans="1:11" x14ac:dyDescent="0.3">
      <c r="A626" s="142"/>
      <c r="B626" s="142"/>
      <c r="C626" s="143"/>
      <c r="D626" s="143"/>
      <c r="E626" s="144"/>
      <c r="F626" s="143"/>
      <c r="G626" s="145"/>
      <c r="H626" s="145"/>
      <c r="I626" s="145"/>
      <c r="J626" s="146"/>
      <c r="K626" s="147"/>
    </row>
    <row r="627" spans="1:11" x14ac:dyDescent="0.3">
      <c r="A627" s="142"/>
      <c r="B627" s="142"/>
      <c r="C627" s="143"/>
      <c r="D627" s="143"/>
      <c r="E627" s="144"/>
      <c r="F627" s="143"/>
      <c r="G627" s="145"/>
      <c r="H627" s="145"/>
      <c r="I627" s="145"/>
      <c r="J627" s="146"/>
      <c r="K627" s="147"/>
    </row>
    <row r="628" spans="1:11" x14ac:dyDescent="0.3">
      <c r="A628" s="142"/>
      <c r="B628" s="142"/>
      <c r="C628" s="143"/>
      <c r="D628" s="143"/>
      <c r="E628" s="144"/>
      <c r="F628" s="143"/>
      <c r="G628" s="145"/>
      <c r="H628" s="145"/>
      <c r="I628" s="145"/>
      <c r="J628" s="146"/>
      <c r="K628" s="147"/>
    </row>
    <row r="629" spans="1:11" x14ac:dyDescent="0.3">
      <c r="A629" s="142"/>
      <c r="B629" s="142"/>
      <c r="C629" s="143"/>
      <c r="D629" s="143"/>
      <c r="E629" s="144"/>
      <c r="F629" s="143"/>
      <c r="G629" s="145"/>
      <c r="H629" s="145"/>
      <c r="I629" s="145"/>
      <c r="J629" s="146"/>
      <c r="K629" s="147"/>
    </row>
    <row r="630" spans="1:11" x14ac:dyDescent="0.3">
      <c r="A630" s="142"/>
      <c r="B630" s="142"/>
      <c r="C630" s="143"/>
      <c r="D630" s="143"/>
      <c r="E630" s="144"/>
      <c r="F630" s="143"/>
      <c r="G630" s="145"/>
      <c r="H630" s="145"/>
      <c r="I630" s="145"/>
      <c r="J630" s="146"/>
      <c r="K630" s="147"/>
    </row>
    <row r="631" spans="1:11" x14ac:dyDescent="0.3">
      <c r="A631" s="142"/>
      <c r="B631" s="142"/>
      <c r="C631" s="143"/>
      <c r="D631" s="143"/>
      <c r="E631" s="144"/>
      <c r="F631" s="143"/>
      <c r="G631" s="145"/>
      <c r="H631" s="145"/>
      <c r="I631" s="145"/>
      <c r="J631" s="146"/>
      <c r="K631" s="147"/>
    </row>
    <row r="632" spans="1:11" x14ac:dyDescent="0.3">
      <c r="A632" s="142"/>
      <c r="B632" s="142"/>
      <c r="C632" s="143"/>
      <c r="D632" s="143"/>
      <c r="E632" s="144"/>
      <c r="F632" s="143"/>
      <c r="G632" s="145"/>
      <c r="H632" s="145"/>
      <c r="I632" s="145"/>
      <c r="J632" s="146"/>
      <c r="K632" s="147"/>
    </row>
    <row r="633" spans="1:11" x14ac:dyDescent="0.3">
      <c r="A633" s="142"/>
      <c r="B633" s="142"/>
      <c r="C633" s="143"/>
      <c r="D633" s="143"/>
      <c r="E633" s="144"/>
      <c r="F633" s="143"/>
      <c r="G633" s="145"/>
      <c r="H633" s="145"/>
      <c r="I633" s="145"/>
      <c r="J633" s="146"/>
      <c r="K633" s="147"/>
    </row>
    <row r="634" spans="1:11" x14ac:dyDescent="0.3">
      <c r="A634" s="142"/>
      <c r="B634" s="142"/>
      <c r="C634" s="143"/>
      <c r="D634" s="143"/>
      <c r="E634" s="144"/>
      <c r="F634" s="143"/>
      <c r="G634" s="145"/>
      <c r="H634" s="145"/>
      <c r="I634" s="145"/>
      <c r="J634" s="146"/>
      <c r="K634" s="147"/>
    </row>
    <row r="635" spans="1:11" x14ac:dyDescent="0.3">
      <c r="A635" s="142"/>
      <c r="B635" s="142"/>
      <c r="C635" s="143"/>
      <c r="D635" s="143"/>
      <c r="E635" s="144"/>
      <c r="F635" s="143"/>
      <c r="G635" s="145"/>
      <c r="H635" s="145"/>
      <c r="I635" s="145"/>
      <c r="J635" s="146"/>
      <c r="K635" s="147"/>
    </row>
    <row r="636" spans="1:11" x14ac:dyDescent="0.3">
      <c r="A636" s="142"/>
      <c r="B636" s="142"/>
      <c r="C636" s="143"/>
      <c r="D636" s="143"/>
      <c r="E636" s="144"/>
      <c r="F636" s="143"/>
      <c r="G636" s="145"/>
      <c r="H636" s="145"/>
      <c r="I636" s="145"/>
      <c r="J636" s="146"/>
      <c r="K636" s="147"/>
    </row>
    <row r="637" spans="1:11" x14ac:dyDescent="0.3">
      <c r="A637" s="142"/>
      <c r="B637" s="142"/>
      <c r="C637" s="143"/>
      <c r="D637" s="143"/>
      <c r="E637" s="144"/>
      <c r="F637" s="143"/>
      <c r="G637" s="145"/>
      <c r="H637" s="145"/>
      <c r="I637" s="145"/>
      <c r="J637" s="146"/>
      <c r="K637" s="147"/>
    </row>
    <row r="638" spans="1:11" x14ac:dyDescent="0.3">
      <c r="A638" s="142"/>
      <c r="B638" s="142"/>
      <c r="C638" s="143"/>
      <c r="D638" s="143"/>
      <c r="E638" s="144"/>
      <c r="F638" s="143"/>
      <c r="G638" s="145"/>
      <c r="H638" s="145"/>
      <c r="I638" s="145"/>
      <c r="J638" s="146"/>
      <c r="K638" s="147"/>
    </row>
    <row r="639" spans="1:11" x14ac:dyDescent="0.3">
      <c r="A639" s="142"/>
      <c r="B639" s="142"/>
      <c r="C639" s="143"/>
      <c r="D639" s="143"/>
      <c r="E639" s="144"/>
      <c r="F639" s="143"/>
      <c r="G639" s="145"/>
      <c r="H639" s="145"/>
      <c r="I639" s="145"/>
      <c r="J639" s="146"/>
      <c r="K639" s="147"/>
    </row>
    <row r="640" spans="1:11" x14ac:dyDescent="0.3">
      <c r="A640" s="142"/>
      <c r="B640" s="142"/>
      <c r="C640" s="143"/>
      <c r="D640" s="143"/>
      <c r="E640" s="144"/>
      <c r="F640" s="143"/>
      <c r="G640" s="145"/>
      <c r="H640" s="145"/>
      <c r="I640" s="145"/>
      <c r="J640" s="146"/>
      <c r="K640" s="147"/>
    </row>
    <row r="641" spans="1:11" x14ac:dyDescent="0.3">
      <c r="A641" s="142"/>
      <c r="B641" s="142"/>
      <c r="C641" s="143"/>
      <c r="D641" s="143"/>
      <c r="E641" s="144"/>
      <c r="F641" s="143"/>
      <c r="G641" s="145"/>
      <c r="H641" s="145"/>
      <c r="I641" s="145"/>
      <c r="J641" s="146"/>
      <c r="K641" s="147"/>
    </row>
    <row r="642" spans="1:11" x14ac:dyDescent="0.3">
      <c r="A642" s="142"/>
      <c r="B642" s="142"/>
      <c r="C642" s="143"/>
      <c r="D642" s="143"/>
      <c r="E642" s="144"/>
      <c r="F642" s="143"/>
      <c r="G642" s="145"/>
      <c r="H642" s="145"/>
      <c r="I642" s="145"/>
      <c r="J642" s="146"/>
      <c r="K642" s="147"/>
    </row>
    <row r="643" spans="1:11" x14ac:dyDescent="0.3">
      <c r="A643" s="142"/>
      <c r="B643" s="142"/>
      <c r="C643" s="143"/>
      <c r="D643" s="143"/>
      <c r="E643" s="144"/>
      <c r="F643" s="143"/>
      <c r="G643" s="145"/>
      <c r="H643" s="145"/>
      <c r="I643" s="145"/>
      <c r="J643" s="146"/>
      <c r="K643" s="147"/>
    </row>
    <row r="644" spans="1:11" x14ac:dyDescent="0.3">
      <c r="A644" s="142"/>
      <c r="B644" s="142"/>
      <c r="C644" s="143"/>
      <c r="D644" s="143"/>
      <c r="E644" s="144"/>
      <c r="F644" s="143"/>
      <c r="G644" s="145"/>
      <c r="H644" s="145"/>
      <c r="I644" s="145"/>
      <c r="J644" s="146"/>
      <c r="K644" s="147"/>
    </row>
    <row r="645" spans="1:11" x14ac:dyDescent="0.3">
      <c r="A645" s="142"/>
      <c r="B645" s="142"/>
      <c r="C645" s="143"/>
      <c r="D645" s="143"/>
      <c r="E645" s="144"/>
      <c r="F645" s="143"/>
      <c r="G645" s="145"/>
      <c r="H645" s="145"/>
      <c r="I645" s="145"/>
      <c r="J645" s="146"/>
      <c r="K645" s="147"/>
    </row>
    <row r="646" spans="1:11" x14ac:dyDescent="0.3">
      <c r="A646" s="142"/>
      <c r="B646" s="142"/>
      <c r="C646" s="143"/>
      <c r="D646" s="143"/>
      <c r="E646" s="144"/>
      <c r="F646" s="143"/>
      <c r="G646" s="145"/>
      <c r="H646" s="145"/>
      <c r="I646" s="145"/>
      <c r="J646" s="146"/>
      <c r="K646" s="147"/>
    </row>
    <row r="647" spans="1:11" x14ac:dyDescent="0.3">
      <c r="A647" s="142"/>
      <c r="B647" s="142"/>
      <c r="C647" s="143"/>
      <c r="D647" s="143"/>
      <c r="E647" s="144"/>
      <c r="F647" s="143"/>
      <c r="G647" s="145"/>
      <c r="H647" s="145"/>
      <c r="I647" s="145"/>
      <c r="J647" s="146"/>
      <c r="K647" s="147"/>
    </row>
    <row r="648" spans="1:11" x14ac:dyDescent="0.3">
      <c r="A648" s="142"/>
      <c r="B648" s="142"/>
      <c r="C648" s="143"/>
      <c r="D648" s="143"/>
      <c r="E648" s="144"/>
      <c r="F648" s="143"/>
      <c r="G648" s="145"/>
      <c r="H648" s="145"/>
      <c r="I648" s="145"/>
      <c r="J648" s="146"/>
      <c r="K648" s="147"/>
    </row>
    <row r="649" spans="1:11" x14ac:dyDescent="0.3">
      <c r="A649" s="142"/>
      <c r="B649" s="142"/>
      <c r="C649" s="143"/>
      <c r="D649" s="143"/>
      <c r="E649" s="144"/>
      <c r="F649" s="143"/>
      <c r="G649" s="145"/>
      <c r="H649" s="145"/>
      <c r="I649" s="145"/>
      <c r="J649" s="146"/>
      <c r="K649" s="147"/>
    </row>
    <row r="650" spans="1:11" x14ac:dyDescent="0.3">
      <c r="A650" s="142"/>
      <c r="B650" s="142"/>
      <c r="C650" s="143"/>
      <c r="D650" s="143"/>
      <c r="E650" s="144"/>
      <c r="F650" s="143"/>
      <c r="G650" s="145"/>
      <c r="H650" s="145"/>
      <c r="I650" s="145"/>
      <c r="J650" s="146"/>
      <c r="K650" s="147"/>
    </row>
    <row r="651" spans="1:11" x14ac:dyDescent="0.3">
      <c r="A651" s="142"/>
      <c r="B651" s="142"/>
      <c r="C651" s="143"/>
      <c r="D651" s="143"/>
      <c r="E651" s="144"/>
      <c r="F651" s="143"/>
      <c r="G651" s="145"/>
      <c r="H651" s="145"/>
      <c r="I651" s="145"/>
      <c r="J651" s="146"/>
      <c r="K651" s="147"/>
    </row>
    <row r="652" spans="1:11" x14ac:dyDescent="0.3">
      <c r="A652" s="142"/>
      <c r="B652" s="142"/>
      <c r="C652" s="143"/>
      <c r="D652" s="143"/>
      <c r="E652" s="144"/>
      <c r="F652" s="143"/>
      <c r="G652" s="145"/>
      <c r="H652" s="145"/>
      <c r="I652" s="145"/>
      <c r="J652" s="146"/>
      <c r="K652" s="147"/>
    </row>
    <row r="653" spans="1:11" x14ac:dyDescent="0.3">
      <c r="A653" s="142"/>
      <c r="B653" s="142"/>
      <c r="C653" s="143"/>
      <c r="D653" s="143"/>
      <c r="E653" s="144"/>
      <c r="F653" s="143"/>
      <c r="G653" s="145"/>
      <c r="H653" s="145"/>
      <c r="I653" s="145"/>
      <c r="J653" s="146"/>
      <c r="K653" s="147"/>
    </row>
    <row r="654" spans="1:11" x14ac:dyDescent="0.3">
      <c r="A654" s="142"/>
      <c r="B654" s="142"/>
      <c r="C654" s="143"/>
      <c r="D654" s="143"/>
      <c r="E654" s="144"/>
      <c r="F654" s="143"/>
      <c r="G654" s="145"/>
      <c r="H654" s="145"/>
      <c r="I654" s="145"/>
      <c r="J654" s="146"/>
      <c r="K654" s="147"/>
    </row>
    <row r="655" spans="1:11" x14ac:dyDescent="0.3">
      <c r="A655" s="142"/>
      <c r="B655" s="142"/>
      <c r="C655" s="143"/>
      <c r="D655" s="143"/>
      <c r="E655" s="144"/>
      <c r="F655" s="143"/>
      <c r="G655" s="145"/>
      <c r="H655" s="145"/>
      <c r="I655" s="145"/>
      <c r="J655" s="146"/>
      <c r="K655" s="147"/>
    </row>
    <row r="656" spans="1:11" x14ac:dyDescent="0.3">
      <c r="A656" s="142"/>
      <c r="B656" s="142"/>
      <c r="C656" s="143"/>
      <c r="D656" s="143"/>
      <c r="E656" s="144"/>
      <c r="F656" s="143"/>
      <c r="G656" s="145"/>
      <c r="H656" s="145"/>
      <c r="I656" s="145"/>
      <c r="J656" s="146"/>
      <c r="K656" s="147"/>
    </row>
    <row r="657" spans="1:11" x14ac:dyDescent="0.3">
      <c r="A657" s="142"/>
      <c r="B657" s="142"/>
      <c r="C657" s="143"/>
      <c r="D657" s="143"/>
      <c r="E657" s="144"/>
      <c r="F657" s="143"/>
      <c r="G657" s="145"/>
      <c r="H657" s="145"/>
      <c r="I657" s="145"/>
      <c r="J657" s="146"/>
      <c r="K657" s="147"/>
    </row>
    <row r="658" spans="1:11" x14ac:dyDescent="0.3">
      <c r="A658" s="142"/>
      <c r="B658" s="142"/>
      <c r="C658" s="143"/>
      <c r="D658" s="143"/>
      <c r="E658" s="144"/>
      <c r="F658" s="143"/>
      <c r="G658" s="145"/>
      <c r="H658" s="145"/>
      <c r="I658" s="145"/>
      <c r="J658" s="146"/>
      <c r="K658" s="147"/>
    </row>
    <row r="659" spans="1:11" x14ac:dyDescent="0.3">
      <c r="A659" s="142"/>
      <c r="B659" s="142"/>
      <c r="C659" s="143"/>
      <c r="D659" s="143"/>
      <c r="E659" s="144"/>
      <c r="F659" s="143"/>
      <c r="G659" s="145"/>
      <c r="H659" s="145"/>
      <c r="I659" s="145"/>
      <c r="J659" s="146"/>
      <c r="K659" s="147"/>
    </row>
    <row r="660" spans="1:11" x14ac:dyDescent="0.3">
      <c r="A660" s="142"/>
      <c r="B660" s="142"/>
      <c r="C660" s="143"/>
      <c r="D660" s="143"/>
      <c r="E660" s="144"/>
      <c r="F660" s="143"/>
      <c r="G660" s="145"/>
      <c r="H660" s="145"/>
      <c r="I660" s="145"/>
      <c r="J660" s="146"/>
      <c r="K660" s="147"/>
    </row>
    <row r="661" spans="1:11" x14ac:dyDescent="0.3">
      <c r="A661" s="142"/>
      <c r="B661" s="142"/>
      <c r="C661" s="143"/>
      <c r="D661" s="143"/>
      <c r="E661" s="144"/>
      <c r="F661" s="143"/>
      <c r="G661" s="145"/>
      <c r="H661" s="145"/>
      <c r="I661" s="145"/>
      <c r="J661" s="146"/>
      <c r="K661" s="147"/>
    </row>
    <row r="662" spans="1:11" x14ac:dyDescent="0.3">
      <c r="A662" s="142"/>
      <c r="B662" s="142"/>
      <c r="C662" s="143"/>
      <c r="D662" s="143"/>
      <c r="E662" s="144"/>
      <c r="F662" s="143"/>
      <c r="G662" s="145"/>
      <c r="H662" s="145"/>
      <c r="I662" s="145"/>
      <c r="J662" s="146"/>
      <c r="K662" s="147"/>
    </row>
    <row r="663" spans="1:11" x14ac:dyDescent="0.3">
      <c r="A663" s="142"/>
      <c r="B663" s="142"/>
      <c r="C663" s="143"/>
      <c r="D663" s="143"/>
      <c r="E663" s="144"/>
      <c r="F663" s="143"/>
      <c r="G663" s="145"/>
      <c r="H663" s="145"/>
      <c r="I663" s="145"/>
      <c r="J663" s="146"/>
      <c r="K663" s="147"/>
    </row>
    <row r="664" spans="1:11" x14ac:dyDescent="0.3">
      <c r="A664" s="142"/>
      <c r="B664" s="142"/>
      <c r="C664" s="143"/>
      <c r="D664" s="143"/>
      <c r="E664" s="144"/>
      <c r="F664" s="143"/>
      <c r="G664" s="145"/>
      <c r="H664" s="145"/>
      <c r="I664" s="145"/>
      <c r="J664" s="146"/>
      <c r="K664" s="147"/>
    </row>
    <row r="665" spans="1:11" x14ac:dyDescent="0.3">
      <c r="A665" s="142"/>
      <c r="B665" s="142"/>
      <c r="C665" s="143"/>
      <c r="D665" s="143"/>
      <c r="E665" s="144"/>
      <c r="F665" s="143"/>
      <c r="G665" s="145"/>
      <c r="H665" s="145"/>
      <c r="I665" s="145"/>
      <c r="J665" s="146"/>
      <c r="K665" s="147"/>
    </row>
    <row r="666" spans="1:11" x14ac:dyDescent="0.3">
      <c r="A666" s="142"/>
      <c r="B666" s="142"/>
      <c r="C666" s="143"/>
      <c r="D666" s="143"/>
      <c r="E666" s="144"/>
      <c r="F666" s="143"/>
      <c r="G666" s="145"/>
      <c r="H666" s="145"/>
      <c r="I666" s="145"/>
      <c r="J666" s="146"/>
      <c r="K666" s="147"/>
    </row>
    <row r="667" spans="1:11" x14ac:dyDescent="0.3">
      <c r="A667" s="142"/>
      <c r="B667" s="142"/>
      <c r="C667" s="143"/>
      <c r="D667" s="143"/>
      <c r="E667" s="144"/>
      <c r="F667" s="143"/>
      <c r="G667" s="145"/>
      <c r="H667" s="145"/>
      <c r="I667" s="145"/>
      <c r="J667" s="146"/>
      <c r="K667" s="147"/>
    </row>
    <row r="668" spans="1:11" x14ac:dyDescent="0.3">
      <c r="A668" s="142"/>
      <c r="B668" s="142"/>
      <c r="C668" s="143"/>
      <c r="D668" s="143"/>
      <c r="E668" s="144"/>
      <c r="F668" s="143"/>
      <c r="G668" s="145"/>
      <c r="H668" s="145"/>
      <c r="I668" s="145"/>
      <c r="J668" s="146"/>
      <c r="K668" s="147"/>
    </row>
    <row r="669" spans="1:11" x14ac:dyDescent="0.3">
      <c r="A669" s="142"/>
      <c r="B669" s="142"/>
      <c r="C669" s="143"/>
      <c r="D669" s="143"/>
      <c r="E669" s="144"/>
      <c r="F669" s="143"/>
      <c r="G669" s="145"/>
      <c r="H669" s="145"/>
      <c r="I669" s="145"/>
      <c r="J669" s="146"/>
      <c r="K669" s="147"/>
    </row>
    <row r="670" spans="1:11" x14ac:dyDescent="0.3">
      <c r="A670" s="142"/>
      <c r="B670" s="142"/>
      <c r="C670" s="143"/>
      <c r="D670" s="143"/>
      <c r="E670" s="144"/>
      <c r="F670" s="143"/>
      <c r="G670" s="145"/>
      <c r="H670" s="145"/>
      <c r="I670" s="145"/>
      <c r="J670" s="146"/>
      <c r="K670" s="147"/>
    </row>
    <row r="671" spans="1:11" x14ac:dyDescent="0.3">
      <c r="A671" s="142"/>
      <c r="B671" s="142"/>
      <c r="C671" s="143"/>
      <c r="D671" s="143"/>
      <c r="E671" s="144"/>
      <c r="F671" s="143"/>
      <c r="G671" s="145"/>
      <c r="H671" s="145"/>
      <c r="I671" s="145"/>
      <c r="J671" s="146"/>
      <c r="K671" s="147"/>
    </row>
    <row r="672" spans="1:11" x14ac:dyDescent="0.3">
      <c r="A672" s="142"/>
      <c r="B672" s="142"/>
      <c r="C672" s="143"/>
      <c r="D672" s="143"/>
      <c r="E672" s="144"/>
      <c r="F672" s="143"/>
      <c r="G672" s="145"/>
      <c r="H672" s="145"/>
      <c r="I672" s="145"/>
      <c r="J672" s="146"/>
      <c r="K672" s="147"/>
    </row>
    <row r="673" spans="1:11" x14ac:dyDescent="0.3">
      <c r="A673" s="142"/>
      <c r="B673" s="142"/>
      <c r="C673" s="143"/>
      <c r="D673" s="143"/>
      <c r="E673" s="144"/>
      <c r="F673" s="143"/>
      <c r="G673" s="145"/>
      <c r="H673" s="145"/>
      <c r="I673" s="145"/>
      <c r="J673" s="146"/>
      <c r="K673" s="147"/>
    </row>
    <row r="674" spans="1:11" x14ac:dyDescent="0.3">
      <c r="A674" s="142"/>
      <c r="B674" s="142"/>
      <c r="C674" s="143"/>
      <c r="D674" s="143"/>
      <c r="E674" s="144"/>
      <c r="F674" s="143"/>
      <c r="G674" s="145"/>
      <c r="H674" s="145"/>
      <c r="I674" s="145"/>
      <c r="J674" s="146"/>
      <c r="K674" s="147"/>
    </row>
    <row r="675" spans="1:11" x14ac:dyDescent="0.3">
      <c r="A675" s="142"/>
      <c r="B675" s="142"/>
      <c r="C675" s="143"/>
      <c r="D675" s="143"/>
      <c r="E675" s="144"/>
      <c r="F675" s="143"/>
      <c r="G675" s="145"/>
      <c r="H675" s="145"/>
      <c r="I675" s="145"/>
      <c r="J675" s="146"/>
      <c r="K675" s="147"/>
    </row>
    <row r="676" spans="1:11" x14ac:dyDescent="0.3">
      <c r="A676" s="142"/>
      <c r="B676" s="142"/>
      <c r="C676" s="143"/>
      <c r="D676" s="143"/>
      <c r="E676" s="144"/>
      <c r="F676" s="143"/>
      <c r="G676" s="145"/>
      <c r="H676" s="145"/>
      <c r="I676" s="145"/>
      <c r="J676" s="146"/>
      <c r="K676" s="147"/>
    </row>
    <row r="677" spans="1:11" x14ac:dyDescent="0.3">
      <c r="A677" s="142"/>
      <c r="B677" s="142"/>
      <c r="C677" s="143"/>
      <c r="D677" s="143"/>
      <c r="E677" s="144"/>
      <c r="F677" s="143"/>
      <c r="G677" s="145"/>
      <c r="H677" s="145"/>
      <c r="I677" s="145"/>
      <c r="J677" s="146"/>
      <c r="K677" s="147"/>
    </row>
    <row r="678" spans="1:11" x14ac:dyDescent="0.3">
      <c r="A678" s="142"/>
      <c r="B678" s="142"/>
      <c r="C678" s="143"/>
      <c r="D678" s="143"/>
      <c r="E678" s="144"/>
      <c r="F678" s="143"/>
      <c r="G678" s="145"/>
      <c r="H678" s="145"/>
      <c r="I678" s="145"/>
      <c r="J678" s="146"/>
      <c r="K678" s="147"/>
    </row>
    <row r="679" spans="1:11" x14ac:dyDescent="0.3">
      <c r="A679" s="142"/>
      <c r="B679" s="142"/>
      <c r="C679" s="143"/>
      <c r="D679" s="143"/>
      <c r="E679" s="144"/>
      <c r="F679" s="143"/>
      <c r="G679" s="145"/>
      <c r="H679" s="145"/>
      <c r="I679" s="145"/>
      <c r="J679" s="146"/>
      <c r="K679" s="147"/>
    </row>
    <row r="680" spans="1:11" x14ac:dyDescent="0.3">
      <c r="A680" s="142"/>
      <c r="B680" s="142"/>
      <c r="C680" s="143"/>
      <c r="D680" s="143"/>
      <c r="E680" s="144"/>
      <c r="F680" s="143"/>
      <c r="G680" s="145"/>
      <c r="H680" s="145"/>
      <c r="I680" s="145"/>
      <c r="J680" s="146"/>
      <c r="K680" s="147"/>
    </row>
    <row r="681" spans="1:11" x14ac:dyDescent="0.3">
      <c r="A681" s="142"/>
      <c r="B681" s="142"/>
      <c r="C681" s="143"/>
      <c r="D681" s="143"/>
      <c r="E681" s="144"/>
      <c r="F681" s="143"/>
      <c r="G681" s="145"/>
      <c r="H681" s="145"/>
      <c r="I681" s="145"/>
      <c r="J681" s="146"/>
      <c r="K681" s="147"/>
    </row>
    <row r="682" spans="1:11" x14ac:dyDescent="0.3">
      <c r="A682" s="142"/>
      <c r="B682" s="142"/>
      <c r="C682" s="143"/>
      <c r="D682" s="143"/>
      <c r="E682" s="144"/>
      <c r="F682" s="143"/>
      <c r="G682" s="145"/>
      <c r="H682" s="145"/>
      <c r="I682" s="145"/>
      <c r="J682" s="146"/>
      <c r="K682" s="147"/>
    </row>
    <row r="683" spans="1:11" x14ac:dyDescent="0.3">
      <c r="A683" s="142"/>
      <c r="B683" s="142"/>
      <c r="C683" s="143"/>
      <c r="D683" s="143"/>
      <c r="E683" s="144"/>
      <c r="F683" s="143"/>
      <c r="G683" s="145"/>
      <c r="H683" s="145"/>
      <c r="I683" s="145"/>
      <c r="J683" s="146"/>
      <c r="K683" s="147"/>
    </row>
    <row r="684" spans="1:11" x14ac:dyDescent="0.3">
      <c r="A684" s="142"/>
      <c r="B684" s="142"/>
      <c r="C684" s="143"/>
      <c r="D684" s="143"/>
      <c r="E684" s="144"/>
      <c r="F684" s="143"/>
      <c r="G684" s="145"/>
      <c r="H684" s="145"/>
      <c r="I684" s="145"/>
      <c r="J684" s="146"/>
      <c r="K684" s="147"/>
    </row>
    <row r="685" spans="1:11" x14ac:dyDescent="0.3">
      <c r="A685" s="142"/>
      <c r="B685" s="142"/>
      <c r="C685" s="143"/>
      <c r="D685" s="143"/>
      <c r="E685" s="144"/>
      <c r="F685" s="143"/>
      <c r="G685" s="145"/>
      <c r="H685" s="145"/>
      <c r="I685" s="145"/>
      <c r="J685" s="146"/>
      <c r="K685" s="147"/>
    </row>
    <row r="686" spans="1:11" x14ac:dyDescent="0.3">
      <c r="A686" s="142"/>
      <c r="B686" s="142"/>
      <c r="C686" s="143"/>
      <c r="D686" s="143"/>
      <c r="E686" s="144"/>
      <c r="F686" s="143"/>
      <c r="G686" s="145"/>
      <c r="H686" s="145"/>
      <c r="I686" s="145"/>
      <c r="J686" s="146"/>
      <c r="K686" s="147"/>
    </row>
    <row r="687" spans="1:11" x14ac:dyDescent="0.3">
      <c r="A687" s="142"/>
      <c r="B687" s="142"/>
      <c r="C687" s="143"/>
      <c r="D687" s="143"/>
      <c r="E687" s="144"/>
      <c r="F687" s="143"/>
      <c r="G687" s="145"/>
      <c r="H687" s="145"/>
      <c r="I687" s="145"/>
      <c r="J687" s="146"/>
      <c r="K687" s="147"/>
    </row>
    <row r="688" spans="1:11" x14ac:dyDescent="0.3">
      <c r="A688" s="142"/>
      <c r="B688" s="142"/>
      <c r="C688" s="143"/>
      <c r="D688" s="143"/>
      <c r="E688" s="144"/>
      <c r="F688" s="143"/>
      <c r="G688" s="145"/>
      <c r="H688" s="145"/>
      <c r="I688" s="145"/>
      <c r="J688" s="146"/>
      <c r="K688" s="147"/>
    </row>
    <row r="689" spans="1:11" x14ac:dyDescent="0.3">
      <c r="A689" s="142"/>
      <c r="B689" s="142"/>
      <c r="C689" s="143"/>
      <c r="D689" s="143"/>
      <c r="E689" s="144"/>
      <c r="F689" s="143"/>
      <c r="G689" s="145"/>
      <c r="H689" s="145"/>
      <c r="I689" s="145"/>
      <c r="J689" s="146"/>
      <c r="K689" s="147"/>
    </row>
    <row r="690" spans="1:11" x14ac:dyDescent="0.3">
      <c r="A690" s="142"/>
      <c r="B690" s="142"/>
      <c r="C690" s="143"/>
      <c r="D690" s="143"/>
      <c r="E690" s="144"/>
      <c r="F690" s="143"/>
      <c r="G690" s="145"/>
      <c r="H690" s="145"/>
      <c r="I690" s="145"/>
      <c r="J690" s="146"/>
      <c r="K690" s="147"/>
    </row>
    <row r="691" spans="1:11" x14ac:dyDescent="0.3">
      <c r="A691" s="142"/>
      <c r="B691" s="142"/>
      <c r="C691" s="143"/>
      <c r="D691" s="143"/>
      <c r="E691" s="144"/>
      <c r="F691" s="143"/>
      <c r="G691" s="145"/>
      <c r="H691" s="145"/>
      <c r="I691" s="145"/>
      <c r="J691" s="146"/>
      <c r="K691" s="147"/>
    </row>
    <row r="692" spans="1:11" x14ac:dyDescent="0.3">
      <c r="A692" s="142"/>
      <c r="B692" s="142"/>
      <c r="C692" s="143"/>
      <c r="D692" s="143"/>
      <c r="E692" s="144"/>
      <c r="F692" s="143"/>
      <c r="G692" s="145"/>
      <c r="H692" s="145"/>
      <c r="I692" s="145"/>
      <c r="J692" s="146"/>
      <c r="K692" s="147"/>
    </row>
    <row r="693" spans="1:11" x14ac:dyDescent="0.3">
      <c r="A693" s="142"/>
      <c r="B693" s="142"/>
      <c r="C693" s="143"/>
      <c r="D693" s="143"/>
      <c r="E693" s="144"/>
      <c r="F693" s="143"/>
      <c r="G693" s="145"/>
      <c r="H693" s="145"/>
      <c r="I693" s="145"/>
      <c r="J693" s="146"/>
      <c r="K693" s="147"/>
    </row>
    <row r="694" spans="1:11" x14ac:dyDescent="0.3">
      <c r="A694" s="142"/>
      <c r="B694" s="142"/>
      <c r="C694" s="143"/>
      <c r="D694" s="143"/>
      <c r="E694" s="144"/>
      <c r="F694" s="143"/>
      <c r="G694" s="145"/>
      <c r="H694" s="145"/>
      <c r="I694" s="145"/>
      <c r="J694" s="146"/>
      <c r="K694" s="147"/>
    </row>
    <row r="695" spans="1:11" x14ac:dyDescent="0.3">
      <c r="A695" s="142"/>
      <c r="B695" s="142"/>
      <c r="C695" s="143"/>
      <c r="D695" s="143"/>
      <c r="E695" s="144"/>
      <c r="F695" s="143"/>
      <c r="G695" s="145"/>
      <c r="H695" s="145"/>
      <c r="I695" s="145"/>
      <c r="J695" s="146"/>
      <c r="K695" s="147"/>
    </row>
    <row r="696" spans="1:11" x14ac:dyDescent="0.3">
      <c r="A696" s="142"/>
      <c r="B696" s="142"/>
      <c r="C696" s="143"/>
      <c r="D696" s="143"/>
      <c r="E696" s="144"/>
      <c r="F696" s="143"/>
      <c r="G696" s="145"/>
      <c r="H696" s="145"/>
      <c r="I696" s="145"/>
      <c r="J696" s="146"/>
      <c r="K696" s="147"/>
    </row>
    <row r="697" spans="1:11" x14ac:dyDescent="0.3">
      <c r="A697" s="142"/>
      <c r="B697" s="142"/>
      <c r="C697" s="143"/>
      <c r="D697" s="143"/>
      <c r="E697" s="144"/>
      <c r="F697" s="143"/>
      <c r="G697" s="145"/>
      <c r="H697" s="145"/>
      <c r="I697" s="145"/>
      <c r="J697" s="146"/>
      <c r="K697" s="147"/>
    </row>
    <row r="698" spans="1:11" x14ac:dyDescent="0.3">
      <c r="A698" s="142"/>
      <c r="B698" s="142"/>
      <c r="C698" s="143"/>
      <c r="D698" s="143"/>
      <c r="E698" s="144"/>
      <c r="F698" s="143"/>
      <c r="G698" s="145"/>
      <c r="H698" s="145"/>
      <c r="I698" s="145"/>
      <c r="J698" s="146"/>
      <c r="K698" s="147"/>
    </row>
    <row r="699" spans="1:11" x14ac:dyDescent="0.3">
      <c r="A699" s="142"/>
      <c r="B699" s="142"/>
      <c r="C699" s="143"/>
      <c r="D699" s="143"/>
      <c r="E699" s="144"/>
      <c r="F699" s="143"/>
      <c r="G699" s="145"/>
      <c r="H699" s="145"/>
      <c r="I699" s="145"/>
      <c r="J699" s="146"/>
      <c r="K699" s="147"/>
    </row>
    <row r="700" spans="1:11" x14ac:dyDescent="0.3">
      <c r="A700" s="142"/>
      <c r="B700" s="142"/>
      <c r="C700" s="143"/>
      <c r="D700" s="143"/>
      <c r="E700" s="144"/>
      <c r="F700" s="143"/>
      <c r="G700" s="145"/>
      <c r="H700" s="145"/>
      <c r="I700" s="145"/>
      <c r="J700" s="146"/>
      <c r="K700" s="147"/>
    </row>
    <row r="701" spans="1:11" x14ac:dyDescent="0.3">
      <c r="A701" s="142"/>
      <c r="B701" s="142"/>
      <c r="C701" s="143"/>
      <c r="D701" s="143"/>
      <c r="E701" s="144"/>
      <c r="F701" s="143"/>
      <c r="G701" s="145"/>
      <c r="H701" s="145"/>
      <c r="I701" s="145"/>
      <c r="J701" s="146"/>
      <c r="K701" s="147"/>
    </row>
    <row r="702" spans="1:11" x14ac:dyDescent="0.3">
      <c r="A702" s="142"/>
      <c r="B702" s="142"/>
      <c r="C702" s="143"/>
      <c r="D702" s="143"/>
      <c r="E702" s="144"/>
      <c r="F702" s="143"/>
      <c r="G702" s="145"/>
      <c r="H702" s="145"/>
      <c r="I702" s="145"/>
      <c r="J702" s="146"/>
      <c r="K702" s="147"/>
    </row>
    <row r="703" spans="1:11" x14ac:dyDescent="0.3">
      <c r="A703" s="142"/>
      <c r="B703" s="142"/>
      <c r="C703" s="143"/>
      <c r="D703" s="143"/>
      <c r="E703" s="144"/>
      <c r="F703" s="143"/>
      <c r="G703" s="145"/>
      <c r="H703" s="145"/>
      <c r="I703" s="145"/>
      <c r="J703" s="146"/>
      <c r="K703" s="147"/>
    </row>
    <row r="704" spans="1:11" x14ac:dyDescent="0.3">
      <c r="A704" s="142"/>
      <c r="B704" s="142"/>
      <c r="C704" s="143"/>
      <c r="D704" s="143"/>
      <c r="E704" s="144"/>
      <c r="F704" s="143"/>
      <c r="G704" s="145"/>
      <c r="H704" s="145"/>
      <c r="I704" s="145"/>
      <c r="J704" s="146"/>
      <c r="K704" s="147"/>
    </row>
    <row r="705" spans="1:11" x14ac:dyDescent="0.3">
      <c r="A705" s="142"/>
      <c r="B705" s="142"/>
      <c r="C705" s="143"/>
      <c r="D705" s="143"/>
      <c r="E705" s="144"/>
      <c r="F705" s="143"/>
      <c r="G705" s="145"/>
      <c r="H705" s="145"/>
      <c r="I705" s="145"/>
      <c r="J705" s="146"/>
      <c r="K705" s="147"/>
    </row>
    <row r="706" spans="1:11" x14ac:dyDescent="0.3">
      <c r="A706" s="142"/>
      <c r="B706" s="142"/>
      <c r="C706" s="143"/>
      <c r="D706" s="143"/>
      <c r="E706" s="144"/>
      <c r="F706" s="143"/>
      <c r="G706" s="145"/>
      <c r="H706" s="145"/>
      <c r="I706" s="145"/>
      <c r="J706" s="146"/>
      <c r="K706" s="147"/>
    </row>
    <row r="707" spans="1:11" x14ac:dyDescent="0.3">
      <c r="A707" s="142"/>
      <c r="B707" s="142"/>
      <c r="C707" s="143"/>
      <c r="D707" s="143"/>
      <c r="E707" s="144"/>
      <c r="F707" s="143"/>
      <c r="G707" s="145"/>
      <c r="H707" s="145"/>
      <c r="I707" s="145"/>
      <c r="J707" s="146"/>
      <c r="K707" s="147"/>
    </row>
    <row r="708" spans="1:11" x14ac:dyDescent="0.3">
      <c r="A708" s="142"/>
      <c r="B708" s="142"/>
      <c r="C708" s="143"/>
      <c r="D708" s="143"/>
      <c r="E708" s="144"/>
      <c r="F708" s="143"/>
      <c r="G708" s="145"/>
      <c r="H708" s="145"/>
      <c r="I708" s="145"/>
      <c r="J708" s="146"/>
      <c r="K708" s="147"/>
    </row>
    <row r="709" spans="1:11" x14ac:dyDescent="0.3">
      <c r="A709" s="142"/>
      <c r="B709" s="142"/>
      <c r="C709" s="143"/>
      <c r="D709" s="143"/>
      <c r="E709" s="144"/>
      <c r="F709" s="143"/>
      <c r="G709" s="145"/>
      <c r="H709" s="145"/>
      <c r="I709" s="145"/>
      <c r="J709" s="146"/>
      <c r="K709" s="147"/>
    </row>
    <row r="710" spans="1:11" x14ac:dyDescent="0.3">
      <c r="A710" s="142"/>
      <c r="B710" s="142"/>
      <c r="C710" s="143"/>
      <c r="D710" s="143"/>
      <c r="E710" s="144"/>
      <c r="F710" s="143"/>
      <c r="G710" s="145"/>
      <c r="H710" s="145"/>
      <c r="I710" s="145"/>
      <c r="J710" s="146"/>
      <c r="K710" s="147"/>
    </row>
    <row r="711" spans="1:11" x14ac:dyDescent="0.3">
      <c r="A711" s="142"/>
      <c r="B711" s="142"/>
      <c r="C711" s="143"/>
      <c r="D711" s="143"/>
      <c r="E711" s="144"/>
      <c r="F711" s="143"/>
      <c r="G711" s="145"/>
      <c r="H711" s="145"/>
      <c r="I711" s="145"/>
      <c r="J711" s="146"/>
      <c r="K711" s="147"/>
    </row>
    <row r="712" spans="1:11" x14ac:dyDescent="0.3">
      <c r="A712" s="142"/>
      <c r="B712" s="142"/>
      <c r="C712" s="143"/>
      <c r="D712" s="143"/>
      <c r="E712" s="144"/>
      <c r="F712" s="143"/>
      <c r="G712" s="145"/>
      <c r="H712" s="145"/>
      <c r="I712" s="145"/>
      <c r="J712" s="146"/>
      <c r="K712" s="147"/>
    </row>
    <row r="713" spans="1:11" x14ac:dyDescent="0.3">
      <c r="A713" s="142"/>
      <c r="B713" s="142"/>
      <c r="C713" s="143"/>
      <c r="D713" s="143"/>
      <c r="E713" s="144"/>
      <c r="F713" s="143"/>
      <c r="G713" s="145"/>
      <c r="H713" s="145"/>
      <c r="I713" s="145"/>
      <c r="J713" s="146"/>
      <c r="K713" s="147"/>
    </row>
    <row r="714" spans="1:11" x14ac:dyDescent="0.3">
      <c r="A714" s="142"/>
      <c r="B714" s="142"/>
      <c r="C714" s="143"/>
      <c r="D714" s="143"/>
      <c r="E714" s="144"/>
      <c r="F714" s="143"/>
      <c r="G714" s="145"/>
      <c r="H714" s="145"/>
      <c r="I714" s="145"/>
      <c r="J714" s="146"/>
      <c r="K714" s="147"/>
    </row>
    <row r="715" spans="1:11" x14ac:dyDescent="0.3">
      <c r="A715" s="142"/>
      <c r="B715" s="142"/>
      <c r="C715" s="143"/>
      <c r="D715" s="143"/>
      <c r="E715" s="144"/>
      <c r="F715" s="143"/>
      <c r="G715" s="145"/>
      <c r="H715" s="145"/>
      <c r="I715" s="145"/>
      <c r="J715" s="146"/>
      <c r="K715" s="147"/>
    </row>
    <row r="716" spans="1:11" x14ac:dyDescent="0.3">
      <c r="A716" s="142"/>
      <c r="B716" s="142"/>
      <c r="C716" s="143"/>
      <c r="D716" s="143"/>
      <c r="E716" s="144"/>
      <c r="F716" s="143"/>
      <c r="G716" s="145"/>
      <c r="H716" s="145"/>
      <c r="I716" s="145"/>
      <c r="J716" s="146"/>
      <c r="K716" s="147"/>
    </row>
    <row r="717" spans="1:11" x14ac:dyDescent="0.3">
      <c r="A717" s="142"/>
      <c r="B717" s="142"/>
      <c r="C717" s="143"/>
      <c r="D717" s="143"/>
      <c r="E717" s="144"/>
      <c r="F717" s="143"/>
      <c r="G717" s="145"/>
      <c r="H717" s="145"/>
      <c r="I717" s="145"/>
      <c r="J717" s="146"/>
      <c r="K717" s="147"/>
    </row>
    <row r="718" spans="1:11" x14ac:dyDescent="0.3">
      <c r="A718" s="142"/>
      <c r="B718" s="142"/>
      <c r="C718" s="143"/>
      <c r="D718" s="143"/>
      <c r="E718" s="144"/>
      <c r="F718" s="143"/>
      <c r="G718" s="145"/>
      <c r="H718" s="145"/>
      <c r="I718" s="145"/>
      <c r="J718" s="146"/>
      <c r="K718" s="147"/>
    </row>
    <row r="719" spans="1:11" x14ac:dyDescent="0.3">
      <c r="A719" s="142"/>
      <c r="B719" s="142"/>
      <c r="C719" s="143"/>
      <c r="D719" s="143"/>
      <c r="E719" s="144"/>
      <c r="F719" s="143"/>
      <c r="G719" s="145"/>
      <c r="H719" s="145"/>
      <c r="I719" s="145"/>
      <c r="J719" s="146"/>
      <c r="K719" s="147"/>
    </row>
    <row r="720" spans="1:11" x14ac:dyDescent="0.3">
      <c r="A720" s="142"/>
      <c r="B720" s="142"/>
      <c r="C720" s="143"/>
      <c r="D720" s="143"/>
      <c r="E720" s="144"/>
      <c r="F720" s="143"/>
      <c r="G720" s="145"/>
      <c r="H720" s="145"/>
      <c r="I720" s="145"/>
      <c r="J720" s="146"/>
      <c r="K720" s="147"/>
    </row>
    <row r="721" spans="1:11" x14ac:dyDescent="0.3">
      <c r="A721" s="142"/>
      <c r="B721" s="142"/>
      <c r="C721" s="143"/>
      <c r="D721" s="143"/>
      <c r="E721" s="144"/>
      <c r="F721" s="143"/>
      <c r="G721" s="145"/>
      <c r="H721" s="145"/>
      <c r="I721" s="145"/>
      <c r="J721" s="146"/>
      <c r="K721" s="147"/>
    </row>
    <row r="722" spans="1:11" x14ac:dyDescent="0.3">
      <c r="A722" s="142"/>
      <c r="B722" s="142"/>
      <c r="C722" s="143"/>
      <c r="D722" s="143"/>
      <c r="E722" s="144"/>
      <c r="F722" s="143"/>
      <c r="G722" s="145"/>
      <c r="H722" s="145"/>
      <c r="I722" s="145"/>
      <c r="J722" s="146"/>
      <c r="K722" s="147"/>
    </row>
    <row r="723" spans="1:11" x14ac:dyDescent="0.3">
      <c r="A723" s="142"/>
      <c r="B723" s="142"/>
      <c r="C723" s="143"/>
      <c r="D723" s="143"/>
      <c r="E723" s="144"/>
      <c r="F723" s="143"/>
      <c r="G723" s="145"/>
      <c r="H723" s="145"/>
      <c r="I723" s="145"/>
      <c r="J723" s="146"/>
      <c r="K723" s="147"/>
    </row>
    <row r="724" spans="1:11" x14ac:dyDescent="0.3">
      <c r="A724" s="142"/>
      <c r="B724" s="142"/>
      <c r="C724" s="143"/>
      <c r="D724" s="143"/>
      <c r="E724" s="144"/>
      <c r="F724" s="143"/>
      <c r="G724" s="145"/>
      <c r="H724" s="145"/>
      <c r="I724" s="145"/>
      <c r="J724" s="146"/>
      <c r="K724" s="147"/>
    </row>
    <row r="725" spans="1:11" x14ac:dyDescent="0.3">
      <c r="A725" s="142"/>
      <c r="B725" s="142"/>
      <c r="C725" s="143"/>
      <c r="D725" s="143"/>
      <c r="E725" s="144"/>
      <c r="F725" s="143"/>
      <c r="G725" s="145"/>
      <c r="H725" s="145"/>
      <c r="I725" s="145"/>
      <c r="J725" s="146"/>
      <c r="K725" s="147"/>
    </row>
    <row r="726" spans="1:11" x14ac:dyDescent="0.3">
      <c r="A726" s="142"/>
      <c r="B726" s="142"/>
      <c r="C726" s="143"/>
      <c r="D726" s="143"/>
      <c r="E726" s="144"/>
      <c r="F726" s="143"/>
      <c r="G726" s="145"/>
      <c r="H726" s="145"/>
      <c r="I726" s="145"/>
      <c r="J726" s="146"/>
      <c r="K726" s="147"/>
    </row>
    <row r="727" spans="1:11" x14ac:dyDescent="0.3">
      <c r="A727" s="142"/>
      <c r="B727" s="142"/>
      <c r="C727" s="143"/>
      <c r="D727" s="143"/>
      <c r="E727" s="144"/>
      <c r="F727" s="143"/>
      <c r="G727" s="145"/>
      <c r="H727" s="145"/>
      <c r="I727" s="145"/>
      <c r="J727" s="146"/>
      <c r="K727" s="147"/>
    </row>
    <row r="728" spans="1:11" x14ac:dyDescent="0.3">
      <c r="A728" s="142"/>
      <c r="B728" s="142"/>
      <c r="C728" s="143"/>
      <c r="D728" s="143"/>
      <c r="E728" s="144"/>
      <c r="F728" s="143"/>
      <c r="G728" s="145"/>
      <c r="H728" s="145"/>
      <c r="I728" s="145"/>
      <c r="J728" s="146"/>
      <c r="K728" s="147"/>
    </row>
    <row r="729" spans="1:11" x14ac:dyDescent="0.3">
      <c r="A729" s="142"/>
      <c r="B729" s="142"/>
      <c r="C729" s="143"/>
      <c r="D729" s="143"/>
      <c r="E729" s="144"/>
      <c r="F729" s="143"/>
      <c r="G729" s="145"/>
      <c r="H729" s="145"/>
      <c r="I729" s="145"/>
      <c r="J729" s="146"/>
      <c r="K729" s="147"/>
    </row>
    <row r="730" spans="1:11" x14ac:dyDescent="0.3">
      <c r="A730" s="142"/>
      <c r="B730" s="142"/>
      <c r="C730" s="143"/>
      <c r="D730" s="143"/>
      <c r="E730" s="144"/>
      <c r="F730" s="143"/>
      <c r="G730" s="145"/>
      <c r="H730" s="145"/>
      <c r="I730" s="145"/>
      <c r="J730" s="146"/>
      <c r="K730" s="147"/>
    </row>
    <row r="731" spans="1:11" x14ac:dyDescent="0.3">
      <c r="A731" s="142"/>
      <c r="B731" s="142"/>
      <c r="C731" s="143"/>
      <c r="D731" s="143"/>
      <c r="E731" s="144"/>
      <c r="F731" s="143"/>
      <c r="G731" s="145"/>
      <c r="H731" s="145"/>
      <c r="I731" s="145"/>
      <c r="J731" s="146"/>
      <c r="K731" s="147"/>
    </row>
    <row r="732" spans="1:11" x14ac:dyDescent="0.3">
      <c r="A732" s="142"/>
      <c r="B732" s="142"/>
      <c r="C732" s="143"/>
      <c r="D732" s="143"/>
      <c r="E732" s="144"/>
      <c r="F732" s="143"/>
      <c r="G732" s="145"/>
      <c r="H732" s="145"/>
      <c r="I732" s="145"/>
      <c r="J732" s="146"/>
      <c r="K732" s="147"/>
    </row>
    <row r="733" spans="1:11" x14ac:dyDescent="0.3">
      <c r="A733" s="142"/>
      <c r="B733" s="142"/>
      <c r="C733" s="143"/>
      <c r="D733" s="143"/>
      <c r="E733" s="144"/>
      <c r="F733" s="143"/>
      <c r="G733" s="145"/>
      <c r="H733" s="145"/>
      <c r="I733" s="145"/>
      <c r="J733" s="146"/>
      <c r="K733" s="147"/>
    </row>
    <row r="734" spans="1:11" x14ac:dyDescent="0.3">
      <c r="A734" s="142"/>
      <c r="B734" s="142"/>
      <c r="C734" s="143"/>
      <c r="D734" s="143"/>
      <c r="E734" s="144"/>
      <c r="F734" s="143"/>
      <c r="G734" s="145"/>
      <c r="H734" s="145"/>
      <c r="I734" s="145"/>
      <c r="J734" s="146"/>
      <c r="K734" s="147"/>
    </row>
    <row r="735" spans="1:11" x14ac:dyDescent="0.3">
      <c r="A735" s="142"/>
      <c r="B735" s="142"/>
      <c r="C735" s="143"/>
      <c r="D735" s="143"/>
      <c r="E735" s="144"/>
      <c r="F735" s="143"/>
      <c r="G735" s="145"/>
      <c r="H735" s="145"/>
      <c r="I735" s="145"/>
      <c r="J735" s="146"/>
      <c r="K735" s="147"/>
    </row>
    <row r="736" spans="1:11" x14ac:dyDescent="0.3">
      <c r="A736" s="142"/>
      <c r="B736" s="142"/>
      <c r="C736" s="143"/>
      <c r="D736" s="143"/>
      <c r="E736" s="144"/>
      <c r="F736" s="143"/>
      <c r="G736" s="145"/>
      <c r="H736" s="145"/>
      <c r="I736" s="145"/>
      <c r="J736" s="146"/>
      <c r="K736" s="147"/>
    </row>
    <row r="737" spans="1:11" x14ac:dyDescent="0.3">
      <c r="A737" s="142"/>
      <c r="B737" s="142"/>
      <c r="C737" s="143"/>
      <c r="D737" s="143"/>
      <c r="E737" s="144"/>
      <c r="F737" s="143"/>
      <c r="G737" s="145"/>
      <c r="H737" s="145"/>
      <c r="I737" s="145"/>
      <c r="J737" s="146"/>
      <c r="K737" s="147"/>
    </row>
    <row r="738" spans="1:11" x14ac:dyDescent="0.3">
      <c r="A738" s="142"/>
      <c r="B738" s="142"/>
      <c r="C738" s="143"/>
      <c r="D738" s="143"/>
      <c r="E738" s="144"/>
      <c r="F738" s="143"/>
      <c r="G738" s="145"/>
      <c r="H738" s="145"/>
      <c r="I738" s="145"/>
      <c r="J738" s="146"/>
      <c r="K738" s="147"/>
    </row>
    <row r="739" spans="1:11" x14ac:dyDescent="0.3">
      <c r="A739" s="142"/>
      <c r="B739" s="142"/>
      <c r="C739" s="143"/>
      <c r="D739" s="143"/>
      <c r="E739" s="144"/>
      <c r="F739" s="143"/>
      <c r="G739" s="145"/>
      <c r="H739" s="145"/>
      <c r="I739" s="145"/>
      <c r="J739" s="146"/>
      <c r="K739" s="147"/>
    </row>
    <row r="740" spans="1:11" x14ac:dyDescent="0.3">
      <c r="A740" s="142"/>
      <c r="B740" s="142"/>
      <c r="C740" s="143"/>
      <c r="D740" s="143"/>
      <c r="E740" s="144"/>
      <c r="F740" s="143"/>
      <c r="G740" s="145"/>
      <c r="H740" s="145"/>
      <c r="I740" s="145"/>
      <c r="J740" s="146"/>
      <c r="K740" s="147"/>
    </row>
    <row r="741" spans="1:11" x14ac:dyDescent="0.3">
      <c r="A741" s="142"/>
      <c r="B741" s="142"/>
      <c r="C741" s="143"/>
      <c r="D741" s="143"/>
      <c r="E741" s="144"/>
      <c r="F741" s="143"/>
      <c r="G741" s="145"/>
      <c r="H741" s="145"/>
      <c r="I741" s="145"/>
      <c r="J741" s="146"/>
      <c r="K741" s="147"/>
    </row>
    <row r="742" spans="1:11" x14ac:dyDescent="0.3">
      <c r="A742" s="142"/>
      <c r="B742" s="142"/>
      <c r="C742" s="143"/>
      <c r="D742" s="143"/>
      <c r="E742" s="144"/>
      <c r="F742" s="143"/>
      <c r="G742" s="145"/>
      <c r="H742" s="145"/>
      <c r="I742" s="145"/>
      <c r="J742" s="146"/>
      <c r="K742" s="147"/>
    </row>
    <row r="743" spans="1:11" x14ac:dyDescent="0.3">
      <c r="A743" s="142"/>
      <c r="B743" s="142"/>
      <c r="C743" s="143"/>
      <c r="D743" s="143"/>
      <c r="E743" s="144"/>
      <c r="F743" s="143"/>
      <c r="G743" s="145"/>
      <c r="H743" s="145"/>
      <c r="I743" s="145"/>
      <c r="J743" s="146"/>
      <c r="K743" s="147"/>
    </row>
    <row r="744" spans="1:11" x14ac:dyDescent="0.3">
      <c r="A744" s="142"/>
      <c r="B744" s="142"/>
      <c r="C744" s="143"/>
      <c r="D744" s="143"/>
      <c r="E744" s="144"/>
      <c r="F744" s="143"/>
      <c r="G744" s="145"/>
      <c r="H744" s="145"/>
      <c r="I744" s="145"/>
      <c r="J744" s="146"/>
      <c r="K744" s="147"/>
    </row>
    <row r="745" spans="1:11" x14ac:dyDescent="0.3">
      <c r="A745" s="142"/>
      <c r="B745" s="142"/>
      <c r="C745" s="143"/>
      <c r="D745" s="143"/>
      <c r="E745" s="144"/>
      <c r="F745" s="143"/>
      <c r="G745" s="145"/>
      <c r="H745" s="145"/>
      <c r="I745" s="145"/>
      <c r="J745" s="146"/>
      <c r="K745" s="147"/>
    </row>
    <row r="746" spans="1:11" x14ac:dyDescent="0.3">
      <c r="A746" s="142"/>
      <c r="B746" s="142"/>
      <c r="C746" s="143"/>
      <c r="D746" s="143"/>
      <c r="E746" s="144"/>
      <c r="F746" s="143"/>
      <c r="G746" s="145"/>
      <c r="H746" s="145"/>
      <c r="I746" s="145"/>
      <c r="J746" s="146"/>
      <c r="K746" s="147"/>
    </row>
    <row r="747" spans="1:11" x14ac:dyDescent="0.3">
      <c r="A747" s="142"/>
      <c r="B747" s="142"/>
      <c r="C747" s="143"/>
      <c r="D747" s="143"/>
      <c r="E747" s="144"/>
      <c r="F747" s="143"/>
      <c r="G747" s="145"/>
      <c r="H747" s="145"/>
      <c r="I747" s="145"/>
      <c r="J747" s="146"/>
      <c r="K747" s="147"/>
    </row>
    <row r="748" spans="1:11" x14ac:dyDescent="0.3">
      <c r="A748" s="142"/>
      <c r="B748" s="142"/>
      <c r="C748" s="143"/>
      <c r="D748" s="143"/>
      <c r="E748" s="144"/>
      <c r="F748" s="143"/>
      <c r="G748" s="145"/>
      <c r="H748" s="145"/>
      <c r="I748" s="145"/>
      <c r="J748" s="146"/>
      <c r="K748" s="147"/>
    </row>
    <row r="749" spans="1:11" x14ac:dyDescent="0.3">
      <c r="A749" s="142"/>
      <c r="B749" s="142"/>
      <c r="C749" s="143"/>
      <c r="D749" s="143"/>
      <c r="E749" s="144"/>
      <c r="F749" s="143"/>
      <c r="G749" s="145"/>
      <c r="H749" s="145"/>
      <c r="I749" s="145"/>
      <c r="J749" s="146"/>
      <c r="K749" s="147"/>
    </row>
    <row r="750" spans="1:11" x14ac:dyDescent="0.3">
      <c r="A750" s="142"/>
      <c r="B750" s="142"/>
      <c r="C750" s="143"/>
      <c r="D750" s="143"/>
      <c r="E750" s="144"/>
      <c r="F750" s="143"/>
      <c r="G750" s="145"/>
      <c r="H750" s="145"/>
      <c r="I750" s="145"/>
      <c r="J750" s="146"/>
      <c r="K750" s="147"/>
    </row>
    <row r="751" spans="1:11" x14ac:dyDescent="0.3">
      <c r="A751" s="142"/>
      <c r="B751" s="142"/>
      <c r="C751" s="143"/>
      <c r="D751" s="143"/>
      <c r="E751" s="144"/>
      <c r="F751" s="143"/>
      <c r="G751" s="145"/>
      <c r="H751" s="145"/>
      <c r="I751" s="145"/>
      <c r="J751" s="146"/>
      <c r="K751" s="147"/>
    </row>
    <row r="752" spans="1:11" x14ac:dyDescent="0.3">
      <c r="A752" s="142"/>
      <c r="B752" s="142"/>
      <c r="C752" s="143"/>
      <c r="D752" s="143"/>
      <c r="E752" s="144"/>
      <c r="F752" s="143"/>
      <c r="G752" s="145"/>
      <c r="H752" s="145"/>
      <c r="I752" s="145"/>
      <c r="J752" s="146"/>
      <c r="K752" s="147"/>
    </row>
    <row r="753" spans="1:11" x14ac:dyDescent="0.3">
      <c r="A753" s="142"/>
      <c r="B753" s="142"/>
      <c r="C753" s="143"/>
      <c r="D753" s="143"/>
      <c r="E753" s="144"/>
      <c r="F753" s="143"/>
      <c r="G753" s="145"/>
      <c r="H753" s="145"/>
      <c r="I753" s="145"/>
      <c r="J753" s="146"/>
      <c r="K753" s="147"/>
    </row>
    <row r="754" spans="1:11" x14ac:dyDescent="0.3">
      <c r="A754" s="142"/>
      <c r="B754" s="142"/>
      <c r="C754" s="143"/>
      <c r="D754" s="143"/>
      <c r="E754" s="144"/>
      <c r="F754" s="143"/>
      <c r="G754" s="145"/>
      <c r="H754" s="145"/>
      <c r="I754" s="145"/>
      <c r="J754" s="146"/>
      <c r="K754" s="147"/>
    </row>
    <row r="755" spans="1:11" x14ac:dyDescent="0.3">
      <c r="A755" s="142"/>
      <c r="B755" s="142"/>
      <c r="C755" s="143"/>
      <c r="D755" s="143"/>
      <c r="E755" s="144"/>
      <c r="F755" s="143"/>
      <c r="G755" s="145"/>
      <c r="H755" s="145"/>
      <c r="I755" s="145"/>
      <c r="J755" s="146"/>
      <c r="K755" s="147"/>
    </row>
    <row r="756" spans="1:11" x14ac:dyDescent="0.3">
      <c r="A756" s="142"/>
      <c r="B756" s="142"/>
      <c r="C756" s="143"/>
      <c r="D756" s="143"/>
      <c r="E756" s="144"/>
      <c r="F756" s="143"/>
      <c r="G756" s="145"/>
      <c r="H756" s="145"/>
      <c r="I756" s="145"/>
      <c r="J756" s="146"/>
      <c r="K756" s="147"/>
    </row>
    <row r="757" spans="1:11" x14ac:dyDescent="0.3">
      <c r="A757" s="142"/>
      <c r="B757" s="142"/>
      <c r="C757" s="143"/>
      <c r="D757" s="143"/>
      <c r="E757" s="144"/>
      <c r="F757" s="143"/>
      <c r="G757" s="145"/>
      <c r="H757" s="145"/>
      <c r="I757" s="145"/>
      <c r="J757" s="146"/>
      <c r="K757" s="147"/>
    </row>
    <row r="758" spans="1:11" x14ac:dyDescent="0.3">
      <c r="A758" s="142"/>
      <c r="B758" s="142"/>
      <c r="C758" s="143"/>
      <c r="D758" s="143"/>
      <c r="E758" s="144"/>
      <c r="F758" s="143"/>
      <c r="G758" s="145"/>
      <c r="H758" s="145"/>
      <c r="I758" s="145"/>
      <c r="J758" s="146"/>
      <c r="K758" s="147"/>
    </row>
    <row r="759" spans="1:11" x14ac:dyDescent="0.3">
      <c r="A759" s="142"/>
      <c r="B759" s="142"/>
      <c r="C759" s="143"/>
      <c r="D759" s="143"/>
      <c r="E759" s="144"/>
      <c r="F759" s="143"/>
      <c r="G759" s="145"/>
      <c r="H759" s="145"/>
      <c r="I759" s="145"/>
      <c r="J759" s="146"/>
      <c r="K759" s="147"/>
    </row>
    <row r="760" spans="1:11" x14ac:dyDescent="0.3">
      <c r="A760" s="142"/>
      <c r="B760" s="142"/>
      <c r="C760" s="143"/>
      <c r="D760" s="143"/>
      <c r="E760" s="144"/>
      <c r="F760" s="143"/>
      <c r="G760" s="145"/>
      <c r="H760" s="145"/>
      <c r="I760" s="145"/>
      <c r="J760" s="146"/>
      <c r="K760" s="147"/>
    </row>
    <row r="761" spans="1:11" x14ac:dyDescent="0.3">
      <c r="A761" s="142"/>
      <c r="B761" s="142"/>
      <c r="C761" s="143"/>
      <c r="D761" s="143"/>
      <c r="E761" s="144"/>
      <c r="F761" s="143"/>
      <c r="G761" s="145"/>
      <c r="H761" s="145"/>
      <c r="I761" s="145"/>
      <c r="J761" s="146"/>
      <c r="K761" s="147"/>
    </row>
    <row r="762" spans="1:11" x14ac:dyDescent="0.3">
      <c r="A762" s="142"/>
      <c r="B762" s="142"/>
      <c r="C762" s="143"/>
      <c r="D762" s="143"/>
      <c r="E762" s="144"/>
      <c r="F762" s="143"/>
      <c r="G762" s="145"/>
      <c r="H762" s="145"/>
      <c r="I762" s="145"/>
      <c r="J762" s="146"/>
      <c r="K762" s="147"/>
    </row>
    <row r="763" spans="1:11" x14ac:dyDescent="0.3">
      <c r="A763" s="142"/>
      <c r="B763" s="142"/>
      <c r="C763" s="143"/>
      <c r="D763" s="143"/>
      <c r="E763" s="144"/>
      <c r="F763" s="143"/>
      <c r="G763" s="145"/>
      <c r="H763" s="145"/>
      <c r="I763" s="145"/>
      <c r="J763" s="146"/>
      <c r="K763" s="147"/>
    </row>
    <row r="764" spans="1:11" x14ac:dyDescent="0.3">
      <c r="A764" s="142"/>
      <c r="B764" s="142"/>
      <c r="C764" s="143"/>
      <c r="D764" s="143"/>
      <c r="E764" s="144"/>
      <c r="F764" s="143"/>
      <c r="G764" s="145"/>
      <c r="H764" s="145"/>
      <c r="I764" s="145"/>
      <c r="J764" s="146"/>
      <c r="K764" s="147"/>
    </row>
    <row r="765" spans="1:11" x14ac:dyDescent="0.3">
      <c r="A765" s="142"/>
      <c r="B765" s="142"/>
      <c r="C765" s="143"/>
      <c r="D765" s="143"/>
      <c r="E765" s="144"/>
      <c r="F765" s="143"/>
      <c r="G765" s="145"/>
      <c r="H765" s="145"/>
      <c r="I765" s="145"/>
      <c r="J765" s="146"/>
      <c r="K765" s="147"/>
    </row>
    <row r="766" spans="1:11" x14ac:dyDescent="0.3">
      <c r="A766" s="142"/>
      <c r="B766" s="142"/>
      <c r="C766" s="143"/>
      <c r="D766" s="143"/>
      <c r="E766" s="144"/>
      <c r="F766" s="143"/>
      <c r="G766" s="145"/>
      <c r="H766" s="145"/>
      <c r="I766" s="145"/>
      <c r="J766" s="146"/>
      <c r="K766" s="147"/>
    </row>
    <row r="767" spans="1:11" x14ac:dyDescent="0.3">
      <c r="A767" s="142"/>
      <c r="B767" s="142"/>
      <c r="C767" s="143"/>
      <c r="D767" s="143"/>
      <c r="E767" s="144"/>
      <c r="F767" s="143"/>
      <c r="G767" s="145"/>
      <c r="H767" s="145"/>
      <c r="I767" s="145"/>
      <c r="J767" s="146"/>
      <c r="K767" s="147"/>
    </row>
    <row r="768" spans="1:11" x14ac:dyDescent="0.3">
      <c r="A768" s="142"/>
      <c r="B768" s="142"/>
      <c r="C768" s="143"/>
      <c r="D768" s="143"/>
      <c r="E768" s="144"/>
      <c r="F768" s="143"/>
      <c r="G768" s="145"/>
      <c r="H768" s="145"/>
      <c r="I768" s="145"/>
      <c r="J768" s="146"/>
      <c r="K768" s="147"/>
    </row>
    <row r="769" spans="1:11" x14ac:dyDescent="0.3">
      <c r="A769" s="142"/>
      <c r="B769" s="142"/>
      <c r="C769" s="143"/>
      <c r="D769" s="143"/>
      <c r="E769" s="144"/>
      <c r="F769" s="143"/>
      <c r="G769" s="145"/>
      <c r="H769" s="145"/>
      <c r="I769" s="145"/>
      <c r="J769" s="146"/>
      <c r="K769" s="147"/>
    </row>
    <row r="770" spans="1:11" x14ac:dyDescent="0.3">
      <c r="A770" s="142"/>
      <c r="B770" s="142"/>
      <c r="C770" s="143"/>
      <c r="D770" s="143"/>
      <c r="E770" s="144"/>
      <c r="F770" s="143"/>
      <c r="G770" s="145"/>
      <c r="H770" s="145"/>
      <c r="I770" s="145"/>
      <c r="J770" s="146"/>
      <c r="K770" s="147"/>
    </row>
    <row r="771" spans="1:11" x14ac:dyDescent="0.3">
      <c r="A771" s="142"/>
      <c r="B771" s="142"/>
      <c r="C771" s="143"/>
      <c r="D771" s="143"/>
      <c r="E771" s="144"/>
      <c r="F771" s="143"/>
      <c r="G771" s="145"/>
      <c r="H771" s="145"/>
      <c r="I771" s="145"/>
      <c r="J771" s="146"/>
      <c r="K771" s="147"/>
    </row>
    <row r="772" spans="1:11" x14ac:dyDescent="0.3">
      <c r="A772" s="142"/>
      <c r="B772" s="142"/>
      <c r="C772" s="143"/>
      <c r="D772" s="143"/>
      <c r="E772" s="144"/>
      <c r="F772" s="143"/>
      <c r="G772" s="145"/>
      <c r="H772" s="145"/>
      <c r="I772" s="145"/>
      <c r="J772" s="146"/>
      <c r="K772" s="147"/>
    </row>
    <row r="773" spans="1:11" x14ac:dyDescent="0.3">
      <c r="A773" s="142"/>
      <c r="B773" s="142"/>
      <c r="C773" s="143"/>
      <c r="D773" s="143"/>
      <c r="E773" s="144"/>
      <c r="F773" s="143"/>
      <c r="G773" s="145"/>
      <c r="H773" s="145"/>
      <c r="I773" s="145"/>
      <c r="J773" s="146"/>
      <c r="K773" s="147"/>
    </row>
    <row r="774" spans="1:11" x14ac:dyDescent="0.3">
      <c r="A774" s="142"/>
      <c r="B774" s="142"/>
      <c r="C774" s="143"/>
      <c r="D774" s="143"/>
      <c r="E774" s="144"/>
      <c r="F774" s="143"/>
      <c r="G774" s="145"/>
      <c r="H774" s="145"/>
      <c r="I774" s="145"/>
      <c r="J774" s="146"/>
      <c r="K774" s="147"/>
    </row>
    <row r="775" spans="1:11" x14ac:dyDescent="0.3">
      <c r="A775" s="142"/>
      <c r="B775" s="142"/>
      <c r="C775" s="143"/>
      <c r="D775" s="143"/>
      <c r="E775" s="144"/>
      <c r="F775" s="143"/>
      <c r="G775" s="145"/>
      <c r="H775" s="145"/>
      <c r="I775" s="145"/>
      <c r="J775" s="146"/>
      <c r="K775" s="147"/>
    </row>
    <row r="776" spans="1:11" x14ac:dyDescent="0.3">
      <c r="A776" s="142"/>
      <c r="B776" s="142"/>
      <c r="C776" s="143"/>
      <c r="D776" s="143"/>
      <c r="E776" s="144"/>
      <c r="F776" s="143"/>
      <c r="G776" s="145"/>
      <c r="H776" s="145"/>
      <c r="I776" s="145"/>
      <c r="J776" s="146"/>
      <c r="K776" s="147"/>
    </row>
    <row r="777" spans="1:11" x14ac:dyDescent="0.3">
      <c r="A777" s="142"/>
      <c r="B777" s="142"/>
      <c r="C777" s="143"/>
      <c r="D777" s="143"/>
      <c r="E777" s="144"/>
      <c r="F777" s="143"/>
      <c r="G777" s="145"/>
      <c r="H777" s="145"/>
      <c r="I777" s="145"/>
      <c r="J777" s="146"/>
      <c r="K777" s="147"/>
    </row>
    <row r="778" spans="1:11" x14ac:dyDescent="0.3">
      <c r="A778" s="142"/>
      <c r="B778" s="142"/>
      <c r="C778" s="143"/>
      <c r="D778" s="143"/>
      <c r="E778" s="144"/>
      <c r="F778" s="143"/>
      <c r="G778" s="145"/>
      <c r="H778" s="145"/>
      <c r="I778" s="145"/>
      <c r="J778" s="146"/>
      <c r="K778" s="147"/>
    </row>
    <row r="779" spans="1:11" x14ac:dyDescent="0.3">
      <c r="A779" s="142"/>
      <c r="B779" s="142"/>
      <c r="C779" s="143"/>
      <c r="D779" s="143"/>
      <c r="E779" s="144"/>
      <c r="F779" s="143"/>
      <c r="G779" s="145"/>
      <c r="H779" s="145"/>
      <c r="I779" s="145"/>
      <c r="J779" s="146"/>
      <c r="K779" s="147"/>
    </row>
    <row r="780" spans="1:11" x14ac:dyDescent="0.3">
      <c r="A780" s="142"/>
      <c r="B780" s="142"/>
      <c r="C780" s="143"/>
      <c r="D780" s="143"/>
      <c r="E780" s="144"/>
      <c r="F780" s="143"/>
      <c r="G780" s="145"/>
      <c r="H780" s="145"/>
      <c r="I780" s="145"/>
      <c r="J780" s="146"/>
      <c r="K780" s="147"/>
    </row>
    <row r="781" spans="1:11" x14ac:dyDescent="0.3">
      <c r="A781" s="142"/>
      <c r="B781" s="142"/>
      <c r="C781" s="143"/>
      <c r="D781" s="143"/>
      <c r="E781" s="144"/>
      <c r="F781" s="143"/>
      <c r="G781" s="145"/>
      <c r="H781" s="145"/>
      <c r="I781" s="145"/>
      <c r="J781" s="146"/>
      <c r="K781" s="147"/>
    </row>
    <row r="782" spans="1:11" x14ac:dyDescent="0.3">
      <c r="A782" s="142"/>
      <c r="B782" s="142"/>
      <c r="C782" s="143"/>
      <c r="D782" s="143"/>
      <c r="E782" s="144"/>
      <c r="F782" s="143"/>
      <c r="G782" s="145"/>
      <c r="H782" s="145"/>
      <c r="I782" s="145"/>
      <c r="J782" s="146"/>
      <c r="K782" s="147"/>
    </row>
    <row r="783" spans="1:11" x14ac:dyDescent="0.3">
      <c r="A783" s="142"/>
      <c r="B783" s="142"/>
      <c r="C783" s="143"/>
      <c r="D783" s="143"/>
      <c r="E783" s="144"/>
      <c r="F783" s="143"/>
      <c r="G783" s="145"/>
      <c r="H783" s="145"/>
      <c r="I783" s="145"/>
      <c r="J783" s="146"/>
      <c r="K783" s="147"/>
    </row>
    <row r="784" spans="1:11" x14ac:dyDescent="0.3">
      <c r="A784" s="142"/>
      <c r="B784" s="142"/>
      <c r="C784" s="143"/>
      <c r="D784" s="143"/>
      <c r="E784" s="144"/>
      <c r="F784" s="143"/>
      <c r="G784" s="145"/>
      <c r="H784" s="145"/>
      <c r="I784" s="145"/>
      <c r="J784" s="146"/>
      <c r="K784" s="147"/>
    </row>
    <row r="785" spans="1:11" x14ac:dyDescent="0.3">
      <c r="A785" s="142"/>
      <c r="B785" s="142"/>
      <c r="C785" s="143"/>
      <c r="D785" s="143"/>
      <c r="E785" s="144"/>
      <c r="F785" s="143"/>
      <c r="G785" s="145"/>
      <c r="H785" s="145"/>
      <c r="I785" s="145"/>
      <c r="J785" s="146"/>
      <c r="K785" s="147"/>
    </row>
    <row r="786" spans="1:11" x14ac:dyDescent="0.3">
      <c r="A786" s="142"/>
      <c r="B786" s="142"/>
      <c r="C786" s="143"/>
      <c r="D786" s="143"/>
      <c r="E786" s="144"/>
      <c r="F786" s="143"/>
      <c r="G786" s="145"/>
      <c r="H786" s="145"/>
      <c r="I786" s="145"/>
      <c r="J786" s="146"/>
      <c r="K786" s="147"/>
    </row>
    <row r="787" spans="1:11" x14ac:dyDescent="0.3">
      <c r="A787" s="142"/>
      <c r="B787" s="142"/>
      <c r="C787" s="143"/>
      <c r="D787" s="143"/>
      <c r="E787" s="144"/>
      <c r="F787" s="143"/>
      <c r="G787" s="145"/>
      <c r="H787" s="145"/>
      <c r="I787" s="145"/>
      <c r="J787" s="146"/>
      <c r="K787" s="147"/>
    </row>
    <row r="788" spans="1:11" x14ac:dyDescent="0.3">
      <c r="A788" s="142"/>
      <c r="B788" s="142"/>
      <c r="C788" s="143"/>
      <c r="D788" s="143"/>
      <c r="E788" s="144"/>
      <c r="F788" s="143"/>
      <c r="G788" s="145"/>
      <c r="H788" s="145"/>
      <c r="I788" s="145"/>
      <c r="J788" s="146"/>
      <c r="K788" s="147"/>
    </row>
    <row r="789" spans="1:11" x14ac:dyDescent="0.3">
      <c r="A789" s="142"/>
      <c r="B789" s="142"/>
      <c r="C789" s="143"/>
      <c r="D789" s="143"/>
      <c r="E789" s="144"/>
      <c r="F789" s="143"/>
      <c r="G789" s="145"/>
      <c r="H789" s="145"/>
      <c r="I789" s="145"/>
      <c r="J789" s="146"/>
      <c r="K789" s="147"/>
    </row>
    <row r="790" spans="1:11" x14ac:dyDescent="0.3">
      <c r="A790" s="142"/>
      <c r="B790" s="142"/>
      <c r="C790" s="143"/>
      <c r="D790" s="143"/>
      <c r="E790" s="144"/>
      <c r="F790" s="143"/>
      <c r="G790" s="145"/>
      <c r="H790" s="145"/>
      <c r="I790" s="145"/>
      <c r="J790" s="146"/>
      <c r="K790" s="147"/>
    </row>
    <row r="791" spans="1:11" x14ac:dyDescent="0.3">
      <c r="A791" s="142"/>
      <c r="B791" s="142"/>
      <c r="C791" s="143"/>
      <c r="D791" s="143"/>
      <c r="E791" s="144"/>
      <c r="F791" s="143"/>
      <c r="G791" s="145"/>
      <c r="H791" s="145"/>
      <c r="I791" s="145"/>
      <c r="J791" s="146"/>
      <c r="K791" s="147"/>
    </row>
    <row r="792" spans="1:11" x14ac:dyDescent="0.3">
      <c r="A792" s="142"/>
      <c r="B792" s="142"/>
      <c r="C792" s="143"/>
      <c r="D792" s="143"/>
      <c r="E792" s="144"/>
      <c r="F792" s="143"/>
      <c r="G792" s="145"/>
      <c r="H792" s="145"/>
      <c r="I792" s="145"/>
      <c r="J792" s="146"/>
      <c r="K792" s="147"/>
    </row>
    <row r="793" spans="1:11" x14ac:dyDescent="0.3">
      <c r="A793" s="142"/>
      <c r="B793" s="142"/>
      <c r="C793" s="143"/>
      <c r="D793" s="143"/>
      <c r="E793" s="144"/>
      <c r="F793" s="143"/>
      <c r="G793" s="145"/>
      <c r="H793" s="145"/>
      <c r="I793" s="145"/>
      <c r="J793" s="146"/>
      <c r="K793" s="147"/>
    </row>
    <row r="794" spans="1:11" x14ac:dyDescent="0.3">
      <c r="A794" s="142"/>
      <c r="B794" s="142"/>
      <c r="C794" s="143"/>
      <c r="D794" s="143"/>
      <c r="E794" s="144"/>
      <c r="F794" s="143"/>
      <c r="G794" s="145"/>
      <c r="H794" s="145"/>
      <c r="I794" s="145"/>
      <c r="J794" s="146"/>
      <c r="K794" s="147"/>
    </row>
    <row r="795" spans="1:11" x14ac:dyDescent="0.3">
      <c r="A795" s="142"/>
      <c r="B795" s="142"/>
      <c r="C795" s="143"/>
      <c r="D795" s="143"/>
      <c r="E795" s="144"/>
      <c r="F795" s="143"/>
      <c r="G795" s="145"/>
      <c r="H795" s="145"/>
      <c r="I795" s="145"/>
      <c r="J795" s="146"/>
      <c r="K795" s="147"/>
    </row>
    <row r="796" spans="1:11" x14ac:dyDescent="0.3">
      <c r="A796" s="142"/>
      <c r="B796" s="142"/>
      <c r="C796" s="143"/>
      <c r="D796" s="143"/>
      <c r="E796" s="144"/>
      <c r="F796" s="143"/>
      <c r="G796" s="145"/>
      <c r="H796" s="145"/>
      <c r="I796" s="145"/>
      <c r="J796" s="146"/>
      <c r="K796" s="147"/>
    </row>
    <row r="797" spans="1:11" x14ac:dyDescent="0.3">
      <c r="A797" s="142"/>
      <c r="B797" s="142"/>
      <c r="C797" s="143"/>
      <c r="D797" s="143"/>
      <c r="E797" s="144"/>
      <c r="F797" s="143"/>
      <c r="G797" s="145"/>
      <c r="H797" s="145"/>
      <c r="I797" s="145"/>
      <c r="J797" s="146"/>
      <c r="K797" s="147"/>
    </row>
    <row r="798" spans="1:11" x14ac:dyDescent="0.3">
      <c r="A798" s="142"/>
      <c r="B798" s="142"/>
      <c r="C798" s="143"/>
      <c r="D798" s="143"/>
      <c r="E798" s="144"/>
      <c r="F798" s="143"/>
      <c r="G798" s="145"/>
      <c r="H798" s="145"/>
      <c r="I798" s="145"/>
      <c r="J798" s="146"/>
      <c r="K798" s="147"/>
    </row>
    <row r="799" spans="1:11" x14ac:dyDescent="0.3">
      <c r="A799" s="142"/>
      <c r="B799" s="142"/>
      <c r="C799" s="143"/>
      <c r="D799" s="143"/>
      <c r="E799" s="144"/>
      <c r="F799" s="143"/>
      <c r="G799" s="145"/>
      <c r="H799" s="145"/>
      <c r="I799" s="145"/>
      <c r="J799" s="146"/>
      <c r="K799" s="147"/>
    </row>
    <row r="800" spans="1:11" x14ac:dyDescent="0.3">
      <c r="A800" s="142"/>
      <c r="B800" s="142"/>
      <c r="C800" s="143"/>
      <c r="D800" s="143"/>
      <c r="E800" s="144"/>
      <c r="F800" s="143"/>
      <c r="G800" s="145"/>
      <c r="H800" s="145"/>
      <c r="I800" s="145"/>
      <c r="J800" s="146"/>
      <c r="K800" s="147"/>
    </row>
    <row r="801" spans="1:11" x14ac:dyDescent="0.3">
      <c r="A801" s="142"/>
      <c r="B801" s="142"/>
      <c r="C801" s="143"/>
      <c r="D801" s="143"/>
      <c r="E801" s="144"/>
      <c r="F801" s="143"/>
      <c r="G801" s="145"/>
      <c r="H801" s="145"/>
      <c r="I801" s="145"/>
      <c r="J801" s="146"/>
      <c r="K801" s="147"/>
    </row>
    <row r="802" spans="1:11" x14ac:dyDescent="0.3">
      <c r="A802" s="142"/>
      <c r="B802" s="142"/>
      <c r="C802" s="143"/>
      <c r="D802" s="143"/>
      <c r="E802" s="144"/>
      <c r="F802" s="143"/>
      <c r="G802" s="145"/>
      <c r="H802" s="145"/>
      <c r="I802" s="145"/>
      <c r="J802" s="146"/>
      <c r="K802" s="147"/>
    </row>
    <row r="803" spans="1:11" x14ac:dyDescent="0.3">
      <c r="A803" s="142"/>
      <c r="B803" s="142"/>
      <c r="C803" s="143"/>
      <c r="D803" s="143"/>
      <c r="E803" s="144"/>
      <c r="F803" s="143"/>
      <c r="G803" s="145"/>
      <c r="H803" s="145"/>
      <c r="I803" s="145"/>
      <c r="J803" s="146"/>
      <c r="K803" s="147"/>
    </row>
    <row r="804" spans="1:11" x14ac:dyDescent="0.3">
      <c r="A804" s="142"/>
      <c r="B804" s="142"/>
      <c r="C804" s="143"/>
      <c r="D804" s="143"/>
      <c r="E804" s="144"/>
      <c r="F804" s="143"/>
      <c r="G804" s="145"/>
      <c r="H804" s="145"/>
      <c r="I804" s="145"/>
      <c r="J804" s="146"/>
      <c r="K804" s="147"/>
    </row>
    <row r="805" spans="1:11" x14ac:dyDescent="0.3">
      <c r="A805" s="142"/>
      <c r="B805" s="142"/>
      <c r="C805" s="143"/>
      <c r="D805" s="143"/>
      <c r="E805" s="144"/>
      <c r="F805" s="143"/>
      <c r="G805" s="145"/>
      <c r="H805" s="145"/>
      <c r="I805" s="145"/>
      <c r="J805" s="146"/>
      <c r="K805" s="147"/>
    </row>
    <row r="806" spans="1:11" x14ac:dyDescent="0.3">
      <c r="A806" s="142"/>
      <c r="B806" s="142"/>
      <c r="C806" s="143"/>
      <c r="D806" s="143"/>
      <c r="E806" s="144"/>
      <c r="F806" s="143"/>
      <c r="G806" s="145"/>
      <c r="H806" s="145"/>
      <c r="I806" s="145"/>
      <c r="J806" s="146"/>
      <c r="K806" s="147"/>
    </row>
    <row r="807" spans="1:11" x14ac:dyDescent="0.3">
      <c r="A807" s="142"/>
      <c r="B807" s="142"/>
      <c r="C807" s="143"/>
      <c r="D807" s="143"/>
      <c r="E807" s="144"/>
      <c r="F807" s="143"/>
      <c r="G807" s="145"/>
      <c r="H807" s="145"/>
      <c r="I807" s="145"/>
      <c r="J807" s="146"/>
      <c r="K807" s="147"/>
    </row>
    <row r="808" spans="1:11" x14ac:dyDescent="0.3">
      <c r="A808" s="142"/>
      <c r="B808" s="142"/>
      <c r="C808" s="143"/>
      <c r="D808" s="143"/>
      <c r="E808" s="144"/>
      <c r="F808" s="143"/>
      <c r="G808" s="145"/>
      <c r="H808" s="145"/>
      <c r="I808" s="145"/>
      <c r="J808" s="146"/>
      <c r="K808" s="147"/>
    </row>
    <row r="809" spans="1:11" x14ac:dyDescent="0.3">
      <c r="A809" s="142"/>
      <c r="B809" s="142"/>
      <c r="C809" s="143"/>
      <c r="D809" s="143"/>
      <c r="E809" s="144"/>
      <c r="F809" s="143"/>
      <c r="G809" s="145"/>
      <c r="H809" s="145"/>
      <c r="I809" s="145"/>
      <c r="J809" s="146"/>
      <c r="K809" s="147"/>
    </row>
    <row r="810" spans="1:11" x14ac:dyDescent="0.3">
      <c r="A810" s="142"/>
      <c r="B810" s="142"/>
      <c r="C810" s="143"/>
      <c r="D810" s="143"/>
      <c r="E810" s="144"/>
      <c r="F810" s="143"/>
      <c r="G810" s="145"/>
      <c r="H810" s="145"/>
      <c r="I810" s="145"/>
      <c r="J810" s="146"/>
      <c r="K810" s="147"/>
    </row>
    <row r="811" spans="1:11" x14ac:dyDescent="0.3">
      <c r="A811" s="142"/>
      <c r="B811" s="142"/>
      <c r="C811" s="143"/>
      <c r="D811" s="143"/>
      <c r="E811" s="144"/>
      <c r="F811" s="143"/>
      <c r="G811" s="145"/>
      <c r="H811" s="145"/>
      <c r="I811" s="145"/>
      <c r="J811" s="146"/>
      <c r="K811" s="147"/>
    </row>
    <row r="812" spans="1:11" x14ac:dyDescent="0.3">
      <c r="A812" s="142"/>
      <c r="B812" s="142"/>
      <c r="C812" s="143"/>
      <c r="D812" s="143"/>
      <c r="E812" s="144"/>
      <c r="F812" s="143"/>
      <c r="G812" s="145"/>
      <c r="H812" s="145"/>
      <c r="I812" s="145"/>
      <c r="J812" s="146"/>
      <c r="K812" s="147"/>
    </row>
    <row r="813" spans="1:11" x14ac:dyDescent="0.3">
      <c r="A813" s="142"/>
      <c r="B813" s="142"/>
      <c r="C813" s="143"/>
      <c r="D813" s="143"/>
      <c r="E813" s="144"/>
      <c r="F813" s="143"/>
      <c r="G813" s="145"/>
      <c r="H813" s="145"/>
      <c r="I813" s="145"/>
      <c r="J813" s="146"/>
      <c r="K813" s="147"/>
    </row>
    <row r="814" spans="1:11" x14ac:dyDescent="0.3">
      <c r="A814" s="142"/>
      <c r="B814" s="142"/>
      <c r="C814" s="143"/>
      <c r="D814" s="143"/>
      <c r="E814" s="144"/>
      <c r="F814" s="143"/>
      <c r="G814" s="145"/>
      <c r="H814" s="145"/>
      <c r="I814" s="145"/>
      <c r="J814" s="146"/>
      <c r="K814" s="147"/>
    </row>
    <row r="815" spans="1:11" x14ac:dyDescent="0.3">
      <c r="A815" s="142"/>
      <c r="B815" s="142"/>
      <c r="C815" s="143"/>
      <c r="D815" s="143"/>
      <c r="E815" s="144"/>
      <c r="F815" s="143"/>
      <c r="G815" s="145"/>
      <c r="H815" s="145"/>
      <c r="I815" s="145"/>
      <c r="J815" s="146"/>
      <c r="K815" s="147"/>
    </row>
    <row r="816" spans="1:11" x14ac:dyDescent="0.3">
      <c r="A816" s="142"/>
      <c r="B816" s="142"/>
      <c r="C816" s="143"/>
      <c r="D816" s="143"/>
      <c r="E816" s="144"/>
      <c r="F816" s="143"/>
      <c r="G816" s="145"/>
      <c r="H816" s="145"/>
      <c r="I816" s="145"/>
      <c r="J816" s="146"/>
      <c r="K816" s="147"/>
    </row>
    <row r="817" spans="1:11" x14ac:dyDescent="0.3">
      <c r="A817" s="142"/>
      <c r="B817" s="142"/>
      <c r="C817" s="143"/>
      <c r="D817" s="143"/>
      <c r="E817" s="144"/>
      <c r="F817" s="143"/>
      <c r="G817" s="145"/>
      <c r="H817" s="145"/>
      <c r="I817" s="145"/>
      <c r="J817" s="146"/>
      <c r="K817" s="147"/>
    </row>
    <row r="818" spans="1:11" x14ac:dyDescent="0.3">
      <c r="A818" s="142"/>
      <c r="B818" s="142"/>
      <c r="C818" s="143"/>
      <c r="D818" s="143"/>
      <c r="E818" s="144"/>
      <c r="F818" s="143"/>
      <c r="G818" s="145"/>
      <c r="H818" s="145"/>
      <c r="I818" s="145"/>
      <c r="J818" s="146"/>
      <c r="K818" s="147"/>
    </row>
    <row r="819" spans="1:11" x14ac:dyDescent="0.3">
      <c r="A819" s="142"/>
      <c r="B819" s="142"/>
      <c r="C819" s="143"/>
      <c r="D819" s="143"/>
      <c r="E819" s="144"/>
      <c r="F819" s="143"/>
      <c r="G819" s="145"/>
      <c r="H819" s="145"/>
      <c r="I819" s="145"/>
      <c r="J819" s="146"/>
      <c r="K819" s="147"/>
    </row>
    <row r="820" spans="1:11" x14ac:dyDescent="0.3">
      <c r="A820" s="142"/>
      <c r="B820" s="142"/>
      <c r="C820" s="143"/>
      <c r="D820" s="143"/>
      <c r="E820" s="144"/>
      <c r="F820" s="143"/>
      <c r="G820" s="145"/>
      <c r="H820" s="145"/>
      <c r="I820" s="145"/>
      <c r="J820" s="146"/>
      <c r="K820" s="147"/>
    </row>
    <row r="821" spans="1:11" x14ac:dyDescent="0.3">
      <c r="A821" s="142"/>
      <c r="B821" s="142"/>
      <c r="C821" s="143"/>
      <c r="D821" s="143"/>
      <c r="E821" s="144"/>
      <c r="F821" s="143"/>
      <c r="G821" s="145"/>
      <c r="H821" s="145"/>
      <c r="I821" s="145"/>
      <c r="J821" s="146"/>
      <c r="K821" s="147"/>
    </row>
    <row r="822" spans="1:11" x14ac:dyDescent="0.3">
      <c r="A822" s="142"/>
      <c r="B822" s="142"/>
      <c r="C822" s="143"/>
      <c r="D822" s="143"/>
      <c r="E822" s="144"/>
      <c r="F822" s="143"/>
      <c r="G822" s="145"/>
      <c r="H822" s="145"/>
      <c r="I822" s="145"/>
      <c r="J822" s="146"/>
      <c r="K822" s="147"/>
    </row>
    <row r="823" spans="1:11" x14ac:dyDescent="0.3">
      <c r="A823" s="142"/>
      <c r="B823" s="142"/>
      <c r="C823" s="143"/>
      <c r="D823" s="143"/>
      <c r="E823" s="144"/>
      <c r="F823" s="143"/>
      <c r="G823" s="145"/>
      <c r="H823" s="145"/>
      <c r="I823" s="145"/>
      <c r="J823" s="146"/>
      <c r="K823" s="147"/>
    </row>
    <row r="824" spans="1:11" x14ac:dyDescent="0.3">
      <c r="A824" s="142"/>
      <c r="B824" s="142"/>
      <c r="C824" s="143"/>
      <c r="D824" s="143"/>
      <c r="E824" s="144"/>
      <c r="F824" s="143"/>
      <c r="G824" s="145"/>
      <c r="H824" s="145"/>
      <c r="I824" s="145"/>
      <c r="J824" s="146"/>
      <c r="K824" s="147"/>
    </row>
    <row r="825" spans="1:11" x14ac:dyDescent="0.3">
      <c r="A825" s="142"/>
      <c r="B825" s="142"/>
      <c r="C825" s="143"/>
      <c r="D825" s="143"/>
      <c r="E825" s="144"/>
      <c r="F825" s="143"/>
      <c r="G825" s="145"/>
      <c r="H825" s="145"/>
      <c r="I825" s="145"/>
      <c r="J825" s="146"/>
      <c r="K825" s="147"/>
    </row>
    <row r="826" spans="1:11" x14ac:dyDescent="0.3">
      <c r="A826" s="142"/>
      <c r="B826" s="142"/>
      <c r="C826" s="143"/>
      <c r="D826" s="143"/>
      <c r="E826" s="144"/>
      <c r="F826" s="143"/>
      <c r="G826" s="145"/>
      <c r="H826" s="145"/>
      <c r="I826" s="145"/>
      <c r="J826" s="146"/>
      <c r="K826" s="147"/>
    </row>
    <row r="827" spans="1:11" x14ac:dyDescent="0.3">
      <c r="A827" s="142"/>
      <c r="B827" s="142"/>
      <c r="C827" s="143"/>
      <c r="D827" s="143"/>
      <c r="E827" s="144"/>
      <c r="F827" s="143"/>
      <c r="G827" s="145"/>
      <c r="H827" s="145"/>
      <c r="I827" s="145"/>
      <c r="J827" s="146"/>
      <c r="K827" s="147"/>
    </row>
    <row r="828" spans="1:11" x14ac:dyDescent="0.3">
      <c r="A828" s="142"/>
      <c r="B828" s="142"/>
      <c r="C828" s="143"/>
      <c r="D828" s="143"/>
      <c r="E828" s="144"/>
      <c r="F828" s="143"/>
      <c r="G828" s="145"/>
      <c r="H828" s="145"/>
      <c r="I828" s="145"/>
      <c r="J828" s="146"/>
      <c r="K828" s="147"/>
    </row>
    <row r="829" spans="1:11" x14ac:dyDescent="0.3">
      <c r="A829" s="142"/>
      <c r="B829" s="142"/>
      <c r="C829" s="143"/>
      <c r="D829" s="143"/>
      <c r="E829" s="144"/>
      <c r="F829" s="143"/>
      <c r="G829" s="145"/>
      <c r="H829" s="145"/>
      <c r="I829" s="145"/>
      <c r="J829" s="146"/>
      <c r="K829" s="147"/>
    </row>
    <row r="830" spans="1:11" x14ac:dyDescent="0.3">
      <c r="A830" s="142"/>
      <c r="B830" s="142"/>
      <c r="C830" s="143"/>
      <c r="D830" s="143"/>
      <c r="E830" s="144"/>
      <c r="F830" s="143"/>
      <c r="G830" s="145"/>
      <c r="H830" s="145"/>
      <c r="I830" s="145"/>
      <c r="J830" s="146"/>
      <c r="K830" s="147"/>
    </row>
    <row r="831" spans="1:11" x14ac:dyDescent="0.3">
      <c r="A831" s="142"/>
      <c r="B831" s="142"/>
      <c r="C831" s="143"/>
      <c r="D831" s="143"/>
      <c r="E831" s="144"/>
      <c r="F831" s="143"/>
      <c r="G831" s="145"/>
      <c r="H831" s="145"/>
      <c r="I831" s="145"/>
      <c r="J831" s="146"/>
      <c r="K831" s="147"/>
    </row>
    <row r="832" spans="1:11" x14ac:dyDescent="0.3">
      <c r="A832" s="142"/>
      <c r="B832" s="142"/>
      <c r="C832" s="143"/>
      <c r="D832" s="143"/>
      <c r="E832" s="144"/>
      <c r="F832" s="143"/>
      <c r="G832" s="145"/>
      <c r="H832" s="145"/>
      <c r="I832" s="145"/>
      <c r="J832" s="146"/>
      <c r="K832" s="147"/>
    </row>
    <row r="833" spans="1:11" x14ac:dyDescent="0.3">
      <c r="A833" s="142"/>
      <c r="B833" s="142"/>
      <c r="C833" s="143"/>
      <c r="D833" s="143"/>
      <c r="E833" s="144"/>
      <c r="F833" s="143"/>
      <c r="G833" s="145"/>
      <c r="H833" s="145"/>
      <c r="I833" s="145"/>
      <c r="J833" s="146"/>
      <c r="K833" s="147"/>
    </row>
    <row r="834" spans="1:11" x14ac:dyDescent="0.3">
      <c r="A834" s="142"/>
      <c r="B834" s="142"/>
      <c r="C834" s="143"/>
      <c r="D834" s="143"/>
      <c r="E834" s="144"/>
      <c r="F834" s="143"/>
      <c r="G834" s="145"/>
      <c r="H834" s="145"/>
      <c r="I834" s="145"/>
      <c r="J834" s="146"/>
      <c r="K834" s="147"/>
    </row>
    <row r="835" spans="1:11" x14ac:dyDescent="0.3">
      <c r="A835" s="142"/>
      <c r="B835" s="142"/>
      <c r="C835" s="143"/>
      <c r="D835" s="143"/>
      <c r="E835" s="144"/>
      <c r="F835" s="143"/>
      <c r="G835" s="145"/>
      <c r="H835" s="145"/>
      <c r="I835" s="145"/>
      <c r="J835" s="146"/>
      <c r="K835" s="147"/>
    </row>
    <row r="836" spans="1:11" x14ac:dyDescent="0.3">
      <c r="A836" s="142"/>
      <c r="B836" s="142"/>
      <c r="C836" s="143"/>
      <c r="D836" s="143"/>
      <c r="E836" s="144"/>
      <c r="F836" s="143"/>
      <c r="G836" s="145"/>
      <c r="H836" s="145"/>
      <c r="I836" s="145"/>
      <c r="J836" s="146"/>
      <c r="K836" s="147"/>
    </row>
    <row r="837" spans="1:11" x14ac:dyDescent="0.3">
      <c r="A837" s="142"/>
      <c r="B837" s="142"/>
      <c r="C837" s="143"/>
      <c r="D837" s="143"/>
      <c r="E837" s="144"/>
      <c r="F837" s="143"/>
      <c r="G837" s="145"/>
      <c r="H837" s="145"/>
      <c r="I837" s="145"/>
      <c r="J837" s="146"/>
      <c r="K837" s="147"/>
    </row>
    <row r="838" spans="1:11" x14ac:dyDescent="0.3">
      <c r="A838" s="142"/>
      <c r="B838" s="142"/>
      <c r="C838" s="143"/>
      <c r="D838" s="143"/>
      <c r="E838" s="144"/>
      <c r="F838" s="143"/>
      <c r="G838" s="145"/>
      <c r="H838" s="145"/>
      <c r="I838" s="145"/>
      <c r="J838" s="146"/>
      <c r="K838" s="147"/>
    </row>
    <row r="839" spans="1:11" x14ac:dyDescent="0.3">
      <c r="A839" s="142"/>
      <c r="B839" s="142"/>
      <c r="C839" s="143"/>
      <c r="D839" s="143"/>
      <c r="E839" s="144"/>
      <c r="F839" s="143"/>
      <c r="G839" s="145"/>
      <c r="H839" s="145"/>
      <c r="I839" s="145"/>
      <c r="J839" s="146"/>
      <c r="K839" s="147"/>
    </row>
    <row r="840" spans="1:11" x14ac:dyDescent="0.3">
      <c r="A840" s="142"/>
      <c r="B840" s="142"/>
      <c r="C840" s="143"/>
      <c r="D840" s="143"/>
      <c r="E840" s="144"/>
      <c r="F840" s="143"/>
      <c r="G840" s="145"/>
      <c r="H840" s="145"/>
      <c r="I840" s="145"/>
      <c r="J840" s="146"/>
      <c r="K840" s="147"/>
    </row>
    <row r="841" spans="1:11" x14ac:dyDescent="0.3">
      <c r="A841" s="142"/>
      <c r="B841" s="142"/>
      <c r="C841" s="143"/>
      <c r="D841" s="143"/>
      <c r="E841" s="144"/>
      <c r="F841" s="143"/>
      <c r="G841" s="145"/>
      <c r="H841" s="145"/>
      <c r="I841" s="145"/>
      <c r="J841" s="146"/>
      <c r="K841" s="147"/>
    </row>
    <row r="842" spans="1:11" x14ac:dyDescent="0.3">
      <c r="A842" s="142"/>
      <c r="B842" s="142"/>
      <c r="C842" s="143"/>
      <c r="D842" s="143"/>
      <c r="E842" s="144"/>
      <c r="F842" s="143"/>
      <c r="G842" s="145"/>
      <c r="H842" s="145"/>
      <c r="I842" s="145"/>
      <c r="J842" s="146"/>
      <c r="K842" s="147"/>
    </row>
    <row r="843" spans="1:11" x14ac:dyDescent="0.3">
      <c r="A843" s="142"/>
      <c r="B843" s="142"/>
      <c r="C843" s="143"/>
      <c r="D843" s="143"/>
      <c r="E843" s="144"/>
      <c r="F843" s="143"/>
      <c r="G843" s="145"/>
      <c r="H843" s="145"/>
      <c r="I843" s="145"/>
      <c r="J843" s="146"/>
      <c r="K843" s="147"/>
    </row>
    <row r="844" spans="1:11" x14ac:dyDescent="0.3">
      <c r="A844" s="142"/>
      <c r="B844" s="142"/>
      <c r="C844" s="143"/>
      <c r="D844" s="143"/>
      <c r="E844" s="144"/>
      <c r="F844" s="143"/>
      <c r="G844" s="145"/>
      <c r="H844" s="145"/>
      <c r="I844" s="145"/>
      <c r="J844" s="146"/>
      <c r="K844" s="147"/>
    </row>
    <row r="845" spans="1:11" x14ac:dyDescent="0.3">
      <c r="A845" s="142"/>
      <c r="B845" s="142"/>
      <c r="C845" s="143"/>
      <c r="D845" s="143"/>
      <c r="E845" s="144"/>
      <c r="F845" s="143"/>
      <c r="G845" s="145"/>
      <c r="H845" s="145"/>
      <c r="I845" s="145"/>
      <c r="J845" s="146"/>
      <c r="K845" s="147"/>
    </row>
    <row r="846" spans="1:11" x14ac:dyDescent="0.3">
      <c r="A846" s="142"/>
      <c r="B846" s="142"/>
      <c r="C846" s="143"/>
      <c r="D846" s="143"/>
      <c r="E846" s="144"/>
      <c r="F846" s="143"/>
      <c r="G846" s="145"/>
      <c r="H846" s="145"/>
      <c r="I846" s="145"/>
      <c r="J846" s="146"/>
      <c r="K846" s="147"/>
    </row>
    <row r="847" spans="1:11" x14ac:dyDescent="0.3">
      <c r="A847" s="142"/>
      <c r="B847" s="142"/>
      <c r="C847" s="143"/>
      <c r="D847" s="143"/>
      <c r="E847" s="144"/>
      <c r="F847" s="143"/>
      <c r="G847" s="145"/>
      <c r="H847" s="145"/>
      <c r="I847" s="145"/>
      <c r="J847" s="146"/>
      <c r="K847" s="147"/>
    </row>
    <row r="848" spans="1:11" x14ac:dyDescent="0.3">
      <c r="A848" s="142"/>
      <c r="B848" s="142"/>
      <c r="C848" s="143"/>
      <c r="D848" s="143"/>
      <c r="E848" s="144"/>
      <c r="F848" s="143"/>
      <c r="G848" s="145"/>
      <c r="H848" s="145"/>
      <c r="I848" s="145"/>
      <c r="J848" s="146"/>
      <c r="K848" s="147"/>
    </row>
    <row r="849" spans="1:11" x14ac:dyDescent="0.3">
      <c r="A849" s="142"/>
      <c r="B849" s="142"/>
      <c r="C849" s="143"/>
      <c r="D849" s="143"/>
      <c r="E849" s="144"/>
      <c r="F849" s="143"/>
      <c r="G849" s="145"/>
      <c r="H849" s="145"/>
      <c r="I849" s="145"/>
      <c r="J849" s="146"/>
      <c r="K849" s="147"/>
    </row>
    <row r="850" spans="1:11" x14ac:dyDescent="0.3">
      <c r="A850" s="142"/>
      <c r="B850" s="142"/>
      <c r="C850" s="143"/>
      <c r="D850" s="143"/>
      <c r="E850" s="144"/>
      <c r="F850" s="143"/>
      <c r="G850" s="145"/>
      <c r="H850" s="145"/>
      <c r="I850" s="145"/>
      <c r="J850" s="146"/>
      <c r="K850" s="147"/>
    </row>
    <row r="851" spans="1:11" x14ac:dyDescent="0.3">
      <c r="A851" s="142"/>
      <c r="B851" s="142"/>
      <c r="C851" s="143"/>
      <c r="D851" s="143"/>
      <c r="E851" s="144"/>
      <c r="F851" s="143"/>
      <c r="G851" s="145"/>
      <c r="H851" s="145"/>
      <c r="I851" s="145"/>
      <c r="J851" s="146"/>
      <c r="K851" s="147"/>
    </row>
    <row r="852" spans="1:11" x14ac:dyDescent="0.3">
      <c r="A852" s="142"/>
      <c r="B852" s="142"/>
      <c r="C852" s="143"/>
      <c r="D852" s="143"/>
      <c r="E852" s="144"/>
      <c r="F852" s="143"/>
      <c r="G852" s="145"/>
      <c r="H852" s="145"/>
      <c r="I852" s="145"/>
      <c r="J852" s="146"/>
      <c r="K852" s="147"/>
    </row>
    <row r="853" spans="1:11" x14ac:dyDescent="0.3">
      <c r="A853" s="142"/>
      <c r="B853" s="142"/>
      <c r="C853" s="143"/>
      <c r="D853" s="143"/>
      <c r="E853" s="144"/>
      <c r="F853" s="143"/>
      <c r="G853" s="145"/>
      <c r="H853" s="145"/>
      <c r="I853" s="145"/>
      <c r="J853" s="146"/>
      <c r="K853" s="147"/>
    </row>
    <row r="854" spans="1:11" x14ac:dyDescent="0.3">
      <c r="A854" s="142"/>
      <c r="B854" s="142"/>
      <c r="C854" s="143"/>
      <c r="D854" s="143"/>
      <c r="E854" s="144"/>
      <c r="F854" s="143"/>
      <c r="G854" s="145"/>
      <c r="H854" s="145"/>
      <c r="I854" s="145"/>
      <c r="J854" s="146"/>
      <c r="K854" s="147"/>
    </row>
    <row r="855" spans="1:11" x14ac:dyDescent="0.3">
      <c r="A855" s="142"/>
      <c r="B855" s="142"/>
      <c r="C855" s="143"/>
      <c r="D855" s="143"/>
      <c r="E855" s="144"/>
      <c r="F855" s="143"/>
      <c r="G855" s="145"/>
      <c r="H855" s="145"/>
      <c r="I855" s="145"/>
      <c r="J855" s="146"/>
      <c r="K855" s="147"/>
    </row>
    <row r="856" spans="1:11" x14ac:dyDescent="0.3">
      <c r="A856" s="142"/>
      <c r="B856" s="142"/>
      <c r="C856" s="143"/>
      <c r="D856" s="143"/>
      <c r="E856" s="144"/>
      <c r="F856" s="143"/>
      <c r="G856" s="145"/>
      <c r="H856" s="145"/>
      <c r="I856" s="145"/>
      <c r="J856" s="146"/>
      <c r="K856" s="147"/>
    </row>
    <row r="857" spans="1:11" x14ac:dyDescent="0.3">
      <c r="A857" s="142"/>
      <c r="B857" s="142"/>
      <c r="C857" s="143"/>
      <c r="D857" s="143"/>
      <c r="E857" s="144"/>
      <c r="F857" s="143"/>
      <c r="G857" s="145"/>
      <c r="H857" s="145"/>
      <c r="I857" s="145"/>
      <c r="J857" s="146"/>
      <c r="K857" s="147"/>
    </row>
    <row r="858" spans="1:11" x14ac:dyDescent="0.3">
      <c r="A858" s="142"/>
      <c r="B858" s="142"/>
      <c r="C858" s="143"/>
      <c r="D858" s="143"/>
      <c r="E858" s="144"/>
      <c r="F858" s="143"/>
      <c r="G858" s="145"/>
      <c r="H858" s="145"/>
      <c r="I858" s="145"/>
      <c r="J858" s="146"/>
      <c r="K858" s="147"/>
    </row>
    <row r="859" spans="1:11" x14ac:dyDescent="0.3">
      <c r="A859" s="142"/>
      <c r="B859" s="142"/>
      <c r="C859" s="143"/>
      <c r="D859" s="143"/>
      <c r="E859" s="144"/>
      <c r="F859" s="143"/>
      <c r="G859" s="145"/>
      <c r="H859" s="145"/>
      <c r="I859" s="145"/>
      <c r="J859" s="146"/>
      <c r="K859" s="147"/>
    </row>
    <row r="860" spans="1:11" x14ac:dyDescent="0.3">
      <c r="A860" s="142"/>
      <c r="B860" s="142"/>
      <c r="C860" s="143"/>
      <c r="D860" s="143"/>
      <c r="E860" s="144"/>
      <c r="F860" s="143"/>
      <c r="G860" s="145"/>
      <c r="H860" s="145"/>
      <c r="I860" s="145"/>
      <c r="J860" s="146"/>
      <c r="K860" s="147"/>
    </row>
    <row r="861" spans="1:11" x14ac:dyDescent="0.3">
      <c r="A861" s="142"/>
      <c r="B861" s="142"/>
      <c r="C861" s="143"/>
      <c r="D861" s="143"/>
      <c r="E861" s="144"/>
      <c r="F861" s="143"/>
      <c r="G861" s="145"/>
      <c r="H861" s="145"/>
      <c r="I861" s="145"/>
      <c r="J861" s="146"/>
      <c r="K861" s="147"/>
    </row>
    <row r="862" spans="1:11" x14ac:dyDescent="0.3">
      <c r="A862" s="142"/>
      <c r="B862" s="142"/>
      <c r="C862" s="143"/>
      <c r="D862" s="143"/>
      <c r="E862" s="144"/>
      <c r="F862" s="143"/>
      <c r="G862" s="145"/>
      <c r="H862" s="145"/>
      <c r="I862" s="145"/>
      <c r="J862" s="146"/>
      <c r="K862" s="147"/>
    </row>
    <row r="863" spans="1:11" x14ac:dyDescent="0.3">
      <c r="A863" s="142"/>
      <c r="B863" s="142"/>
      <c r="C863" s="143"/>
      <c r="D863" s="143"/>
      <c r="E863" s="144"/>
      <c r="F863" s="143"/>
      <c r="G863" s="145"/>
      <c r="H863" s="145"/>
      <c r="I863" s="145"/>
      <c r="J863" s="146"/>
      <c r="K863" s="147"/>
    </row>
    <row r="864" spans="1:11" x14ac:dyDescent="0.3">
      <c r="A864" s="142"/>
      <c r="B864" s="142"/>
      <c r="C864" s="143"/>
      <c r="D864" s="143"/>
      <c r="E864" s="144"/>
      <c r="F864" s="143"/>
      <c r="G864" s="145"/>
      <c r="H864" s="145"/>
      <c r="I864" s="145"/>
      <c r="J864" s="146"/>
      <c r="K864" s="147"/>
    </row>
    <row r="865" spans="1:11" x14ac:dyDescent="0.3">
      <c r="A865" s="142"/>
      <c r="B865" s="142"/>
      <c r="C865" s="143"/>
      <c r="D865" s="143"/>
      <c r="E865" s="144"/>
      <c r="F865" s="143"/>
      <c r="G865" s="145"/>
      <c r="H865" s="145"/>
      <c r="I865" s="145"/>
      <c r="J865" s="146"/>
      <c r="K865" s="147"/>
    </row>
    <row r="866" spans="1:11" x14ac:dyDescent="0.3">
      <c r="A866" s="142"/>
      <c r="B866" s="142"/>
      <c r="C866" s="143"/>
      <c r="D866" s="143"/>
      <c r="E866" s="144"/>
      <c r="F866" s="143"/>
      <c r="G866" s="145"/>
      <c r="H866" s="145"/>
      <c r="I866" s="145"/>
      <c r="J866" s="146"/>
      <c r="K866" s="147"/>
    </row>
    <row r="867" spans="1:11" x14ac:dyDescent="0.3">
      <c r="A867" s="142"/>
      <c r="B867" s="142"/>
      <c r="C867" s="143"/>
      <c r="D867" s="143"/>
      <c r="E867" s="144"/>
      <c r="F867" s="143"/>
      <c r="G867" s="145"/>
      <c r="H867" s="145"/>
      <c r="I867" s="145"/>
      <c r="J867" s="146"/>
      <c r="K867" s="147"/>
    </row>
    <row r="868" spans="1:11" x14ac:dyDescent="0.3">
      <c r="A868" s="142"/>
      <c r="B868" s="142"/>
      <c r="C868" s="143"/>
      <c r="D868" s="143"/>
      <c r="E868" s="144"/>
      <c r="F868" s="143"/>
      <c r="G868" s="145"/>
      <c r="H868" s="145"/>
      <c r="I868" s="145"/>
      <c r="J868" s="146"/>
      <c r="K868" s="147"/>
    </row>
    <row r="869" spans="1:11" x14ac:dyDescent="0.3">
      <c r="A869" s="142"/>
      <c r="B869" s="142"/>
      <c r="C869" s="143"/>
      <c r="D869" s="143"/>
      <c r="E869" s="144"/>
      <c r="F869" s="143"/>
      <c r="G869" s="145"/>
      <c r="H869" s="145"/>
      <c r="I869" s="145"/>
      <c r="J869" s="146"/>
      <c r="K869" s="147"/>
    </row>
    <row r="870" spans="1:11" x14ac:dyDescent="0.3">
      <c r="A870" s="142"/>
      <c r="B870" s="142"/>
      <c r="C870" s="143"/>
      <c r="D870" s="143"/>
      <c r="E870" s="144"/>
      <c r="F870" s="143"/>
      <c r="G870" s="145"/>
      <c r="H870" s="145"/>
      <c r="I870" s="145"/>
      <c r="J870" s="146"/>
      <c r="K870" s="147"/>
    </row>
    <row r="871" spans="1:11" x14ac:dyDescent="0.3">
      <c r="A871" s="142"/>
      <c r="B871" s="142"/>
      <c r="C871" s="143"/>
      <c r="D871" s="143"/>
      <c r="E871" s="144"/>
      <c r="F871" s="143"/>
      <c r="G871" s="145"/>
      <c r="H871" s="145"/>
      <c r="I871" s="145"/>
      <c r="J871" s="146"/>
      <c r="K871" s="147"/>
    </row>
    <row r="872" spans="1:11" x14ac:dyDescent="0.3">
      <c r="A872" s="142"/>
      <c r="B872" s="142"/>
      <c r="C872" s="143"/>
      <c r="D872" s="143"/>
      <c r="E872" s="144"/>
      <c r="F872" s="143"/>
      <c r="G872" s="145"/>
      <c r="H872" s="145"/>
      <c r="I872" s="145"/>
      <c r="J872" s="146"/>
      <c r="K872" s="147"/>
    </row>
    <row r="873" spans="1:11" x14ac:dyDescent="0.3">
      <c r="A873" s="142"/>
      <c r="B873" s="142"/>
      <c r="C873" s="143"/>
      <c r="D873" s="143"/>
      <c r="E873" s="144"/>
      <c r="F873" s="143"/>
      <c r="G873" s="145"/>
      <c r="H873" s="145"/>
      <c r="I873" s="145"/>
      <c r="J873" s="146"/>
      <c r="K873" s="147"/>
    </row>
    <row r="874" spans="1:11" x14ac:dyDescent="0.3">
      <c r="A874" s="142"/>
      <c r="B874" s="142"/>
      <c r="C874" s="143"/>
      <c r="D874" s="143"/>
      <c r="E874" s="144"/>
      <c r="F874" s="143"/>
      <c r="G874" s="145"/>
      <c r="H874" s="145"/>
      <c r="I874" s="145"/>
      <c r="J874" s="146"/>
      <c r="K874" s="147"/>
    </row>
    <row r="875" spans="1:11" x14ac:dyDescent="0.3">
      <c r="A875" s="142"/>
      <c r="B875" s="142"/>
      <c r="C875" s="143"/>
      <c r="D875" s="143"/>
      <c r="E875" s="144"/>
      <c r="F875" s="143"/>
      <c r="G875" s="145"/>
      <c r="H875" s="145"/>
      <c r="I875" s="145"/>
      <c r="J875" s="146"/>
      <c r="K875" s="147"/>
    </row>
    <row r="876" spans="1:11" x14ac:dyDescent="0.3">
      <c r="A876" s="142"/>
      <c r="B876" s="142"/>
      <c r="C876" s="143"/>
      <c r="D876" s="143"/>
      <c r="E876" s="144"/>
      <c r="F876" s="143"/>
      <c r="G876" s="145"/>
      <c r="H876" s="145"/>
      <c r="I876" s="145"/>
      <c r="J876" s="146"/>
      <c r="K876" s="147"/>
    </row>
    <row r="877" spans="1:11" x14ac:dyDescent="0.3">
      <c r="A877" s="142"/>
      <c r="B877" s="142"/>
      <c r="C877" s="143"/>
      <c r="D877" s="143"/>
      <c r="E877" s="144"/>
      <c r="F877" s="143"/>
      <c r="G877" s="145"/>
      <c r="H877" s="145"/>
      <c r="I877" s="145"/>
      <c r="J877" s="146"/>
      <c r="K877" s="147"/>
    </row>
    <row r="878" spans="1:11" x14ac:dyDescent="0.3">
      <c r="A878" s="142"/>
      <c r="B878" s="142"/>
      <c r="C878" s="143"/>
      <c r="D878" s="143"/>
      <c r="E878" s="144"/>
      <c r="F878" s="143"/>
      <c r="G878" s="145"/>
      <c r="H878" s="145"/>
      <c r="I878" s="145"/>
      <c r="J878" s="146"/>
      <c r="K878" s="147"/>
    </row>
    <row r="879" spans="1:11" x14ac:dyDescent="0.3">
      <c r="A879" s="142"/>
      <c r="B879" s="142"/>
      <c r="C879" s="143"/>
      <c r="D879" s="143"/>
      <c r="E879" s="144"/>
      <c r="F879" s="143"/>
      <c r="G879" s="145"/>
      <c r="H879" s="145"/>
      <c r="I879" s="145"/>
      <c r="J879" s="146"/>
      <c r="K879" s="147"/>
    </row>
    <row r="880" spans="1:11" x14ac:dyDescent="0.3">
      <c r="A880" s="142"/>
      <c r="B880" s="142"/>
      <c r="C880" s="143"/>
      <c r="D880" s="143"/>
      <c r="E880" s="144"/>
      <c r="F880" s="143"/>
      <c r="G880" s="145"/>
      <c r="H880" s="145"/>
      <c r="I880" s="145"/>
      <c r="J880" s="146"/>
      <c r="K880" s="147"/>
    </row>
    <row r="881" spans="1:11" x14ac:dyDescent="0.3">
      <c r="A881" s="142"/>
      <c r="B881" s="142"/>
      <c r="C881" s="143"/>
      <c r="D881" s="143"/>
      <c r="E881" s="144"/>
      <c r="F881" s="143"/>
      <c r="G881" s="145"/>
      <c r="H881" s="145"/>
      <c r="I881" s="145"/>
      <c r="J881" s="146"/>
      <c r="K881" s="147"/>
    </row>
    <row r="882" spans="1:11" x14ac:dyDescent="0.3">
      <c r="A882" s="142"/>
      <c r="B882" s="142"/>
      <c r="C882" s="143"/>
      <c r="D882" s="143"/>
      <c r="E882" s="144"/>
      <c r="F882" s="143"/>
      <c r="G882" s="145"/>
      <c r="H882" s="145"/>
      <c r="I882" s="145"/>
      <c r="J882" s="146"/>
      <c r="K882" s="147"/>
    </row>
    <row r="883" spans="1:11" x14ac:dyDescent="0.3">
      <c r="A883" s="142"/>
      <c r="B883" s="142"/>
      <c r="C883" s="143"/>
      <c r="D883" s="143"/>
      <c r="E883" s="144"/>
      <c r="F883" s="143"/>
      <c r="G883" s="145"/>
      <c r="H883" s="145"/>
      <c r="I883" s="145"/>
      <c r="J883" s="146"/>
      <c r="K883" s="147"/>
    </row>
    <row r="884" spans="1:11" x14ac:dyDescent="0.3">
      <c r="A884" s="142"/>
      <c r="B884" s="142"/>
      <c r="C884" s="143"/>
      <c r="D884" s="143"/>
      <c r="E884" s="144"/>
      <c r="F884" s="143"/>
      <c r="G884" s="145"/>
      <c r="H884" s="145"/>
      <c r="I884" s="145"/>
      <c r="J884" s="146"/>
      <c r="K884" s="147"/>
    </row>
    <row r="885" spans="1:11" x14ac:dyDescent="0.3">
      <c r="A885" s="142"/>
      <c r="B885" s="142"/>
      <c r="C885" s="143"/>
      <c r="D885" s="143"/>
      <c r="E885" s="144"/>
      <c r="F885" s="143"/>
      <c r="G885" s="145"/>
      <c r="H885" s="145"/>
      <c r="I885" s="145"/>
      <c r="J885" s="146"/>
      <c r="K885" s="147"/>
    </row>
    <row r="886" spans="1:11" x14ac:dyDescent="0.3">
      <c r="A886" s="142"/>
      <c r="B886" s="142"/>
      <c r="C886" s="143"/>
      <c r="D886" s="143"/>
      <c r="E886" s="144"/>
      <c r="F886" s="143"/>
      <c r="G886" s="145"/>
      <c r="H886" s="145"/>
      <c r="I886" s="145"/>
      <c r="J886" s="146"/>
      <c r="K886" s="147"/>
    </row>
    <row r="887" spans="1:11" x14ac:dyDescent="0.3">
      <c r="A887" s="142"/>
      <c r="B887" s="142"/>
      <c r="C887" s="143"/>
      <c r="D887" s="143"/>
      <c r="E887" s="144"/>
      <c r="F887" s="143"/>
      <c r="G887" s="145"/>
      <c r="H887" s="145"/>
      <c r="I887" s="145"/>
      <c r="J887" s="146"/>
      <c r="K887" s="147"/>
    </row>
    <row r="888" spans="1:11" x14ac:dyDescent="0.3">
      <c r="A888" s="142"/>
      <c r="B888" s="142"/>
      <c r="C888" s="143"/>
      <c r="D888" s="143"/>
      <c r="E888" s="144"/>
      <c r="F888" s="143"/>
      <c r="G888" s="145"/>
      <c r="H888" s="145"/>
      <c r="I888" s="145"/>
      <c r="J888" s="146"/>
      <c r="K888" s="147"/>
    </row>
    <row r="889" spans="1:11" x14ac:dyDescent="0.3">
      <c r="A889" s="142"/>
      <c r="B889" s="142"/>
      <c r="C889" s="143"/>
      <c r="D889" s="143"/>
      <c r="E889" s="144"/>
      <c r="F889" s="143"/>
      <c r="G889" s="145"/>
      <c r="H889" s="145"/>
      <c r="I889" s="145"/>
      <c r="J889" s="146"/>
      <c r="K889" s="147"/>
    </row>
    <row r="890" spans="1:11" x14ac:dyDescent="0.3">
      <c r="A890" s="142"/>
      <c r="B890" s="142"/>
      <c r="C890" s="143"/>
      <c r="D890" s="143"/>
      <c r="E890" s="144"/>
      <c r="F890" s="143"/>
      <c r="G890" s="145"/>
      <c r="H890" s="145"/>
      <c r="I890" s="145"/>
      <c r="J890" s="146"/>
      <c r="K890" s="147"/>
    </row>
    <row r="891" spans="1:11" x14ac:dyDescent="0.3">
      <c r="A891" s="142"/>
      <c r="B891" s="142"/>
      <c r="C891" s="143"/>
      <c r="D891" s="143"/>
      <c r="E891" s="144"/>
      <c r="F891" s="143"/>
      <c r="G891" s="145"/>
      <c r="H891" s="145"/>
      <c r="I891" s="145"/>
      <c r="J891" s="146"/>
      <c r="K891" s="147"/>
    </row>
    <row r="892" spans="1:11" x14ac:dyDescent="0.3">
      <c r="A892" s="142"/>
      <c r="B892" s="142"/>
      <c r="C892" s="143"/>
      <c r="D892" s="143"/>
      <c r="E892" s="144"/>
      <c r="F892" s="143"/>
      <c r="G892" s="145"/>
      <c r="H892" s="145"/>
      <c r="I892" s="145"/>
      <c r="J892" s="146"/>
      <c r="K892" s="147"/>
    </row>
    <row r="893" spans="1:11" x14ac:dyDescent="0.3">
      <c r="A893" s="142"/>
      <c r="B893" s="142"/>
      <c r="C893" s="143"/>
      <c r="D893" s="143"/>
      <c r="E893" s="144"/>
      <c r="F893" s="143"/>
      <c r="G893" s="145"/>
      <c r="H893" s="145"/>
      <c r="I893" s="145"/>
      <c r="J893" s="146"/>
      <c r="K893" s="147"/>
    </row>
    <row r="894" spans="1:11" x14ac:dyDescent="0.3">
      <c r="A894" s="142"/>
      <c r="B894" s="142"/>
      <c r="C894" s="143"/>
      <c r="D894" s="143"/>
      <c r="E894" s="144"/>
      <c r="F894" s="143"/>
      <c r="G894" s="145"/>
      <c r="H894" s="145"/>
      <c r="I894" s="145"/>
      <c r="J894" s="146"/>
      <c r="K894" s="147"/>
    </row>
    <row r="895" spans="1:11" x14ac:dyDescent="0.3">
      <c r="A895" s="142"/>
      <c r="B895" s="142"/>
      <c r="C895" s="143"/>
      <c r="D895" s="143"/>
      <c r="E895" s="144"/>
      <c r="F895" s="143"/>
      <c r="G895" s="145"/>
      <c r="H895" s="145"/>
      <c r="I895" s="145"/>
      <c r="J895" s="146"/>
      <c r="K895" s="147"/>
    </row>
    <row r="896" spans="1:11" x14ac:dyDescent="0.3">
      <c r="A896" s="142"/>
      <c r="B896" s="142"/>
      <c r="C896" s="143"/>
      <c r="D896" s="143"/>
      <c r="E896" s="144"/>
      <c r="F896" s="143"/>
      <c r="G896" s="145"/>
      <c r="H896" s="145"/>
      <c r="I896" s="145"/>
      <c r="J896" s="146"/>
      <c r="K896" s="147"/>
    </row>
    <row r="897" spans="1:11" x14ac:dyDescent="0.3">
      <c r="A897" s="142"/>
      <c r="B897" s="142"/>
      <c r="C897" s="143"/>
      <c r="D897" s="143"/>
      <c r="E897" s="144"/>
      <c r="F897" s="143"/>
      <c r="G897" s="145"/>
      <c r="H897" s="145"/>
      <c r="I897" s="145"/>
      <c r="J897" s="146"/>
      <c r="K897" s="147"/>
    </row>
    <row r="898" spans="1:11" x14ac:dyDescent="0.3">
      <c r="A898" s="142"/>
      <c r="B898" s="142"/>
      <c r="C898" s="143"/>
      <c r="D898" s="143"/>
      <c r="E898" s="144"/>
      <c r="F898" s="143"/>
      <c r="G898" s="145"/>
      <c r="H898" s="145"/>
      <c r="I898" s="145"/>
      <c r="J898" s="146"/>
      <c r="K898" s="147"/>
    </row>
    <row r="899" spans="1:11" x14ac:dyDescent="0.3">
      <c r="A899" s="142"/>
      <c r="B899" s="142"/>
      <c r="C899" s="143"/>
      <c r="D899" s="143"/>
      <c r="E899" s="144"/>
      <c r="F899" s="143"/>
      <c r="G899" s="145"/>
      <c r="H899" s="145"/>
      <c r="I899" s="145"/>
      <c r="J899" s="146"/>
      <c r="K899" s="147"/>
    </row>
    <row r="900" spans="1:11" x14ac:dyDescent="0.3">
      <c r="A900" s="142"/>
      <c r="B900" s="142"/>
      <c r="C900" s="143"/>
      <c r="D900" s="143"/>
      <c r="E900" s="144"/>
      <c r="F900" s="143"/>
      <c r="G900" s="145"/>
      <c r="H900" s="145"/>
      <c r="I900" s="145"/>
      <c r="J900" s="146"/>
      <c r="K900" s="147"/>
    </row>
    <row r="901" spans="1:11" x14ac:dyDescent="0.3">
      <c r="A901" s="142"/>
      <c r="B901" s="142"/>
      <c r="C901" s="143"/>
      <c r="D901" s="143"/>
      <c r="E901" s="144"/>
      <c r="F901" s="143"/>
      <c r="G901" s="145"/>
      <c r="H901" s="145"/>
      <c r="I901" s="145"/>
      <c r="J901" s="146"/>
      <c r="K901" s="147"/>
    </row>
    <row r="902" spans="1:11" x14ac:dyDescent="0.3">
      <c r="A902" s="142"/>
      <c r="B902" s="142"/>
      <c r="C902" s="143"/>
      <c r="D902" s="143"/>
      <c r="E902" s="144"/>
      <c r="F902" s="143"/>
      <c r="G902" s="145"/>
      <c r="H902" s="145"/>
      <c r="I902" s="145"/>
      <c r="J902" s="146"/>
      <c r="K902" s="147"/>
    </row>
    <row r="903" spans="1:11" x14ac:dyDescent="0.3">
      <c r="A903" s="142"/>
      <c r="B903" s="142"/>
      <c r="C903" s="143"/>
      <c r="D903" s="143"/>
      <c r="E903" s="144"/>
      <c r="F903" s="143"/>
      <c r="G903" s="145"/>
      <c r="H903" s="145"/>
      <c r="I903" s="145"/>
      <c r="J903" s="146"/>
      <c r="K903" s="147"/>
    </row>
    <row r="904" spans="1:11" x14ac:dyDescent="0.3">
      <c r="A904" s="142"/>
      <c r="B904" s="142"/>
      <c r="C904" s="143"/>
      <c r="D904" s="143"/>
      <c r="E904" s="144"/>
      <c r="F904" s="143"/>
      <c r="G904" s="145"/>
      <c r="H904" s="145"/>
      <c r="I904" s="145"/>
      <c r="J904" s="146"/>
      <c r="K904" s="147"/>
    </row>
    <row r="905" spans="1:11" x14ac:dyDescent="0.3">
      <c r="A905" s="142"/>
      <c r="B905" s="142"/>
      <c r="C905" s="143"/>
      <c r="D905" s="143"/>
      <c r="E905" s="144"/>
      <c r="F905" s="143"/>
      <c r="G905" s="145"/>
      <c r="H905" s="145"/>
      <c r="I905" s="145"/>
      <c r="J905" s="146"/>
      <c r="K905" s="147"/>
    </row>
    <row r="906" spans="1:11" x14ac:dyDescent="0.3">
      <c r="A906" s="142"/>
      <c r="B906" s="142"/>
      <c r="C906" s="143"/>
      <c r="D906" s="143"/>
      <c r="E906" s="144"/>
      <c r="F906" s="143"/>
      <c r="G906" s="145"/>
      <c r="H906" s="145"/>
      <c r="I906" s="145"/>
      <c r="J906" s="146"/>
      <c r="K906" s="147"/>
    </row>
    <row r="907" spans="1:11" x14ac:dyDescent="0.3">
      <c r="A907" s="142"/>
      <c r="B907" s="142"/>
      <c r="C907" s="143"/>
      <c r="D907" s="143"/>
      <c r="E907" s="144"/>
      <c r="F907" s="143"/>
      <c r="G907" s="145"/>
      <c r="H907" s="145"/>
      <c r="I907" s="145"/>
      <c r="J907" s="146"/>
      <c r="K907" s="147"/>
    </row>
    <row r="908" spans="1:11" x14ac:dyDescent="0.3">
      <c r="A908" s="142"/>
      <c r="B908" s="142"/>
      <c r="C908" s="143"/>
      <c r="D908" s="143"/>
      <c r="E908" s="144"/>
      <c r="F908" s="143"/>
      <c r="G908" s="145"/>
      <c r="H908" s="145"/>
      <c r="I908" s="145"/>
      <c r="J908" s="146"/>
      <c r="K908" s="147"/>
    </row>
    <row r="909" spans="1:11" x14ac:dyDescent="0.3">
      <c r="A909" s="142"/>
      <c r="B909" s="142"/>
      <c r="C909" s="143"/>
      <c r="D909" s="143"/>
      <c r="E909" s="144"/>
      <c r="F909" s="143"/>
      <c r="G909" s="145"/>
      <c r="H909" s="145"/>
      <c r="I909" s="145"/>
      <c r="J909" s="146"/>
      <c r="K909" s="147"/>
    </row>
    <row r="910" spans="1:11" x14ac:dyDescent="0.3">
      <c r="A910" s="142"/>
      <c r="B910" s="142"/>
      <c r="C910" s="143"/>
      <c r="D910" s="143"/>
      <c r="E910" s="144"/>
      <c r="F910" s="143"/>
      <c r="G910" s="145"/>
      <c r="H910" s="145"/>
      <c r="I910" s="145"/>
      <c r="J910" s="146"/>
      <c r="K910" s="147"/>
    </row>
    <row r="911" spans="1:11" x14ac:dyDescent="0.3">
      <c r="A911" s="142"/>
      <c r="B911" s="142"/>
      <c r="C911" s="143"/>
      <c r="D911" s="143"/>
      <c r="E911" s="144"/>
      <c r="F911" s="143"/>
      <c r="G911" s="145"/>
      <c r="H911" s="145"/>
      <c r="I911" s="145"/>
      <c r="J911" s="146"/>
      <c r="K911" s="147"/>
    </row>
    <row r="912" spans="1:11" x14ac:dyDescent="0.3">
      <c r="A912" s="142"/>
      <c r="B912" s="142"/>
      <c r="C912" s="143"/>
      <c r="D912" s="143"/>
      <c r="E912" s="144"/>
      <c r="F912" s="143"/>
      <c r="G912" s="145"/>
      <c r="H912" s="145"/>
      <c r="I912" s="145"/>
      <c r="J912" s="146"/>
      <c r="K912" s="147"/>
    </row>
    <row r="913" spans="1:11" x14ac:dyDescent="0.3">
      <c r="A913" s="142"/>
      <c r="B913" s="142"/>
      <c r="C913" s="143"/>
      <c r="D913" s="143"/>
      <c r="E913" s="144"/>
      <c r="F913" s="143"/>
      <c r="G913" s="145"/>
      <c r="H913" s="145"/>
      <c r="I913" s="145"/>
      <c r="J913" s="146"/>
      <c r="K913" s="147"/>
    </row>
    <row r="914" spans="1:11" x14ac:dyDescent="0.3">
      <c r="A914" s="142"/>
      <c r="B914" s="142"/>
      <c r="C914" s="143"/>
      <c r="D914" s="143"/>
      <c r="E914" s="144"/>
      <c r="F914" s="143"/>
      <c r="G914" s="145"/>
      <c r="H914" s="145"/>
      <c r="I914" s="145"/>
      <c r="J914" s="146"/>
      <c r="K914" s="147"/>
    </row>
    <row r="915" spans="1:11" x14ac:dyDescent="0.3">
      <c r="A915" s="142"/>
      <c r="B915" s="142"/>
      <c r="C915" s="143"/>
      <c r="D915" s="143"/>
      <c r="E915" s="144"/>
      <c r="F915" s="143"/>
      <c r="G915" s="145"/>
      <c r="H915" s="145"/>
      <c r="I915" s="145"/>
      <c r="J915" s="146"/>
      <c r="K915" s="147"/>
    </row>
    <row r="916" spans="1:11" x14ac:dyDescent="0.3">
      <c r="A916" s="142"/>
      <c r="B916" s="142"/>
      <c r="C916" s="143"/>
      <c r="D916" s="143"/>
      <c r="E916" s="144"/>
      <c r="F916" s="143"/>
      <c r="G916" s="145"/>
      <c r="H916" s="145"/>
      <c r="I916" s="145"/>
      <c r="J916" s="146"/>
      <c r="K916" s="147"/>
    </row>
    <row r="917" spans="1:11" x14ac:dyDescent="0.3">
      <c r="A917" s="142"/>
      <c r="B917" s="142"/>
      <c r="C917" s="143"/>
      <c r="D917" s="143"/>
      <c r="E917" s="144"/>
      <c r="F917" s="143"/>
      <c r="G917" s="145"/>
      <c r="H917" s="145"/>
      <c r="I917" s="145"/>
      <c r="J917" s="146"/>
      <c r="K917" s="147"/>
    </row>
    <row r="918" spans="1:11" x14ac:dyDescent="0.3">
      <c r="A918" s="142"/>
      <c r="B918" s="142"/>
      <c r="C918" s="143"/>
      <c r="D918" s="143"/>
      <c r="E918" s="144"/>
      <c r="F918" s="143"/>
      <c r="G918" s="145"/>
      <c r="H918" s="145"/>
      <c r="I918" s="145"/>
      <c r="J918" s="146"/>
      <c r="K918" s="147"/>
    </row>
    <row r="919" spans="1:11" x14ac:dyDescent="0.3">
      <c r="A919" s="142"/>
      <c r="B919" s="142"/>
      <c r="C919" s="143"/>
      <c r="D919" s="143"/>
      <c r="E919" s="144"/>
      <c r="F919" s="143"/>
      <c r="G919" s="145"/>
      <c r="H919" s="145"/>
      <c r="I919" s="145"/>
      <c r="J919" s="146"/>
      <c r="K919" s="147"/>
    </row>
    <row r="920" spans="1:11" x14ac:dyDescent="0.3">
      <c r="A920" s="142"/>
      <c r="B920" s="142"/>
      <c r="C920" s="143"/>
      <c r="D920" s="143"/>
      <c r="E920" s="144"/>
      <c r="F920" s="143"/>
      <c r="G920" s="145"/>
      <c r="H920" s="145"/>
      <c r="I920" s="145"/>
      <c r="J920" s="146"/>
      <c r="K920" s="147"/>
    </row>
    <row r="921" spans="1:11" x14ac:dyDescent="0.3">
      <c r="A921" s="142"/>
      <c r="B921" s="142"/>
      <c r="C921" s="143"/>
      <c r="D921" s="143"/>
      <c r="E921" s="144"/>
      <c r="F921" s="143"/>
      <c r="G921" s="145"/>
      <c r="H921" s="145"/>
      <c r="I921" s="145"/>
      <c r="J921" s="146"/>
      <c r="K921" s="147"/>
    </row>
    <row r="922" spans="1:11" x14ac:dyDescent="0.3">
      <c r="A922" s="142"/>
      <c r="B922" s="142"/>
      <c r="C922" s="143"/>
      <c r="D922" s="143"/>
      <c r="E922" s="144"/>
      <c r="F922" s="143"/>
      <c r="G922" s="145"/>
      <c r="H922" s="145"/>
      <c r="I922" s="145"/>
      <c r="J922" s="146"/>
      <c r="K922" s="147"/>
    </row>
    <row r="923" spans="1:11" x14ac:dyDescent="0.3">
      <c r="A923" s="142"/>
      <c r="B923" s="142"/>
      <c r="C923" s="143"/>
      <c r="D923" s="143"/>
      <c r="E923" s="144"/>
      <c r="F923" s="143"/>
      <c r="G923" s="145"/>
      <c r="H923" s="145"/>
      <c r="I923" s="145"/>
      <c r="J923" s="146"/>
      <c r="K923" s="147"/>
    </row>
    <row r="924" spans="1:11" x14ac:dyDescent="0.3">
      <c r="A924" s="142"/>
      <c r="B924" s="142"/>
      <c r="C924" s="143"/>
      <c r="D924" s="143"/>
      <c r="E924" s="144"/>
      <c r="F924" s="143"/>
      <c r="G924" s="145"/>
      <c r="H924" s="145"/>
      <c r="I924" s="145"/>
      <c r="J924" s="146"/>
      <c r="K924" s="147"/>
    </row>
    <row r="925" spans="1:11" x14ac:dyDescent="0.3">
      <c r="A925" s="142"/>
      <c r="B925" s="142"/>
      <c r="C925" s="143"/>
      <c r="D925" s="143"/>
      <c r="E925" s="144"/>
      <c r="F925" s="143"/>
      <c r="G925" s="145"/>
      <c r="H925" s="145"/>
      <c r="I925" s="145"/>
      <c r="J925" s="146"/>
      <c r="K925" s="147"/>
    </row>
    <row r="926" spans="1:11" x14ac:dyDescent="0.3">
      <c r="A926" s="142"/>
      <c r="B926" s="142"/>
      <c r="C926" s="143"/>
      <c r="D926" s="143"/>
      <c r="E926" s="144"/>
      <c r="F926" s="143"/>
      <c r="G926" s="145"/>
      <c r="H926" s="145"/>
      <c r="I926" s="145"/>
      <c r="J926" s="146"/>
      <c r="K926" s="147"/>
    </row>
    <row r="927" spans="1:11" x14ac:dyDescent="0.3">
      <c r="A927" s="142"/>
      <c r="B927" s="142"/>
      <c r="C927" s="143"/>
      <c r="D927" s="143"/>
      <c r="E927" s="144"/>
      <c r="F927" s="143"/>
      <c r="G927" s="145"/>
      <c r="H927" s="145"/>
      <c r="I927" s="145"/>
      <c r="J927" s="146"/>
      <c r="K927" s="147"/>
    </row>
    <row r="928" spans="1:11" x14ac:dyDescent="0.3">
      <c r="A928" s="142"/>
      <c r="B928" s="142"/>
      <c r="C928" s="143"/>
      <c r="D928" s="143"/>
      <c r="E928" s="144"/>
      <c r="F928" s="143"/>
      <c r="G928" s="145"/>
      <c r="H928" s="145"/>
      <c r="I928" s="145"/>
      <c r="J928" s="146"/>
      <c r="K928" s="147"/>
    </row>
    <row r="929" spans="1:11" x14ac:dyDescent="0.3">
      <c r="A929" s="142"/>
      <c r="B929" s="142"/>
      <c r="C929" s="143"/>
      <c r="D929" s="143"/>
      <c r="E929" s="144"/>
      <c r="F929" s="143"/>
      <c r="G929" s="145"/>
      <c r="H929" s="145"/>
      <c r="I929" s="145"/>
      <c r="J929" s="146"/>
      <c r="K929" s="147"/>
    </row>
    <row r="930" spans="1:11" x14ac:dyDescent="0.3">
      <c r="A930" s="142"/>
      <c r="B930" s="142"/>
      <c r="C930" s="143"/>
      <c r="D930" s="143"/>
      <c r="E930" s="144"/>
      <c r="F930" s="143"/>
      <c r="G930" s="145"/>
      <c r="H930" s="145"/>
      <c r="I930" s="145"/>
      <c r="J930" s="146"/>
      <c r="K930" s="147"/>
    </row>
    <row r="931" spans="1:11" x14ac:dyDescent="0.3">
      <c r="A931" s="142"/>
      <c r="B931" s="142"/>
      <c r="C931" s="143"/>
      <c r="D931" s="143"/>
      <c r="E931" s="144"/>
      <c r="F931" s="143"/>
      <c r="G931" s="145"/>
      <c r="H931" s="145"/>
      <c r="I931" s="145"/>
      <c r="J931" s="146"/>
      <c r="K931" s="147"/>
    </row>
    <row r="932" spans="1:11" x14ac:dyDescent="0.3">
      <c r="A932" s="142"/>
      <c r="B932" s="142"/>
      <c r="C932" s="143"/>
      <c r="D932" s="143"/>
      <c r="E932" s="144"/>
      <c r="F932" s="143"/>
      <c r="G932" s="145"/>
      <c r="H932" s="145"/>
      <c r="I932" s="145"/>
      <c r="J932" s="146"/>
      <c r="K932" s="147"/>
    </row>
    <row r="933" spans="1:11" x14ac:dyDescent="0.3">
      <c r="A933" s="142"/>
      <c r="B933" s="142"/>
      <c r="C933" s="143"/>
      <c r="D933" s="143"/>
      <c r="E933" s="144"/>
      <c r="F933" s="143"/>
      <c r="G933" s="145"/>
      <c r="H933" s="145"/>
      <c r="I933" s="145"/>
      <c r="J933" s="146"/>
      <c r="K933" s="147"/>
    </row>
    <row r="934" spans="1:11" x14ac:dyDescent="0.3">
      <c r="A934" s="142"/>
      <c r="B934" s="142"/>
      <c r="C934" s="143"/>
      <c r="D934" s="143"/>
      <c r="E934" s="144"/>
      <c r="F934" s="143"/>
      <c r="G934" s="145"/>
      <c r="H934" s="145"/>
      <c r="I934" s="145"/>
      <c r="J934" s="146"/>
      <c r="K934" s="147"/>
    </row>
    <row r="935" spans="1:11" x14ac:dyDescent="0.3">
      <c r="A935" s="142"/>
      <c r="B935" s="142"/>
      <c r="C935" s="143"/>
      <c r="D935" s="143"/>
      <c r="E935" s="144"/>
      <c r="F935" s="143"/>
      <c r="G935" s="145"/>
      <c r="H935" s="145"/>
      <c r="I935" s="145"/>
      <c r="J935" s="146"/>
      <c r="K935" s="147"/>
    </row>
    <row r="936" spans="1:11" x14ac:dyDescent="0.3">
      <c r="A936" s="142"/>
      <c r="B936" s="142"/>
      <c r="C936" s="143"/>
      <c r="D936" s="143"/>
      <c r="E936" s="144"/>
      <c r="F936" s="143"/>
      <c r="G936" s="145"/>
      <c r="H936" s="145"/>
      <c r="I936" s="145"/>
      <c r="J936" s="146"/>
      <c r="K936" s="147"/>
    </row>
    <row r="937" spans="1:11" x14ac:dyDescent="0.3">
      <c r="A937" s="142"/>
      <c r="B937" s="142"/>
      <c r="C937" s="143"/>
      <c r="D937" s="143"/>
      <c r="E937" s="144"/>
      <c r="F937" s="143"/>
      <c r="G937" s="145"/>
      <c r="H937" s="145"/>
      <c r="I937" s="145"/>
      <c r="J937" s="146"/>
      <c r="K937" s="147"/>
    </row>
    <row r="938" spans="1:11" x14ac:dyDescent="0.3">
      <c r="A938" s="142"/>
      <c r="B938" s="142"/>
      <c r="C938" s="143"/>
      <c r="D938" s="143"/>
      <c r="E938" s="144"/>
      <c r="F938" s="143"/>
      <c r="G938" s="145"/>
      <c r="H938" s="145"/>
      <c r="I938" s="145"/>
      <c r="J938" s="146"/>
      <c r="K938" s="147"/>
    </row>
    <row r="939" spans="1:11" x14ac:dyDescent="0.3">
      <c r="A939" s="142"/>
      <c r="B939" s="142"/>
      <c r="C939" s="143"/>
      <c r="D939" s="143"/>
      <c r="E939" s="144"/>
      <c r="F939" s="143"/>
      <c r="G939" s="145"/>
      <c r="H939" s="145"/>
      <c r="I939" s="145"/>
      <c r="J939" s="146"/>
      <c r="K939" s="147"/>
    </row>
    <row r="940" spans="1:11" x14ac:dyDescent="0.3">
      <c r="A940" s="142"/>
      <c r="B940" s="142"/>
      <c r="C940" s="143"/>
      <c r="D940" s="143"/>
      <c r="E940" s="144"/>
      <c r="F940" s="143"/>
      <c r="G940" s="145"/>
      <c r="H940" s="145"/>
      <c r="I940" s="145"/>
      <c r="J940" s="146"/>
      <c r="K940" s="147"/>
    </row>
    <row r="941" spans="1:11" x14ac:dyDescent="0.3">
      <c r="A941" s="142"/>
      <c r="B941" s="142"/>
      <c r="C941" s="143"/>
      <c r="D941" s="143"/>
      <c r="E941" s="144"/>
      <c r="F941" s="143"/>
      <c r="G941" s="145"/>
      <c r="H941" s="145"/>
      <c r="I941" s="145"/>
      <c r="J941" s="146"/>
      <c r="K941" s="147"/>
    </row>
    <row r="942" spans="1:11" x14ac:dyDescent="0.3">
      <c r="A942" s="142"/>
      <c r="B942" s="142"/>
      <c r="C942" s="143"/>
      <c r="D942" s="143"/>
      <c r="E942" s="144"/>
      <c r="F942" s="143"/>
      <c r="G942" s="145"/>
      <c r="H942" s="145"/>
      <c r="I942" s="145"/>
      <c r="J942" s="146"/>
      <c r="K942" s="147"/>
    </row>
    <row r="943" spans="1:11" x14ac:dyDescent="0.3">
      <c r="A943" s="142"/>
      <c r="B943" s="142"/>
      <c r="C943" s="143"/>
      <c r="D943" s="143"/>
      <c r="E943" s="144"/>
      <c r="F943" s="143"/>
      <c r="G943" s="145"/>
      <c r="H943" s="145"/>
      <c r="I943" s="145"/>
      <c r="J943" s="146"/>
      <c r="K943" s="147"/>
    </row>
    <row r="944" spans="1:11" x14ac:dyDescent="0.3">
      <c r="A944" s="142"/>
      <c r="B944" s="142"/>
      <c r="C944" s="143"/>
      <c r="D944" s="143"/>
      <c r="E944" s="144"/>
      <c r="F944" s="143"/>
      <c r="G944" s="145"/>
      <c r="H944" s="145"/>
      <c r="I944" s="145"/>
      <c r="J944" s="146"/>
      <c r="K944" s="147"/>
    </row>
    <row r="945" spans="1:11" x14ac:dyDescent="0.3">
      <c r="A945" s="142"/>
      <c r="B945" s="142"/>
      <c r="C945" s="143"/>
      <c r="D945" s="143"/>
      <c r="E945" s="144"/>
      <c r="F945" s="143"/>
      <c r="G945" s="145"/>
      <c r="H945" s="145"/>
      <c r="I945" s="145"/>
      <c r="J945" s="146"/>
      <c r="K945" s="147"/>
    </row>
    <row r="946" spans="1:11" x14ac:dyDescent="0.3">
      <c r="A946" s="142"/>
      <c r="B946" s="142"/>
      <c r="C946" s="143"/>
      <c r="D946" s="143"/>
      <c r="E946" s="144"/>
      <c r="F946" s="143"/>
      <c r="G946" s="145"/>
      <c r="H946" s="145"/>
      <c r="I946" s="145"/>
      <c r="J946" s="146"/>
      <c r="K946" s="147"/>
    </row>
    <row r="947" spans="1:11" x14ac:dyDescent="0.3">
      <c r="A947" s="142"/>
      <c r="B947" s="142"/>
      <c r="C947" s="143"/>
      <c r="D947" s="143"/>
      <c r="E947" s="144"/>
      <c r="F947" s="143"/>
      <c r="G947" s="145"/>
      <c r="H947" s="145"/>
      <c r="I947" s="145"/>
      <c r="J947" s="146"/>
      <c r="K947" s="147"/>
    </row>
    <row r="948" spans="1:11" x14ac:dyDescent="0.3">
      <c r="A948" s="142"/>
      <c r="B948" s="142"/>
      <c r="C948" s="143"/>
      <c r="D948" s="143"/>
      <c r="E948" s="144"/>
      <c r="F948" s="143"/>
      <c r="G948" s="145"/>
      <c r="H948" s="145"/>
      <c r="I948" s="145"/>
      <c r="J948" s="146"/>
      <c r="K948" s="147"/>
    </row>
    <row r="949" spans="1:11" x14ac:dyDescent="0.3">
      <c r="A949" s="142"/>
      <c r="B949" s="142"/>
      <c r="C949" s="143"/>
      <c r="D949" s="143"/>
      <c r="E949" s="144"/>
      <c r="F949" s="143"/>
      <c r="G949" s="145"/>
      <c r="H949" s="145"/>
      <c r="I949" s="145"/>
      <c r="J949" s="146"/>
      <c r="K949" s="147"/>
    </row>
    <row r="950" spans="1:11" x14ac:dyDescent="0.3">
      <c r="A950" s="142"/>
      <c r="B950" s="142"/>
      <c r="C950" s="143"/>
      <c r="D950" s="143"/>
      <c r="E950" s="144"/>
      <c r="F950" s="143"/>
      <c r="G950" s="145"/>
      <c r="H950" s="145"/>
      <c r="I950" s="145"/>
      <c r="J950" s="146"/>
      <c r="K950" s="147"/>
    </row>
    <row r="951" spans="1:11" x14ac:dyDescent="0.3">
      <c r="A951" s="142"/>
      <c r="B951" s="142"/>
      <c r="C951" s="143"/>
      <c r="D951" s="143"/>
      <c r="E951" s="144"/>
      <c r="F951" s="143"/>
      <c r="G951" s="145"/>
      <c r="H951" s="145"/>
      <c r="I951" s="145"/>
      <c r="J951" s="146"/>
      <c r="K951" s="147"/>
    </row>
    <row r="952" spans="1:11" x14ac:dyDescent="0.3">
      <c r="A952" s="142"/>
      <c r="B952" s="142"/>
      <c r="C952" s="143"/>
      <c r="D952" s="143"/>
      <c r="E952" s="144"/>
      <c r="F952" s="143"/>
      <c r="G952" s="145"/>
      <c r="H952" s="145"/>
      <c r="I952" s="145"/>
      <c r="J952" s="146"/>
      <c r="K952" s="147"/>
    </row>
    <row r="953" spans="1:11" x14ac:dyDescent="0.3">
      <c r="A953" s="142"/>
      <c r="B953" s="142"/>
      <c r="C953" s="143"/>
      <c r="D953" s="143"/>
      <c r="E953" s="144"/>
      <c r="F953" s="143"/>
      <c r="G953" s="145"/>
      <c r="H953" s="145"/>
      <c r="I953" s="145"/>
      <c r="J953" s="146"/>
      <c r="K953" s="147"/>
    </row>
    <row r="954" spans="1:11" x14ac:dyDescent="0.3">
      <c r="A954" s="142"/>
      <c r="B954" s="142"/>
      <c r="C954" s="143"/>
      <c r="D954" s="143"/>
      <c r="E954" s="144"/>
      <c r="F954" s="143"/>
      <c r="G954" s="145"/>
      <c r="H954" s="145"/>
      <c r="I954" s="145"/>
      <c r="J954" s="146"/>
      <c r="K954" s="147"/>
    </row>
    <row r="955" spans="1:11" x14ac:dyDescent="0.3">
      <c r="A955" s="142"/>
      <c r="B955" s="142"/>
      <c r="C955" s="143"/>
      <c r="D955" s="143"/>
      <c r="E955" s="144"/>
      <c r="F955" s="143"/>
      <c r="G955" s="145"/>
      <c r="H955" s="145"/>
      <c r="I955" s="145"/>
      <c r="J955" s="146"/>
      <c r="K955" s="147"/>
    </row>
    <row r="956" spans="1:11" x14ac:dyDescent="0.3">
      <c r="A956" s="142"/>
      <c r="B956" s="142"/>
      <c r="C956" s="143"/>
      <c r="D956" s="143"/>
      <c r="E956" s="144"/>
      <c r="F956" s="143"/>
      <c r="G956" s="145"/>
      <c r="H956" s="145"/>
      <c r="I956" s="145"/>
      <c r="J956" s="146"/>
      <c r="K956" s="147"/>
    </row>
    <row r="957" spans="1:11" x14ac:dyDescent="0.3">
      <c r="A957" s="142"/>
      <c r="B957" s="142"/>
      <c r="C957" s="143"/>
      <c r="D957" s="143"/>
      <c r="E957" s="144"/>
      <c r="F957" s="143"/>
      <c r="G957" s="145"/>
      <c r="H957" s="145"/>
      <c r="I957" s="145"/>
      <c r="J957" s="146"/>
      <c r="K957" s="147"/>
    </row>
    <row r="958" spans="1:11" x14ac:dyDescent="0.3">
      <c r="A958" s="142"/>
      <c r="B958" s="142"/>
      <c r="C958" s="143"/>
      <c r="D958" s="143"/>
      <c r="E958" s="144"/>
      <c r="F958" s="143"/>
      <c r="G958" s="145"/>
      <c r="H958" s="145"/>
      <c r="I958" s="145"/>
      <c r="J958" s="146"/>
      <c r="K958" s="147"/>
    </row>
    <row r="959" spans="1:11" x14ac:dyDescent="0.3">
      <c r="A959" s="142"/>
      <c r="B959" s="142"/>
      <c r="C959" s="143"/>
      <c r="D959" s="143"/>
      <c r="E959" s="144"/>
      <c r="F959" s="143"/>
      <c r="G959" s="145"/>
      <c r="H959" s="145"/>
      <c r="I959" s="145"/>
      <c r="J959" s="146"/>
      <c r="K959" s="147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INFORME_MENSAL</vt:lpstr>
      <vt:lpstr>Acomp historico</vt:lpstr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Travessia</cp:lastModifiedBy>
  <dcterms:created xsi:type="dcterms:W3CDTF">2023-09-27T14:10:29Z</dcterms:created>
  <dcterms:modified xsi:type="dcterms:W3CDTF">2023-11-17T18:30:35Z</dcterms:modified>
</cp:coreProperties>
</file>