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TRABALHO FINAL\"/>
    </mc:Choice>
  </mc:AlternateContent>
  <xr:revisionPtr revIDLastSave="0" documentId="13_ncr:1_{21AEE224-12DA-48AB-B4D3-67EF55953DAB}" xr6:coauthVersionLast="46" xr6:coauthVersionMax="46" xr10:uidLastSave="{00000000-0000-0000-0000-000000000000}"/>
  <bookViews>
    <workbookView xWindow="-120" yWindow="-120" windowWidth="20730" windowHeight="11160" activeTab="3" xr2:uid="{0F04B11E-2F66-4246-BBC8-0DA595DA2DB0}"/>
  </bookViews>
  <sheets>
    <sheet name="Base de dados" sheetId="1" r:id="rId1"/>
    <sheet name="Etapa 1" sheetId="3" r:id="rId2"/>
    <sheet name="Etapa 2" sheetId="4" r:id="rId3"/>
    <sheet name="Etapa 3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6" i="5" l="1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3" i="5"/>
  <c r="K12" i="5"/>
  <c r="M23" i="5"/>
  <c r="L22" i="5"/>
  <c r="L23" i="5"/>
  <c r="L24" i="5"/>
  <c r="K23" i="5"/>
  <c r="L9" i="5"/>
  <c r="L8" i="5"/>
  <c r="L4" i="5"/>
  <c r="L5" i="5"/>
  <c r="L6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3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" i="5"/>
  <c r="F5" i="5"/>
  <c r="F6" i="5"/>
  <c r="F3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" i="5"/>
  <c r="E3" i="5"/>
  <c r="D407" i="5"/>
  <c r="D406" i="5"/>
  <c r="D405" i="5"/>
  <c r="D404" i="5"/>
  <c r="D403" i="5"/>
  <c r="D402" i="5"/>
  <c r="D401" i="5"/>
  <c r="D400" i="5"/>
  <c r="D399" i="5"/>
  <c r="D398" i="5"/>
  <c r="D397" i="5"/>
  <c r="D396" i="5"/>
  <c r="D395" i="5"/>
  <c r="D394" i="5"/>
  <c r="D393" i="5"/>
  <c r="D392" i="5"/>
  <c r="D391" i="5"/>
  <c r="D390" i="5"/>
  <c r="D389" i="5"/>
  <c r="D388" i="5"/>
  <c r="D387" i="5"/>
  <c r="D386" i="5"/>
  <c r="D385" i="5"/>
  <c r="D384" i="5"/>
  <c r="D383" i="5"/>
  <c r="D382" i="5"/>
  <c r="D381" i="5"/>
  <c r="D380" i="5"/>
  <c r="D379" i="5"/>
  <c r="D378" i="5"/>
  <c r="D377" i="5"/>
  <c r="D376" i="5"/>
  <c r="D375" i="5"/>
  <c r="D374" i="5"/>
  <c r="D373" i="5"/>
  <c r="D372" i="5"/>
  <c r="D371" i="5"/>
  <c r="D370" i="5"/>
  <c r="D369" i="5"/>
  <c r="D368" i="5"/>
  <c r="D367" i="5"/>
  <c r="D366" i="5"/>
  <c r="D365" i="5"/>
  <c r="D364" i="5"/>
  <c r="D363" i="5"/>
  <c r="D362" i="5"/>
  <c r="D361" i="5"/>
  <c r="D360" i="5"/>
  <c r="D359" i="5"/>
  <c r="D358" i="5"/>
  <c r="D357" i="5"/>
  <c r="D356" i="5"/>
  <c r="D355" i="5"/>
  <c r="D354" i="5"/>
  <c r="D353" i="5"/>
  <c r="D352" i="5"/>
  <c r="D351" i="5"/>
  <c r="D350" i="5"/>
  <c r="D349" i="5"/>
  <c r="D348" i="5"/>
  <c r="D347" i="5"/>
  <c r="D346" i="5"/>
  <c r="D345" i="5"/>
  <c r="D344" i="5"/>
  <c r="D343" i="5"/>
  <c r="D342" i="5"/>
  <c r="D341" i="5"/>
  <c r="D340" i="5"/>
  <c r="D339" i="5"/>
  <c r="D338" i="5"/>
  <c r="D337" i="5"/>
  <c r="D336" i="5"/>
  <c r="D335" i="5"/>
  <c r="D334" i="5"/>
  <c r="D333" i="5"/>
  <c r="D332" i="5"/>
  <c r="D331" i="5"/>
  <c r="D330" i="5"/>
  <c r="D329" i="5"/>
  <c r="D328" i="5"/>
  <c r="D327" i="5"/>
  <c r="D326" i="5"/>
  <c r="D325" i="5"/>
  <c r="D324" i="5"/>
  <c r="D323" i="5"/>
  <c r="D322" i="5"/>
  <c r="D321" i="5"/>
  <c r="D320" i="5"/>
  <c r="D319" i="5"/>
  <c r="D318" i="5"/>
  <c r="D317" i="5"/>
  <c r="D316" i="5"/>
  <c r="D315" i="5"/>
  <c r="D314" i="5"/>
  <c r="D313" i="5"/>
  <c r="D312" i="5"/>
  <c r="D311" i="5"/>
  <c r="D310" i="5"/>
  <c r="D309" i="5"/>
  <c r="D308" i="5"/>
  <c r="D307" i="5"/>
  <c r="D306" i="5"/>
  <c r="D305" i="5"/>
  <c r="D304" i="5"/>
  <c r="D303" i="5"/>
  <c r="D302" i="5"/>
  <c r="D301" i="5"/>
  <c r="D300" i="5"/>
  <c r="D299" i="5"/>
  <c r="D298" i="5"/>
  <c r="D297" i="5"/>
  <c r="D296" i="5"/>
  <c r="D295" i="5"/>
  <c r="D294" i="5"/>
  <c r="D293" i="5"/>
  <c r="D292" i="5"/>
  <c r="D291" i="5"/>
  <c r="D290" i="5"/>
  <c r="D289" i="5"/>
  <c r="D288" i="5"/>
  <c r="D287" i="5"/>
  <c r="D286" i="5"/>
  <c r="D285" i="5"/>
  <c r="D284" i="5"/>
  <c r="D283" i="5"/>
  <c r="D282" i="5"/>
  <c r="D281" i="5"/>
  <c r="D280" i="5"/>
  <c r="D279" i="5"/>
  <c r="D278" i="5"/>
  <c r="D277" i="5"/>
  <c r="D276" i="5"/>
  <c r="D275" i="5"/>
  <c r="D274" i="5"/>
  <c r="D273" i="5"/>
  <c r="D272" i="5"/>
  <c r="D271" i="5"/>
  <c r="D270" i="5"/>
  <c r="D269" i="5"/>
  <c r="D268" i="5"/>
  <c r="D267" i="5"/>
  <c r="D266" i="5"/>
  <c r="D265" i="5"/>
  <c r="D264" i="5"/>
  <c r="D263" i="5"/>
  <c r="D262" i="5"/>
  <c r="D261" i="5"/>
  <c r="D260" i="5"/>
  <c r="D259" i="5"/>
  <c r="D258" i="5"/>
  <c r="D257" i="5"/>
  <c r="D256" i="5"/>
  <c r="D255" i="5"/>
  <c r="D254" i="5"/>
  <c r="D253" i="5"/>
  <c r="D252" i="5"/>
  <c r="D251" i="5"/>
  <c r="D250" i="5"/>
  <c r="D249" i="5"/>
  <c r="D248" i="5"/>
  <c r="D247" i="5"/>
  <c r="D246" i="5"/>
  <c r="D245" i="5"/>
  <c r="D244" i="5"/>
  <c r="D243" i="5"/>
  <c r="D242" i="5"/>
  <c r="D241" i="5"/>
  <c r="D240" i="5"/>
  <c r="D239" i="5"/>
  <c r="D238" i="5"/>
  <c r="D237" i="5"/>
  <c r="D236" i="5"/>
  <c r="D235" i="5"/>
  <c r="D234" i="5"/>
  <c r="D233" i="5"/>
  <c r="D232" i="5"/>
  <c r="D231" i="5"/>
  <c r="D230" i="5"/>
  <c r="D229" i="5"/>
  <c r="D228" i="5"/>
  <c r="D227" i="5"/>
  <c r="D226" i="5"/>
  <c r="D225" i="5"/>
  <c r="D224" i="5"/>
  <c r="D223" i="5"/>
  <c r="D222" i="5"/>
  <c r="D221" i="5"/>
  <c r="D220" i="5"/>
  <c r="D219" i="5"/>
  <c r="D218" i="5"/>
  <c r="D217" i="5"/>
  <c r="D216" i="5"/>
  <c r="D215" i="5"/>
  <c r="D214" i="5"/>
  <c r="D213" i="5"/>
  <c r="D212" i="5"/>
  <c r="D211" i="5"/>
  <c r="D210" i="5"/>
  <c r="D209" i="5"/>
  <c r="D208" i="5"/>
  <c r="D207" i="5"/>
  <c r="D206" i="5"/>
  <c r="D205" i="5"/>
  <c r="D204" i="5"/>
  <c r="D203" i="5"/>
  <c r="D202" i="5"/>
  <c r="D201" i="5"/>
  <c r="D200" i="5"/>
  <c r="D199" i="5"/>
  <c r="D198" i="5"/>
  <c r="D197" i="5"/>
  <c r="D196" i="5"/>
  <c r="D195" i="5"/>
  <c r="D194" i="5"/>
  <c r="D193" i="5"/>
  <c r="D192" i="5"/>
  <c r="D191" i="5"/>
  <c r="D190" i="5"/>
  <c r="D189" i="5"/>
  <c r="D188" i="5"/>
  <c r="D187" i="5"/>
  <c r="D186" i="5"/>
  <c r="D185" i="5"/>
  <c r="D184" i="5"/>
  <c r="D183" i="5"/>
  <c r="D182" i="5"/>
  <c r="D181" i="5"/>
  <c r="D180" i="5"/>
  <c r="D179" i="5"/>
  <c r="D178" i="5"/>
  <c r="D177" i="5"/>
  <c r="D176" i="5"/>
  <c r="D175" i="5"/>
  <c r="D174" i="5"/>
  <c r="D173" i="5"/>
  <c r="D172" i="5"/>
  <c r="D171" i="5"/>
  <c r="D170" i="5"/>
  <c r="D169" i="5"/>
  <c r="D168" i="5"/>
  <c r="D167" i="5"/>
  <c r="D166" i="5"/>
  <c r="D165" i="5"/>
  <c r="D164" i="5"/>
  <c r="D163" i="5"/>
  <c r="D162" i="5"/>
  <c r="D161" i="5"/>
  <c r="D160" i="5"/>
  <c r="D159" i="5"/>
  <c r="D158" i="5"/>
  <c r="D157" i="5"/>
  <c r="D156" i="5"/>
  <c r="D155" i="5"/>
  <c r="D154" i="5"/>
  <c r="D153" i="5"/>
  <c r="D152" i="5"/>
  <c r="D151" i="5"/>
  <c r="D150" i="5"/>
  <c r="D149" i="5"/>
  <c r="D148" i="5"/>
  <c r="D147" i="5"/>
  <c r="D146" i="5"/>
  <c r="D145" i="5"/>
  <c r="D144" i="5"/>
  <c r="D143" i="5"/>
  <c r="D142" i="5"/>
  <c r="D141" i="5"/>
  <c r="D140" i="5"/>
  <c r="D139" i="5"/>
  <c r="D138" i="5"/>
  <c r="D137" i="5"/>
  <c r="D136" i="5"/>
  <c r="D135" i="5"/>
  <c r="D134" i="5"/>
  <c r="D133" i="5"/>
  <c r="D132" i="5"/>
  <c r="D131" i="5"/>
  <c r="D130" i="5"/>
  <c r="D129" i="5"/>
  <c r="D128" i="5"/>
  <c r="D127" i="5"/>
  <c r="D126" i="5"/>
  <c r="D125" i="5"/>
  <c r="D124" i="5"/>
  <c r="D123" i="5"/>
  <c r="D122" i="5"/>
  <c r="D121" i="5"/>
  <c r="D120" i="5"/>
  <c r="D119" i="5"/>
  <c r="D118" i="5"/>
  <c r="D117" i="5"/>
  <c r="D116" i="5"/>
  <c r="D115" i="5"/>
  <c r="D114" i="5"/>
  <c r="D113" i="5"/>
  <c r="D112" i="5"/>
  <c r="D111" i="5"/>
  <c r="D110" i="5"/>
  <c r="D109" i="5"/>
  <c r="D108" i="5"/>
  <c r="D107" i="5"/>
  <c r="D106" i="5"/>
  <c r="D105" i="5"/>
  <c r="D104" i="5"/>
  <c r="D103" i="5"/>
  <c r="D102" i="5"/>
  <c r="D101" i="5"/>
  <c r="D100" i="5"/>
  <c r="D99" i="5"/>
  <c r="D98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" i="4"/>
  <c r="H5" i="4"/>
  <c r="H6" i="4"/>
  <c r="H3" i="4"/>
  <c r="L27" i="4"/>
  <c r="L24" i="4"/>
  <c r="L13" i="4" a="1"/>
  <c r="L13" i="4" s="1"/>
  <c r="N13" i="4"/>
  <c r="O13" i="4"/>
  <c r="R13" i="4"/>
  <c r="S13" i="4"/>
  <c r="V13" i="4"/>
  <c r="W13" i="4"/>
  <c r="Z13" i="4"/>
  <c r="AA13" i="4"/>
  <c r="AD13" i="4"/>
  <c r="AE13" i="4"/>
  <c r="AH13" i="4"/>
  <c r="AI13" i="4"/>
  <c r="AL13" i="4"/>
  <c r="AM13" i="4"/>
  <c r="AP13" i="4"/>
  <c r="AQ13" i="4"/>
  <c r="AT13" i="4"/>
  <c r="AU13" i="4"/>
  <c r="AX13" i="4"/>
  <c r="AY13" i="4"/>
  <c r="BB13" i="4"/>
  <c r="BC13" i="4"/>
  <c r="BF13" i="4"/>
  <c r="BG13" i="4"/>
  <c r="BJ13" i="4"/>
  <c r="BK13" i="4"/>
  <c r="BN13" i="4"/>
  <c r="BO13" i="4"/>
  <c r="BR13" i="4"/>
  <c r="BS13" i="4"/>
  <c r="BV13" i="4"/>
  <c r="BW13" i="4"/>
  <c r="BZ13" i="4"/>
  <c r="CA13" i="4"/>
  <c r="CD13" i="4"/>
  <c r="CE13" i="4"/>
  <c r="CH13" i="4"/>
  <c r="CI13" i="4"/>
  <c r="CL13" i="4"/>
  <c r="CM13" i="4"/>
  <c r="CP13" i="4"/>
  <c r="CQ13" i="4"/>
  <c r="CT13" i="4"/>
  <c r="CU13" i="4"/>
  <c r="CX13" i="4"/>
  <c r="CY13" i="4"/>
  <c r="DB13" i="4"/>
  <c r="DC13" i="4"/>
  <c r="DF13" i="4"/>
  <c r="DG13" i="4"/>
  <c r="DJ13" i="4"/>
  <c r="DK13" i="4"/>
  <c r="DN13" i="4"/>
  <c r="DO13" i="4"/>
  <c r="DR13" i="4"/>
  <c r="DS13" i="4"/>
  <c r="DV13" i="4"/>
  <c r="DW13" i="4"/>
  <c r="DZ13" i="4"/>
  <c r="EA13" i="4"/>
  <c r="ED13" i="4"/>
  <c r="EE13" i="4"/>
  <c r="EH13" i="4"/>
  <c r="EI13" i="4"/>
  <c r="EL13" i="4"/>
  <c r="EM13" i="4"/>
  <c r="EP13" i="4"/>
  <c r="EQ13" i="4"/>
  <c r="ET13" i="4"/>
  <c r="EU13" i="4"/>
  <c r="EX13" i="4"/>
  <c r="EY13" i="4"/>
  <c r="FB13" i="4"/>
  <c r="FC13" i="4"/>
  <c r="FF13" i="4"/>
  <c r="FG13" i="4"/>
  <c r="FJ13" i="4"/>
  <c r="FK13" i="4"/>
  <c r="FN13" i="4"/>
  <c r="FO13" i="4"/>
  <c r="FR13" i="4"/>
  <c r="FS13" i="4"/>
  <c r="FV13" i="4"/>
  <c r="FW13" i="4"/>
  <c r="FZ13" i="4"/>
  <c r="GA13" i="4"/>
  <c r="GD13" i="4"/>
  <c r="GE13" i="4"/>
  <c r="GH13" i="4"/>
  <c r="GI13" i="4"/>
  <c r="GL13" i="4"/>
  <c r="GM13" i="4"/>
  <c r="GP13" i="4"/>
  <c r="GQ13" i="4"/>
  <c r="GT13" i="4"/>
  <c r="GU13" i="4"/>
  <c r="GX13" i="4"/>
  <c r="GY13" i="4"/>
  <c r="HB13" i="4"/>
  <c r="HC13" i="4"/>
  <c r="HF13" i="4"/>
  <c r="HG13" i="4"/>
  <c r="HJ13" i="4"/>
  <c r="HK13" i="4"/>
  <c r="HN13" i="4"/>
  <c r="HO13" i="4"/>
  <c r="HR13" i="4"/>
  <c r="HS13" i="4"/>
  <c r="HV13" i="4"/>
  <c r="HW13" i="4"/>
  <c r="HZ13" i="4"/>
  <c r="IA13" i="4"/>
  <c r="ID13" i="4"/>
  <c r="IE13" i="4"/>
  <c r="IH13" i="4"/>
  <c r="II13" i="4"/>
  <c r="IL13" i="4"/>
  <c r="IM13" i="4"/>
  <c r="IP13" i="4"/>
  <c r="IQ13" i="4"/>
  <c r="IT13" i="4"/>
  <c r="IU13" i="4"/>
  <c r="IX13" i="4"/>
  <c r="IY13" i="4"/>
  <c r="JB13" i="4"/>
  <c r="JC13" i="4"/>
  <c r="JF13" i="4"/>
  <c r="JG13" i="4"/>
  <c r="JJ13" i="4"/>
  <c r="JK13" i="4"/>
  <c r="JN13" i="4"/>
  <c r="JO13" i="4"/>
  <c r="JR13" i="4"/>
  <c r="JS13" i="4"/>
  <c r="JV13" i="4"/>
  <c r="JW13" i="4"/>
  <c r="JZ13" i="4"/>
  <c r="KA13" i="4"/>
  <c r="KD13" i="4"/>
  <c r="KE13" i="4"/>
  <c r="KH13" i="4"/>
  <c r="KI13" i="4"/>
  <c r="KL13" i="4"/>
  <c r="KM13" i="4"/>
  <c r="KP13" i="4"/>
  <c r="KQ13" i="4"/>
  <c r="KT13" i="4"/>
  <c r="KU13" i="4"/>
  <c r="KX13" i="4"/>
  <c r="KY13" i="4"/>
  <c r="KZ13" i="4"/>
  <c r="LB13" i="4"/>
  <c r="LC13" i="4"/>
  <c r="LD13" i="4"/>
  <c r="LF13" i="4"/>
  <c r="LG13" i="4"/>
  <c r="LH13" i="4"/>
  <c r="LJ13" i="4"/>
  <c r="LK13" i="4"/>
  <c r="LL13" i="4"/>
  <c r="LN13" i="4"/>
  <c r="LO13" i="4"/>
  <c r="LP13" i="4"/>
  <c r="LR13" i="4"/>
  <c r="LS13" i="4"/>
  <c r="LT13" i="4"/>
  <c r="LV13" i="4"/>
  <c r="LW13" i="4"/>
  <c r="LX13" i="4"/>
  <c r="LZ13" i="4"/>
  <c r="MA13" i="4"/>
  <c r="MB13" i="4"/>
  <c r="MD13" i="4"/>
  <c r="ME13" i="4"/>
  <c r="MF13" i="4"/>
  <c r="MH13" i="4"/>
  <c r="MI13" i="4"/>
  <c r="MJ13" i="4"/>
  <c r="ML13" i="4"/>
  <c r="MM13" i="4"/>
  <c r="MN13" i="4"/>
  <c r="MO13" i="4"/>
  <c r="MP13" i="4"/>
  <c r="MQ13" i="4"/>
  <c r="MR13" i="4"/>
  <c r="MS13" i="4"/>
  <c r="MT13" i="4"/>
  <c r="MU13" i="4"/>
  <c r="MV13" i="4"/>
  <c r="MW13" i="4"/>
  <c r="MX13" i="4"/>
  <c r="MY13" i="4"/>
  <c r="MZ13" i="4"/>
  <c r="NA13" i="4"/>
  <c r="NB13" i="4"/>
  <c r="NC13" i="4"/>
  <c r="ND13" i="4"/>
  <c r="NE13" i="4"/>
  <c r="NF13" i="4"/>
  <c r="NG13" i="4"/>
  <c r="NH13" i="4"/>
  <c r="NI13" i="4"/>
  <c r="NJ13" i="4"/>
  <c r="NK13" i="4"/>
  <c r="NL13" i="4"/>
  <c r="NM13" i="4"/>
  <c r="NN13" i="4"/>
  <c r="NO13" i="4"/>
  <c r="NP13" i="4"/>
  <c r="NQ13" i="4"/>
  <c r="NR13" i="4"/>
  <c r="NS13" i="4"/>
  <c r="NT13" i="4"/>
  <c r="NU13" i="4"/>
  <c r="NV13" i="4"/>
  <c r="NW13" i="4"/>
  <c r="NX13" i="4"/>
  <c r="NY13" i="4"/>
  <c r="NZ13" i="4"/>
  <c r="OA13" i="4"/>
  <c r="OB13" i="4"/>
  <c r="OC13" i="4"/>
  <c r="OD13" i="4"/>
  <c r="OE13" i="4"/>
  <c r="OF13" i="4"/>
  <c r="OG13" i="4"/>
  <c r="OH13" i="4"/>
  <c r="OI13" i="4"/>
  <c r="OJ13" i="4"/>
  <c r="OK13" i="4"/>
  <c r="OL13" i="4"/>
  <c r="OM13" i="4"/>
  <c r="ON13" i="4"/>
  <c r="OO13" i="4"/>
  <c r="OP13" i="4"/>
  <c r="OQ13" i="4"/>
  <c r="OR13" i="4"/>
  <c r="OS13" i="4"/>
  <c r="OT13" i="4"/>
  <c r="OU13" i="4"/>
  <c r="OV13" i="4"/>
  <c r="OW13" i="4"/>
  <c r="OX13" i="4"/>
  <c r="OY13" i="4"/>
  <c r="OZ13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AM14" i="4"/>
  <c r="AN14" i="4"/>
  <c r="AO14" i="4"/>
  <c r="AP14" i="4"/>
  <c r="AQ14" i="4"/>
  <c r="AR14" i="4"/>
  <c r="AS14" i="4"/>
  <c r="AT14" i="4"/>
  <c r="AU14" i="4"/>
  <c r="AV14" i="4"/>
  <c r="AW14" i="4"/>
  <c r="AX14" i="4"/>
  <c r="AY14" i="4"/>
  <c r="AZ14" i="4"/>
  <c r="BA14" i="4"/>
  <c r="BB14" i="4"/>
  <c r="BC14" i="4"/>
  <c r="BD14" i="4"/>
  <c r="BE14" i="4"/>
  <c r="BF14" i="4"/>
  <c r="BG14" i="4"/>
  <c r="BH14" i="4"/>
  <c r="BI14" i="4"/>
  <c r="BJ14" i="4"/>
  <c r="BK14" i="4"/>
  <c r="BL14" i="4"/>
  <c r="BM14" i="4"/>
  <c r="BN14" i="4"/>
  <c r="BO14" i="4"/>
  <c r="BP14" i="4"/>
  <c r="BQ14" i="4"/>
  <c r="BR14" i="4"/>
  <c r="BS14" i="4"/>
  <c r="BT14" i="4"/>
  <c r="BU14" i="4"/>
  <c r="BV14" i="4"/>
  <c r="BW14" i="4"/>
  <c r="BX14" i="4"/>
  <c r="BY14" i="4"/>
  <c r="BZ14" i="4"/>
  <c r="CA14" i="4"/>
  <c r="CB14" i="4"/>
  <c r="CC14" i="4"/>
  <c r="CD14" i="4"/>
  <c r="CE14" i="4"/>
  <c r="CF14" i="4"/>
  <c r="CG14" i="4"/>
  <c r="CH14" i="4"/>
  <c r="CI14" i="4"/>
  <c r="CJ14" i="4"/>
  <c r="CK14" i="4"/>
  <c r="CL14" i="4"/>
  <c r="CM14" i="4"/>
  <c r="CN14" i="4"/>
  <c r="CO14" i="4"/>
  <c r="CP14" i="4"/>
  <c r="CQ14" i="4"/>
  <c r="CR14" i="4"/>
  <c r="CS14" i="4"/>
  <c r="CT14" i="4"/>
  <c r="CU14" i="4"/>
  <c r="CV14" i="4"/>
  <c r="CW14" i="4"/>
  <c r="CX14" i="4"/>
  <c r="CY14" i="4"/>
  <c r="CZ14" i="4"/>
  <c r="DA14" i="4"/>
  <c r="DB14" i="4"/>
  <c r="DC14" i="4"/>
  <c r="DD14" i="4"/>
  <c r="DE14" i="4"/>
  <c r="DF14" i="4"/>
  <c r="DG14" i="4"/>
  <c r="DH14" i="4"/>
  <c r="DI14" i="4"/>
  <c r="DJ14" i="4"/>
  <c r="DK14" i="4"/>
  <c r="DL14" i="4"/>
  <c r="DM14" i="4"/>
  <c r="DN14" i="4"/>
  <c r="DO14" i="4"/>
  <c r="DP14" i="4"/>
  <c r="DQ14" i="4"/>
  <c r="DR14" i="4"/>
  <c r="DS14" i="4"/>
  <c r="DT14" i="4"/>
  <c r="DU14" i="4"/>
  <c r="DV14" i="4"/>
  <c r="DW14" i="4"/>
  <c r="DX14" i="4"/>
  <c r="DY14" i="4"/>
  <c r="DZ14" i="4"/>
  <c r="EA14" i="4"/>
  <c r="EB14" i="4"/>
  <c r="EC14" i="4"/>
  <c r="ED14" i="4"/>
  <c r="EE14" i="4"/>
  <c r="EF14" i="4"/>
  <c r="EG14" i="4"/>
  <c r="EH14" i="4"/>
  <c r="EI14" i="4"/>
  <c r="EJ14" i="4"/>
  <c r="EK14" i="4"/>
  <c r="EL14" i="4"/>
  <c r="EM14" i="4"/>
  <c r="EN14" i="4"/>
  <c r="EO14" i="4"/>
  <c r="EP14" i="4"/>
  <c r="EQ14" i="4"/>
  <c r="ER14" i="4"/>
  <c r="ES14" i="4"/>
  <c r="ET14" i="4"/>
  <c r="EU14" i="4"/>
  <c r="EV14" i="4"/>
  <c r="EW14" i="4"/>
  <c r="EX14" i="4"/>
  <c r="EY14" i="4"/>
  <c r="EZ14" i="4"/>
  <c r="FA14" i="4"/>
  <c r="FB14" i="4"/>
  <c r="FC14" i="4"/>
  <c r="FD14" i="4"/>
  <c r="FE14" i="4"/>
  <c r="FF14" i="4"/>
  <c r="FG14" i="4"/>
  <c r="FH14" i="4"/>
  <c r="FI14" i="4"/>
  <c r="FJ14" i="4"/>
  <c r="FK14" i="4"/>
  <c r="FL14" i="4"/>
  <c r="FM14" i="4"/>
  <c r="FN14" i="4"/>
  <c r="FO14" i="4"/>
  <c r="FP14" i="4"/>
  <c r="FQ14" i="4"/>
  <c r="FR14" i="4"/>
  <c r="FS14" i="4"/>
  <c r="FT14" i="4"/>
  <c r="FU14" i="4"/>
  <c r="FV14" i="4"/>
  <c r="FW14" i="4"/>
  <c r="FX14" i="4"/>
  <c r="FY14" i="4"/>
  <c r="FZ14" i="4"/>
  <c r="GA14" i="4"/>
  <c r="GB14" i="4"/>
  <c r="GC14" i="4"/>
  <c r="GD14" i="4"/>
  <c r="GE14" i="4"/>
  <c r="GF14" i="4"/>
  <c r="GG14" i="4"/>
  <c r="GH14" i="4"/>
  <c r="GI14" i="4"/>
  <c r="GJ14" i="4"/>
  <c r="GK14" i="4"/>
  <c r="GL14" i="4"/>
  <c r="GM14" i="4"/>
  <c r="GN14" i="4"/>
  <c r="GO14" i="4"/>
  <c r="GP14" i="4"/>
  <c r="GQ14" i="4"/>
  <c r="GR14" i="4"/>
  <c r="GS14" i="4"/>
  <c r="GT14" i="4"/>
  <c r="GU14" i="4"/>
  <c r="GV14" i="4"/>
  <c r="GW14" i="4"/>
  <c r="GX14" i="4"/>
  <c r="GY14" i="4"/>
  <c r="GZ14" i="4"/>
  <c r="HA14" i="4"/>
  <c r="HB14" i="4"/>
  <c r="HC14" i="4"/>
  <c r="HD14" i="4"/>
  <c r="HE14" i="4"/>
  <c r="HF14" i="4"/>
  <c r="HG14" i="4"/>
  <c r="HH14" i="4"/>
  <c r="HI14" i="4"/>
  <c r="HJ14" i="4"/>
  <c r="HK14" i="4"/>
  <c r="HL14" i="4"/>
  <c r="HM14" i="4"/>
  <c r="HN14" i="4"/>
  <c r="HO14" i="4"/>
  <c r="HP14" i="4"/>
  <c r="HQ14" i="4"/>
  <c r="HR14" i="4"/>
  <c r="HS14" i="4"/>
  <c r="HT14" i="4"/>
  <c r="HU14" i="4"/>
  <c r="HV14" i="4"/>
  <c r="HW14" i="4"/>
  <c r="HX14" i="4"/>
  <c r="HY14" i="4"/>
  <c r="HZ14" i="4"/>
  <c r="IA14" i="4"/>
  <c r="IB14" i="4"/>
  <c r="IC14" i="4"/>
  <c r="ID14" i="4"/>
  <c r="IE14" i="4"/>
  <c r="IF14" i="4"/>
  <c r="IG14" i="4"/>
  <c r="IH14" i="4"/>
  <c r="II14" i="4"/>
  <c r="IJ14" i="4"/>
  <c r="IK14" i="4"/>
  <c r="IL14" i="4"/>
  <c r="IM14" i="4"/>
  <c r="IN14" i="4"/>
  <c r="IO14" i="4"/>
  <c r="IP14" i="4"/>
  <c r="IQ14" i="4"/>
  <c r="IR14" i="4"/>
  <c r="IS14" i="4"/>
  <c r="IT14" i="4"/>
  <c r="IU14" i="4"/>
  <c r="IV14" i="4"/>
  <c r="IW14" i="4"/>
  <c r="IX14" i="4"/>
  <c r="IY14" i="4"/>
  <c r="IZ14" i="4"/>
  <c r="JA14" i="4"/>
  <c r="JB14" i="4"/>
  <c r="JC14" i="4"/>
  <c r="JD14" i="4"/>
  <c r="JE14" i="4"/>
  <c r="JF14" i="4"/>
  <c r="JG14" i="4"/>
  <c r="JH14" i="4"/>
  <c r="JI14" i="4"/>
  <c r="JJ14" i="4"/>
  <c r="JK14" i="4"/>
  <c r="JL14" i="4"/>
  <c r="JM14" i="4"/>
  <c r="JN14" i="4"/>
  <c r="JO14" i="4"/>
  <c r="JP14" i="4"/>
  <c r="JQ14" i="4"/>
  <c r="JR14" i="4"/>
  <c r="JS14" i="4"/>
  <c r="JT14" i="4"/>
  <c r="JU14" i="4"/>
  <c r="JV14" i="4"/>
  <c r="JW14" i="4"/>
  <c r="JX14" i="4"/>
  <c r="JY14" i="4"/>
  <c r="JZ14" i="4"/>
  <c r="KA14" i="4"/>
  <c r="KB14" i="4"/>
  <c r="KC14" i="4"/>
  <c r="KD14" i="4"/>
  <c r="KE14" i="4"/>
  <c r="KF14" i="4"/>
  <c r="KG14" i="4"/>
  <c r="KH14" i="4"/>
  <c r="KI14" i="4"/>
  <c r="KJ14" i="4"/>
  <c r="KK14" i="4"/>
  <c r="KL14" i="4"/>
  <c r="KM14" i="4"/>
  <c r="KN14" i="4"/>
  <c r="KO14" i="4"/>
  <c r="KP14" i="4"/>
  <c r="KQ14" i="4"/>
  <c r="KR14" i="4"/>
  <c r="KS14" i="4"/>
  <c r="KT14" i="4"/>
  <c r="KU14" i="4"/>
  <c r="KV14" i="4"/>
  <c r="KW14" i="4"/>
  <c r="KX14" i="4"/>
  <c r="KY14" i="4"/>
  <c r="KZ14" i="4"/>
  <c r="LA14" i="4"/>
  <c r="LB14" i="4"/>
  <c r="LC14" i="4"/>
  <c r="LD14" i="4"/>
  <c r="LE14" i="4"/>
  <c r="LF14" i="4"/>
  <c r="LG14" i="4"/>
  <c r="LH14" i="4"/>
  <c r="LI14" i="4"/>
  <c r="LJ14" i="4"/>
  <c r="LK14" i="4"/>
  <c r="LL14" i="4"/>
  <c r="LM14" i="4"/>
  <c r="LN14" i="4"/>
  <c r="LO14" i="4"/>
  <c r="LP14" i="4"/>
  <c r="LQ14" i="4"/>
  <c r="LR14" i="4"/>
  <c r="LS14" i="4"/>
  <c r="LT14" i="4"/>
  <c r="LU14" i="4"/>
  <c r="LV14" i="4"/>
  <c r="LW14" i="4"/>
  <c r="LX14" i="4"/>
  <c r="LY14" i="4"/>
  <c r="LZ14" i="4"/>
  <c r="MA14" i="4"/>
  <c r="MB14" i="4"/>
  <c r="MC14" i="4"/>
  <c r="MD14" i="4"/>
  <c r="ME14" i="4"/>
  <c r="MF14" i="4"/>
  <c r="MG14" i="4"/>
  <c r="MH14" i="4"/>
  <c r="MI14" i="4"/>
  <c r="MJ14" i="4"/>
  <c r="MK14" i="4"/>
  <c r="ML14" i="4"/>
  <c r="MM14" i="4"/>
  <c r="MN14" i="4"/>
  <c r="MO14" i="4"/>
  <c r="MP14" i="4"/>
  <c r="MQ14" i="4"/>
  <c r="MR14" i="4"/>
  <c r="MS14" i="4"/>
  <c r="MT14" i="4"/>
  <c r="MU14" i="4"/>
  <c r="MV14" i="4"/>
  <c r="MW14" i="4"/>
  <c r="MX14" i="4"/>
  <c r="MY14" i="4"/>
  <c r="MZ14" i="4"/>
  <c r="NA14" i="4"/>
  <c r="NB14" i="4"/>
  <c r="NC14" i="4"/>
  <c r="ND14" i="4"/>
  <c r="NE14" i="4"/>
  <c r="NF14" i="4"/>
  <c r="NG14" i="4"/>
  <c r="NH14" i="4"/>
  <c r="NI14" i="4"/>
  <c r="NJ14" i="4"/>
  <c r="NK14" i="4"/>
  <c r="NL14" i="4"/>
  <c r="NM14" i="4"/>
  <c r="NN14" i="4"/>
  <c r="NO14" i="4"/>
  <c r="NP14" i="4"/>
  <c r="NQ14" i="4"/>
  <c r="NR14" i="4"/>
  <c r="NS14" i="4"/>
  <c r="NT14" i="4"/>
  <c r="NU14" i="4"/>
  <c r="NV14" i="4"/>
  <c r="NW14" i="4"/>
  <c r="NX14" i="4"/>
  <c r="NY14" i="4"/>
  <c r="NZ14" i="4"/>
  <c r="OA14" i="4"/>
  <c r="OB14" i="4"/>
  <c r="OC14" i="4"/>
  <c r="OD14" i="4"/>
  <c r="OE14" i="4"/>
  <c r="OF14" i="4"/>
  <c r="OG14" i="4"/>
  <c r="OH14" i="4"/>
  <c r="OI14" i="4"/>
  <c r="OJ14" i="4"/>
  <c r="OK14" i="4"/>
  <c r="OL14" i="4"/>
  <c r="OM14" i="4"/>
  <c r="ON14" i="4"/>
  <c r="OO14" i="4"/>
  <c r="OP14" i="4"/>
  <c r="OQ14" i="4"/>
  <c r="OR14" i="4"/>
  <c r="OS14" i="4"/>
  <c r="OT14" i="4"/>
  <c r="OU14" i="4"/>
  <c r="OV14" i="4"/>
  <c r="OW14" i="4"/>
  <c r="OX14" i="4"/>
  <c r="OY14" i="4"/>
  <c r="OZ14" i="4"/>
  <c r="L10" i="4" a="1"/>
  <c r="L10" i="4" s="1"/>
  <c r="M11" i="4"/>
  <c r="L7" i="4" a="1"/>
  <c r="L7" i="4" s="1"/>
  <c r="L62" i="3"/>
  <c r="L61" i="3"/>
  <c r="L60" i="3"/>
  <c r="L59" i="3"/>
  <c r="L58" i="3"/>
  <c r="M51" i="3"/>
  <c r="N51" i="3"/>
  <c r="O51" i="3"/>
  <c r="P51" i="3"/>
  <c r="Q51" i="3"/>
  <c r="R51" i="3"/>
  <c r="S51" i="3"/>
  <c r="T51" i="3"/>
  <c r="L51" i="3"/>
  <c r="M52" i="3"/>
  <c r="N52" i="3"/>
  <c r="O52" i="3"/>
  <c r="P52" i="3"/>
  <c r="Q52" i="3"/>
  <c r="R52" i="3"/>
  <c r="S52" i="3"/>
  <c r="T52" i="3"/>
  <c r="L52" i="3"/>
  <c r="M53" i="3"/>
  <c r="N53" i="3"/>
  <c r="O53" i="3"/>
  <c r="P53" i="3"/>
  <c r="Q53" i="3"/>
  <c r="R53" i="3"/>
  <c r="S53" i="3"/>
  <c r="T53" i="3"/>
  <c r="L53" i="3"/>
  <c r="M54" i="3"/>
  <c r="N54" i="3"/>
  <c r="O54" i="3"/>
  <c r="P54" i="3"/>
  <c r="Q54" i="3"/>
  <c r="R54" i="3"/>
  <c r="S54" i="3"/>
  <c r="T54" i="3"/>
  <c r="L54" i="3"/>
  <c r="M55" i="3"/>
  <c r="N55" i="3"/>
  <c r="O55" i="3"/>
  <c r="P55" i="3"/>
  <c r="Q55" i="3"/>
  <c r="R55" i="3"/>
  <c r="S55" i="3"/>
  <c r="T55" i="3"/>
  <c r="L55" i="3"/>
  <c r="L46" i="3"/>
  <c r="M46" i="3"/>
  <c r="N46" i="3"/>
  <c r="O46" i="3"/>
  <c r="P46" i="3"/>
  <c r="Q46" i="3"/>
  <c r="R46" i="3"/>
  <c r="S46" i="3"/>
  <c r="T46" i="3"/>
  <c r="L47" i="3"/>
  <c r="M47" i="3"/>
  <c r="N47" i="3"/>
  <c r="O47" i="3"/>
  <c r="P47" i="3"/>
  <c r="Q47" i="3"/>
  <c r="R47" i="3"/>
  <c r="S47" i="3"/>
  <c r="T47" i="3"/>
  <c r="L3" i="3"/>
  <c r="M3" i="3"/>
  <c r="N3" i="3"/>
  <c r="O3" i="3"/>
  <c r="P3" i="3"/>
  <c r="Q3" i="3"/>
  <c r="R3" i="3"/>
  <c r="S3" i="3"/>
  <c r="T3" i="3"/>
  <c r="L4" i="3"/>
  <c r="M4" i="3"/>
  <c r="N4" i="3"/>
  <c r="O4" i="3"/>
  <c r="P4" i="3"/>
  <c r="Q4" i="3"/>
  <c r="R4" i="3"/>
  <c r="S4" i="3"/>
  <c r="T4" i="3"/>
  <c r="L5" i="3"/>
  <c r="M5" i="3"/>
  <c r="N5" i="3"/>
  <c r="O5" i="3"/>
  <c r="P5" i="3"/>
  <c r="Q5" i="3"/>
  <c r="R5" i="3"/>
  <c r="S5" i="3"/>
  <c r="T5" i="3"/>
  <c r="L6" i="3"/>
  <c r="M6" i="3"/>
  <c r="N6" i="3"/>
  <c r="O6" i="3"/>
  <c r="P6" i="3"/>
  <c r="Q6" i="3"/>
  <c r="R6" i="3"/>
  <c r="S6" i="3"/>
  <c r="T6" i="3"/>
  <c r="L7" i="3"/>
  <c r="M7" i="3"/>
  <c r="N7" i="3"/>
  <c r="O7" i="3"/>
  <c r="P7" i="3"/>
  <c r="Q7" i="3"/>
  <c r="R7" i="3"/>
  <c r="S7" i="3"/>
  <c r="T7" i="3"/>
  <c r="L8" i="3"/>
  <c r="M8" i="3"/>
  <c r="N8" i="3"/>
  <c r="O8" i="3"/>
  <c r="P8" i="3"/>
  <c r="Q8" i="3"/>
  <c r="R8" i="3"/>
  <c r="S8" i="3"/>
  <c r="T8" i="3"/>
  <c r="L9" i="3"/>
  <c r="M9" i="3"/>
  <c r="N9" i="3"/>
  <c r="O9" i="3"/>
  <c r="P9" i="3"/>
  <c r="Q9" i="3"/>
  <c r="R9" i="3"/>
  <c r="S9" i="3"/>
  <c r="T9" i="3"/>
  <c r="L10" i="3"/>
  <c r="M10" i="3"/>
  <c r="N10" i="3"/>
  <c r="O10" i="3"/>
  <c r="P10" i="3"/>
  <c r="Q10" i="3"/>
  <c r="R10" i="3"/>
  <c r="S10" i="3"/>
  <c r="T10" i="3"/>
  <c r="L11" i="3"/>
  <c r="M11" i="3"/>
  <c r="N11" i="3"/>
  <c r="O11" i="3"/>
  <c r="P11" i="3"/>
  <c r="Q11" i="3"/>
  <c r="R11" i="3"/>
  <c r="S11" i="3"/>
  <c r="T11" i="3"/>
  <c r="L12" i="3"/>
  <c r="M12" i="3"/>
  <c r="N12" i="3"/>
  <c r="O12" i="3"/>
  <c r="P12" i="3"/>
  <c r="Q12" i="3"/>
  <c r="R12" i="3"/>
  <c r="S12" i="3"/>
  <c r="T12" i="3"/>
  <c r="L13" i="3"/>
  <c r="M13" i="3"/>
  <c r="N13" i="3"/>
  <c r="O13" i="3"/>
  <c r="P13" i="3"/>
  <c r="Q13" i="3"/>
  <c r="R13" i="3"/>
  <c r="S13" i="3"/>
  <c r="T13" i="3"/>
  <c r="L14" i="3"/>
  <c r="M14" i="3"/>
  <c r="N14" i="3"/>
  <c r="O14" i="3"/>
  <c r="P14" i="3"/>
  <c r="Q14" i="3"/>
  <c r="R14" i="3"/>
  <c r="S14" i="3"/>
  <c r="T14" i="3"/>
  <c r="L15" i="3"/>
  <c r="M15" i="3"/>
  <c r="N15" i="3"/>
  <c r="O15" i="3"/>
  <c r="P15" i="3"/>
  <c r="Q15" i="3"/>
  <c r="R15" i="3"/>
  <c r="S15" i="3"/>
  <c r="T15" i="3"/>
  <c r="L16" i="3"/>
  <c r="M16" i="3"/>
  <c r="N16" i="3"/>
  <c r="O16" i="3"/>
  <c r="P16" i="3"/>
  <c r="Q16" i="3"/>
  <c r="R16" i="3"/>
  <c r="S16" i="3"/>
  <c r="T16" i="3"/>
  <c r="L17" i="3"/>
  <c r="M17" i="3"/>
  <c r="N17" i="3"/>
  <c r="O17" i="3"/>
  <c r="P17" i="3"/>
  <c r="Q17" i="3"/>
  <c r="R17" i="3"/>
  <c r="S17" i="3"/>
  <c r="T17" i="3"/>
  <c r="L18" i="3"/>
  <c r="M18" i="3"/>
  <c r="N18" i="3"/>
  <c r="O18" i="3"/>
  <c r="P18" i="3"/>
  <c r="Q18" i="3"/>
  <c r="R18" i="3"/>
  <c r="S18" i="3"/>
  <c r="T18" i="3"/>
  <c r="L19" i="3"/>
  <c r="M19" i="3"/>
  <c r="N19" i="3"/>
  <c r="O19" i="3"/>
  <c r="P19" i="3"/>
  <c r="Q19" i="3"/>
  <c r="R19" i="3"/>
  <c r="S19" i="3"/>
  <c r="T19" i="3"/>
  <c r="L20" i="3"/>
  <c r="M20" i="3"/>
  <c r="N20" i="3"/>
  <c r="O20" i="3"/>
  <c r="P20" i="3"/>
  <c r="Q20" i="3"/>
  <c r="R20" i="3"/>
  <c r="S20" i="3"/>
  <c r="T20" i="3"/>
  <c r="L21" i="3"/>
  <c r="M21" i="3"/>
  <c r="N21" i="3"/>
  <c r="O21" i="3"/>
  <c r="P21" i="3"/>
  <c r="Q21" i="3"/>
  <c r="R21" i="3"/>
  <c r="S21" i="3"/>
  <c r="T21" i="3"/>
  <c r="L22" i="3"/>
  <c r="M22" i="3"/>
  <c r="N22" i="3"/>
  <c r="O22" i="3"/>
  <c r="P22" i="3"/>
  <c r="Q22" i="3"/>
  <c r="R22" i="3"/>
  <c r="S22" i="3"/>
  <c r="T22" i="3"/>
  <c r="L23" i="3"/>
  <c r="M23" i="3"/>
  <c r="N23" i="3"/>
  <c r="O23" i="3"/>
  <c r="P23" i="3"/>
  <c r="Q23" i="3"/>
  <c r="R23" i="3"/>
  <c r="S23" i="3"/>
  <c r="T23" i="3"/>
  <c r="L24" i="3"/>
  <c r="M24" i="3"/>
  <c r="N24" i="3"/>
  <c r="O24" i="3"/>
  <c r="P24" i="3"/>
  <c r="Q24" i="3"/>
  <c r="R24" i="3"/>
  <c r="S24" i="3"/>
  <c r="T24" i="3"/>
  <c r="L25" i="3"/>
  <c r="M25" i="3"/>
  <c r="N25" i="3"/>
  <c r="O25" i="3"/>
  <c r="P25" i="3"/>
  <c r="Q25" i="3"/>
  <c r="R25" i="3"/>
  <c r="S25" i="3"/>
  <c r="T25" i="3"/>
  <c r="L26" i="3"/>
  <c r="M26" i="3"/>
  <c r="N26" i="3"/>
  <c r="O26" i="3"/>
  <c r="P26" i="3"/>
  <c r="Q26" i="3"/>
  <c r="R26" i="3"/>
  <c r="S26" i="3"/>
  <c r="T26" i="3"/>
  <c r="L27" i="3"/>
  <c r="M27" i="3"/>
  <c r="N27" i="3"/>
  <c r="O27" i="3"/>
  <c r="P27" i="3"/>
  <c r="Q27" i="3"/>
  <c r="R27" i="3"/>
  <c r="S27" i="3"/>
  <c r="T27" i="3"/>
  <c r="L28" i="3"/>
  <c r="M28" i="3"/>
  <c r="N28" i="3"/>
  <c r="O28" i="3"/>
  <c r="P28" i="3"/>
  <c r="Q28" i="3"/>
  <c r="R28" i="3"/>
  <c r="S28" i="3"/>
  <c r="T28" i="3"/>
  <c r="L29" i="3"/>
  <c r="M29" i="3"/>
  <c r="N29" i="3"/>
  <c r="O29" i="3"/>
  <c r="P29" i="3"/>
  <c r="Q29" i="3"/>
  <c r="R29" i="3"/>
  <c r="S29" i="3"/>
  <c r="T29" i="3"/>
  <c r="L30" i="3"/>
  <c r="M30" i="3"/>
  <c r="N30" i="3"/>
  <c r="O30" i="3"/>
  <c r="P30" i="3"/>
  <c r="Q30" i="3"/>
  <c r="R30" i="3"/>
  <c r="S30" i="3"/>
  <c r="T30" i="3"/>
  <c r="L31" i="3"/>
  <c r="M31" i="3"/>
  <c r="N31" i="3"/>
  <c r="O31" i="3"/>
  <c r="P31" i="3"/>
  <c r="Q31" i="3"/>
  <c r="R31" i="3"/>
  <c r="S31" i="3"/>
  <c r="T31" i="3"/>
  <c r="L32" i="3"/>
  <c r="M32" i="3"/>
  <c r="N32" i="3"/>
  <c r="O32" i="3"/>
  <c r="P32" i="3"/>
  <c r="Q32" i="3"/>
  <c r="R32" i="3"/>
  <c r="S32" i="3"/>
  <c r="T32" i="3"/>
  <c r="L33" i="3"/>
  <c r="M33" i="3"/>
  <c r="N33" i="3"/>
  <c r="O33" i="3"/>
  <c r="P33" i="3"/>
  <c r="Q33" i="3"/>
  <c r="R33" i="3"/>
  <c r="S33" i="3"/>
  <c r="T33" i="3"/>
  <c r="L34" i="3"/>
  <c r="M34" i="3"/>
  <c r="N34" i="3"/>
  <c r="O34" i="3"/>
  <c r="P34" i="3"/>
  <c r="Q34" i="3"/>
  <c r="R34" i="3"/>
  <c r="S34" i="3"/>
  <c r="T34" i="3"/>
  <c r="L35" i="3"/>
  <c r="M35" i="3"/>
  <c r="N35" i="3"/>
  <c r="O35" i="3"/>
  <c r="P35" i="3"/>
  <c r="Q35" i="3"/>
  <c r="R35" i="3"/>
  <c r="S35" i="3"/>
  <c r="T35" i="3"/>
  <c r="L36" i="3"/>
  <c r="M36" i="3"/>
  <c r="N36" i="3"/>
  <c r="O36" i="3"/>
  <c r="P36" i="3"/>
  <c r="Q36" i="3"/>
  <c r="R36" i="3"/>
  <c r="S36" i="3"/>
  <c r="T36" i="3"/>
  <c r="L37" i="3"/>
  <c r="M37" i="3"/>
  <c r="N37" i="3"/>
  <c r="O37" i="3"/>
  <c r="P37" i="3"/>
  <c r="Q37" i="3"/>
  <c r="R37" i="3"/>
  <c r="S37" i="3"/>
  <c r="T37" i="3"/>
  <c r="L38" i="3"/>
  <c r="M38" i="3"/>
  <c r="N38" i="3"/>
  <c r="O38" i="3"/>
  <c r="P38" i="3"/>
  <c r="Q38" i="3"/>
  <c r="R38" i="3"/>
  <c r="S38" i="3"/>
  <c r="T38" i="3"/>
  <c r="L39" i="3"/>
  <c r="M39" i="3"/>
  <c r="N39" i="3"/>
  <c r="O39" i="3"/>
  <c r="P39" i="3"/>
  <c r="Q39" i="3"/>
  <c r="R39" i="3"/>
  <c r="S39" i="3"/>
  <c r="T39" i="3"/>
  <c r="L40" i="3"/>
  <c r="M40" i="3"/>
  <c r="N40" i="3"/>
  <c r="O40" i="3"/>
  <c r="P40" i="3"/>
  <c r="Q40" i="3"/>
  <c r="R40" i="3"/>
  <c r="S40" i="3"/>
  <c r="T40" i="3"/>
  <c r="L41" i="3"/>
  <c r="M41" i="3"/>
  <c r="N41" i="3"/>
  <c r="O41" i="3"/>
  <c r="P41" i="3"/>
  <c r="Q41" i="3"/>
  <c r="R41" i="3"/>
  <c r="S41" i="3"/>
  <c r="T41" i="3"/>
  <c r="L42" i="3"/>
  <c r="M42" i="3"/>
  <c r="N42" i="3"/>
  <c r="O42" i="3"/>
  <c r="P42" i="3"/>
  <c r="Q42" i="3"/>
  <c r="R42" i="3"/>
  <c r="S42" i="3"/>
  <c r="T42" i="3"/>
  <c r="L43" i="3"/>
  <c r="M43" i="3"/>
  <c r="N43" i="3"/>
  <c r="O43" i="3"/>
  <c r="P43" i="3"/>
  <c r="Q43" i="3"/>
  <c r="R43" i="3"/>
  <c r="S43" i="3"/>
  <c r="T43" i="3"/>
  <c r="L44" i="3"/>
  <c r="M44" i="3"/>
  <c r="N44" i="3"/>
  <c r="O44" i="3"/>
  <c r="P44" i="3"/>
  <c r="Q44" i="3"/>
  <c r="R44" i="3"/>
  <c r="S44" i="3"/>
  <c r="T44" i="3"/>
  <c r="L45" i="3"/>
  <c r="M45" i="3"/>
  <c r="N45" i="3"/>
  <c r="O45" i="3"/>
  <c r="P45" i="3"/>
  <c r="Q45" i="3"/>
  <c r="R45" i="3"/>
  <c r="S45" i="3"/>
  <c r="T45" i="3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" i="1"/>
  <c r="F5" i="1"/>
  <c r="F6" i="1"/>
  <c r="F7" i="1"/>
  <c r="F8" i="1"/>
  <c r="F9" i="1"/>
  <c r="F10" i="1"/>
  <c r="F11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3" i="1"/>
  <c r="K24" i="5" l="1"/>
  <c r="M24" i="5" s="1"/>
  <c r="K29" i="5" s="1"/>
  <c r="MK13" i="4"/>
  <c r="MG13" i="4"/>
  <c r="MC13" i="4"/>
  <c r="LY13" i="4"/>
  <c r="LU13" i="4"/>
  <c r="LQ13" i="4"/>
  <c r="LM13" i="4"/>
  <c r="LI13" i="4"/>
  <c r="LE13" i="4"/>
  <c r="LA13" i="4"/>
  <c r="KW13" i="4"/>
  <c r="KS13" i="4"/>
  <c r="KO13" i="4"/>
  <c r="KK13" i="4"/>
  <c r="KG13" i="4"/>
  <c r="KC13" i="4"/>
  <c r="JY13" i="4"/>
  <c r="JU13" i="4"/>
  <c r="JQ13" i="4"/>
  <c r="JM13" i="4"/>
  <c r="JI13" i="4"/>
  <c r="JE13" i="4"/>
  <c r="JA13" i="4"/>
  <c r="IW13" i="4"/>
  <c r="IS13" i="4"/>
  <c r="IO13" i="4"/>
  <c r="IK13" i="4"/>
  <c r="IG13" i="4"/>
  <c r="IC13" i="4"/>
  <c r="HY13" i="4"/>
  <c r="HU13" i="4"/>
  <c r="HQ13" i="4"/>
  <c r="HM13" i="4"/>
  <c r="HI13" i="4"/>
  <c r="HE13" i="4"/>
  <c r="HA13" i="4"/>
  <c r="GW13" i="4"/>
  <c r="GS13" i="4"/>
  <c r="GO13" i="4"/>
  <c r="GK13" i="4"/>
  <c r="GG13" i="4"/>
  <c r="GC13" i="4"/>
  <c r="FY13" i="4"/>
  <c r="FU13" i="4"/>
  <c r="FQ13" i="4"/>
  <c r="FM13" i="4"/>
  <c r="FI13" i="4"/>
  <c r="FE13" i="4"/>
  <c r="FA13" i="4"/>
  <c r="EW13" i="4"/>
  <c r="ES13" i="4"/>
  <c r="EO13" i="4"/>
  <c r="EK13" i="4"/>
  <c r="EG13" i="4"/>
  <c r="EC13" i="4"/>
  <c r="DY13" i="4"/>
  <c r="DU13" i="4"/>
  <c r="DQ13" i="4"/>
  <c r="DM13" i="4"/>
  <c r="DI13" i="4"/>
  <c r="DE13" i="4"/>
  <c r="DA13" i="4"/>
  <c r="CW13" i="4"/>
  <c r="CS13" i="4"/>
  <c r="CO13" i="4"/>
  <c r="CK13" i="4"/>
  <c r="CG13" i="4"/>
  <c r="CC13" i="4"/>
  <c r="BY13" i="4"/>
  <c r="BU13" i="4"/>
  <c r="BQ13" i="4"/>
  <c r="BM13" i="4"/>
  <c r="BI13" i="4"/>
  <c r="BE13" i="4"/>
  <c r="BA13" i="4"/>
  <c r="AW13" i="4"/>
  <c r="AS13" i="4"/>
  <c r="AO13" i="4"/>
  <c r="AK13" i="4"/>
  <c r="AG13" i="4"/>
  <c r="AC13" i="4"/>
  <c r="Y13" i="4"/>
  <c r="U13" i="4"/>
  <c r="Q13" i="4"/>
  <c r="M13" i="4"/>
  <c r="KV13" i="4"/>
  <c r="KR13" i="4"/>
  <c r="KN13" i="4"/>
  <c r="KJ13" i="4"/>
  <c r="KF13" i="4"/>
  <c r="KB13" i="4"/>
  <c r="JX13" i="4"/>
  <c r="JT13" i="4"/>
  <c r="JP13" i="4"/>
  <c r="JL13" i="4"/>
  <c r="JH13" i="4"/>
  <c r="JD13" i="4"/>
  <c r="IZ13" i="4"/>
  <c r="IV13" i="4"/>
  <c r="IR13" i="4"/>
  <c r="IN13" i="4"/>
  <c r="IJ13" i="4"/>
  <c r="IF13" i="4"/>
  <c r="IB13" i="4"/>
  <c r="HX13" i="4"/>
  <c r="HT13" i="4"/>
  <c r="HP13" i="4"/>
  <c r="HL13" i="4"/>
  <c r="HH13" i="4"/>
  <c r="HD13" i="4"/>
  <c r="GZ13" i="4"/>
  <c r="GV13" i="4"/>
  <c r="GR13" i="4"/>
  <c r="GN13" i="4"/>
  <c r="GJ13" i="4"/>
  <c r="GF13" i="4"/>
  <c r="GB13" i="4"/>
  <c r="FX13" i="4"/>
  <c r="FT13" i="4"/>
  <c r="FP13" i="4"/>
  <c r="FL13" i="4"/>
  <c r="FH13" i="4"/>
  <c r="FD13" i="4"/>
  <c r="EZ13" i="4"/>
  <c r="EV13" i="4"/>
  <c r="ER13" i="4"/>
  <c r="EN13" i="4"/>
  <c r="EJ13" i="4"/>
  <c r="EF13" i="4"/>
  <c r="EB13" i="4"/>
  <c r="DX13" i="4"/>
  <c r="DT13" i="4"/>
  <c r="DP13" i="4"/>
  <c r="DL13" i="4"/>
  <c r="DH13" i="4"/>
  <c r="DD13" i="4"/>
  <c r="CZ13" i="4"/>
  <c r="CV13" i="4"/>
  <c r="CR13" i="4"/>
  <c r="CN13" i="4"/>
  <c r="CJ13" i="4"/>
  <c r="CF13" i="4"/>
  <c r="CB13" i="4"/>
  <c r="BX13" i="4"/>
  <c r="BT13" i="4"/>
  <c r="BP13" i="4"/>
  <c r="BL13" i="4"/>
  <c r="BH13" i="4"/>
  <c r="BD13" i="4"/>
  <c r="AZ13" i="4"/>
  <c r="AV13" i="4"/>
  <c r="AR13" i="4"/>
  <c r="AN13" i="4"/>
  <c r="AJ13" i="4"/>
  <c r="AF13" i="4"/>
  <c r="AB13" i="4"/>
  <c r="X13" i="4"/>
  <c r="T13" i="4"/>
  <c r="P13" i="4"/>
  <c r="L11" i="4"/>
  <c r="M10" i="4"/>
  <c r="L8" i="4"/>
  <c r="M7" i="4"/>
  <c r="M8" i="4"/>
  <c r="L25" i="4"/>
  <c r="K30" i="4"/>
  <c r="L37" i="4" s="1"/>
  <c r="L28" i="4"/>
  <c r="L16" i="4" a="1"/>
  <c r="L17" i="4" s="1"/>
  <c r="K28" i="5" l="1"/>
  <c r="K22" i="5"/>
  <c r="M22" i="5" s="1"/>
  <c r="N22" i="5" s="1"/>
  <c r="L36" i="4"/>
  <c r="L16" i="4"/>
</calcChain>
</file>

<file path=xl/sharedStrings.xml><?xml version="1.0" encoding="utf-8"?>
<sst xmlns="http://schemas.openxmlformats.org/spreadsheetml/2006/main" count="264" uniqueCount="101">
  <si>
    <t>ANO</t>
  </si>
  <si>
    <t>VEÍCULO</t>
  </si>
  <si>
    <t>VALOR</t>
  </si>
  <si>
    <t>Ford Focus 1.6 S/SE/SE Plus Flex 8V/16V 5p 2010 Gasolina</t>
  </si>
  <si>
    <t>Fiat Doblo Cargo 1.8 mpi Fire Flex 8V/16V 4p 2010 Gasolina</t>
  </si>
  <si>
    <t>Chevrolet MALIBU LTZ 2.4 16V 171cv 4p 2010 Gasolina</t>
  </si>
  <si>
    <t>Ford Ranger XLS 2.3 16V 145cv/150cv 4x2 CS 2010 Gasolina</t>
  </si>
  <si>
    <t>Volkswagen Golf SILVER EDIT. 2.0 Mi T.Flex 8V Tip. 2010 Gasolina</t>
  </si>
  <si>
    <t>Fiat Strada Adventure1.8/ 1.8 LOCKER Flex CD 2010 Gasolina</t>
  </si>
  <si>
    <t>Hyundai Tucson 2.0 16V Aut. 2010 Gasolina</t>
  </si>
  <si>
    <t>Volkswagen Saveiro SURF 1.6 Mi Total Flex 2p 2010 Gasolina</t>
  </si>
  <si>
    <t>Nissan LIVINA 1.6 16V Flex Fuel 5p 2010 Gasolina</t>
  </si>
  <si>
    <t>Renault SANDERO Authentique Hi-Flex 1.6 8V 5p 2010 Gasolina</t>
  </si>
  <si>
    <t>Chevrolet Vectra Elite 2.0 MPFI 8V FlexPower Aut. 2010 Gasolina</t>
  </si>
  <si>
    <t>Volkswagen VOYAGE 1.6/1.6 City Mi Total Flex 8V 4p 2010 Gasolina</t>
  </si>
  <si>
    <t>Honda CITY Sedan EXL 1.5 Flex 16V 4p Mec. 2010 Gasolina</t>
  </si>
  <si>
    <t>Kia Motors MOHAVE EX 3.8 V6 24V 275cv 4x4 Aut. 2010 Gasolina</t>
  </si>
  <si>
    <t>Volkswagen Bora 2.0/ 2.0 Flex 8v Aut. 2010 Gasolina</t>
  </si>
  <si>
    <t>Fiat 500 SPORT 1.4 16V 100cv Dualogic 2010 Gasolina</t>
  </si>
  <si>
    <t>Volvo C30 2.0 145cv 2010 Gasolina</t>
  </si>
  <si>
    <t>Suzuki Grand Vitara 2.0 16V 4x2/4x4 5p Mec. 2010 Gasolina</t>
  </si>
  <si>
    <t>Hyundai i30 2.0 16V 145cv 5p Aut. 2010 Gasolina</t>
  </si>
  <si>
    <t>Honda CITY Sedan EX 1.5 Flex 16V 4p Mec. 2010 Gasolina</t>
  </si>
  <si>
    <t>Ford EcoSport 4WD 2.0/ 2.0 Flex 16V 5p 2010 Gasolina</t>
  </si>
  <si>
    <t>Ford EcoSport XLT FREESTYLE 2.0 Flex 16V 5p 2010 Gasolina</t>
  </si>
  <si>
    <t>Honda Fit LX 1.4/ 1.4 Flex 8V/16V 5p Aut. 2010 Gasolina</t>
  </si>
  <si>
    <t>Mahindra SCORPIO 2.6 CD TB Diesel CRDe 4x4 2010 Diesel</t>
  </si>
  <si>
    <t>Mercedes-Benz Classe A 200 Elegance 2.0 136cv Aut. 2010 Gasolina</t>
  </si>
  <si>
    <t>Volkswagen Polo Sed./Sed. COMF. 2.0/2.0 Flex 8V 4p 2010 Gasolina</t>
  </si>
  <si>
    <t>Fiat Palio Weekend Adventure LOCKER 1.8 Flex 2010 Gasolina</t>
  </si>
  <si>
    <t>Fiat Punto Sporting 1.8 Flex 8V/16V 5p 2010 Gasolina</t>
  </si>
  <si>
    <t>Audi A5 Sportback 2.0 16V TFSI 211cv Multi. 2010 Gasolina</t>
  </si>
  <si>
    <t>Subaru Impreza SD WRX 2.5 16V TB 4x4 4p 2010 Gasolina</t>
  </si>
  <si>
    <t>Toyota Hilux CD SR D4-D 4x4 3.0 TDI Dies. 2010 Diesel</t>
  </si>
  <si>
    <t>Mitsubishi Lancer Evolution X 2.0 16V 295cv TB Int. 2010 Gasolina</t>
  </si>
  <si>
    <t>Chevrolet Astra Advant. 2.0 MPFI 8V FlexP. 5p Aut. 2010 Gasolina</t>
  </si>
  <si>
    <t>Chevrolet Camaro SS 6.2 V8 16V 2010 Gasolina</t>
  </si>
  <si>
    <t>Chevrolet Classic Life/LS 1.0 VHC FlexP. 4p 2010 Gasolina</t>
  </si>
  <si>
    <t>Fiat Palio 1.0 ECONOMY Fire Flex 8V 2p 2010 Gasolina</t>
  </si>
  <si>
    <t>Ford Ka 1.6 8V Flex 3p 2010 Gasolina</t>
  </si>
  <si>
    <t>Jac J3 1.4 16V 5p Mec. 2010 Gasolina</t>
  </si>
  <si>
    <t>Renault LOGAN Authentique Hi-Flex 1.0 16V 4p 2010 Gasolina</t>
  </si>
  <si>
    <t>Peugeot 207 XR 1.4 Flex 8V 3p 2010 Gasolina</t>
  </si>
  <si>
    <t>Fiat Siena Celebration 1.0 Fire Flex 8V 4p 2010 Gasolina</t>
  </si>
  <si>
    <t>Honda Civic Sed. LXL/ LXL SE 1.8 Flex 16V Aut. 2010 Gasolina</t>
  </si>
  <si>
    <t>Subaru Impreza 2.0 16V 160cv Aut. 2010 Gasolina</t>
  </si>
  <si>
    <t>Fiat Stilo Dualogic 1.8 BlackMotion Flex 8V 2010 Gasolina</t>
  </si>
  <si>
    <t>Citroën C4 PALLAS GLX 2.0/2.0 Flex 16V Mec. 2010 Gasolina</t>
  </si>
  <si>
    <t>Média</t>
  </si>
  <si>
    <t>Mediana</t>
  </si>
  <si>
    <t>Desvio Padrão</t>
  </si>
  <si>
    <t>Valor Mínimo</t>
  </si>
  <si>
    <t>Valor Máximo</t>
  </si>
  <si>
    <t>VALOR x1000</t>
  </si>
  <si>
    <t>ano_ordem</t>
  </si>
  <si>
    <t>MEDIDAS RESUMO (2012 - 2020)</t>
  </si>
  <si>
    <t>VALORES x1000</t>
  </si>
  <si>
    <t>VALORES</t>
  </si>
  <si>
    <t>MEDIDAS RESUMO</t>
  </si>
  <si>
    <t>X</t>
  </si>
  <si>
    <t>REGRESSÃO LINEAR</t>
  </si>
  <si>
    <t>X (ano_ordem)</t>
  </si>
  <si>
    <t>Y (Valor x1000)</t>
  </si>
  <si>
    <t>405x2</t>
  </si>
  <si>
    <t>405x1</t>
  </si>
  <si>
    <t>MÉTODO MATRICIAL</t>
  </si>
  <si>
    <t>2x405</t>
  </si>
  <si>
    <t>X'</t>
  </si>
  <si>
    <t>2x2</t>
  </si>
  <si>
    <t>(X' X)^{-1}</t>
  </si>
  <si>
    <t>X' X</t>
  </si>
  <si>
    <t>(X' X)^{-1} X'</t>
  </si>
  <si>
    <t>2x1</t>
  </si>
  <si>
    <t>β_{0}</t>
  </si>
  <si>
    <t>β_{1}</t>
  </si>
  <si>
    <t>(X' X)^{-1} X'  ln{Y}</t>
  </si>
  <si>
    <t>ln {Y}</t>
  </si>
  <si>
    <t>MÉTODO ALTERNATIVO</t>
  </si>
  <si>
    <t>MÉDIA</t>
  </si>
  <si>
    <t>ln{Y}</t>
  </si>
  <si>
    <t>VARIÂNCIA</t>
  </si>
  <si>
    <t>COVARIÂNCIA</t>
  </si>
  <si>
    <t>EQUAÇÃO</t>
  </si>
  <si>
    <t>ln {Y^} = β_{0}^ + β_{1}^ * X</t>
  </si>
  <si>
    <t>COEFICIENTES</t>
  </si>
  <si>
    <t>ln{Y^}</t>
  </si>
  <si>
    <t>Resíduos</t>
  </si>
  <si>
    <t>Resíduos ^{2}</t>
  </si>
  <si>
    <t>ANOVA</t>
  </si>
  <si>
    <t>FV</t>
  </si>
  <si>
    <t>SQ</t>
  </si>
  <si>
    <t>gl</t>
  </si>
  <si>
    <t>MQ</t>
  </si>
  <si>
    <t>F</t>
  </si>
  <si>
    <t>Regressão</t>
  </si>
  <si>
    <t>Total</t>
  </si>
  <si>
    <t>p-valor da F</t>
  </si>
  <si>
    <t>R²</t>
  </si>
  <si>
    <t>R²aj</t>
  </si>
  <si>
    <t>Y</t>
  </si>
  <si>
    <t>( ln{Y} - média ln{Y} ) ^{2}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</si>
</sst>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5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4" fillId="0" borderId="0">
      <alignment vertical="center"/>
    </xf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8" fontId="2" fillId="0" borderId="1" xfId="0" applyNumberFormat="1" applyFont="1" applyBorder="1" applyAlignment="1">
      <alignment horizontal="center" vertical="center"/>
    </xf>
    <xf numFmtId="8" fontId="2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0" fillId="0" borderId="0" xfId="1" applyNumberFormat="1" applyFont="1"/>
    <xf numFmtId="2" fontId="2" fillId="0" borderId="1" xfId="0" applyNumberFormat="1" applyFont="1" applyBorder="1" applyAlignment="1">
      <alignment horizontal="center" vertical="center"/>
    </xf>
    <xf numFmtId="2" fontId="2" fillId="0" borderId="1" xfId="1" applyNumberFormat="1" applyFont="1" applyBorder="1" applyAlignment="1">
      <alignment horizontal="center" vertical="center"/>
    </xf>
    <xf numFmtId="2" fontId="2" fillId="0" borderId="1" xfId="1" applyNumberFormat="1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4" fillId="0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3">
    <cellStyle name="Moeda" xfId="1" builtinId="4"/>
    <cellStyle name="Normal" xfId="0" builtinId="0"/>
    <cellStyle name="Normal 2" xfId="2" xr:uid="{5F97FDF2-2F77-46A3-9C5A-58274092DD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085E6-31CA-4055-B46E-D9D6417DB2EB}">
  <dimension ref="B1:I407"/>
  <sheetViews>
    <sheetView workbookViewId="0">
      <selection activeCell="G3" sqref="G3"/>
    </sheetView>
  </sheetViews>
  <sheetFormatPr defaultRowHeight="15"/>
  <cols>
    <col min="3" max="3" width="30.42578125" customWidth="1"/>
    <col min="4" max="4" width="29.140625" customWidth="1"/>
    <col min="5" max="5" width="30.42578125" customWidth="1"/>
    <col min="6" max="6" width="23.5703125" customWidth="1"/>
    <col min="7" max="7" width="23.42578125" customWidth="1"/>
    <col min="8" max="8" width="18" customWidth="1"/>
    <col min="9" max="9" width="18.7109375" customWidth="1"/>
  </cols>
  <sheetData>
    <row r="1" spans="2:9" ht="15.75">
      <c r="H1" s="6"/>
      <c r="I1" s="6"/>
    </row>
    <row r="2" spans="2:9" ht="15.75">
      <c r="B2" s="1" t="s">
        <v>0</v>
      </c>
      <c r="C2" s="1" t="s">
        <v>1</v>
      </c>
      <c r="D2" s="1" t="s">
        <v>2</v>
      </c>
      <c r="E2" s="10" t="s">
        <v>53</v>
      </c>
      <c r="F2" s="10" t="s">
        <v>54</v>
      </c>
      <c r="G2" s="8"/>
      <c r="H2" s="6"/>
      <c r="I2" s="6"/>
    </row>
    <row r="3" spans="2:9" ht="15.75">
      <c r="B3" s="2">
        <v>2012</v>
      </c>
      <c r="C3" s="22" t="s">
        <v>3</v>
      </c>
      <c r="D3" s="3">
        <v>42020</v>
      </c>
      <c r="E3" s="3">
        <f>D3/1000</f>
        <v>42.02</v>
      </c>
      <c r="F3" s="11">
        <f>2+B3-MIN($B$3,$B$407)</f>
        <v>2</v>
      </c>
      <c r="G3" s="6"/>
      <c r="H3" s="6"/>
      <c r="I3" s="6"/>
    </row>
    <row r="4" spans="2:9" ht="15.75">
      <c r="B4" s="2">
        <v>2013</v>
      </c>
      <c r="C4" s="23"/>
      <c r="D4" s="3">
        <v>37926</v>
      </c>
      <c r="E4" s="3">
        <f t="shared" ref="E4:E67" si="0">D4/1000</f>
        <v>37.926000000000002</v>
      </c>
      <c r="F4" s="11">
        <f t="shared" ref="F4:F67" si="1">2+B4-MIN($B$3,$B$407)</f>
        <v>3</v>
      </c>
      <c r="G4" s="6"/>
      <c r="H4" s="6"/>
      <c r="I4" s="6"/>
    </row>
    <row r="5" spans="2:9" ht="15.75">
      <c r="B5" s="2">
        <v>2014</v>
      </c>
      <c r="C5" s="23"/>
      <c r="D5" s="3">
        <v>36441</v>
      </c>
      <c r="E5" s="3">
        <f t="shared" si="0"/>
        <v>36.441000000000003</v>
      </c>
      <c r="F5" s="11">
        <f t="shared" si="1"/>
        <v>4</v>
      </c>
      <c r="G5" s="6"/>
      <c r="H5" s="6"/>
      <c r="I5" s="6"/>
    </row>
    <row r="6" spans="2:9" ht="15.75">
      <c r="B6" s="2">
        <v>2015</v>
      </c>
      <c r="C6" s="23"/>
      <c r="D6" s="3">
        <v>32984</v>
      </c>
      <c r="E6" s="3">
        <f t="shared" si="0"/>
        <v>32.984000000000002</v>
      </c>
      <c r="F6" s="11">
        <f t="shared" si="1"/>
        <v>5</v>
      </c>
      <c r="G6" s="6"/>
      <c r="H6" s="7"/>
      <c r="I6" s="7"/>
    </row>
    <row r="7" spans="2:9" ht="15.75">
      <c r="B7" s="2">
        <v>2016</v>
      </c>
      <c r="C7" s="23"/>
      <c r="D7" s="3">
        <v>30261</v>
      </c>
      <c r="E7" s="3">
        <f t="shared" si="0"/>
        <v>30.260999999999999</v>
      </c>
      <c r="F7" s="11">
        <f t="shared" si="1"/>
        <v>6</v>
      </c>
      <c r="G7" s="6"/>
      <c r="H7" s="6"/>
      <c r="I7" s="6"/>
    </row>
    <row r="8" spans="2:9" ht="15.75">
      <c r="B8" s="2">
        <v>2017</v>
      </c>
      <c r="C8" s="23"/>
      <c r="D8" s="3">
        <v>28836</v>
      </c>
      <c r="E8" s="3">
        <f t="shared" si="0"/>
        <v>28.835999999999999</v>
      </c>
      <c r="F8" s="11">
        <f t="shared" si="1"/>
        <v>7</v>
      </c>
      <c r="G8" s="7"/>
      <c r="H8" s="6"/>
      <c r="I8" s="6"/>
    </row>
    <row r="9" spans="2:9" ht="15.75">
      <c r="B9" s="2">
        <v>2018</v>
      </c>
      <c r="C9" s="23"/>
      <c r="D9" s="3">
        <v>29205</v>
      </c>
      <c r="E9" s="3">
        <f t="shared" si="0"/>
        <v>29.204999999999998</v>
      </c>
      <c r="F9" s="11">
        <f t="shared" si="1"/>
        <v>8</v>
      </c>
      <c r="G9" s="6"/>
      <c r="H9" s="6"/>
      <c r="I9" s="6"/>
    </row>
    <row r="10" spans="2:9" ht="15.75">
      <c r="B10" s="2">
        <v>2019</v>
      </c>
      <c r="C10" s="23"/>
      <c r="D10" s="3">
        <v>29003</v>
      </c>
      <c r="E10" s="3">
        <f t="shared" si="0"/>
        <v>29.003</v>
      </c>
      <c r="F10" s="11">
        <f t="shared" si="1"/>
        <v>9</v>
      </c>
      <c r="G10" s="6"/>
      <c r="H10" s="6"/>
    </row>
    <row r="11" spans="2:9" ht="15.75">
      <c r="B11" s="2">
        <v>2020</v>
      </c>
      <c r="C11" s="24"/>
      <c r="D11" s="3">
        <v>27848</v>
      </c>
      <c r="E11" s="3">
        <f t="shared" si="0"/>
        <v>27.847999999999999</v>
      </c>
      <c r="F11" s="11">
        <f t="shared" si="1"/>
        <v>10</v>
      </c>
      <c r="G11" s="6"/>
      <c r="H11" s="6"/>
    </row>
    <row r="12" spans="2:9" ht="15.75">
      <c r="B12" s="2">
        <v>2012</v>
      </c>
      <c r="C12" s="22" t="s">
        <v>4</v>
      </c>
      <c r="D12" s="3">
        <v>32281</v>
      </c>
      <c r="E12" s="3">
        <f t="shared" si="0"/>
        <v>32.280999999999999</v>
      </c>
      <c r="F12" s="11">
        <f t="shared" si="1"/>
        <v>2</v>
      </c>
      <c r="G12" s="6"/>
      <c r="H12" s="6"/>
    </row>
    <row r="13" spans="2:9" ht="15.75">
      <c r="B13" s="2">
        <v>2013</v>
      </c>
      <c r="C13" s="23"/>
      <c r="D13" s="3">
        <v>32759</v>
      </c>
      <c r="E13" s="3">
        <f t="shared" si="0"/>
        <v>32.759</v>
      </c>
      <c r="F13" s="11">
        <f t="shared" si="1"/>
        <v>3</v>
      </c>
      <c r="G13" s="6"/>
      <c r="H13" s="6"/>
    </row>
    <row r="14" spans="2:9" ht="15.75">
      <c r="B14" s="2">
        <v>2014</v>
      </c>
      <c r="C14" s="23"/>
      <c r="D14" s="3">
        <v>31637</v>
      </c>
      <c r="E14" s="3">
        <f t="shared" si="0"/>
        <v>31.637</v>
      </c>
      <c r="F14" s="11">
        <f t="shared" si="1"/>
        <v>4</v>
      </c>
      <c r="G14" s="7"/>
      <c r="H14" s="7"/>
    </row>
    <row r="15" spans="2:9" ht="15.75">
      <c r="B15" s="2">
        <v>2015</v>
      </c>
      <c r="C15" s="23"/>
      <c r="D15" s="3">
        <v>30379</v>
      </c>
      <c r="E15" s="3">
        <f t="shared" si="0"/>
        <v>30.379000000000001</v>
      </c>
      <c r="F15" s="11">
        <f t="shared" si="1"/>
        <v>5</v>
      </c>
      <c r="G15" s="6"/>
      <c r="H15" s="6"/>
    </row>
    <row r="16" spans="2:9" ht="15.75">
      <c r="B16" s="2">
        <v>2016</v>
      </c>
      <c r="C16" s="23"/>
      <c r="D16" s="3">
        <v>28102</v>
      </c>
      <c r="E16" s="3">
        <f t="shared" si="0"/>
        <v>28.102</v>
      </c>
      <c r="F16" s="11">
        <f t="shared" si="1"/>
        <v>6</v>
      </c>
      <c r="G16" s="6"/>
      <c r="H16" s="6"/>
    </row>
    <row r="17" spans="2:8" ht="15.75">
      <c r="B17" s="2">
        <v>2017</v>
      </c>
      <c r="C17" s="23"/>
      <c r="D17" s="3">
        <v>26525</v>
      </c>
      <c r="E17" s="3">
        <f t="shared" si="0"/>
        <v>26.524999999999999</v>
      </c>
      <c r="F17" s="11">
        <f t="shared" si="1"/>
        <v>7</v>
      </c>
      <c r="G17" s="6"/>
      <c r="H17" s="6"/>
    </row>
    <row r="18" spans="2:8" ht="15.75">
      <c r="B18" s="2">
        <v>2018</v>
      </c>
      <c r="C18" s="23"/>
      <c r="D18" s="3">
        <v>26693</v>
      </c>
      <c r="E18" s="3">
        <f t="shared" si="0"/>
        <v>26.693000000000001</v>
      </c>
      <c r="F18" s="11">
        <f t="shared" si="1"/>
        <v>8</v>
      </c>
      <c r="G18" s="6"/>
      <c r="H18" s="6"/>
    </row>
    <row r="19" spans="2:8" ht="15.75">
      <c r="B19" s="2">
        <v>2019</v>
      </c>
      <c r="C19" s="23"/>
      <c r="D19" s="3">
        <v>24828</v>
      </c>
      <c r="E19" s="3">
        <f t="shared" si="0"/>
        <v>24.827999999999999</v>
      </c>
      <c r="F19" s="11">
        <f t="shared" si="1"/>
        <v>9</v>
      </c>
      <c r="G19" s="6"/>
      <c r="H19" s="6"/>
    </row>
    <row r="20" spans="2:8" ht="15.75">
      <c r="B20" s="2">
        <v>2020</v>
      </c>
      <c r="C20" s="24"/>
      <c r="D20" s="3">
        <v>26897</v>
      </c>
      <c r="E20" s="3">
        <f t="shared" si="0"/>
        <v>26.896999999999998</v>
      </c>
      <c r="F20" s="11">
        <f t="shared" si="1"/>
        <v>10</v>
      </c>
      <c r="G20" s="7"/>
      <c r="H20" s="7"/>
    </row>
    <row r="21" spans="2:8" ht="15.75">
      <c r="B21" s="2">
        <v>2012</v>
      </c>
      <c r="C21" s="22" t="s">
        <v>5</v>
      </c>
      <c r="D21" s="3">
        <v>71455</v>
      </c>
      <c r="E21" s="3">
        <f t="shared" si="0"/>
        <v>71.454999999999998</v>
      </c>
      <c r="F21" s="11">
        <f t="shared" si="1"/>
        <v>2</v>
      </c>
      <c r="G21" s="6"/>
      <c r="H21" s="6"/>
    </row>
    <row r="22" spans="2:8" ht="15.75">
      <c r="B22" s="2">
        <v>2013</v>
      </c>
      <c r="C22" s="23"/>
      <c r="D22" s="3">
        <v>55055</v>
      </c>
      <c r="E22" s="3">
        <f t="shared" si="0"/>
        <v>55.055</v>
      </c>
      <c r="F22" s="11">
        <f t="shared" si="1"/>
        <v>3</v>
      </c>
      <c r="G22" s="6"/>
      <c r="H22" s="6"/>
    </row>
    <row r="23" spans="2:8" ht="15.75">
      <c r="B23" s="2">
        <v>2014</v>
      </c>
      <c r="C23" s="23"/>
      <c r="D23" s="3">
        <v>51885</v>
      </c>
      <c r="E23" s="3">
        <f t="shared" si="0"/>
        <v>51.884999999999998</v>
      </c>
      <c r="F23" s="11">
        <f t="shared" si="1"/>
        <v>4</v>
      </c>
      <c r="G23" s="6"/>
      <c r="H23" s="6"/>
    </row>
    <row r="24" spans="2:8" ht="15.75">
      <c r="B24" s="2">
        <v>2015</v>
      </c>
      <c r="C24" s="23"/>
      <c r="D24" s="3">
        <v>49218</v>
      </c>
      <c r="E24" s="3">
        <f t="shared" si="0"/>
        <v>49.218000000000004</v>
      </c>
      <c r="F24" s="11">
        <f t="shared" si="1"/>
        <v>5</v>
      </c>
      <c r="G24" s="6"/>
      <c r="H24" s="6"/>
    </row>
    <row r="25" spans="2:8" ht="15.75">
      <c r="B25" s="2">
        <v>2016</v>
      </c>
      <c r="C25" s="23"/>
      <c r="D25" s="3">
        <v>43283</v>
      </c>
      <c r="E25" s="3">
        <f t="shared" si="0"/>
        <v>43.283000000000001</v>
      </c>
      <c r="F25" s="11">
        <f t="shared" si="1"/>
        <v>6</v>
      </c>
      <c r="G25" s="6"/>
      <c r="H25" s="6"/>
    </row>
    <row r="26" spans="2:8" ht="15.75">
      <c r="B26" s="2">
        <v>2017</v>
      </c>
      <c r="C26" s="23"/>
      <c r="D26" s="3">
        <v>39432</v>
      </c>
      <c r="E26" s="3">
        <f t="shared" si="0"/>
        <v>39.432000000000002</v>
      </c>
      <c r="F26" s="11">
        <f t="shared" si="1"/>
        <v>7</v>
      </c>
      <c r="G26" s="7"/>
      <c r="H26" s="7"/>
    </row>
    <row r="27" spans="2:8" ht="15.75">
      <c r="B27" s="2">
        <v>2018</v>
      </c>
      <c r="C27" s="23"/>
      <c r="D27" s="3">
        <v>39631</v>
      </c>
      <c r="E27" s="3">
        <f t="shared" si="0"/>
        <v>39.631</v>
      </c>
      <c r="F27" s="11">
        <f t="shared" si="1"/>
        <v>8</v>
      </c>
      <c r="G27" s="6"/>
      <c r="H27" s="6"/>
    </row>
    <row r="28" spans="2:8" ht="15.75">
      <c r="B28" s="2">
        <v>2019</v>
      </c>
      <c r="C28" s="23"/>
      <c r="D28" s="3">
        <v>36845</v>
      </c>
      <c r="E28" s="3">
        <f t="shared" si="0"/>
        <v>36.844999999999999</v>
      </c>
      <c r="F28" s="11">
        <f t="shared" si="1"/>
        <v>9</v>
      </c>
      <c r="G28" s="6"/>
      <c r="H28" s="6"/>
    </row>
    <row r="29" spans="2:8" ht="15.75">
      <c r="B29" s="2">
        <v>2020</v>
      </c>
      <c r="C29" s="24"/>
      <c r="D29" s="3">
        <v>33970</v>
      </c>
      <c r="E29" s="3">
        <f t="shared" si="0"/>
        <v>33.97</v>
      </c>
      <c r="F29" s="11">
        <f t="shared" si="1"/>
        <v>10</v>
      </c>
      <c r="G29" s="6"/>
      <c r="H29" s="6"/>
    </row>
    <row r="30" spans="2:8" ht="15.75">
      <c r="B30" s="2">
        <v>2012</v>
      </c>
      <c r="C30" s="22" t="s">
        <v>6</v>
      </c>
      <c r="D30" s="3">
        <v>40400</v>
      </c>
      <c r="E30" s="3">
        <f t="shared" si="0"/>
        <v>40.4</v>
      </c>
      <c r="F30" s="11">
        <f t="shared" si="1"/>
        <v>2</v>
      </c>
      <c r="G30" s="6"/>
      <c r="H30" s="6"/>
    </row>
    <row r="31" spans="2:8" ht="15.75">
      <c r="B31" s="2">
        <v>2013</v>
      </c>
      <c r="C31" s="23"/>
      <c r="D31" s="3">
        <v>36323</v>
      </c>
      <c r="E31" s="3">
        <f t="shared" si="0"/>
        <v>36.323</v>
      </c>
      <c r="F31" s="11">
        <f t="shared" si="1"/>
        <v>3</v>
      </c>
      <c r="G31" s="6"/>
      <c r="H31" s="6"/>
    </row>
    <row r="32" spans="2:8" ht="15.75">
      <c r="B32" s="2">
        <v>2014</v>
      </c>
      <c r="C32" s="23"/>
      <c r="D32" s="3">
        <v>36626</v>
      </c>
      <c r="E32" s="3">
        <f t="shared" si="0"/>
        <v>36.625999999999998</v>
      </c>
      <c r="F32" s="11">
        <f t="shared" si="1"/>
        <v>4</v>
      </c>
      <c r="G32" s="7"/>
      <c r="H32" s="7"/>
    </row>
    <row r="33" spans="2:8" ht="15.75">
      <c r="B33" s="2">
        <v>2015</v>
      </c>
      <c r="C33" s="23"/>
      <c r="D33" s="3">
        <v>34819</v>
      </c>
      <c r="E33" s="3">
        <f t="shared" si="0"/>
        <v>34.819000000000003</v>
      </c>
      <c r="F33" s="11">
        <f t="shared" si="1"/>
        <v>5</v>
      </c>
      <c r="G33" s="6"/>
      <c r="H33" s="6"/>
    </row>
    <row r="34" spans="2:8" ht="15.75">
      <c r="B34" s="2">
        <v>2016</v>
      </c>
      <c r="C34" s="23"/>
      <c r="D34" s="3">
        <v>33047</v>
      </c>
      <c r="E34" s="3">
        <f t="shared" si="0"/>
        <v>33.046999999999997</v>
      </c>
      <c r="F34" s="11">
        <f t="shared" si="1"/>
        <v>6</v>
      </c>
      <c r="G34" s="6"/>
      <c r="H34" s="6"/>
    </row>
    <row r="35" spans="2:8" ht="15.75">
      <c r="B35" s="2">
        <v>2017</v>
      </c>
      <c r="C35" s="23"/>
      <c r="D35" s="3">
        <v>32819</v>
      </c>
      <c r="E35" s="3">
        <f t="shared" si="0"/>
        <v>32.819000000000003</v>
      </c>
      <c r="F35" s="11">
        <f t="shared" si="1"/>
        <v>7</v>
      </c>
      <c r="G35" s="6"/>
      <c r="H35" s="6"/>
    </row>
    <row r="36" spans="2:8" ht="15.75">
      <c r="B36" s="2">
        <v>2018</v>
      </c>
      <c r="C36" s="23"/>
      <c r="D36" s="3">
        <v>32755</v>
      </c>
      <c r="E36" s="3">
        <f t="shared" si="0"/>
        <v>32.755000000000003</v>
      </c>
      <c r="F36" s="11">
        <f t="shared" si="1"/>
        <v>8</v>
      </c>
      <c r="G36" s="6"/>
      <c r="H36" s="6"/>
    </row>
    <row r="37" spans="2:8" ht="15.75">
      <c r="B37" s="2">
        <v>2019</v>
      </c>
      <c r="C37" s="23"/>
      <c r="D37" s="3">
        <v>33209</v>
      </c>
      <c r="E37" s="3">
        <f t="shared" si="0"/>
        <v>33.209000000000003</v>
      </c>
      <c r="F37" s="11">
        <f t="shared" si="1"/>
        <v>9</v>
      </c>
      <c r="G37" s="6"/>
      <c r="H37" s="6"/>
    </row>
    <row r="38" spans="2:8" ht="15.75">
      <c r="B38" s="2">
        <v>2020</v>
      </c>
      <c r="C38" s="24"/>
      <c r="D38" s="3">
        <v>33215</v>
      </c>
      <c r="E38" s="3">
        <f t="shared" si="0"/>
        <v>33.215000000000003</v>
      </c>
      <c r="F38" s="11">
        <f t="shared" si="1"/>
        <v>10</v>
      </c>
      <c r="G38" s="7"/>
      <c r="H38" s="7"/>
    </row>
    <row r="39" spans="2:8" ht="15.75">
      <c r="B39" s="2">
        <v>2012</v>
      </c>
      <c r="C39" s="22" t="s">
        <v>7</v>
      </c>
      <c r="D39" s="3">
        <v>57866</v>
      </c>
      <c r="E39" s="3">
        <f t="shared" si="0"/>
        <v>57.866</v>
      </c>
      <c r="F39" s="11">
        <f t="shared" si="1"/>
        <v>2</v>
      </c>
      <c r="G39" s="6"/>
      <c r="H39" s="6"/>
    </row>
    <row r="40" spans="2:8" ht="15.75">
      <c r="B40" s="2">
        <v>2013</v>
      </c>
      <c r="C40" s="23"/>
      <c r="D40" s="3">
        <v>48817</v>
      </c>
      <c r="E40" s="3">
        <f t="shared" si="0"/>
        <v>48.817</v>
      </c>
      <c r="F40" s="11">
        <f t="shared" si="1"/>
        <v>3</v>
      </c>
      <c r="G40" s="6"/>
      <c r="H40" s="6"/>
    </row>
    <row r="41" spans="2:8" ht="15.75">
      <c r="B41" s="2">
        <v>2014</v>
      </c>
      <c r="C41" s="23"/>
      <c r="D41" s="3">
        <v>48721</v>
      </c>
      <c r="E41" s="3">
        <f t="shared" si="0"/>
        <v>48.720999999999997</v>
      </c>
      <c r="F41" s="11">
        <f t="shared" si="1"/>
        <v>4</v>
      </c>
      <c r="G41" s="6"/>
      <c r="H41" s="6"/>
    </row>
    <row r="42" spans="2:8" ht="15.75">
      <c r="B42" s="2">
        <v>2015</v>
      </c>
      <c r="C42" s="23"/>
      <c r="D42" s="3">
        <v>46520</v>
      </c>
      <c r="E42" s="3">
        <f t="shared" si="0"/>
        <v>46.52</v>
      </c>
      <c r="F42" s="11">
        <f t="shared" si="1"/>
        <v>5</v>
      </c>
      <c r="G42" s="6"/>
      <c r="H42" s="6"/>
    </row>
    <row r="43" spans="2:8" ht="15.75">
      <c r="B43" s="2">
        <v>2016</v>
      </c>
      <c r="C43" s="23"/>
      <c r="D43" s="3">
        <v>42563</v>
      </c>
      <c r="E43" s="3">
        <f t="shared" si="0"/>
        <v>42.563000000000002</v>
      </c>
      <c r="F43" s="11">
        <f t="shared" si="1"/>
        <v>6</v>
      </c>
      <c r="G43" s="6"/>
      <c r="H43" s="6"/>
    </row>
    <row r="44" spans="2:8" ht="15.75">
      <c r="B44" s="2">
        <v>2017</v>
      </c>
      <c r="C44" s="23"/>
      <c r="D44" s="3">
        <v>40297</v>
      </c>
      <c r="E44" s="3">
        <f t="shared" si="0"/>
        <v>40.296999999999997</v>
      </c>
      <c r="F44" s="11">
        <f t="shared" si="1"/>
        <v>7</v>
      </c>
      <c r="G44" s="7"/>
      <c r="H44" s="7"/>
    </row>
    <row r="45" spans="2:8" ht="15.75">
      <c r="B45" s="2">
        <v>2018</v>
      </c>
      <c r="C45" s="23"/>
      <c r="D45" s="3">
        <v>39575</v>
      </c>
      <c r="E45" s="3">
        <f t="shared" si="0"/>
        <v>39.575000000000003</v>
      </c>
      <c r="F45" s="11">
        <f t="shared" si="1"/>
        <v>8</v>
      </c>
      <c r="G45" s="6"/>
      <c r="H45" s="6"/>
    </row>
    <row r="46" spans="2:8" ht="15.75">
      <c r="B46" s="2">
        <v>2019</v>
      </c>
      <c r="C46" s="23"/>
      <c r="D46" s="3">
        <v>37764</v>
      </c>
      <c r="E46" s="3">
        <f t="shared" si="0"/>
        <v>37.764000000000003</v>
      </c>
      <c r="F46" s="11">
        <f t="shared" si="1"/>
        <v>9</v>
      </c>
      <c r="G46" s="6"/>
      <c r="H46" s="6"/>
    </row>
    <row r="47" spans="2:8" ht="15.75">
      <c r="B47" s="2">
        <v>2020</v>
      </c>
      <c r="C47" s="24"/>
      <c r="D47" s="3">
        <v>35378</v>
      </c>
      <c r="E47" s="3">
        <f t="shared" si="0"/>
        <v>35.378</v>
      </c>
      <c r="F47" s="11">
        <f t="shared" si="1"/>
        <v>10</v>
      </c>
      <c r="G47" s="6"/>
      <c r="H47" s="6"/>
    </row>
    <row r="48" spans="2:8" ht="15.75">
      <c r="B48" s="2">
        <v>2012</v>
      </c>
      <c r="C48" s="22" t="s">
        <v>8</v>
      </c>
      <c r="D48" s="3">
        <v>42021</v>
      </c>
      <c r="E48" s="3">
        <f t="shared" si="0"/>
        <v>42.021000000000001</v>
      </c>
      <c r="F48" s="11">
        <f t="shared" si="1"/>
        <v>2</v>
      </c>
      <c r="G48" s="6"/>
      <c r="H48" s="6"/>
    </row>
    <row r="49" spans="2:8" ht="15.75">
      <c r="B49" s="2">
        <v>2013</v>
      </c>
      <c r="C49" s="23"/>
      <c r="D49" s="3">
        <v>37194</v>
      </c>
      <c r="E49" s="3">
        <f t="shared" si="0"/>
        <v>37.194000000000003</v>
      </c>
      <c r="F49" s="11">
        <f t="shared" si="1"/>
        <v>3</v>
      </c>
      <c r="G49" s="6"/>
      <c r="H49" s="6"/>
    </row>
    <row r="50" spans="2:8" ht="15.75">
      <c r="B50" s="2">
        <v>2014</v>
      </c>
      <c r="C50" s="23"/>
      <c r="D50" s="3">
        <v>36422</v>
      </c>
      <c r="E50" s="3">
        <f t="shared" si="0"/>
        <v>36.421999999999997</v>
      </c>
      <c r="F50" s="11">
        <f t="shared" si="1"/>
        <v>4</v>
      </c>
      <c r="G50" s="7"/>
      <c r="H50" s="7"/>
    </row>
    <row r="51" spans="2:8" ht="15.75">
      <c r="B51" s="2">
        <v>2015</v>
      </c>
      <c r="C51" s="23"/>
      <c r="D51" s="3">
        <v>35847</v>
      </c>
      <c r="E51" s="3">
        <f t="shared" si="0"/>
        <v>35.847000000000001</v>
      </c>
      <c r="F51" s="11">
        <f t="shared" si="1"/>
        <v>5</v>
      </c>
      <c r="G51" s="6"/>
      <c r="H51" s="6"/>
    </row>
    <row r="52" spans="2:8" ht="15.75">
      <c r="B52" s="2">
        <v>2016</v>
      </c>
      <c r="C52" s="23"/>
      <c r="D52" s="3">
        <v>34677</v>
      </c>
      <c r="E52" s="3">
        <f t="shared" si="0"/>
        <v>34.677</v>
      </c>
      <c r="F52" s="11">
        <f t="shared" si="1"/>
        <v>6</v>
      </c>
      <c r="G52" s="6"/>
      <c r="H52" s="6"/>
    </row>
    <row r="53" spans="2:8" ht="15.75">
      <c r="B53" s="2">
        <v>2017</v>
      </c>
      <c r="C53" s="23"/>
      <c r="D53" s="3">
        <v>32689</v>
      </c>
      <c r="E53" s="3">
        <f t="shared" si="0"/>
        <v>32.689</v>
      </c>
      <c r="F53" s="11">
        <f t="shared" si="1"/>
        <v>7</v>
      </c>
      <c r="G53" s="6"/>
      <c r="H53" s="6"/>
    </row>
    <row r="54" spans="2:8" ht="15.75">
      <c r="B54" s="2">
        <v>2018</v>
      </c>
      <c r="C54" s="23"/>
      <c r="D54" s="3">
        <v>33513</v>
      </c>
      <c r="E54" s="3">
        <f t="shared" si="0"/>
        <v>33.512999999999998</v>
      </c>
      <c r="F54" s="11">
        <f t="shared" si="1"/>
        <v>8</v>
      </c>
      <c r="G54" s="6"/>
      <c r="H54" s="6"/>
    </row>
    <row r="55" spans="2:8" ht="15.75">
      <c r="B55" s="2">
        <v>2019</v>
      </c>
      <c r="C55" s="23"/>
      <c r="D55" s="3">
        <v>33043</v>
      </c>
      <c r="E55" s="3">
        <f t="shared" si="0"/>
        <v>33.042999999999999</v>
      </c>
      <c r="F55" s="11">
        <f t="shared" si="1"/>
        <v>9</v>
      </c>
      <c r="G55" s="6"/>
      <c r="H55" s="6"/>
    </row>
    <row r="56" spans="2:8" ht="15.75">
      <c r="B56" s="2">
        <v>2020</v>
      </c>
      <c r="C56" s="24"/>
      <c r="D56" s="3">
        <v>32324</v>
      </c>
      <c r="E56" s="3">
        <f t="shared" si="0"/>
        <v>32.323999999999998</v>
      </c>
      <c r="F56" s="11">
        <f t="shared" si="1"/>
        <v>10</v>
      </c>
    </row>
    <row r="57" spans="2:8" ht="15.75">
      <c r="B57" s="2">
        <v>2012</v>
      </c>
      <c r="C57" s="22" t="s">
        <v>9</v>
      </c>
      <c r="D57" s="3">
        <v>56300</v>
      </c>
      <c r="E57" s="3">
        <f t="shared" si="0"/>
        <v>56.3</v>
      </c>
      <c r="F57" s="11">
        <f t="shared" si="1"/>
        <v>2</v>
      </c>
    </row>
    <row r="58" spans="2:8" ht="15.75">
      <c r="B58" s="2">
        <v>2013</v>
      </c>
      <c r="C58" s="23"/>
      <c r="D58" s="3">
        <v>47968</v>
      </c>
      <c r="E58" s="3">
        <f t="shared" si="0"/>
        <v>47.968000000000004</v>
      </c>
      <c r="F58" s="11">
        <f t="shared" si="1"/>
        <v>3</v>
      </c>
    </row>
    <row r="59" spans="2:8" ht="15.75">
      <c r="B59" s="2">
        <v>2014</v>
      </c>
      <c r="C59" s="23"/>
      <c r="D59" s="3">
        <v>43966</v>
      </c>
      <c r="E59" s="3">
        <f t="shared" si="0"/>
        <v>43.966000000000001</v>
      </c>
      <c r="F59" s="11">
        <f t="shared" si="1"/>
        <v>4</v>
      </c>
    </row>
    <row r="60" spans="2:8" ht="15.75">
      <c r="B60" s="2">
        <v>2015</v>
      </c>
      <c r="C60" s="23"/>
      <c r="D60" s="3">
        <v>40459</v>
      </c>
      <c r="E60" s="3">
        <f t="shared" si="0"/>
        <v>40.459000000000003</v>
      </c>
      <c r="F60" s="11">
        <f t="shared" si="1"/>
        <v>5</v>
      </c>
    </row>
    <row r="61" spans="2:8" ht="15.75">
      <c r="B61" s="2">
        <v>2016</v>
      </c>
      <c r="C61" s="23"/>
      <c r="D61" s="3">
        <v>36549</v>
      </c>
      <c r="E61" s="3">
        <f t="shared" si="0"/>
        <v>36.548999999999999</v>
      </c>
      <c r="F61" s="11">
        <f t="shared" si="1"/>
        <v>6</v>
      </c>
    </row>
    <row r="62" spans="2:8" ht="15.75">
      <c r="B62" s="2">
        <v>2017</v>
      </c>
      <c r="C62" s="23"/>
      <c r="D62" s="3">
        <v>33081</v>
      </c>
      <c r="E62" s="3">
        <f t="shared" si="0"/>
        <v>33.081000000000003</v>
      </c>
      <c r="F62" s="11">
        <f t="shared" si="1"/>
        <v>7</v>
      </c>
    </row>
    <row r="63" spans="2:8" ht="15.75">
      <c r="B63" s="2">
        <v>2018</v>
      </c>
      <c r="C63" s="23"/>
      <c r="D63" s="3">
        <v>32544</v>
      </c>
      <c r="E63" s="3">
        <f t="shared" si="0"/>
        <v>32.543999999999997</v>
      </c>
      <c r="F63" s="11">
        <f t="shared" si="1"/>
        <v>8</v>
      </c>
    </row>
    <row r="64" spans="2:8" ht="15.75">
      <c r="B64" s="2">
        <v>2019</v>
      </c>
      <c r="C64" s="23"/>
      <c r="D64" s="3">
        <v>29169</v>
      </c>
      <c r="E64" s="3">
        <f t="shared" si="0"/>
        <v>29.169</v>
      </c>
      <c r="F64" s="11">
        <f t="shared" si="1"/>
        <v>9</v>
      </c>
    </row>
    <row r="65" spans="2:6" ht="15.75">
      <c r="B65" s="2">
        <v>2020</v>
      </c>
      <c r="C65" s="24"/>
      <c r="D65" s="3">
        <v>29048</v>
      </c>
      <c r="E65" s="3">
        <f t="shared" si="0"/>
        <v>29.047999999999998</v>
      </c>
      <c r="F65" s="11">
        <f t="shared" si="1"/>
        <v>10</v>
      </c>
    </row>
    <row r="66" spans="2:6" ht="15.75">
      <c r="B66" s="2">
        <v>2012</v>
      </c>
      <c r="C66" s="22" t="s">
        <v>10</v>
      </c>
      <c r="D66" s="3">
        <v>30657</v>
      </c>
      <c r="E66" s="3">
        <f t="shared" si="0"/>
        <v>30.657</v>
      </c>
      <c r="F66" s="11">
        <f t="shared" si="1"/>
        <v>2</v>
      </c>
    </row>
    <row r="67" spans="2:6" ht="15.75">
      <c r="B67" s="2">
        <v>2013</v>
      </c>
      <c r="C67" s="23"/>
      <c r="D67" s="3">
        <v>29226</v>
      </c>
      <c r="E67" s="3">
        <f t="shared" si="0"/>
        <v>29.225999999999999</v>
      </c>
      <c r="F67" s="11">
        <f t="shared" si="1"/>
        <v>3</v>
      </c>
    </row>
    <row r="68" spans="2:6" ht="15.75">
      <c r="B68" s="2">
        <v>2014</v>
      </c>
      <c r="C68" s="23"/>
      <c r="D68" s="3">
        <v>29675</v>
      </c>
      <c r="E68" s="3">
        <f t="shared" ref="E68:E131" si="2">D68/1000</f>
        <v>29.675000000000001</v>
      </c>
      <c r="F68" s="11">
        <f t="shared" ref="F68:F131" si="3">2+B68-MIN($B$3,$B$407)</f>
        <v>4</v>
      </c>
    </row>
    <row r="69" spans="2:6" ht="15.75">
      <c r="B69" s="2">
        <v>2015</v>
      </c>
      <c r="C69" s="23"/>
      <c r="D69" s="3">
        <v>27890</v>
      </c>
      <c r="E69" s="3">
        <f t="shared" si="2"/>
        <v>27.89</v>
      </c>
      <c r="F69" s="11">
        <f t="shared" si="3"/>
        <v>5</v>
      </c>
    </row>
    <row r="70" spans="2:6" ht="15.75">
      <c r="B70" s="2">
        <v>2016</v>
      </c>
      <c r="C70" s="23"/>
      <c r="D70" s="3">
        <v>28361</v>
      </c>
      <c r="E70" s="3">
        <f t="shared" si="2"/>
        <v>28.361000000000001</v>
      </c>
      <c r="F70" s="11">
        <f t="shared" si="3"/>
        <v>6</v>
      </c>
    </row>
    <row r="71" spans="2:6" ht="15.75">
      <c r="B71" s="2">
        <v>2017</v>
      </c>
      <c r="C71" s="23"/>
      <c r="D71" s="3">
        <v>27261</v>
      </c>
      <c r="E71" s="3">
        <f t="shared" si="2"/>
        <v>27.260999999999999</v>
      </c>
      <c r="F71" s="11">
        <f t="shared" si="3"/>
        <v>7</v>
      </c>
    </row>
    <row r="72" spans="2:6" ht="15.75">
      <c r="B72" s="2">
        <v>2018</v>
      </c>
      <c r="C72" s="23"/>
      <c r="D72" s="3">
        <v>27677</v>
      </c>
      <c r="E72" s="3">
        <f t="shared" si="2"/>
        <v>27.677</v>
      </c>
      <c r="F72" s="11">
        <f t="shared" si="3"/>
        <v>8</v>
      </c>
    </row>
    <row r="73" spans="2:6" ht="15.75">
      <c r="B73" s="2">
        <v>2019</v>
      </c>
      <c r="C73" s="23"/>
      <c r="D73" s="3">
        <v>26367</v>
      </c>
      <c r="E73" s="3">
        <f t="shared" si="2"/>
        <v>26.367000000000001</v>
      </c>
      <c r="F73" s="11">
        <f t="shared" si="3"/>
        <v>9</v>
      </c>
    </row>
    <row r="74" spans="2:6" ht="15.75">
      <c r="B74" s="2">
        <v>2020</v>
      </c>
      <c r="C74" s="24"/>
      <c r="D74" s="3">
        <v>25854</v>
      </c>
      <c r="E74" s="3">
        <f t="shared" si="2"/>
        <v>25.853999999999999</v>
      </c>
      <c r="F74" s="11">
        <f t="shared" si="3"/>
        <v>10</v>
      </c>
    </row>
    <row r="75" spans="2:6" ht="15.75">
      <c r="B75" s="2">
        <v>2012</v>
      </c>
      <c r="C75" s="22" t="s">
        <v>11</v>
      </c>
      <c r="D75" s="3">
        <v>34829</v>
      </c>
      <c r="E75" s="3">
        <f t="shared" si="2"/>
        <v>34.829000000000001</v>
      </c>
      <c r="F75" s="11">
        <f t="shared" si="3"/>
        <v>2</v>
      </c>
    </row>
    <row r="76" spans="2:6" ht="15.75">
      <c r="B76" s="2">
        <v>2013</v>
      </c>
      <c r="C76" s="23"/>
      <c r="D76" s="3">
        <v>30695</v>
      </c>
      <c r="E76" s="3">
        <f t="shared" si="2"/>
        <v>30.695</v>
      </c>
      <c r="F76" s="11">
        <f t="shared" si="3"/>
        <v>3</v>
      </c>
    </row>
    <row r="77" spans="2:6" ht="15.75">
      <c r="B77" s="2">
        <v>2014</v>
      </c>
      <c r="C77" s="23"/>
      <c r="D77" s="3">
        <v>28004</v>
      </c>
      <c r="E77" s="3">
        <f t="shared" si="2"/>
        <v>28.004000000000001</v>
      </c>
      <c r="F77" s="11">
        <f t="shared" si="3"/>
        <v>4</v>
      </c>
    </row>
    <row r="78" spans="2:6" ht="15.75">
      <c r="B78" s="2">
        <v>2015</v>
      </c>
      <c r="C78" s="23"/>
      <c r="D78" s="3">
        <v>25385</v>
      </c>
      <c r="E78" s="3">
        <f t="shared" si="2"/>
        <v>25.385000000000002</v>
      </c>
      <c r="F78" s="11">
        <f t="shared" si="3"/>
        <v>5</v>
      </c>
    </row>
    <row r="79" spans="2:6" ht="15.75">
      <c r="B79" s="2">
        <v>2016</v>
      </c>
      <c r="C79" s="23"/>
      <c r="D79" s="3">
        <v>23553</v>
      </c>
      <c r="E79" s="3">
        <f t="shared" si="2"/>
        <v>23.553000000000001</v>
      </c>
      <c r="F79" s="11">
        <f t="shared" si="3"/>
        <v>6</v>
      </c>
    </row>
    <row r="80" spans="2:6" ht="15.75">
      <c r="B80" s="2">
        <v>2017</v>
      </c>
      <c r="C80" s="23"/>
      <c r="D80" s="3">
        <v>22545</v>
      </c>
      <c r="E80" s="3">
        <f t="shared" si="2"/>
        <v>22.545000000000002</v>
      </c>
      <c r="F80" s="11">
        <f t="shared" si="3"/>
        <v>7</v>
      </c>
    </row>
    <row r="81" spans="2:6" ht="15.75">
      <c r="B81" s="2">
        <v>2018</v>
      </c>
      <c r="C81" s="23"/>
      <c r="D81" s="3">
        <v>22177</v>
      </c>
      <c r="E81" s="3">
        <f t="shared" si="2"/>
        <v>22.177</v>
      </c>
      <c r="F81" s="11">
        <f t="shared" si="3"/>
        <v>8</v>
      </c>
    </row>
    <row r="82" spans="2:6" ht="15.75">
      <c r="B82" s="2">
        <v>2019</v>
      </c>
      <c r="C82" s="23"/>
      <c r="D82" s="3">
        <v>22082</v>
      </c>
      <c r="E82" s="3">
        <f t="shared" si="2"/>
        <v>22.082000000000001</v>
      </c>
      <c r="F82" s="11">
        <f t="shared" si="3"/>
        <v>9</v>
      </c>
    </row>
    <row r="83" spans="2:6" ht="15.75">
      <c r="B83" s="2">
        <v>2020</v>
      </c>
      <c r="C83" s="24"/>
      <c r="D83" s="3">
        <v>20403</v>
      </c>
      <c r="E83" s="3">
        <f t="shared" si="2"/>
        <v>20.402999999999999</v>
      </c>
      <c r="F83" s="11">
        <f t="shared" si="3"/>
        <v>10</v>
      </c>
    </row>
    <row r="84" spans="2:6" ht="15.75">
      <c r="B84" s="2">
        <v>2012</v>
      </c>
      <c r="C84" s="22" t="s">
        <v>12</v>
      </c>
      <c r="D84" s="3">
        <v>26890</v>
      </c>
      <c r="E84" s="3">
        <f t="shared" si="2"/>
        <v>26.89</v>
      </c>
      <c r="F84" s="11">
        <f t="shared" si="3"/>
        <v>2</v>
      </c>
    </row>
    <row r="85" spans="2:6" ht="15.75">
      <c r="B85" s="2">
        <v>2013</v>
      </c>
      <c r="C85" s="23"/>
      <c r="D85" s="3">
        <v>24991</v>
      </c>
      <c r="E85" s="3">
        <f t="shared" si="2"/>
        <v>24.991</v>
      </c>
      <c r="F85" s="11">
        <f t="shared" si="3"/>
        <v>3</v>
      </c>
    </row>
    <row r="86" spans="2:6" ht="15.75">
      <c r="B86" s="2">
        <v>2014</v>
      </c>
      <c r="C86" s="23"/>
      <c r="D86" s="3">
        <v>23808</v>
      </c>
      <c r="E86" s="3">
        <f t="shared" si="2"/>
        <v>23.808</v>
      </c>
      <c r="F86" s="11">
        <f t="shared" si="3"/>
        <v>4</v>
      </c>
    </row>
    <row r="87" spans="2:6" ht="15.75">
      <c r="B87" s="2">
        <v>2015</v>
      </c>
      <c r="C87" s="23"/>
      <c r="D87" s="3">
        <v>23114</v>
      </c>
      <c r="E87" s="3">
        <f t="shared" si="2"/>
        <v>23.114000000000001</v>
      </c>
      <c r="F87" s="11">
        <f t="shared" si="3"/>
        <v>5</v>
      </c>
    </row>
    <row r="88" spans="2:6" ht="15.75">
      <c r="B88" s="2">
        <v>2016</v>
      </c>
      <c r="C88" s="23"/>
      <c r="D88" s="3">
        <v>22736</v>
      </c>
      <c r="E88" s="3">
        <f t="shared" si="2"/>
        <v>22.736000000000001</v>
      </c>
      <c r="F88" s="11">
        <f t="shared" si="3"/>
        <v>6</v>
      </c>
    </row>
    <row r="89" spans="2:6" ht="15.75">
      <c r="B89" s="2">
        <v>2017</v>
      </c>
      <c r="C89" s="23"/>
      <c r="D89" s="3">
        <v>20950</v>
      </c>
      <c r="E89" s="3">
        <f t="shared" si="2"/>
        <v>20.95</v>
      </c>
      <c r="F89" s="11">
        <f t="shared" si="3"/>
        <v>7</v>
      </c>
    </row>
    <row r="90" spans="2:6" ht="15.75">
      <c r="B90" s="2">
        <v>2018</v>
      </c>
      <c r="C90" s="23"/>
      <c r="D90" s="3">
        <v>20466</v>
      </c>
      <c r="E90" s="3">
        <f t="shared" si="2"/>
        <v>20.466000000000001</v>
      </c>
      <c r="F90" s="11">
        <f t="shared" si="3"/>
        <v>8</v>
      </c>
    </row>
    <row r="91" spans="2:6" ht="15.75">
      <c r="B91" s="2">
        <v>2019</v>
      </c>
      <c r="C91" s="23"/>
      <c r="D91" s="3">
        <v>20626</v>
      </c>
      <c r="E91" s="3">
        <f t="shared" si="2"/>
        <v>20.626000000000001</v>
      </c>
      <c r="F91" s="11">
        <f t="shared" si="3"/>
        <v>9</v>
      </c>
    </row>
    <row r="92" spans="2:6" ht="15.75">
      <c r="B92" s="2">
        <v>2020</v>
      </c>
      <c r="C92" s="24"/>
      <c r="D92" s="3">
        <v>19583</v>
      </c>
      <c r="E92" s="3">
        <f t="shared" si="2"/>
        <v>19.582999999999998</v>
      </c>
      <c r="F92" s="11">
        <f t="shared" si="3"/>
        <v>10</v>
      </c>
    </row>
    <row r="93" spans="2:6" ht="15.75">
      <c r="B93" s="2">
        <v>2012</v>
      </c>
      <c r="C93" s="22" t="s">
        <v>13</v>
      </c>
      <c r="D93" s="3">
        <v>50370</v>
      </c>
      <c r="E93" s="3">
        <f t="shared" si="2"/>
        <v>50.37</v>
      </c>
      <c r="F93" s="11">
        <f t="shared" si="3"/>
        <v>2</v>
      </c>
    </row>
    <row r="94" spans="2:6" ht="15.75">
      <c r="B94" s="2">
        <v>2013</v>
      </c>
      <c r="C94" s="23"/>
      <c r="D94" s="3">
        <v>42005</v>
      </c>
      <c r="E94" s="3">
        <f t="shared" si="2"/>
        <v>42.005000000000003</v>
      </c>
      <c r="F94" s="11">
        <f t="shared" si="3"/>
        <v>3</v>
      </c>
    </row>
    <row r="95" spans="2:6" ht="15.75">
      <c r="B95" s="2">
        <v>2014</v>
      </c>
      <c r="C95" s="23"/>
      <c r="D95" s="3">
        <v>39428</v>
      </c>
      <c r="E95" s="3">
        <f t="shared" si="2"/>
        <v>39.427999999999997</v>
      </c>
      <c r="F95" s="11">
        <f t="shared" si="3"/>
        <v>4</v>
      </c>
    </row>
    <row r="96" spans="2:6" ht="15.75">
      <c r="B96" s="2">
        <v>2015</v>
      </c>
      <c r="C96" s="23"/>
      <c r="D96" s="3">
        <v>36334</v>
      </c>
      <c r="E96" s="3">
        <f t="shared" si="2"/>
        <v>36.334000000000003</v>
      </c>
      <c r="F96" s="11">
        <f t="shared" si="3"/>
        <v>5</v>
      </c>
    </row>
    <row r="97" spans="2:6" ht="15.75">
      <c r="B97" s="2">
        <v>2016</v>
      </c>
      <c r="C97" s="23"/>
      <c r="D97" s="3">
        <v>35237</v>
      </c>
      <c r="E97" s="3">
        <f t="shared" si="2"/>
        <v>35.237000000000002</v>
      </c>
      <c r="F97" s="11">
        <f t="shared" si="3"/>
        <v>6</v>
      </c>
    </row>
    <row r="98" spans="2:6" ht="15.75">
      <c r="B98" s="2">
        <v>2017</v>
      </c>
      <c r="C98" s="23"/>
      <c r="D98" s="3">
        <v>33984</v>
      </c>
      <c r="E98" s="3">
        <f t="shared" si="2"/>
        <v>33.984000000000002</v>
      </c>
      <c r="F98" s="11">
        <f t="shared" si="3"/>
        <v>7</v>
      </c>
    </row>
    <row r="99" spans="2:6" ht="15.75">
      <c r="B99" s="2">
        <v>2018</v>
      </c>
      <c r="C99" s="23"/>
      <c r="D99" s="3">
        <v>33288</v>
      </c>
      <c r="E99" s="3">
        <f t="shared" si="2"/>
        <v>33.287999999999997</v>
      </c>
      <c r="F99" s="11">
        <f t="shared" si="3"/>
        <v>8</v>
      </c>
    </row>
    <row r="100" spans="2:6" ht="15.75">
      <c r="B100" s="2">
        <v>2019</v>
      </c>
      <c r="C100" s="23"/>
      <c r="D100" s="3">
        <v>32562</v>
      </c>
      <c r="E100" s="3">
        <f t="shared" si="2"/>
        <v>32.561999999999998</v>
      </c>
      <c r="F100" s="11">
        <f t="shared" si="3"/>
        <v>9</v>
      </c>
    </row>
    <row r="101" spans="2:6" ht="15.75">
      <c r="B101" s="2">
        <v>2020</v>
      </c>
      <c r="C101" s="24"/>
      <c r="D101" s="3">
        <v>29912</v>
      </c>
      <c r="E101" s="3">
        <f t="shared" si="2"/>
        <v>29.911999999999999</v>
      </c>
      <c r="F101" s="11">
        <f t="shared" si="3"/>
        <v>10</v>
      </c>
    </row>
    <row r="102" spans="2:6" ht="15.75">
      <c r="B102" s="2">
        <v>2012</v>
      </c>
      <c r="C102" s="22" t="s">
        <v>14</v>
      </c>
      <c r="D102" s="3">
        <v>30497</v>
      </c>
      <c r="E102" s="3">
        <f t="shared" si="2"/>
        <v>30.497</v>
      </c>
      <c r="F102" s="11">
        <f t="shared" si="3"/>
        <v>2</v>
      </c>
    </row>
    <row r="103" spans="2:6" ht="15.75">
      <c r="B103" s="2">
        <v>2013</v>
      </c>
      <c r="C103" s="23"/>
      <c r="D103" s="3">
        <v>28377</v>
      </c>
      <c r="E103" s="3">
        <f t="shared" si="2"/>
        <v>28.376999999999999</v>
      </c>
      <c r="F103" s="11">
        <f t="shared" si="3"/>
        <v>3</v>
      </c>
    </row>
    <row r="104" spans="2:6" ht="15.75">
      <c r="B104" s="2">
        <v>2014</v>
      </c>
      <c r="C104" s="23"/>
      <c r="D104" s="3">
        <v>27116</v>
      </c>
      <c r="E104" s="3">
        <f t="shared" si="2"/>
        <v>27.116</v>
      </c>
      <c r="F104" s="11">
        <f t="shared" si="3"/>
        <v>4</v>
      </c>
    </row>
    <row r="105" spans="2:6" ht="15.75">
      <c r="B105" s="2">
        <v>2015</v>
      </c>
      <c r="C105" s="23"/>
      <c r="D105" s="3">
        <v>25898</v>
      </c>
      <c r="E105" s="3">
        <f t="shared" si="2"/>
        <v>25.898</v>
      </c>
      <c r="F105" s="11">
        <f t="shared" si="3"/>
        <v>5</v>
      </c>
    </row>
    <row r="106" spans="2:6" ht="15.75">
      <c r="B106" s="2">
        <v>2016</v>
      </c>
      <c r="C106" s="23"/>
      <c r="D106" s="3">
        <v>25083</v>
      </c>
      <c r="E106" s="3">
        <f t="shared" si="2"/>
        <v>25.082999999999998</v>
      </c>
      <c r="F106" s="11">
        <f t="shared" si="3"/>
        <v>6</v>
      </c>
    </row>
    <row r="107" spans="2:6" ht="15.75">
      <c r="B107" s="2">
        <v>2017</v>
      </c>
      <c r="C107" s="23"/>
      <c r="D107" s="3">
        <v>23795</v>
      </c>
      <c r="E107" s="3">
        <f t="shared" si="2"/>
        <v>23.795000000000002</v>
      </c>
      <c r="F107" s="11">
        <f t="shared" si="3"/>
        <v>7</v>
      </c>
    </row>
    <row r="108" spans="2:6" ht="15.75">
      <c r="B108" s="2">
        <v>2018</v>
      </c>
      <c r="C108" s="23"/>
      <c r="D108" s="3">
        <v>23623</v>
      </c>
      <c r="E108" s="3">
        <f t="shared" si="2"/>
        <v>23.623000000000001</v>
      </c>
      <c r="F108" s="11">
        <f t="shared" si="3"/>
        <v>8</v>
      </c>
    </row>
    <row r="109" spans="2:6" ht="15.75">
      <c r="B109" s="2">
        <v>2019</v>
      </c>
      <c r="C109" s="23"/>
      <c r="D109" s="3">
        <v>23371</v>
      </c>
      <c r="E109" s="3">
        <f t="shared" si="2"/>
        <v>23.370999999999999</v>
      </c>
      <c r="F109" s="11">
        <f t="shared" si="3"/>
        <v>9</v>
      </c>
    </row>
    <row r="110" spans="2:6" ht="15.75">
      <c r="B110" s="2">
        <v>2020</v>
      </c>
      <c r="C110" s="24"/>
      <c r="D110" s="3">
        <v>22919</v>
      </c>
      <c r="E110" s="3">
        <f t="shared" si="2"/>
        <v>22.919</v>
      </c>
      <c r="F110" s="11">
        <f t="shared" si="3"/>
        <v>10</v>
      </c>
    </row>
    <row r="111" spans="2:6" ht="15.75">
      <c r="B111" s="2">
        <v>2012</v>
      </c>
      <c r="C111" s="22" t="s">
        <v>15</v>
      </c>
      <c r="D111" s="3">
        <v>51230</v>
      </c>
      <c r="E111" s="3">
        <f t="shared" si="2"/>
        <v>51.23</v>
      </c>
      <c r="F111" s="11">
        <f t="shared" si="3"/>
        <v>2</v>
      </c>
    </row>
    <row r="112" spans="2:6" ht="15.75">
      <c r="B112" s="2">
        <v>2013</v>
      </c>
      <c r="C112" s="23"/>
      <c r="D112" s="3">
        <v>43353</v>
      </c>
      <c r="E112" s="3">
        <f t="shared" si="2"/>
        <v>43.353000000000002</v>
      </c>
      <c r="F112" s="11">
        <f t="shared" si="3"/>
        <v>3</v>
      </c>
    </row>
    <row r="113" spans="2:6" ht="15.75">
      <c r="B113" s="2">
        <v>2014</v>
      </c>
      <c r="C113" s="23"/>
      <c r="D113" s="3">
        <v>39853</v>
      </c>
      <c r="E113" s="3">
        <f t="shared" si="2"/>
        <v>39.853000000000002</v>
      </c>
      <c r="F113" s="11">
        <f t="shared" si="3"/>
        <v>4</v>
      </c>
    </row>
    <row r="114" spans="2:6" ht="15.75">
      <c r="B114" s="2">
        <v>2015</v>
      </c>
      <c r="C114" s="23"/>
      <c r="D114" s="3">
        <v>36351</v>
      </c>
      <c r="E114" s="3">
        <f t="shared" si="2"/>
        <v>36.350999999999999</v>
      </c>
      <c r="F114" s="11">
        <f t="shared" si="3"/>
        <v>5</v>
      </c>
    </row>
    <row r="115" spans="2:6" ht="15.75">
      <c r="B115" s="2">
        <v>2016</v>
      </c>
      <c r="C115" s="23"/>
      <c r="D115" s="3">
        <v>35267</v>
      </c>
      <c r="E115" s="3">
        <f t="shared" si="2"/>
        <v>35.267000000000003</v>
      </c>
      <c r="F115" s="11">
        <f t="shared" si="3"/>
        <v>6</v>
      </c>
    </row>
    <row r="116" spans="2:6" ht="15.75">
      <c r="B116" s="2">
        <v>2017</v>
      </c>
      <c r="C116" s="23"/>
      <c r="D116" s="3">
        <v>31611</v>
      </c>
      <c r="E116" s="3">
        <f t="shared" si="2"/>
        <v>31.611000000000001</v>
      </c>
      <c r="F116" s="11">
        <f t="shared" si="3"/>
        <v>7</v>
      </c>
    </row>
    <row r="117" spans="2:6" ht="15.75">
      <c r="B117" s="2">
        <v>2018</v>
      </c>
      <c r="C117" s="23"/>
      <c r="D117" s="3">
        <v>31943</v>
      </c>
      <c r="E117" s="3">
        <f t="shared" si="2"/>
        <v>31.943000000000001</v>
      </c>
      <c r="F117" s="11">
        <f t="shared" si="3"/>
        <v>8</v>
      </c>
    </row>
    <row r="118" spans="2:6" ht="15.75">
      <c r="B118" s="2">
        <v>2019</v>
      </c>
      <c r="C118" s="23"/>
      <c r="D118" s="3">
        <v>31313</v>
      </c>
      <c r="E118" s="3">
        <f t="shared" si="2"/>
        <v>31.312999999999999</v>
      </c>
      <c r="F118" s="11">
        <f t="shared" si="3"/>
        <v>9</v>
      </c>
    </row>
    <row r="119" spans="2:6" ht="15.75">
      <c r="B119" s="2">
        <v>2020</v>
      </c>
      <c r="C119" s="24"/>
      <c r="D119" s="3">
        <v>31854</v>
      </c>
      <c r="E119" s="3">
        <f t="shared" si="2"/>
        <v>31.853999999999999</v>
      </c>
      <c r="F119" s="11">
        <f t="shared" si="3"/>
        <v>10</v>
      </c>
    </row>
    <row r="120" spans="2:6" ht="15.75">
      <c r="B120" s="2">
        <v>2012</v>
      </c>
      <c r="C120" s="22" t="s">
        <v>16</v>
      </c>
      <c r="D120" s="3">
        <v>101616</v>
      </c>
      <c r="E120" s="3">
        <f t="shared" si="2"/>
        <v>101.616</v>
      </c>
      <c r="F120" s="11">
        <f t="shared" si="3"/>
        <v>2</v>
      </c>
    </row>
    <row r="121" spans="2:6" ht="15.75">
      <c r="B121" s="2">
        <v>2013</v>
      </c>
      <c r="C121" s="23"/>
      <c r="D121" s="3">
        <v>93684</v>
      </c>
      <c r="E121" s="3">
        <f t="shared" si="2"/>
        <v>93.683999999999997</v>
      </c>
      <c r="F121" s="11">
        <f t="shared" si="3"/>
        <v>3</v>
      </c>
    </row>
    <row r="122" spans="2:6" ht="15.75">
      <c r="B122" s="2">
        <v>2014</v>
      </c>
      <c r="C122" s="23"/>
      <c r="D122" s="3">
        <v>84976</v>
      </c>
      <c r="E122" s="3">
        <f t="shared" si="2"/>
        <v>84.975999999999999</v>
      </c>
      <c r="F122" s="11">
        <f t="shared" si="3"/>
        <v>4</v>
      </c>
    </row>
    <row r="123" spans="2:6" ht="15.75">
      <c r="B123" s="2">
        <v>2015</v>
      </c>
      <c r="C123" s="23"/>
      <c r="D123" s="3">
        <v>79455</v>
      </c>
      <c r="E123" s="3">
        <f t="shared" si="2"/>
        <v>79.454999999999998</v>
      </c>
      <c r="F123" s="11">
        <f t="shared" si="3"/>
        <v>5</v>
      </c>
    </row>
    <row r="124" spans="2:6" ht="15.75">
      <c r="B124" s="2">
        <v>2016</v>
      </c>
      <c r="C124" s="23"/>
      <c r="D124" s="3">
        <v>64394</v>
      </c>
      <c r="E124" s="3">
        <f t="shared" si="2"/>
        <v>64.394000000000005</v>
      </c>
      <c r="F124" s="11">
        <f t="shared" si="3"/>
        <v>6</v>
      </c>
    </row>
    <row r="125" spans="2:6" ht="15.75">
      <c r="B125" s="2">
        <v>2017</v>
      </c>
      <c r="C125" s="23"/>
      <c r="D125" s="3">
        <v>55635</v>
      </c>
      <c r="E125" s="3">
        <f t="shared" si="2"/>
        <v>55.634999999999998</v>
      </c>
      <c r="F125" s="11">
        <f t="shared" si="3"/>
        <v>7</v>
      </c>
    </row>
    <row r="126" spans="2:6" ht="15.75">
      <c r="B126" s="2">
        <v>2018</v>
      </c>
      <c r="C126" s="23"/>
      <c r="D126" s="3">
        <v>56094</v>
      </c>
      <c r="E126" s="3">
        <f t="shared" si="2"/>
        <v>56.094000000000001</v>
      </c>
      <c r="F126" s="11">
        <f t="shared" si="3"/>
        <v>8</v>
      </c>
    </row>
    <row r="127" spans="2:6" ht="15.75">
      <c r="B127" s="2">
        <v>2019</v>
      </c>
      <c r="C127" s="23"/>
      <c r="D127" s="3">
        <v>56316</v>
      </c>
      <c r="E127" s="3">
        <f t="shared" si="2"/>
        <v>56.316000000000003</v>
      </c>
      <c r="F127" s="11">
        <f t="shared" si="3"/>
        <v>9</v>
      </c>
    </row>
    <row r="128" spans="2:6" ht="15.75">
      <c r="B128" s="2">
        <v>2020</v>
      </c>
      <c r="C128" s="24"/>
      <c r="D128" s="3">
        <v>47414</v>
      </c>
      <c r="E128" s="3">
        <f t="shared" si="2"/>
        <v>47.414000000000001</v>
      </c>
      <c r="F128" s="11">
        <f t="shared" si="3"/>
        <v>10</v>
      </c>
    </row>
    <row r="129" spans="2:6" ht="15.75">
      <c r="B129" s="2">
        <v>2012</v>
      </c>
      <c r="C129" s="22" t="s">
        <v>17</v>
      </c>
      <c r="D129" s="3">
        <v>46100</v>
      </c>
      <c r="E129" s="3">
        <f t="shared" si="2"/>
        <v>46.1</v>
      </c>
      <c r="F129" s="11">
        <f t="shared" si="3"/>
        <v>2</v>
      </c>
    </row>
    <row r="130" spans="2:6" ht="15.75">
      <c r="B130" s="2">
        <v>2013</v>
      </c>
      <c r="C130" s="23"/>
      <c r="D130" s="3">
        <v>40064</v>
      </c>
      <c r="E130" s="3">
        <f t="shared" si="2"/>
        <v>40.064</v>
      </c>
      <c r="F130" s="11">
        <f t="shared" si="3"/>
        <v>3</v>
      </c>
    </row>
    <row r="131" spans="2:6" ht="15.75">
      <c r="B131" s="2">
        <v>2014</v>
      </c>
      <c r="C131" s="23"/>
      <c r="D131" s="3">
        <v>36526</v>
      </c>
      <c r="E131" s="3">
        <f t="shared" si="2"/>
        <v>36.526000000000003</v>
      </c>
      <c r="F131" s="11">
        <f t="shared" si="3"/>
        <v>4</v>
      </c>
    </row>
    <row r="132" spans="2:6" ht="15.75">
      <c r="B132" s="2">
        <v>2015</v>
      </c>
      <c r="C132" s="23"/>
      <c r="D132" s="3">
        <v>33894</v>
      </c>
      <c r="E132" s="3">
        <f t="shared" ref="E132:E195" si="4">D132/1000</f>
        <v>33.893999999999998</v>
      </c>
      <c r="F132" s="11">
        <f t="shared" ref="F132:F195" si="5">2+B132-MIN($B$3,$B$407)</f>
        <v>5</v>
      </c>
    </row>
    <row r="133" spans="2:6" ht="15.75">
      <c r="B133" s="2">
        <v>2016</v>
      </c>
      <c r="C133" s="23"/>
      <c r="D133" s="3">
        <v>31115</v>
      </c>
      <c r="E133" s="3">
        <f t="shared" si="4"/>
        <v>31.114999999999998</v>
      </c>
      <c r="F133" s="11">
        <f t="shared" si="5"/>
        <v>6</v>
      </c>
    </row>
    <row r="134" spans="2:6" ht="15.75">
      <c r="B134" s="2">
        <v>2017</v>
      </c>
      <c r="C134" s="23"/>
      <c r="D134" s="3">
        <v>29482</v>
      </c>
      <c r="E134" s="3">
        <f t="shared" si="4"/>
        <v>29.481999999999999</v>
      </c>
      <c r="F134" s="11">
        <f t="shared" si="5"/>
        <v>7</v>
      </c>
    </row>
    <row r="135" spans="2:6" ht="15.75">
      <c r="B135" s="2">
        <v>2018</v>
      </c>
      <c r="C135" s="23"/>
      <c r="D135" s="3">
        <v>29638</v>
      </c>
      <c r="E135" s="3">
        <f t="shared" si="4"/>
        <v>29.638000000000002</v>
      </c>
      <c r="F135" s="11">
        <f t="shared" si="5"/>
        <v>8</v>
      </c>
    </row>
    <row r="136" spans="2:6" ht="15.75">
      <c r="B136" s="2">
        <v>2019</v>
      </c>
      <c r="C136" s="23"/>
      <c r="D136" s="3">
        <v>29452</v>
      </c>
      <c r="E136" s="3">
        <f t="shared" si="4"/>
        <v>29.452000000000002</v>
      </c>
      <c r="F136" s="11">
        <f t="shared" si="5"/>
        <v>9</v>
      </c>
    </row>
    <row r="137" spans="2:6" ht="15.75">
      <c r="B137" s="2">
        <v>2020</v>
      </c>
      <c r="C137" s="24"/>
      <c r="D137" s="3">
        <v>27894</v>
      </c>
      <c r="E137" s="3">
        <f t="shared" si="4"/>
        <v>27.893999999999998</v>
      </c>
      <c r="F137" s="11">
        <f t="shared" si="5"/>
        <v>10</v>
      </c>
    </row>
    <row r="138" spans="2:6" ht="15.75">
      <c r="B138" s="2">
        <v>2012</v>
      </c>
      <c r="C138" s="22" t="s">
        <v>18</v>
      </c>
      <c r="D138" s="3">
        <v>48957</v>
      </c>
      <c r="E138" s="3">
        <f t="shared" si="4"/>
        <v>48.957000000000001</v>
      </c>
      <c r="F138" s="11">
        <f t="shared" si="5"/>
        <v>2</v>
      </c>
    </row>
    <row r="139" spans="2:6" ht="15.75">
      <c r="B139" s="2">
        <v>2013</v>
      </c>
      <c r="C139" s="23"/>
      <c r="D139" s="3">
        <v>40368</v>
      </c>
      <c r="E139" s="3">
        <f t="shared" si="4"/>
        <v>40.368000000000002</v>
      </c>
      <c r="F139" s="11">
        <f t="shared" si="5"/>
        <v>3</v>
      </c>
    </row>
    <row r="140" spans="2:6" ht="15.75">
      <c r="B140" s="2">
        <v>2014</v>
      </c>
      <c r="C140" s="23"/>
      <c r="D140" s="3">
        <v>38913</v>
      </c>
      <c r="E140" s="3">
        <f t="shared" si="4"/>
        <v>38.912999999999997</v>
      </c>
      <c r="F140" s="11">
        <f t="shared" si="5"/>
        <v>4</v>
      </c>
    </row>
    <row r="141" spans="2:6" ht="15.75">
      <c r="B141" s="2">
        <v>2015</v>
      </c>
      <c r="C141" s="23"/>
      <c r="D141" s="3">
        <v>35583</v>
      </c>
      <c r="E141" s="3">
        <f t="shared" si="4"/>
        <v>35.582999999999998</v>
      </c>
      <c r="F141" s="11">
        <f t="shared" si="5"/>
        <v>5</v>
      </c>
    </row>
    <row r="142" spans="2:6" ht="15.75">
      <c r="B142" s="2">
        <v>2016</v>
      </c>
      <c r="C142" s="23"/>
      <c r="D142" s="3">
        <v>34399</v>
      </c>
      <c r="E142" s="3">
        <f t="shared" si="4"/>
        <v>34.399000000000001</v>
      </c>
      <c r="F142" s="11">
        <f t="shared" si="5"/>
        <v>6</v>
      </c>
    </row>
    <row r="143" spans="2:6" ht="15.75">
      <c r="B143" s="2">
        <v>2017</v>
      </c>
      <c r="C143" s="23"/>
      <c r="D143" s="3">
        <v>30835</v>
      </c>
      <c r="E143" s="3">
        <f t="shared" si="4"/>
        <v>30.835000000000001</v>
      </c>
      <c r="F143" s="11">
        <f t="shared" si="5"/>
        <v>7</v>
      </c>
    </row>
    <row r="144" spans="2:6" ht="15.75">
      <c r="B144" s="2">
        <v>2018</v>
      </c>
      <c r="C144" s="23"/>
      <c r="D144" s="3">
        <v>28792</v>
      </c>
      <c r="E144" s="3">
        <f t="shared" si="4"/>
        <v>28.792000000000002</v>
      </c>
      <c r="F144" s="11">
        <f t="shared" si="5"/>
        <v>8</v>
      </c>
    </row>
    <row r="145" spans="2:6" ht="15.75">
      <c r="B145" s="2">
        <v>2019</v>
      </c>
      <c r="C145" s="23"/>
      <c r="D145" s="3">
        <v>29597</v>
      </c>
      <c r="E145" s="3">
        <f t="shared" si="4"/>
        <v>29.597000000000001</v>
      </c>
      <c r="F145" s="11">
        <f t="shared" si="5"/>
        <v>9</v>
      </c>
    </row>
    <row r="146" spans="2:6" ht="15.75">
      <c r="B146" s="2">
        <v>2020</v>
      </c>
      <c r="C146" s="24"/>
      <c r="D146" s="3">
        <v>28670</v>
      </c>
      <c r="E146" s="3">
        <f t="shared" si="4"/>
        <v>28.67</v>
      </c>
      <c r="F146" s="11">
        <f t="shared" si="5"/>
        <v>10</v>
      </c>
    </row>
    <row r="147" spans="2:6" ht="15.75">
      <c r="B147" s="2">
        <v>2012</v>
      </c>
      <c r="C147" s="22" t="s">
        <v>19</v>
      </c>
      <c r="D147" s="3">
        <v>69707</v>
      </c>
      <c r="E147" s="3">
        <f t="shared" si="4"/>
        <v>69.706999999999994</v>
      </c>
      <c r="F147" s="11">
        <f t="shared" si="5"/>
        <v>2</v>
      </c>
    </row>
    <row r="148" spans="2:6" ht="15.75">
      <c r="B148" s="2">
        <v>2013</v>
      </c>
      <c r="C148" s="23"/>
      <c r="D148" s="3">
        <v>57277</v>
      </c>
      <c r="E148" s="3">
        <f t="shared" si="4"/>
        <v>57.277000000000001</v>
      </c>
      <c r="F148" s="11">
        <f t="shared" si="5"/>
        <v>3</v>
      </c>
    </row>
    <row r="149" spans="2:6" ht="15.75">
      <c r="B149" s="2">
        <v>2014</v>
      </c>
      <c r="C149" s="23"/>
      <c r="D149" s="3">
        <v>52845</v>
      </c>
      <c r="E149" s="3">
        <f t="shared" si="4"/>
        <v>52.844999999999999</v>
      </c>
      <c r="F149" s="11">
        <f t="shared" si="5"/>
        <v>4</v>
      </c>
    </row>
    <row r="150" spans="2:6" ht="15.75">
      <c r="B150" s="2">
        <v>2015</v>
      </c>
      <c r="C150" s="23"/>
      <c r="D150" s="3">
        <v>45305</v>
      </c>
      <c r="E150" s="3">
        <f t="shared" si="4"/>
        <v>45.305</v>
      </c>
      <c r="F150" s="11">
        <f t="shared" si="5"/>
        <v>5</v>
      </c>
    </row>
    <row r="151" spans="2:6" ht="15.75">
      <c r="B151" s="2">
        <v>2016</v>
      </c>
      <c r="C151" s="23"/>
      <c r="D151" s="3">
        <v>38982</v>
      </c>
      <c r="E151" s="3">
        <f t="shared" si="4"/>
        <v>38.981999999999999</v>
      </c>
      <c r="F151" s="11">
        <f t="shared" si="5"/>
        <v>6</v>
      </c>
    </row>
    <row r="152" spans="2:6" ht="15.75">
      <c r="B152" s="2">
        <v>2017</v>
      </c>
      <c r="C152" s="23"/>
      <c r="D152" s="3">
        <v>39494</v>
      </c>
      <c r="E152" s="3">
        <f t="shared" si="4"/>
        <v>39.494</v>
      </c>
      <c r="F152" s="11">
        <f t="shared" si="5"/>
        <v>7</v>
      </c>
    </row>
    <row r="153" spans="2:6" ht="15.75">
      <c r="B153" s="2">
        <v>2018</v>
      </c>
      <c r="C153" s="23"/>
      <c r="D153" s="3">
        <v>39707</v>
      </c>
      <c r="E153" s="3">
        <f t="shared" si="4"/>
        <v>39.707000000000001</v>
      </c>
      <c r="F153" s="11">
        <f t="shared" si="5"/>
        <v>8</v>
      </c>
    </row>
    <row r="154" spans="2:6" ht="15.75">
      <c r="B154" s="2">
        <v>2019</v>
      </c>
      <c r="C154" s="23"/>
      <c r="D154" s="3">
        <v>36964</v>
      </c>
      <c r="E154" s="3">
        <f t="shared" si="4"/>
        <v>36.963999999999999</v>
      </c>
      <c r="F154" s="11">
        <f t="shared" si="5"/>
        <v>9</v>
      </c>
    </row>
    <row r="155" spans="2:6" ht="15.75">
      <c r="B155" s="2">
        <v>2020</v>
      </c>
      <c r="C155" s="24"/>
      <c r="D155" s="3">
        <v>31370</v>
      </c>
      <c r="E155" s="3">
        <f t="shared" si="4"/>
        <v>31.37</v>
      </c>
      <c r="F155" s="11">
        <f t="shared" si="5"/>
        <v>10</v>
      </c>
    </row>
    <row r="156" spans="2:6" ht="15.75">
      <c r="B156" s="2">
        <v>2012</v>
      </c>
      <c r="C156" s="22" t="s">
        <v>20</v>
      </c>
      <c r="D156" s="3">
        <v>59230</v>
      </c>
      <c r="E156" s="3">
        <f t="shared" si="4"/>
        <v>59.23</v>
      </c>
      <c r="F156" s="11">
        <f t="shared" si="5"/>
        <v>2</v>
      </c>
    </row>
    <row r="157" spans="2:6" ht="15.75">
      <c r="B157" s="2">
        <v>2013</v>
      </c>
      <c r="C157" s="23"/>
      <c r="D157" s="3">
        <v>55941</v>
      </c>
      <c r="E157" s="3">
        <f t="shared" si="4"/>
        <v>55.941000000000003</v>
      </c>
      <c r="F157" s="11">
        <f t="shared" si="5"/>
        <v>3</v>
      </c>
    </row>
    <row r="158" spans="2:6" ht="15.75">
      <c r="B158" s="2">
        <v>2014</v>
      </c>
      <c r="C158" s="23"/>
      <c r="D158" s="3">
        <v>52562</v>
      </c>
      <c r="E158" s="3">
        <f t="shared" si="4"/>
        <v>52.561999999999998</v>
      </c>
      <c r="F158" s="11">
        <f t="shared" si="5"/>
        <v>4</v>
      </c>
    </row>
    <row r="159" spans="2:6" ht="15.75">
      <c r="B159" s="2">
        <v>2015</v>
      </c>
      <c r="C159" s="23"/>
      <c r="D159" s="3">
        <v>46652</v>
      </c>
      <c r="E159" s="3">
        <f t="shared" si="4"/>
        <v>46.652000000000001</v>
      </c>
      <c r="F159" s="11">
        <f t="shared" si="5"/>
        <v>5</v>
      </c>
    </row>
    <row r="160" spans="2:6" ht="15.75">
      <c r="B160" s="2">
        <v>2016</v>
      </c>
      <c r="C160" s="23"/>
      <c r="D160" s="3">
        <v>43252</v>
      </c>
      <c r="E160" s="3">
        <f t="shared" si="4"/>
        <v>43.252000000000002</v>
      </c>
      <c r="F160" s="11">
        <f t="shared" si="5"/>
        <v>6</v>
      </c>
    </row>
    <row r="161" spans="2:6" ht="15.75">
      <c r="B161" s="2">
        <v>2017</v>
      </c>
      <c r="C161" s="23"/>
      <c r="D161" s="3">
        <v>38839</v>
      </c>
      <c r="E161" s="3">
        <f t="shared" si="4"/>
        <v>38.838999999999999</v>
      </c>
      <c r="F161" s="11">
        <f t="shared" si="5"/>
        <v>7</v>
      </c>
    </row>
    <row r="162" spans="2:6" ht="15.75">
      <c r="B162" s="2">
        <v>2018</v>
      </c>
      <c r="C162" s="23"/>
      <c r="D162" s="3">
        <v>38144</v>
      </c>
      <c r="E162" s="3">
        <f t="shared" si="4"/>
        <v>38.143999999999998</v>
      </c>
      <c r="F162" s="11">
        <f t="shared" si="5"/>
        <v>8</v>
      </c>
    </row>
    <row r="163" spans="2:6" ht="15.75">
      <c r="B163" s="2">
        <v>2019</v>
      </c>
      <c r="C163" s="23"/>
      <c r="D163" s="3">
        <v>35238</v>
      </c>
      <c r="E163" s="3">
        <f t="shared" si="4"/>
        <v>35.238</v>
      </c>
      <c r="F163" s="11">
        <f t="shared" si="5"/>
        <v>9</v>
      </c>
    </row>
    <row r="164" spans="2:6" ht="15.75">
      <c r="B164" s="2">
        <v>2020</v>
      </c>
      <c r="C164" s="24"/>
      <c r="D164" s="3">
        <v>32936</v>
      </c>
      <c r="E164" s="3">
        <f t="shared" si="4"/>
        <v>32.936</v>
      </c>
      <c r="F164" s="11">
        <f t="shared" si="5"/>
        <v>10</v>
      </c>
    </row>
    <row r="165" spans="2:6" ht="15.75">
      <c r="B165" s="2">
        <v>2012</v>
      </c>
      <c r="C165" s="22" t="s">
        <v>21</v>
      </c>
      <c r="D165" s="3">
        <v>50725</v>
      </c>
      <c r="E165" s="3">
        <f t="shared" si="4"/>
        <v>50.725000000000001</v>
      </c>
      <c r="F165" s="11">
        <f t="shared" si="5"/>
        <v>2</v>
      </c>
    </row>
    <row r="166" spans="2:6" ht="15.75">
      <c r="B166" s="2">
        <v>2013</v>
      </c>
      <c r="C166" s="23"/>
      <c r="D166" s="3">
        <v>43500</v>
      </c>
      <c r="E166" s="3">
        <f t="shared" si="4"/>
        <v>43.5</v>
      </c>
      <c r="F166" s="11">
        <f t="shared" si="5"/>
        <v>3</v>
      </c>
    </row>
    <row r="167" spans="2:6" ht="15.75">
      <c r="B167" s="2">
        <v>2014</v>
      </c>
      <c r="C167" s="23"/>
      <c r="D167" s="3">
        <v>42714</v>
      </c>
      <c r="E167" s="3">
        <f t="shared" si="4"/>
        <v>42.713999999999999</v>
      </c>
      <c r="F167" s="11">
        <f t="shared" si="5"/>
        <v>4</v>
      </c>
    </row>
    <row r="168" spans="2:6" ht="15.75">
      <c r="B168" s="2">
        <v>2015</v>
      </c>
      <c r="C168" s="23"/>
      <c r="D168" s="3">
        <v>39590</v>
      </c>
      <c r="E168" s="3">
        <f t="shared" si="4"/>
        <v>39.590000000000003</v>
      </c>
      <c r="F168" s="11">
        <f t="shared" si="5"/>
        <v>5</v>
      </c>
    </row>
    <row r="169" spans="2:6" ht="15.75">
      <c r="B169" s="2">
        <v>2016</v>
      </c>
      <c r="C169" s="23"/>
      <c r="D169" s="3">
        <v>36577</v>
      </c>
      <c r="E169" s="3">
        <f t="shared" si="4"/>
        <v>36.576999999999998</v>
      </c>
      <c r="F169" s="11">
        <f t="shared" si="5"/>
        <v>6</v>
      </c>
    </row>
    <row r="170" spans="2:6" ht="15.75">
      <c r="B170" s="2">
        <v>2017</v>
      </c>
      <c r="C170" s="23"/>
      <c r="D170" s="3">
        <v>33647</v>
      </c>
      <c r="E170" s="3">
        <f t="shared" si="4"/>
        <v>33.646999999999998</v>
      </c>
      <c r="F170" s="11">
        <f t="shared" si="5"/>
        <v>7</v>
      </c>
    </row>
    <row r="171" spans="2:6" ht="15.75">
      <c r="B171" s="2">
        <v>2018</v>
      </c>
      <c r="C171" s="23"/>
      <c r="D171" s="3">
        <v>34712</v>
      </c>
      <c r="E171" s="3">
        <f t="shared" si="4"/>
        <v>34.712000000000003</v>
      </c>
      <c r="F171" s="11">
        <f t="shared" si="5"/>
        <v>8</v>
      </c>
    </row>
    <row r="172" spans="2:6" ht="15.75">
      <c r="B172" s="2">
        <v>2019</v>
      </c>
      <c r="C172" s="23"/>
      <c r="D172" s="3">
        <v>33124</v>
      </c>
      <c r="E172" s="3">
        <f t="shared" si="4"/>
        <v>33.124000000000002</v>
      </c>
      <c r="F172" s="11">
        <f t="shared" si="5"/>
        <v>9</v>
      </c>
    </row>
    <row r="173" spans="2:6" ht="15.75">
      <c r="B173" s="2">
        <v>2020</v>
      </c>
      <c r="C173" s="24"/>
      <c r="D173" s="3">
        <v>31239</v>
      </c>
      <c r="E173" s="3">
        <f t="shared" si="4"/>
        <v>31.239000000000001</v>
      </c>
      <c r="F173" s="11">
        <f t="shared" si="5"/>
        <v>10</v>
      </c>
    </row>
    <row r="174" spans="2:6" ht="15.75">
      <c r="B174" s="2">
        <v>2012</v>
      </c>
      <c r="C174" s="22" t="s">
        <v>22</v>
      </c>
      <c r="D174" s="3">
        <v>46560</v>
      </c>
      <c r="E174" s="3">
        <f t="shared" si="4"/>
        <v>46.56</v>
      </c>
      <c r="F174" s="11">
        <f t="shared" si="5"/>
        <v>2</v>
      </c>
    </row>
    <row r="175" spans="2:6" ht="15.75">
      <c r="B175" s="2">
        <v>2013</v>
      </c>
      <c r="C175" s="23"/>
      <c r="D175" s="3">
        <v>40023</v>
      </c>
      <c r="E175" s="3">
        <f t="shared" si="4"/>
        <v>40.023000000000003</v>
      </c>
      <c r="F175" s="11">
        <f t="shared" si="5"/>
        <v>3</v>
      </c>
    </row>
    <row r="176" spans="2:6" ht="15.75">
      <c r="B176" s="2">
        <v>2014</v>
      </c>
      <c r="C176" s="23"/>
      <c r="D176" s="3">
        <v>37771</v>
      </c>
      <c r="E176" s="3">
        <f t="shared" si="4"/>
        <v>37.771000000000001</v>
      </c>
      <c r="F176" s="11">
        <f t="shared" si="5"/>
        <v>4</v>
      </c>
    </row>
    <row r="177" spans="2:6" ht="15.75">
      <c r="B177" s="2">
        <v>2015</v>
      </c>
      <c r="C177" s="23"/>
      <c r="D177" s="3">
        <v>35985</v>
      </c>
      <c r="E177" s="3">
        <f t="shared" si="4"/>
        <v>35.984999999999999</v>
      </c>
      <c r="F177" s="11">
        <f t="shared" si="5"/>
        <v>5</v>
      </c>
    </row>
    <row r="178" spans="2:6" ht="15.75">
      <c r="B178" s="2">
        <v>2016</v>
      </c>
      <c r="C178" s="23"/>
      <c r="D178" s="3">
        <v>34425</v>
      </c>
      <c r="E178" s="3">
        <f t="shared" si="4"/>
        <v>34.424999999999997</v>
      </c>
      <c r="F178" s="11">
        <f t="shared" si="5"/>
        <v>6</v>
      </c>
    </row>
    <row r="179" spans="2:6" ht="15.75">
      <c r="B179" s="2">
        <v>2017</v>
      </c>
      <c r="C179" s="23"/>
      <c r="D179" s="3">
        <v>33032</v>
      </c>
      <c r="E179" s="3">
        <f t="shared" si="4"/>
        <v>33.031999999999996</v>
      </c>
      <c r="F179" s="11">
        <f t="shared" si="5"/>
        <v>7</v>
      </c>
    </row>
    <row r="180" spans="2:6" ht="15.75">
      <c r="B180" s="2">
        <v>2018</v>
      </c>
      <c r="C180" s="23"/>
      <c r="D180" s="3">
        <v>32157</v>
      </c>
      <c r="E180" s="3">
        <f t="shared" si="4"/>
        <v>32.156999999999996</v>
      </c>
      <c r="F180" s="11">
        <f t="shared" si="5"/>
        <v>8</v>
      </c>
    </row>
    <row r="181" spans="2:6" ht="15.75">
      <c r="B181" s="2">
        <v>2019</v>
      </c>
      <c r="C181" s="23"/>
      <c r="D181" s="3">
        <v>33371</v>
      </c>
      <c r="E181" s="3">
        <f t="shared" si="4"/>
        <v>33.371000000000002</v>
      </c>
      <c r="F181" s="11">
        <f t="shared" si="5"/>
        <v>9</v>
      </c>
    </row>
    <row r="182" spans="2:6" ht="15.75">
      <c r="B182" s="2">
        <v>2020</v>
      </c>
      <c r="C182" s="24"/>
      <c r="D182" s="3">
        <v>31720</v>
      </c>
      <c r="E182" s="3">
        <f t="shared" si="4"/>
        <v>31.72</v>
      </c>
      <c r="F182" s="11">
        <f t="shared" si="5"/>
        <v>10</v>
      </c>
    </row>
    <row r="183" spans="2:6" ht="15.75">
      <c r="B183" s="2">
        <v>2012</v>
      </c>
      <c r="C183" s="22" t="s">
        <v>23</v>
      </c>
      <c r="D183" s="3">
        <v>46636</v>
      </c>
      <c r="E183" s="3">
        <f t="shared" si="4"/>
        <v>46.636000000000003</v>
      </c>
      <c r="F183" s="11">
        <f t="shared" si="5"/>
        <v>2</v>
      </c>
    </row>
    <row r="184" spans="2:6" ht="15.75">
      <c r="B184" s="2">
        <v>2013</v>
      </c>
      <c r="C184" s="23"/>
      <c r="D184" s="3">
        <v>40899</v>
      </c>
      <c r="E184" s="3">
        <f t="shared" si="4"/>
        <v>40.899000000000001</v>
      </c>
      <c r="F184" s="11">
        <f t="shared" si="5"/>
        <v>3</v>
      </c>
    </row>
    <row r="185" spans="2:6" ht="15.75">
      <c r="B185" s="2">
        <v>2014</v>
      </c>
      <c r="C185" s="23"/>
      <c r="D185" s="3">
        <v>38526</v>
      </c>
      <c r="E185" s="3">
        <f t="shared" si="4"/>
        <v>38.526000000000003</v>
      </c>
      <c r="F185" s="11">
        <f t="shared" si="5"/>
        <v>4</v>
      </c>
    </row>
    <row r="186" spans="2:6" ht="15.75">
      <c r="B186" s="2">
        <v>2015</v>
      </c>
      <c r="C186" s="23"/>
      <c r="D186" s="3">
        <v>36030</v>
      </c>
      <c r="E186" s="3">
        <f t="shared" si="4"/>
        <v>36.03</v>
      </c>
      <c r="F186" s="11">
        <f t="shared" si="5"/>
        <v>5</v>
      </c>
    </row>
    <row r="187" spans="2:6" ht="15.75">
      <c r="B187" s="2">
        <v>2016</v>
      </c>
      <c r="C187" s="23"/>
      <c r="D187" s="3">
        <v>33412</v>
      </c>
      <c r="E187" s="3">
        <f t="shared" si="4"/>
        <v>33.411999999999999</v>
      </c>
      <c r="F187" s="11">
        <f t="shared" si="5"/>
        <v>6</v>
      </c>
    </row>
    <row r="188" spans="2:6" ht="15.75">
      <c r="B188" s="2">
        <v>2017</v>
      </c>
      <c r="C188" s="23"/>
      <c r="D188" s="3">
        <v>31769</v>
      </c>
      <c r="E188" s="3">
        <f t="shared" si="4"/>
        <v>31.768999999999998</v>
      </c>
      <c r="F188" s="11">
        <f t="shared" si="5"/>
        <v>7</v>
      </c>
    </row>
    <row r="189" spans="2:6" ht="15.75">
      <c r="B189" s="2">
        <v>2018</v>
      </c>
      <c r="C189" s="23"/>
      <c r="D189" s="3">
        <v>31923</v>
      </c>
      <c r="E189" s="3">
        <f t="shared" si="4"/>
        <v>31.922999999999998</v>
      </c>
      <c r="F189" s="11">
        <f t="shared" si="5"/>
        <v>8</v>
      </c>
    </row>
    <row r="190" spans="2:6" ht="15.75">
      <c r="B190" s="2">
        <v>2019</v>
      </c>
      <c r="C190" s="23"/>
      <c r="D190" s="3">
        <v>31301</v>
      </c>
      <c r="E190" s="3">
        <f t="shared" si="4"/>
        <v>31.300999999999998</v>
      </c>
      <c r="F190" s="11">
        <f t="shared" si="5"/>
        <v>9</v>
      </c>
    </row>
    <row r="191" spans="2:6" ht="15.75">
      <c r="B191" s="2">
        <v>2020</v>
      </c>
      <c r="C191" s="24"/>
      <c r="D191" s="3">
        <v>29675</v>
      </c>
      <c r="E191" s="3">
        <f t="shared" si="4"/>
        <v>29.675000000000001</v>
      </c>
      <c r="F191" s="11">
        <f t="shared" si="5"/>
        <v>10</v>
      </c>
    </row>
    <row r="192" spans="2:6" ht="15.75">
      <c r="B192" s="2">
        <v>2012</v>
      </c>
      <c r="C192" s="22" t="s">
        <v>24</v>
      </c>
      <c r="D192" s="3">
        <v>46895</v>
      </c>
      <c r="E192" s="3">
        <f t="shared" si="4"/>
        <v>46.895000000000003</v>
      </c>
      <c r="F192" s="11">
        <f t="shared" si="5"/>
        <v>2</v>
      </c>
    </row>
    <row r="193" spans="2:6" ht="15.75">
      <c r="B193" s="2">
        <v>2013</v>
      </c>
      <c r="C193" s="23"/>
      <c r="D193" s="3">
        <v>38876</v>
      </c>
      <c r="E193" s="3">
        <f t="shared" si="4"/>
        <v>38.875999999999998</v>
      </c>
      <c r="F193" s="11">
        <f t="shared" si="5"/>
        <v>3</v>
      </c>
    </row>
    <row r="194" spans="2:6" ht="15.75">
      <c r="B194" s="2">
        <v>2014</v>
      </c>
      <c r="C194" s="23"/>
      <c r="D194" s="3">
        <v>38292</v>
      </c>
      <c r="E194" s="3">
        <f t="shared" si="4"/>
        <v>38.292000000000002</v>
      </c>
      <c r="F194" s="11">
        <f t="shared" si="5"/>
        <v>4</v>
      </c>
    </row>
    <row r="195" spans="2:6" ht="15.75">
      <c r="B195" s="2">
        <v>2015</v>
      </c>
      <c r="C195" s="23"/>
      <c r="D195" s="3">
        <v>35874</v>
      </c>
      <c r="E195" s="3">
        <f t="shared" si="4"/>
        <v>35.874000000000002</v>
      </c>
      <c r="F195" s="11">
        <f t="shared" si="5"/>
        <v>5</v>
      </c>
    </row>
    <row r="196" spans="2:6" ht="15.75">
      <c r="B196" s="2">
        <v>2016</v>
      </c>
      <c r="C196" s="23"/>
      <c r="D196" s="3">
        <v>31289</v>
      </c>
      <c r="E196" s="3">
        <f t="shared" ref="E196:E259" si="6">D196/1000</f>
        <v>31.289000000000001</v>
      </c>
      <c r="F196" s="11">
        <f t="shared" ref="F196:F259" si="7">2+B196-MIN($B$3,$B$407)</f>
        <v>6</v>
      </c>
    </row>
    <row r="197" spans="2:6" ht="15.75">
      <c r="B197" s="2">
        <v>2017</v>
      </c>
      <c r="C197" s="23"/>
      <c r="D197" s="3">
        <v>30820</v>
      </c>
      <c r="E197" s="3">
        <f t="shared" si="6"/>
        <v>30.82</v>
      </c>
      <c r="F197" s="11">
        <f t="shared" si="7"/>
        <v>7</v>
      </c>
    </row>
    <row r="198" spans="2:6" ht="15.75">
      <c r="B198" s="2">
        <v>2018</v>
      </c>
      <c r="C198" s="23"/>
      <c r="D198" s="3">
        <v>30681</v>
      </c>
      <c r="E198" s="3">
        <f t="shared" si="6"/>
        <v>30.681000000000001</v>
      </c>
      <c r="F198" s="11">
        <f t="shared" si="7"/>
        <v>8</v>
      </c>
    </row>
    <row r="199" spans="2:6" ht="15.75">
      <c r="B199" s="2">
        <v>2019</v>
      </c>
      <c r="C199" s="23"/>
      <c r="D199" s="3">
        <v>30558</v>
      </c>
      <c r="E199" s="3">
        <f t="shared" si="6"/>
        <v>30.558</v>
      </c>
      <c r="F199" s="11">
        <f t="shared" si="7"/>
        <v>9</v>
      </c>
    </row>
    <row r="200" spans="2:6" ht="15.75">
      <c r="B200" s="2">
        <v>2020</v>
      </c>
      <c r="C200" s="24"/>
      <c r="D200" s="3">
        <v>29385</v>
      </c>
      <c r="E200" s="3">
        <f t="shared" si="6"/>
        <v>29.385000000000002</v>
      </c>
      <c r="F200" s="11">
        <f t="shared" si="7"/>
        <v>10</v>
      </c>
    </row>
    <row r="201" spans="2:6" ht="15.75">
      <c r="B201" s="2">
        <v>2012</v>
      </c>
      <c r="C201" s="22" t="s">
        <v>25</v>
      </c>
      <c r="D201" s="3">
        <v>44845</v>
      </c>
      <c r="E201" s="3">
        <f t="shared" si="6"/>
        <v>44.844999999999999</v>
      </c>
      <c r="F201" s="11">
        <f t="shared" si="7"/>
        <v>2</v>
      </c>
    </row>
    <row r="202" spans="2:6" ht="15.75">
      <c r="B202" s="2">
        <v>2013</v>
      </c>
      <c r="C202" s="23"/>
      <c r="D202" s="3">
        <v>39088</v>
      </c>
      <c r="E202" s="3">
        <f t="shared" si="6"/>
        <v>39.088000000000001</v>
      </c>
      <c r="F202" s="11">
        <f t="shared" si="7"/>
        <v>3</v>
      </c>
    </row>
    <row r="203" spans="2:6" ht="15.75">
      <c r="B203" s="2">
        <v>2014</v>
      </c>
      <c r="C203" s="23"/>
      <c r="D203" s="3">
        <v>37585</v>
      </c>
      <c r="E203" s="3">
        <f t="shared" si="6"/>
        <v>37.585000000000001</v>
      </c>
      <c r="F203" s="11">
        <f t="shared" si="7"/>
        <v>4</v>
      </c>
    </row>
    <row r="204" spans="2:6" ht="15.75">
      <c r="B204" s="2">
        <v>2015</v>
      </c>
      <c r="C204" s="23"/>
      <c r="D204" s="3">
        <v>35874</v>
      </c>
      <c r="E204" s="3">
        <f t="shared" si="6"/>
        <v>35.874000000000002</v>
      </c>
      <c r="F204" s="11">
        <f t="shared" si="7"/>
        <v>5</v>
      </c>
    </row>
    <row r="205" spans="2:6" ht="15.75">
      <c r="B205" s="2">
        <v>2016</v>
      </c>
      <c r="C205" s="23"/>
      <c r="D205" s="3">
        <v>33423</v>
      </c>
      <c r="E205" s="3">
        <f t="shared" si="6"/>
        <v>33.423000000000002</v>
      </c>
      <c r="F205" s="11">
        <f t="shared" si="7"/>
        <v>6</v>
      </c>
    </row>
    <row r="206" spans="2:6" ht="15.75">
      <c r="B206" s="2">
        <v>2017</v>
      </c>
      <c r="C206" s="23"/>
      <c r="D206" s="3">
        <v>32813</v>
      </c>
      <c r="E206" s="3">
        <f t="shared" si="6"/>
        <v>32.813000000000002</v>
      </c>
      <c r="F206" s="11">
        <f t="shared" si="7"/>
        <v>7</v>
      </c>
    </row>
    <row r="207" spans="2:6" ht="15.75">
      <c r="B207" s="2">
        <v>2018</v>
      </c>
      <c r="C207" s="23"/>
      <c r="D207" s="3">
        <v>33359</v>
      </c>
      <c r="E207" s="3">
        <f t="shared" si="6"/>
        <v>33.359000000000002</v>
      </c>
      <c r="F207" s="11">
        <f t="shared" si="7"/>
        <v>8</v>
      </c>
    </row>
    <row r="208" spans="2:6" ht="15.75">
      <c r="B208" s="2">
        <v>2019</v>
      </c>
      <c r="C208" s="23"/>
      <c r="D208" s="3">
        <v>32990</v>
      </c>
      <c r="E208" s="3">
        <f t="shared" si="6"/>
        <v>32.99</v>
      </c>
      <c r="F208" s="11">
        <f t="shared" si="7"/>
        <v>9</v>
      </c>
    </row>
    <row r="209" spans="2:6" ht="15.75">
      <c r="B209" s="2">
        <v>2020</v>
      </c>
      <c r="C209" s="24"/>
      <c r="D209" s="3">
        <v>30643</v>
      </c>
      <c r="E209" s="3">
        <f t="shared" si="6"/>
        <v>30.643000000000001</v>
      </c>
      <c r="F209" s="11">
        <f t="shared" si="7"/>
        <v>10</v>
      </c>
    </row>
    <row r="210" spans="2:6" ht="15.75">
      <c r="B210" s="2">
        <v>2012</v>
      </c>
      <c r="C210" s="22" t="s">
        <v>26</v>
      </c>
      <c r="D210" s="3">
        <v>54299</v>
      </c>
      <c r="E210" s="3">
        <f t="shared" si="6"/>
        <v>54.298999999999999</v>
      </c>
      <c r="F210" s="11">
        <f t="shared" si="7"/>
        <v>2</v>
      </c>
    </row>
    <row r="211" spans="2:6" ht="15.75">
      <c r="B211" s="2">
        <v>2013</v>
      </c>
      <c r="C211" s="23"/>
      <c r="D211" s="3">
        <v>48078</v>
      </c>
      <c r="E211" s="3">
        <f t="shared" si="6"/>
        <v>48.078000000000003</v>
      </c>
      <c r="F211" s="11">
        <f t="shared" si="7"/>
        <v>3</v>
      </c>
    </row>
    <row r="212" spans="2:6" ht="15.75">
      <c r="B212" s="2">
        <v>2014</v>
      </c>
      <c r="C212" s="23"/>
      <c r="D212" s="3">
        <v>48787</v>
      </c>
      <c r="E212" s="3">
        <f t="shared" si="6"/>
        <v>48.786999999999999</v>
      </c>
      <c r="F212" s="11">
        <f t="shared" si="7"/>
        <v>4</v>
      </c>
    </row>
    <row r="213" spans="2:6" ht="15.75">
      <c r="B213" s="2">
        <v>2015</v>
      </c>
      <c r="C213" s="23"/>
      <c r="D213" s="3">
        <v>44746</v>
      </c>
      <c r="E213" s="3">
        <f t="shared" si="6"/>
        <v>44.746000000000002</v>
      </c>
      <c r="F213" s="11">
        <f t="shared" si="7"/>
        <v>5</v>
      </c>
    </row>
    <row r="214" spans="2:6" ht="15.75">
      <c r="B214" s="2">
        <v>2016</v>
      </c>
      <c r="C214" s="23"/>
      <c r="D214" s="3">
        <v>42090</v>
      </c>
      <c r="E214" s="3">
        <f t="shared" si="6"/>
        <v>42.09</v>
      </c>
      <c r="F214" s="11">
        <f t="shared" si="7"/>
        <v>6</v>
      </c>
    </row>
    <row r="215" spans="2:6" ht="15.75">
      <c r="B215" s="2">
        <v>2017</v>
      </c>
      <c r="C215" s="23"/>
      <c r="D215" s="3">
        <v>38198</v>
      </c>
      <c r="E215" s="3">
        <f t="shared" si="6"/>
        <v>38.198</v>
      </c>
      <c r="F215" s="11">
        <f t="shared" si="7"/>
        <v>7</v>
      </c>
    </row>
    <row r="216" spans="2:6" ht="15.75">
      <c r="B216" s="2">
        <v>2018</v>
      </c>
      <c r="C216" s="23"/>
      <c r="D216" s="3">
        <v>36813</v>
      </c>
      <c r="E216" s="3">
        <f t="shared" si="6"/>
        <v>36.813000000000002</v>
      </c>
      <c r="F216" s="11">
        <f t="shared" si="7"/>
        <v>8</v>
      </c>
    </row>
    <row r="217" spans="2:6" ht="15.75">
      <c r="B217" s="2">
        <v>2019</v>
      </c>
      <c r="C217" s="23"/>
      <c r="D217" s="3">
        <v>33843</v>
      </c>
      <c r="E217" s="3">
        <f t="shared" si="6"/>
        <v>33.843000000000004</v>
      </c>
      <c r="F217" s="11">
        <f t="shared" si="7"/>
        <v>9</v>
      </c>
    </row>
    <row r="218" spans="2:6" ht="15.75">
      <c r="B218" s="2">
        <v>2020</v>
      </c>
      <c r="C218" s="24"/>
      <c r="D218" s="3">
        <v>31997</v>
      </c>
      <c r="E218" s="3">
        <f t="shared" si="6"/>
        <v>31.997</v>
      </c>
      <c r="F218" s="11">
        <f t="shared" si="7"/>
        <v>10</v>
      </c>
    </row>
    <row r="219" spans="2:6" ht="15.75">
      <c r="B219" s="2">
        <v>2012</v>
      </c>
      <c r="C219" s="22" t="s">
        <v>27</v>
      </c>
      <c r="D219" s="3">
        <v>75335</v>
      </c>
      <c r="E219" s="3">
        <f t="shared" si="6"/>
        <v>75.334999999999994</v>
      </c>
      <c r="F219" s="11">
        <f t="shared" si="7"/>
        <v>2</v>
      </c>
    </row>
    <row r="220" spans="2:6" ht="15.75">
      <c r="B220" s="2">
        <v>2013</v>
      </c>
      <c r="C220" s="23"/>
      <c r="D220" s="3">
        <v>70955</v>
      </c>
      <c r="E220" s="3">
        <f t="shared" si="6"/>
        <v>70.954999999999998</v>
      </c>
      <c r="F220" s="11">
        <f t="shared" si="7"/>
        <v>3</v>
      </c>
    </row>
    <row r="221" spans="2:6" ht="15.75">
      <c r="B221" s="2">
        <v>2014</v>
      </c>
      <c r="C221" s="23"/>
      <c r="D221" s="3">
        <v>66724</v>
      </c>
      <c r="E221" s="3">
        <f t="shared" si="6"/>
        <v>66.724000000000004</v>
      </c>
      <c r="F221" s="11">
        <f t="shared" si="7"/>
        <v>4</v>
      </c>
    </row>
    <row r="222" spans="2:6" ht="15.75">
      <c r="B222" s="2">
        <v>2015</v>
      </c>
      <c r="C222" s="23"/>
      <c r="D222" s="3">
        <v>65154</v>
      </c>
      <c r="E222" s="3">
        <f t="shared" si="6"/>
        <v>65.153999999999996</v>
      </c>
      <c r="F222" s="11">
        <f t="shared" si="7"/>
        <v>5</v>
      </c>
    </row>
    <row r="223" spans="2:6" ht="15.75">
      <c r="B223" s="2">
        <v>2016</v>
      </c>
      <c r="C223" s="23"/>
      <c r="D223" s="3">
        <v>63069</v>
      </c>
      <c r="E223" s="3">
        <f t="shared" si="6"/>
        <v>63.069000000000003</v>
      </c>
      <c r="F223" s="11">
        <f t="shared" si="7"/>
        <v>6</v>
      </c>
    </row>
    <row r="224" spans="2:6" ht="15.75">
      <c r="B224" s="2">
        <v>2017</v>
      </c>
      <c r="C224" s="23"/>
      <c r="D224" s="3">
        <v>60418</v>
      </c>
      <c r="E224" s="3">
        <f t="shared" si="6"/>
        <v>60.417999999999999</v>
      </c>
      <c r="F224" s="11">
        <f t="shared" si="7"/>
        <v>7</v>
      </c>
    </row>
    <row r="225" spans="2:6" ht="15.75">
      <c r="B225" s="2">
        <v>2018</v>
      </c>
      <c r="C225" s="23"/>
      <c r="D225" s="3">
        <v>44545</v>
      </c>
      <c r="E225" s="3">
        <f t="shared" si="6"/>
        <v>44.545000000000002</v>
      </c>
      <c r="F225" s="11">
        <f t="shared" si="7"/>
        <v>8</v>
      </c>
    </row>
    <row r="226" spans="2:6" ht="15.75">
      <c r="B226" s="2">
        <v>2019</v>
      </c>
      <c r="C226" s="23"/>
      <c r="D226" s="3">
        <v>39862</v>
      </c>
      <c r="E226" s="3">
        <f t="shared" si="6"/>
        <v>39.862000000000002</v>
      </c>
      <c r="F226" s="11">
        <f t="shared" si="7"/>
        <v>9</v>
      </c>
    </row>
    <row r="227" spans="2:6" ht="15.75">
      <c r="B227" s="2">
        <v>2020</v>
      </c>
      <c r="C227" s="24"/>
      <c r="D227" s="3">
        <v>37428</v>
      </c>
      <c r="E227" s="3">
        <f t="shared" si="6"/>
        <v>37.427999999999997</v>
      </c>
      <c r="F227" s="11">
        <f t="shared" si="7"/>
        <v>10</v>
      </c>
    </row>
    <row r="228" spans="2:6" ht="15.75">
      <c r="B228" s="2">
        <v>2012</v>
      </c>
      <c r="C228" s="22" t="s">
        <v>28</v>
      </c>
      <c r="D228" s="3">
        <v>41407</v>
      </c>
      <c r="E228" s="3">
        <f t="shared" si="6"/>
        <v>41.406999999999996</v>
      </c>
      <c r="F228" s="11">
        <f t="shared" si="7"/>
        <v>2</v>
      </c>
    </row>
    <row r="229" spans="2:6" ht="15.75">
      <c r="B229" s="2">
        <v>2013</v>
      </c>
      <c r="C229" s="23"/>
      <c r="D229" s="3">
        <v>34315</v>
      </c>
      <c r="E229" s="3">
        <f t="shared" si="6"/>
        <v>34.314999999999998</v>
      </c>
      <c r="F229" s="11">
        <f t="shared" si="7"/>
        <v>3</v>
      </c>
    </row>
    <row r="230" spans="2:6" ht="15.75">
      <c r="B230" s="2">
        <v>2014</v>
      </c>
      <c r="C230" s="23"/>
      <c r="D230" s="3">
        <v>33456</v>
      </c>
      <c r="E230" s="3">
        <f t="shared" si="6"/>
        <v>33.456000000000003</v>
      </c>
      <c r="F230" s="11">
        <f t="shared" si="7"/>
        <v>4</v>
      </c>
    </row>
    <row r="231" spans="2:6" ht="15.75">
      <c r="B231" s="2">
        <v>2015</v>
      </c>
      <c r="C231" s="23"/>
      <c r="D231" s="3">
        <v>30262</v>
      </c>
      <c r="E231" s="3">
        <f t="shared" si="6"/>
        <v>30.262</v>
      </c>
      <c r="F231" s="11">
        <f t="shared" si="7"/>
        <v>5</v>
      </c>
    </row>
    <row r="232" spans="2:6" ht="15.75">
      <c r="B232" s="2">
        <v>2016</v>
      </c>
      <c r="C232" s="23"/>
      <c r="D232" s="3">
        <v>29274</v>
      </c>
      <c r="E232" s="3">
        <f t="shared" si="6"/>
        <v>29.274000000000001</v>
      </c>
      <c r="F232" s="11">
        <f t="shared" si="7"/>
        <v>6</v>
      </c>
    </row>
    <row r="233" spans="2:6" ht="15.75">
      <c r="B233" s="2">
        <v>2017</v>
      </c>
      <c r="C233" s="23"/>
      <c r="D233" s="3">
        <v>27146</v>
      </c>
      <c r="E233" s="3">
        <f t="shared" si="6"/>
        <v>27.146000000000001</v>
      </c>
      <c r="F233" s="11">
        <f t="shared" si="7"/>
        <v>7</v>
      </c>
    </row>
    <row r="234" spans="2:6" ht="15.75">
      <c r="B234" s="2">
        <v>2018</v>
      </c>
      <c r="C234" s="23"/>
      <c r="D234" s="3">
        <v>27658</v>
      </c>
      <c r="E234" s="3">
        <f t="shared" si="6"/>
        <v>27.658000000000001</v>
      </c>
      <c r="F234" s="11">
        <f t="shared" si="7"/>
        <v>8</v>
      </c>
    </row>
    <row r="235" spans="2:6" ht="15.75">
      <c r="B235" s="2">
        <v>2019</v>
      </c>
      <c r="C235" s="23"/>
      <c r="D235" s="3">
        <v>27019</v>
      </c>
      <c r="E235" s="3">
        <f t="shared" si="6"/>
        <v>27.018999999999998</v>
      </c>
      <c r="F235" s="11">
        <f t="shared" si="7"/>
        <v>9</v>
      </c>
    </row>
    <row r="236" spans="2:6" ht="15.75">
      <c r="B236" s="2">
        <v>2020</v>
      </c>
      <c r="C236" s="24"/>
      <c r="D236" s="3">
        <v>25791</v>
      </c>
      <c r="E236" s="3">
        <f t="shared" si="6"/>
        <v>25.791</v>
      </c>
      <c r="F236" s="11">
        <f t="shared" si="7"/>
        <v>10</v>
      </c>
    </row>
    <row r="237" spans="2:6" ht="15.75">
      <c r="B237" s="2">
        <v>2012</v>
      </c>
      <c r="C237" s="22" t="s">
        <v>29</v>
      </c>
      <c r="D237" s="3">
        <v>41020</v>
      </c>
      <c r="E237" s="3">
        <f t="shared" si="6"/>
        <v>41.02</v>
      </c>
      <c r="F237" s="11">
        <f t="shared" si="7"/>
        <v>2</v>
      </c>
    </row>
    <row r="238" spans="2:6" ht="15.75">
      <c r="B238" s="2">
        <v>2013</v>
      </c>
      <c r="C238" s="23"/>
      <c r="D238" s="3">
        <v>35459</v>
      </c>
      <c r="E238" s="3">
        <f t="shared" si="6"/>
        <v>35.459000000000003</v>
      </c>
      <c r="F238" s="11">
        <f t="shared" si="7"/>
        <v>3</v>
      </c>
    </row>
    <row r="239" spans="2:6" ht="15.75">
      <c r="B239" s="2">
        <v>2014</v>
      </c>
      <c r="C239" s="23"/>
      <c r="D239" s="3">
        <v>34192</v>
      </c>
      <c r="E239" s="3">
        <f t="shared" si="6"/>
        <v>34.192</v>
      </c>
      <c r="F239" s="11">
        <f t="shared" si="7"/>
        <v>4</v>
      </c>
    </row>
    <row r="240" spans="2:6" ht="15.75">
      <c r="B240" s="2">
        <v>2015</v>
      </c>
      <c r="C240" s="23"/>
      <c r="D240" s="3">
        <v>33240</v>
      </c>
      <c r="E240" s="3">
        <f t="shared" si="6"/>
        <v>33.24</v>
      </c>
      <c r="F240" s="11">
        <f t="shared" si="7"/>
        <v>5</v>
      </c>
    </row>
    <row r="241" spans="2:6" ht="15.75">
      <c r="B241" s="2">
        <v>2016</v>
      </c>
      <c r="C241" s="23"/>
      <c r="D241" s="3">
        <v>30407</v>
      </c>
      <c r="E241" s="3">
        <f t="shared" si="6"/>
        <v>30.407</v>
      </c>
      <c r="F241" s="11">
        <f t="shared" si="7"/>
        <v>6</v>
      </c>
    </row>
    <row r="242" spans="2:6" ht="15.75">
      <c r="B242" s="2">
        <v>2017</v>
      </c>
      <c r="C242" s="23"/>
      <c r="D242" s="3">
        <v>29162</v>
      </c>
      <c r="E242" s="3">
        <f t="shared" si="6"/>
        <v>29.161999999999999</v>
      </c>
      <c r="F242" s="11">
        <f t="shared" si="7"/>
        <v>7</v>
      </c>
    </row>
    <row r="243" spans="2:6" ht="15.75">
      <c r="B243" s="2">
        <v>2018</v>
      </c>
      <c r="C243" s="23"/>
      <c r="D243" s="3">
        <v>29859</v>
      </c>
      <c r="E243" s="3">
        <f t="shared" si="6"/>
        <v>29.859000000000002</v>
      </c>
      <c r="F243" s="11">
        <f t="shared" si="7"/>
        <v>8</v>
      </c>
    </row>
    <row r="244" spans="2:6" ht="15.75">
      <c r="B244" s="2">
        <v>2019</v>
      </c>
      <c r="C244" s="23"/>
      <c r="D244" s="3">
        <v>28834</v>
      </c>
      <c r="E244" s="3">
        <f t="shared" si="6"/>
        <v>28.834</v>
      </c>
      <c r="F244" s="11">
        <f t="shared" si="7"/>
        <v>9</v>
      </c>
    </row>
    <row r="245" spans="2:6" ht="15.75">
      <c r="B245" s="2">
        <v>2020</v>
      </c>
      <c r="C245" s="24"/>
      <c r="D245" s="3">
        <v>28120</v>
      </c>
      <c r="E245" s="3">
        <f t="shared" si="6"/>
        <v>28.12</v>
      </c>
      <c r="F245" s="11">
        <f t="shared" si="7"/>
        <v>10</v>
      </c>
    </row>
    <row r="246" spans="2:6" ht="15.75">
      <c r="B246" s="2">
        <v>2012</v>
      </c>
      <c r="C246" s="22" t="s">
        <v>30</v>
      </c>
      <c r="D246" s="3">
        <v>42195</v>
      </c>
      <c r="E246" s="3">
        <f t="shared" si="6"/>
        <v>42.195</v>
      </c>
      <c r="F246" s="11">
        <f t="shared" si="7"/>
        <v>2</v>
      </c>
    </row>
    <row r="247" spans="2:6" ht="15.75">
      <c r="B247" s="2">
        <v>2013</v>
      </c>
      <c r="C247" s="23"/>
      <c r="D247" s="3">
        <v>33691</v>
      </c>
      <c r="E247" s="3">
        <f t="shared" si="6"/>
        <v>33.691000000000003</v>
      </c>
      <c r="F247" s="11">
        <f t="shared" si="7"/>
        <v>3</v>
      </c>
    </row>
    <row r="248" spans="2:6" ht="15.75">
      <c r="B248" s="2">
        <v>2014</v>
      </c>
      <c r="C248" s="23"/>
      <c r="D248" s="3">
        <v>32030</v>
      </c>
      <c r="E248" s="3">
        <f t="shared" si="6"/>
        <v>32.03</v>
      </c>
      <c r="F248" s="11">
        <f t="shared" si="7"/>
        <v>4</v>
      </c>
    </row>
    <row r="249" spans="2:6" ht="15.75">
      <c r="B249" s="2">
        <v>2015</v>
      </c>
      <c r="C249" s="23"/>
      <c r="D249" s="3">
        <v>31702</v>
      </c>
      <c r="E249" s="3">
        <f t="shared" si="6"/>
        <v>31.702000000000002</v>
      </c>
      <c r="F249" s="11">
        <f t="shared" si="7"/>
        <v>5</v>
      </c>
    </row>
    <row r="250" spans="2:6" ht="15.75">
      <c r="B250" s="2">
        <v>2016</v>
      </c>
      <c r="C250" s="23"/>
      <c r="D250" s="3">
        <v>29660</v>
      </c>
      <c r="E250" s="3">
        <f t="shared" si="6"/>
        <v>29.66</v>
      </c>
      <c r="F250" s="11">
        <f t="shared" si="7"/>
        <v>6</v>
      </c>
    </row>
    <row r="251" spans="2:6" ht="15.75">
      <c r="B251" s="2">
        <v>2017</v>
      </c>
      <c r="C251" s="23"/>
      <c r="D251" s="3">
        <v>27582</v>
      </c>
      <c r="E251" s="3">
        <f t="shared" si="6"/>
        <v>27.582000000000001</v>
      </c>
      <c r="F251" s="11">
        <f t="shared" si="7"/>
        <v>7</v>
      </c>
    </row>
    <row r="252" spans="2:6" ht="15.75">
      <c r="B252" s="2">
        <v>2018</v>
      </c>
      <c r="C252" s="23"/>
      <c r="D252" s="3">
        <v>27467</v>
      </c>
      <c r="E252" s="3">
        <f t="shared" si="6"/>
        <v>27.466999999999999</v>
      </c>
      <c r="F252" s="11">
        <f t="shared" si="7"/>
        <v>8</v>
      </c>
    </row>
    <row r="253" spans="2:6" ht="15.75">
      <c r="B253" s="2">
        <v>2019</v>
      </c>
      <c r="C253" s="23"/>
      <c r="D253" s="3">
        <v>26495</v>
      </c>
      <c r="E253" s="3">
        <f t="shared" si="6"/>
        <v>26.495000000000001</v>
      </c>
      <c r="F253" s="11">
        <f t="shared" si="7"/>
        <v>9</v>
      </c>
    </row>
    <row r="254" spans="2:6" ht="15.75">
      <c r="B254" s="2">
        <v>2020</v>
      </c>
      <c r="C254" s="24"/>
      <c r="D254" s="3">
        <v>26014</v>
      </c>
      <c r="E254" s="3">
        <f t="shared" si="6"/>
        <v>26.013999999999999</v>
      </c>
      <c r="F254" s="11">
        <f t="shared" si="7"/>
        <v>10</v>
      </c>
    </row>
    <row r="255" spans="2:6" ht="15.75">
      <c r="B255" s="2">
        <v>2012</v>
      </c>
      <c r="C255" s="22" t="s">
        <v>31</v>
      </c>
      <c r="D255" s="3">
        <v>156390</v>
      </c>
      <c r="E255" s="3">
        <f t="shared" si="6"/>
        <v>156.38999999999999</v>
      </c>
      <c r="F255" s="11">
        <f t="shared" si="7"/>
        <v>2</v>
      </c>
    </row>
    <row r="256" spans="2:6" ht="15.75">
      <c r="B256" s="2">
        <v>2013</v>
      </c>
      <c r="C256" s="23"/>
      <c r="D256" s="3">
        <v>134118</v>
      </c>
      <c r="E256" s="3">
        <f t="shared" si="6"/>
        <v>134.11799999999999</v>
      </c>
      <c r="F256" s="11">
        <f t="shared" si="7"/>
        <v>3</v>
      </c>
    </row>
    <row r="257" spans="2:6" ht="15.75">
      <c r="B257" s="2">
        <v>2014</v>
      </c>
      <c r="C257" s="23"/>
      <c r="D257" s="3">
        <v>124530</v>
      </c>
      <c r="E257" s="3">
        <f t="shared" si="6"/>
        <v>124.53</v>
      </c>
      <c r="F257" s="11">
        <f t="shared" si="7"/>
        <v>4</v>
      </c>
    </row>
    <row r="258" spans="2:6" ht="15.75">
      <c r="B258" s="2">
        <v>2015</v>
      </c>
      <c r="C258" s="23"/>
      <c r="D258" s="3">
        <v>109205</v>
      </c>
      <c r="E258" s="3">
        <f t="shared" si="6"/>
        <v>109.205</v>
      </c>
      <c r="F258" s="11">
        <f t="shared" si="7"/>
        <v>5</v>
      </c>
    </row>
    <row r="259" spans="2:6" ht="15.75">
      <c r="B259" s="2">
        <v>2016</v>
      </c>
      <c r="C259" s="23"/>
      <c r="D259" s="3">
        <v>91326</v>
      </c>
      <c r="E259" s="3">
        <f t="shared" si="6"/>
        <v>91.325999999999993</v>
      </c>
      <c r="F259" s="11">
        <f t="shared" si="7"/>
        <v>6</v>
      </c>
    </row>
    <row r="260" spans="2:6" ht="15.75">
      <c r="B260" s="2">
        <v>2017</v>
      </c>
      <c r="C260" s="23"/>
      <c r="D260" s="3">
        <v>83035</v>
      </c>
      <c r="E260" s="3">
        <f t="shared" ref="E260:E323" si="8">D260/1000</f>
        <v>83.034999999999997</v>
      </c>
      <c r="F260" s="11">
        <f t="shared" ref="F260:F323" si="9">2+B260-MIN($B$3,$B$407)</f>
        <v>7</v>
      </c>
    </row>
    <row r="261" spans="2:6" ht="15.75">
      <c r="B261" s="2">
        <v>2018</v>
      </c>
      <c r="C261" s="23"/>
      <c r="D261" s="3">
        <v>77947</v>
      </c>
      <c r="E261" s="3">
        <f t="shared" si="8"/>
        <v>77.947000000000003</v>
      </c>
      <c r="F261" s="11">
        <f t="shared" si="9"/>
        <v>8</v>
      </c>
    </row>
    <row r="262" spans="2:6" ht="15.75">
      <c r="B262" s="2">
        <v>2019</v>
      </c>
      <c r="C262" s="23"/>
      <c r="D262" s="3">
        <v>71251</v>
      </c>
      <c r="E262" s="3">
        <f t="shared" si="8"/>
        <v>71.251000000000005</v>
      </c>
      <c r="F262" s="11">
        <f t="shared" si="9"/>
        <v>9</v>
      </c>
    </row>
    <row r="263" spans="2:6" ht="15.75">
      <c r="B263" s="2">
        <v>2020</v>
      </c>
      <c r="C263" s="24"/>
      <c r="D263" s="3">
        <v>60843</v>
      </c>
      <c r="E263" s="3">
        <f t="shared" si="8"/>
        <v>60.843000000000004</v>
      </c>
      <c r="F263" s="11">
        <f t="shared" si="9"/>
        <v>10</v>
      </c>
    </row>
    <row r="264" spans="2:6" ht="15.75">
      <c r="B264" s="2">
        <v>2012</v>
      </c>
      <c r="C264" s="22" t="s">
        <v>32</v>
      </c>
      <c r="D264" s="3">
        <v>91825</v>
      </c>
      <c r="E264" s="3">
        <f t="shared" si="8"/>
        <v>91.825000000000003</v>
      </c>
      <c r="F264" s="11">
        <f t="shared" si="9"/>
        <v>2</v>
      </c>
    </row>
    <row r="265" spans="2:6" ht="15.75">
      <c r="B265" s="2">
        <v>2013</v>
      </c>
      <c r="C265" s="23"/>
      <c r="D265" s="3">
        <v>99328</v>
      </c>
      <c r="E265" s="3">
        <f t="shared" si="8"/>
        <v>99.328000000000003</v>
      </c>
      <c r="F265" s="11">
        <f t="shared" si="9"/>
        <v>3</v>
      </c>
    </row>
    <row r="266" spans="2:6" ht="15.75">
      <c r="B266" s="2">
        <v>2014</v>
      </c>
      <c r="C266" s="23"/>
      <c r="D266" s="3">
        <v>89834</v>
      </c>
      <c r="E266" s="3">
        <f t="shared" si="8"/>
        <v>89.834000000000003</v>
      </c>
      <c r="F266" s="11">
        <f t="shared" si="9"/>
        <v>4</v>
      </c>
    </row>
    <row r="267" spans="2:6" ht="15.75">
      <c r="B267" s="2">
        <v>2015</v>
      </c>
      <c r="C267" s="23"/>
      <c r="D267" s="3">
        <v>84652</v>
      </c>
      <c r="E267" s="3">
        <f t="shared" si="8"/>
        <v>84.652000000000001</v>
      </c>
      <c r="F267" s="11">
        <f t="shared" si="9"/>
        <v>5</v>
      </c>
    </row>
    <row r="268" spans="2:6" ht="15.75">
      <c r="B268" s="2">
        <v>2016</v>
      </c>
      <c r="C268" s="23"/>
      <c r="D268" s="3">
        <v>81692</v>
      </c>
      <c r="E268" s="3">
        <f t="shared" si="8"/>
        <v>81.691999999999993</v>
      </c>
      <c r="F268" s="11">
        <f t="shared" si="9"/>
        <v>6</v>
      </c>
    </row>
    <row r="269" spans="2:6" ht="15.75">
      <c r="B269" s="2">
        <v>2017</v>
      </c>
      <c r="C269" s="23"/>
      <c r="D269" s="3">
        <v>76433</v>
      </c>
      <c r="E269" s="3">
        <f t="shared" si="8"/>
        <v>76.433000000000007</v>
      </c>
      <c r="F269" s="11">
        <f t="shared" si="9"/>
        <v>7</v>
      </c>
    </row>
    <row r="270" spans="2:6" ht="15.75">
      <c r="B270" s="2">
        <v>2018</v>
      </c>
      <c r="C270" s="23"/>
      <c r="D270" s="3">
        <v>76501</v>
      </c>
      <c r="E270" s="3">
        <f t="shared" si="8"/>
        <v>76.501000000000005</v>
      </c>
      <c r="F270" s="11">
        <f t="shared" si="9"/>
        <v>8</v>
      </c>
    </row>
    <row r="271" spans="2:6" ht="15.75">
      <c r="B271" s="2">
        <v>2019</v>
      </c>
      <c r="C271" s="23"/>
      <c r="D271" s="3">
        <v>73896</v>
      </c>
      <c r="E271" s="3">
        <f t="shared" si="8"/>
        <v>73.896000000000001</v>
      </c>
      <c r="F271" s="11">
        <f t="shared" si="9"/>
        <v>9</v>
      </c>
    </row>
    <row r="272" spans="2:6" ht="15.75">
      <c r="B272" s="2">
        <v>2020</v>
      </c>
      <c r="C272" s="24"/>
      <c r="D272" s="3">
        <v>70224</v>
      </c>
      <c r="E272" s="3">
        <f t="shared" si="8"/>
        <v>70.224000000000004</v>
      </c>
      <c r="F272" s="11">
        <f t="shared" si="9"/>
        <v>10</v>
      </c>
    </row>
    <row r="273" spans="2:6" ht="15.75">
      <c r="B273" s="2">
        <v>2012</v>
      </c>
      <c r="C273" s="22" t="s">
        <v>33</v>
      </c>
      <c r="D273" s="3">
        <v>82120</v>
      </c>
      <c r="E273" s="3">
        <f t="shared" si="8"/>
        <v>82.12</v>
      </c>
      <c r="F273" s="11">
        <f t="shared" si="9"/>
        <v>2</v>
      </c>
    </row>
    <row r="274" spans="2:6" ht="15.75">
      <c r="B274" s="2">
        <v>2013</v>
      </c>
      <c r="C274" s="23"/>
      <c r="D274" s="3">
        <v>86229</v>
      </c>
      <c r="E274" s="3">
        <f t="shared" si="8"/>
        <v>86.228999999999999</v>
      </c>
      <c r="F274" s="11">
        <f t="shared" si="9"/>
        <v>3</v>
      </c>
    </row>
    <row r="275" spans="2:6" ht="15.75">
      <c r="B275" s="2">
        <v>2014</v>
      </c>
      <c r="C275" s="23"/>
      <c r="D275" s="3">
        <v>83500</v>
      </c>
      <c r="E275" s="3">
        <f t="shared" si="8"/>
        <v>83.5</v>
      </c>
      <c r="F275" s="11">
        <f t="shared" si="9"/>
        <v>4</v>
      </c>
    </row>
    <row r="276" spans="2:6" ht="15.75">
      <c r="B276" s="2">
        <v>2015</v>
      </c>
      <c r="C276" s="23"/>
      <c r="D276" s="3">
        <v>81498</v>
      </c>
      <c r="E276" s="3">
        <f t="shared" si="8"/>
        <v>81.498000000000005</v>
      </c>
      <c r="F276" s="11">
        <f t="shared" si="9"/>
        <v>5</v>
      </c>
    </row>
    <row r="277" spans="2:6" ht="15.75">
      <c r="B277" s="2">
        <v>2016</v>
      </c>
      <c r="C277" s="23"/>
      <c r="D277" s="3">
        <v>77181</v>
      </c>
      <c r="E277" s="3">
        <f t="shared" si="8"/>
        <v>77.180999999999997</v>
      </c>
      <c r="F277" s="11">
        <f t="shared" si="9"/>
        <v>6</v>
      </c>
    </row>
    <row r="278" spans="2:6" ht="15.75">
      <c r="B278" s="2">
        <v>2017</v>
      </c>
      <c r="C278" s="23"/>
      <c r="D278" s="3">
        <v>73511</v>
      </c>
      <c r="E278" s="3">
        <f t="shared" si="8"/>
        <v>73.510999999999996</v>
      </c>
      <c r="F278" s="11">
        <f t="shared" si="9"/>
        <v>7</v>
      </c>
    </row>
    <row r="279" spans="2:6" ht="15.75">
      <c r="B279" s="2">
        <v>2018</v>
      </c>
      <c r="C279" s="23"/>
      <c r="D279" s="3">
        <v>73194</v>
      </c>
      <c r="E279" s="3">
        <f t="shared" si="8"/>
        <v>73.194000000000003</v>
      </c>
      <c r="F279" s="11">
        <f t="shared" si="9"/>
        <v>8</v>
      </c>
    </row>
    <row r="280" spans="2:6" ht="15.75">
      <c r="B280" s="2">
        <v>2019</v>
      </c>
      <c r="C280" s="23"/>
      <c r="D280" s="3">
        <v>70879</v>
      </c>
      <c r="E280" s="3">
        <f t="shared" si="8"/>
        <v>70.879000000000005</v>
      </c>
      <c r="F280" s="11">
        <f t="shared" si="9"/>
        <v>9</v>
      </c>
    </row>
    <row r="281" spans="2:6" ht="15.75">
      <c r="B281" s="2">
        <v>2020</v>
      </c>
      <c r="C281" s="24"/>
      <c r="D281" s="3">
        <v>72262</v>
      </c>
      <c r="E281" s="3">
        <f t="shared" si="8"/>
        <v>72.262</v>
      </c>
      <c r="F281" s="11">
        <f t="shared" si="9"/>
        <v>10</v>
      </c>
    </row>
    <row r="282" spans="2:6" ht="15.75">
      <c r="B282" s="2">
        <v>2012</v>
      </c>
      <c r="C282" s="22" t="s">
        <v>34</v>
      </c>
      <c r="D282" s="3">
        <v>145620</v>
      </c>
      <c r="E282" s="3">
        <f t="shared" si="8"/>
        <v>145.62</v>
      </c>
      <c r="F282" s="11">
        <f t="shared" si="9"/>
        <v>2</v>
      </c>
    </row>
    <row r="283" spans="2:6" ht="15.75">
      <c r="B283" s="2">
        <v>2013</v>
      </c>
      <c r="C283" s="23"/>
      <c r="D283" s="3">
        <v>140200</v>
      </c>
      <c r="E283" s="3">
        <f t="shared" si="8"/>
        <v>140.19999999999999</v>
      </c>
      <c r="F283" s="11">
        <f t="shared" si="9"/>
        <v>3</v>
      </c>
    </row>
    <row r="284" spans="2:6" ht="15.75">
      <c r="B284" s="2">
        <v>2014</v>
      </c>
      <c r="C284" s="23"/>
      <c r="D284" s="3">
        <v>131264</v>
      </c>
      <c r="E284" s="3">
        <f t="shared" si="8"/>
        <v>131.26400000000001</v>
      </c>
      <c r="F284" s="11">
        <f t="shared" si="9"/>
        <v>4</v>
      </c>
    </row>
    <row r="285" spans="2:6" ht="15.75">
      <c r="B285" s="2">
        <v>2015</v>
      </c>
      <c r="C285" s="23"/>
      <c r="D285" s="3">
        <v>117560</v>
      </c>
      <c r="E285" s="3">
        <f t="shared" si="8"/>
        <v>117.56</v>
      </c>
      <c r="F285" s="11">
        <f t="shared" si="9"/>
        <v>5</v>
      </c>
    </row>
    <row r="286" spans="2:6" ht="15.75">
      <c r="B286" s="2">
        <v>2016</v>
      </c>
      <c r="C286" s="23"/>
      <c r="D286" s="3">
        <v>113020</v>
      </c>
      <c r="E286" s="3">
        <f t="shared" si="8"/>
        <v>113.02</v>
      </c>
      <c r="F286" s="11">
        <f t="shared" si="9"/>
        <v>6</v>
      </c>
    </row>
    <row r="287" spans="2:6" ht="15.75">
      <c r="B287" s="2">
        <v>2017</v>
      </c>
      <c r="C287" s="23"/>
      <c r="D287" s="3">
        <v>98508</v>
      </c>
      <c r="E287" s="3">
        <f t="shared" si="8"/>
        <v>98.507999999999996</v>
      </c>
      <c r="F287" s="11">
        <f t="shared" si="9"/>
        <v>7</v>
      </c>
    </row>
    <row r="288" spans="2:6" ht="15.75">
      <c r="B288" s="2">
        <v>2018</v>
      </c>
      <c r="C288" s="23"/>
      <c r="D288" s="3">
        <v>95071</v>
      </c>
      <c r="E288" s="3">
        <f t="shared" si="8"/>
        <v>95.070999999999998</v>
      </c>
      <c r="F288" s="11">
        <f t="shared" si="9"/>
        <v>8</v>
      </c>
    </row>
    <row r="289" spans="2:6" ht="15.75">
      <c r="B289" s="2">
        <v>2019</v>
      </c>
      <c r="C289" s="23"/>
      <c r="D289" s="3">
        <v>86483</v>
      </c>
      <c r="E289" s="3">
        <f t="shared" si="8"/>
        <v>86.483000000000004</v>
      </c>
      <c r="F289" s="11">
        <f t="shared" si="9"/>
        <v>9</v>
      </c>
    </row>
    <row r="290" spans="2:6" ht="15.75">
      <c r="B290" s="2">
        <v>2020</v>
      </c>
      <c r="C290" s="24"/>
      <c r="D290" s="3">
        <v>86484</v>
      </c>
      <c r="E290" s="3">
        <f t="shared" si="8"/>
        <v>86.483999999999995</v>
      </c>
      <c r="F290" s="11">
        <f t="shared" si="9"/>
        <v>10</v>
      </c>
    </row>
    <row r="291" spans="2:6" ht="15.75">
      <c r="B291" s="2">
        <v>2012</v>
      </c>
      <c r="C291" s="22" t="s">
        <v>35</v>
      </c>
      <c r="D291" s="3">
        <v>39102</v>
      </c>
      <c r="E291" s="3">
        <f t="shared" si="8"/>
        <v>39.101999999999997</v>
      </c>
      <c r="F291" s="11">
        <f t="shared" si="9"/>
        <v>2</v>
      </c>
    </row>
    <row r="292" spans="2:6" ht="15.75">
      <c r="B292" s="2">
        <v>2013</v>
      </c>
      <c r="C292" s="23"/>
      <c r="D292" s="3">
        <v>33223</v>
      </c>
      <c r="E292" s="3">
        <f t="shared" si="8"/>
        <v>33.222999999999999</v>
      </c>
      <c r="F292" s="11">
        <f t="shared" si="9"/>
        <v>3</v>
      </c>
    </row>
    <row r="293" spans="2:6" ht="15.75">
      <c r="B293" s="2">
        <v>2014</v>
      </c>
      <c r="C293" s="23"/>
      <c r="D293" s="3">
        <v>30179</v>
      </c>
      <c r="E293" s="3">
        <f t="shared" si="8"/>
        <v>30.178999999999998</v>
      </c>
      <c r="F293" s="11">
        <f t="shared" si="9"/>
        <v>4</v>
      </c>
    </row>
    <row r="294" spans="2:6" ht="15.75">
      <c r="B294" s="2">
        <v>2015</v>
      </c>
      <c r="C294" s="23"/>
      <c r="D294" s="3">
        <v>29875</v>
      </c>
      <c r="E294" s="3">
        <f t="shared" si="8"/>
        <v>29.875</v>
      </c>
      <c r="F294" s="11">
        <f t="shared" si="9"/>
        <v>5</v>
      </c>
    </row>
    <row r="295" spans="2:6" ht="15.75">
      <c r="B295" s="2">
        <v>2016</v>
      </c>
      <c r="C295" s="23"/>
      <c r="D295" s="3">
        <v>28414</v>
      </c>
      <c r="E295" s="3">
        <f t="shared" si="8"/>
        <v>28.414000000000001</v>
      </c>
      <c r="F295" s="11">
        <f t="shared" si="9"/>
        <v>6</v>
      </c>
    </row>
    <row r="296" spans="2:6" ht="15.75">
      <c r="B296" s="2">
        <v>2017</v>
      </c>
      <c r="C296" s="23"/>
      <c r="D296" s="3">
        <v>26160</v>
      </c>
      <c r="E296" s="3">
        <f t="shared" si="8"/>
        <v>26.16</v>
      </c>
      <c r="F296" s="11">
        <f t="shared" si="9"/>
        <v>7</v>
      </c>
    </row>
    <row r="297" spans="2:6" ht="15.75">
      <c r="B297" s="2">
        <v>2018</v>
      </c>
      <c r="C297" s="23"/>
      <c r="D297" s="3">
        <v>25600</v>
      </c>
      <c r="E297" s="3">
        <f t="shared" si="8"/>
        <v>25.6</v>
      </c>
      <c r="F297" s="11">
        <f t="shared" si="9"/>
        <v>8</v>
      </c>
    </row>
    <row r="298" spans="2:6" ht="15.75">
      <c r="B298" s="2">
        <v>2019</v>
      </c>
      <c r="C298" s="23"/>
      <c r="D298" s="3">
        <v>25216</v>
      </c>
      <c r="E298" s="3">
        <f t="shared" si="8"/>
        <v>25.216000000000001</v>
      </c>
      <c r="F298" s="11">
        <f t="shared" si="9"/>
        <v>9</v>
      </c>
    </row>
    <row r="299" spans="2:6" ht="15.75">
      <c r="B299" s="2">
        <v>2020</v>
      </c>
      <c r="C299" s="24"/>
      <c r="D299" s="3">
        <v>24717</v>
      </c>
      <c r="E299" s="3">
        <f t="shared" si="8"/>
        <v>24.716999999999999</v>
      </c>
      <c r="F299" s="11">
        <f t="shared" si="9"/>
        <v>10</v>
      </c>
    </row>
    <row r="300" spans="2:6" ht="15.75">
      <c r="B300" s="2">
        <v>2012</v>
      </c>
      <c r="C300" s="22" t="s">
        <v>36</v>
      </c>
      <c r="D300" s="3">
        <v>156344</v>
      </c>
      <c r="E300" s="3">
        <f t="shared" si="8"/>
        <v>156.34399999999999</v>
      </c>
      <c r="F300" s="11">
        <f t="shared" si="9"/>
        <v>2</v>
      </c>
    </row>
    <row r="301" spans="2:6" ht="15.75">
      <c r="B301" s="2">
        <v>2013</v>
      </c>
      <c r="C301" s="23"/>
      <c r="D301" s="3">
        <v>135728</v>
      </c>
      <c r="E301" s="3">
        <f t="shared" si="8"/>
        <v>135.72800000000001</v>
      </c>
      <c r="F301" s="11">
        <f t="shared" si="9"/>
        <v>3</v>
      </c>
    </row>
    <row r="302" spans="2:6" ht="15.75">
      <c r="B302" s="2">
        <v>2014</v>
      </c>
      <c r="C302" s="23"/>
      <c r="D302" s="3">
        <v>145667</v>
      </c>
      <c r="E302" s="3">
        <f t="shared" si="8"/>
        <v>145.667</v>
      </c>
      <c r="F302" s="11">
        <f t="shared" si="9"/>
        <v>4</v>
      </c>
    </row>
    <row r="303" spans="2:6" ht="15.75">
      <c r="B303" s="2">
        <v>2015</v>
      </c>
      <c r="C303" s="23"/>
      <c r="D303" s="3">
        <v>136651</v>
      </c>
      <c r="E303" s="3">
        <f t="shared" si="8"/>
        <v>136.65100000000001</v>
      </c>
      <c r="F303" s="11">
        <f t="shared" si="9"/>
        <v>5</v>
      </c>
    </row>
    <row r="304" spans="2:6" ht="15.75">
      <c r="B304" s="2">
        <v>2016</v>
      </c>
      <c r="C304" s="23"/>
      <c r="D304" s="3">
        <v>124656</v>
      </c>
      <c r="E304" s="3">
        <f t="shared" si="8"/>
        <v>124.65600000000001</v>
      </c>
      <c r="F304" s="11">
        <f t="shared" si="9"/>
        <v>6</v>
      </c>
    </row>
    <row r="305" spans="2:6" ht="15.75">
      <c r="B305" s="2">
        <v>2017</v>
      </c>
      <c r="C305" s="23"/>
      <c r="D305" s="3">
        <v>118235</v>
      </c>
      <c r="E305" s="3">
        <f t="shared" si="8"/>
        <v>118.235</v>
      </c>
      <c r="F305" s="11">
        <f t="shared" si="9"/>
        <v>7</v>
      </c>
    </row>
    <row r="306" spans="2:6" ht="15.75">
      <c r="B306" s="2">
        <v>2018</v>
      </c>
      <c r="C306" s="23"/>
      <c r="D306" s="3">
        <v>114085</v>
      </c>
      <c r="E306" s="3">
        <f t="shared" si="8"/>
        <v>114.08499999999999</v>
      </c>
      <c r="F306" s="11">
        <f t="shared" si="9"/>
        <v>8</v>
      </c>
    </row>
    <row r="307" spans="2:6" ht="15.75">
      <c r="B307" s="2">
        <v>2019</v>
      </c>
      <c r="C307" s="23"/>
      <c r="D307" s="3">
        <v>113365</v>
      </c>
      <c r="E307" s="3">
        <f t="shared" si="8"/>
        <v>113.36499999999999</v>
      </c>
      <c r="F307" s="11">
        <f t="shared" si="9"/>
        <v>9</v>
      </c>
    </row>
    <row r="308" spans="2:6" ht="15.75">
      <c r="B308" s="2">
        <v>2020</v>
      </c>
      <c r="C308" s="24"/>
      <c r="D308" s="3">
        <v>109494</v>
      </c>
      <c r="E308" s="3">
        <f t="shared" si="8"/>
        <v>109.494</v>
      </c>
      <c r="F308" s="11">
        <f t="shared" si="9"/>
        <v>10</v>
      </c>
    </row>
    <row r="309" spans="2:6" ht="15.75">
      <c r="B309" s="2">
        <v>2012</v>
      </c>
      <c r="C309" s="22" t="s">
        <v>37</v>
      </c>
      <c r="D309" s="3">
        <v>23098</v>
      </c>
      <c r="E309" s="3">
        <f t="shared" si="8"/>
        <v>23.097999999999999</v>
      </c>
      <c r="F309" s="11">
        <f t="shared" si="9"/>
        <v>2</v>
      </c>
    </row>
    <row r="310" spans="2:6" ht="15.75">
      <c r="B310" s="2">
        <v>2013</v>
      </c>
      <c r="C310" s="23"/>
      <c r="D310" s="3">
        <v>20289</v>
      </c>
      <c r="E310" s="3">
        <f t="shared" si="8"/>
        <v>20.289000000000001</v>
      </c>
      <c r="F310" s="11">
        <f t="shared" si="9"/>
        <v>3</v>
      </c>
    </row>
    <row r="311" spans="2:6" ht="15.75">
      <c r="B311" s="2">
        <v>2014</v>
      </c>
      <c r="C311" s="23"/>
      <c r="D311" s="3">
        <v>19018</v>
      </c>
      <c r="E311" s="3">
        <f t="shared" si="8"/>
        <v>19.018000000000001</v>
      </c>
      <c r="F311" s="11">
        <f t="shared" si="9"/>
        <v>4</v>
      </c>
    </row>
    <row r="312" spans="2:6" ht="15.75">
      <c r="B312" s="2">
        <v>2015</v>
      </c>
      <c r="C312" s="23"/>
      <c r="D312" s="3">
        <v>18439</v>
      </c>
      <c r="E312" s="3">
        <f t="shared" si="8"/>
        <v>18.439</v>
      </c>
      <c r="F312" s="11">
        <f t="shared" si="9"/>
        <v>5</v>
      </c>
    </row>
    <row r="313" spans="2:6" ht="15.75">
      <c r="B313" s="2">
        <v>2016</v>
      </c>
      <c r="C313" s="23"/>
      <c r="D313" s="3">
        <v>17613</v>
      </c>
      <c r="E313" s="3">
        <f t="shared" si="8"/>
        <v>17.613</v>
      </c>
      <c r="F313" s="11">
        <f t="shared" si="9"/>
        <v>6</v>
      </c>
    </row>
    <row r="314" spans="2:6" ht="15.75">
      <c r="B314" s="2">
        <v>2017</v>
      </c>
      <c r="C314" s="23"/>
      <c r="D314" s="3">
        <v>16917</v>
      </c>
      <c r="E314" s="3">
        <f t="shared" si="8"/>
        <v>16.917000000000002</v>
      </c>
      <c r="F314" s="11">
        <f t="shared" si="9"/>
        <v>7</v>
      </c>
    </row>
    <row r="315" spans="2:6" ht="15.75">
      <c r="B315" s="2">
        <v>2018</v>
      </c>
      <c r="C315" s="23"/>
      <c r="D315" s="3">
        <v>18125</v>
      </c>
      <c r="E315" s="3">
        <f t="shared" si="8"/>
        <v>18.125</v>
      </c>
      <c r="F315" s="11">
        <f t="shared" si="9"/>
        <v>8</v>
      </c>
    </row>
    <row r="316" spans="2:6" ht="15.75">
      <c r="B316" s="2">
        <v>2019</v>
      </c>
      <c r="C316" s="23"/>
      <c r="D316" s="3">
        <v>17464</v>
      </c>
      <c r="E316" s="3">
        <f t="shared" si="8"/>
        <v>17.463999999999999</v>
      </c>
      <c r="F316" s="11">
        <f t="shared" si="9"/>
        <v>9</v>
      </c>
    </row>
    <row r="317" spans="2:6" ht="15.75">
      <c r="B317" s="2">
        <v>2020</v>
      </c>
      <c r="C317" s="24"/>
      <c r="D317" s="3">
        <v>16268</v>
      </c>
      <c r="E317" s="3">
        <f t="shared" si="8"/>
        <v>16.268000000000001</v>
      </c>
      <c r="F317" s="11">
        <f t="shared" si="9"/>
        <v>10</v>
      </c>
    </row>
    <row r="318" spans="2:6" ht="15.75">
      <c r="B318" s="2">
        <v>2012</v>
      </c>
      <c r="C318" s="22" t="s">
        <v>38</v>
      </c>
      <c r="D318" s="3">
        <v>22360</v>
      </c>
      <c r="E318" s="3">
        <f t="shared" si="8"/>
        <v>22.36</v>
      </c>
      <c r="F318" s="11">
        <f t="shared" si="9"/>
        <v>2</v>
      </c>
    </row>
    <row r="319" spans="2:6" ht="15.75">
      <c r="B319" s="2">
        <v>2013</v>
      </c>
      <c r="C319" s="23"/>
      <c r="D319" s="3">
        <v>19400</v>
      </c>
      <c r="E319" s="3">
        <f t="shared" si="8"/>
        <v>19.399999999999999</v>
      </c>
      <c r="F319" s="11">
        <f t="shared" si="9"/>
        <v>3</v>
      </c>
    </row>
    <row r="320" spans="2:6" ht="15.75">
      <c r="B320" s="2">
        <v>2014</v>
      </c>
      <c r="C320" s="23"/>
      <c r="D320" s="3">
        <v>18411</v>
      </c>
      <c r="E320" s="3">
        <f t="shared" si="8"/>
        <v>18.411000000000001</v>
      </c>
      <c r="F320" s="11">
        <f t="shared" si="9"/>
        <v>4</v>
      </c>
    </row>
    <row r="321" spans="2:6" ht="15.75">
      <c r="B321" s="2">
        <v>2015</v>
      </c>
      <c r="C321" s="23"/>
      <c r="D321" s="3">
        <v>17686</v>
      </c>
      <c r="E321" s="3">
        <f t="shared" si="8"/>
        <v>17.686</v>
      </c>
      <c r="F321" s="11">
        <f t="shared" si="9"/>
        <v>5</v>
      </c>
    </row>
    <row r="322" spans="2:6" ht="15.75">
      <c r="B322" s="2">
        <v>2016</v>
      </c>
      <c r="C322" s="23"/>
      <c r="D322" s="3">
        <v>16822</v>
      </c>
      <c r="E322" s="3">
        <f t="shared" si="8"/>
        <v>16.821999999999999</v>
      </c>
      <c r="F322" s="11">
        <f t="shared" si="9"/>
        <v>6</v>
      </c>
    </row>
    <row r="323" spans="2:6" ht="15.75">
      <c r="B323" s="2">
        <v>2017</v>
      </c>
      <c r="C323" s="23"/>
      <c r="D323" s="3">
        <v>16061</v>
      </c>
      <c r="E323" s="3">
        <f t="shared" si="8"/>
        <v>16.061</v>
      </c>
      <c r="F323" s="11">
        <f t="shared" si="9"/>
        <v>7</v>
      </c>
    </row>
    <row r="324" spans="2:6" ht="15.75">
      <c r="B324" s="2">
        <v>2018</v>
      </c>
      <c r="C324" s="23"/>
      <c r="D324" s="3">
        <v>16705</v>
      </c>
      <c r="E324" s="3">
        <f t="shared" ref="E324:E387" si="10">D324/1000</f>
        <v>16.704999999999998</v>
      </c>
      <c r="F324" s="11">
        <f t="shared" ref="F324:F387" si="11">2+B324-MIN($B$3,$B$407)</f>
        <v>8</v>
      </c>
    </row>
    <row r="325" spans="2:6" ht="15.75">
      <c r="B325" s="2">
        <v>2019</v>
      </c>
      <c r="C325" s="23"/>
      <c r="D325" s="3">
        <v>15963</v>
      </c>
      <c r="E325" s="3">
        <f t="shared" si="10"/>
        <v>15.962999999999999</v>
      </c>
      <c r="F325" s="11">
        <f t="shared" si="11"/>
        <v>9</v>
      </c>
    </row>
    <row r="326" spans="2:6" ht="15.75">
      <c r="B326" s="2">
        <v>2020</v>
      </c>
      <c r="C326" s="24"/>
      <c r="D326" s="3">
        <v>15253</v>
      </c>
      <c r="E326" s="3">
        <f t="shared" si="10"/>
        <v>15.253</v>
      </c>
      <c r="F326" s="11">
        <f t="shared" si="11"/>
        <v>10</v>
      </c>
    </row>
    <row r="327" spans="2:6" ht="15.75">
      <c r="B327" s="2">
        <v>2012</v>
      </c>
      <c r="C327" s="22" t="s">
        <v>39</v>
      </c>
      <c r="D327" s="3">
        <v>25875</v>
      </c>
      <c r="E327" s="3">
        <f t="shared" si="10"/>
        <v>25.875</v>
      </c>
      <c r="F327" s="11">
        <f t="shared" si="11"/>
        <v>2</v>
      </c>
    </row>
    <row r="328" spans="2:6" ht="15.75">
      <c r="B328" s="2">
        <v>2013</v>
      </c>
      <c r="C328" s="23"/>
      <c r="D328" s="3">
        <v>21621</v>
      </c>
      <c r="E328" s="3">
        <f t="shared" si="10"/>
        <v>21.620999999999999</v>
      </c>
      <c r="F328" s="11">
        <f t="shared" si="11"/>
        <v>3</v>
      </c>
    </row>
    <row r="329" spans="2:6" ht="15.75">
      <c r="B329" s="2">
        <v>2014</v>
      </c>
      <c r="C329" s="23"/>
      <c r="D329" s="3">
        <v>20777</v>
      </c>
      <c r="E329" s="3">
        <f t="shared" si="10"/>
        <v>20.777000000000001</v>
      </c>
      <c r="F329" s="11">
        <f t="shared" si="11"/>
        <v>4</v>
      </c>
    </row>
    <row r="330" spans="2:6" ht="15.75">
      <c r="B330" s="2">
        <v>2015</v>
      </c>
      <c r="C330" s="23"/>
      <c r="D330" s="3">
        <v>19875</v>
      </c>
      <c r="E330" s="3">
        <f t="shared" si="10"/>
        <v>19.875</v>
      </c>
      <c r="F330" s="11">
        <f t="shared" si="11"/>
        <v>5</v>
      </c>
    </row>
    <row r="331" spans="2:6" ht="15.75">
      <c r="B331" s="2">
        <v>2016</v>
      </c>
      <c r="C331" s="23"/>
      <c r="D331" s="3">
        <v>19522</v>
      </c>
      <c r="E331" s="3">
        <f t="shared" si="10"/>
        <v>19.521999999999998</v>
      </c>
      <c r="F331" s="11">
        <f t="shared" si="11"/>
        <v>6</v>
      </c>
    </row>
    <row r="332" spans="2:6" ht="15.75">
      <c r="B332" s="2">
        <v>2017</v>
      </c>
      <c r="C332" s="23"/>
      <c r="D332" s="3">
        <v>19159</v>
      </c>
      <c r="E332" s="3">
        <f t="shared" si="10"/>
        <v>19.158999999999999</v>
      </c>
      <c r="F332" s="11">
        <f t="shared" si="11"/>
        <v>7</v>
      </c>
    </row>
    <row r="333" spans="2:6" ht="15.75">
      <c r="B333" s="2">
        <v>2018</v>
      </c>
      <c r="C333" s="23"/>
      <c r="D333" s="3">
        <v>18378</v>
      </c>
      <c r="E333" s="3">
        <f t="shared" si="10"/>
        <v>18.378</v>
      </c>
      <c r="F333" s="11">
        <f t="shared" si="11"/>
        <v>8</v>
      </c>
    </row>
    <row r="334" spans="2:6" ht="15.75">
      <c r="B334" s="2">
        <v>2019</v>
      </c>
      <c r="C334" s="23"/>
      <c r="D334" s="3">
        <v>17795</v>
      </c>
      <c r="E334" s="3">
        <f t="shared" si="10"/>
        <v>17.795000000000002</v>
      </c>
      <c r="F334" s="11">
        <f t="shared" si="11"/>
        <v>9</v>
      </c>
    </row>
    <row r="335" spans="2:6" ht="15.75">
      <c r="B335" s="2">
        <v>2020</v>
      </c>
      <c r="C335" s="24"/>
      <c r="D335" s="3">
        <v>17297</v>
      </c>
      <c r="E335" s="3">
        <f t="shared" si="10"/>
        <v>17.297000000000001</v>
      </c>
      <c r="F335" s="11">
        <f t="shared" si="11"/>
        <v>10</v>
      </c>
    </row>
    <row r="336" spans="2:6" ht="15.75">
      <c r="B336" s="2">
        <v>2012</v>
      </c>
      <c r="C336" s="22" t="s">
        <v>40</v>
      </c>
      <c r="D336" s="3">
        <v>31281</v>
      </c>
      <c r="E336" s="3">
        <f t="shared" si="10"/>
        <v>31.280999999999999</v>
      </c>
      <c r="F336" s="11">
        <f t="shared" si="11"/>
        <v>2</v>
      </c>
    </row>
    <row r="337" spans="2:6" ht="15.75">
      <c r="B337" s="2">
        <v>2013</v>
      </c>
      <c r="C337" s="23"/>
      <c r="D337" s="3">
        <v>24118</v>
      </c>
      <c r="E337" s="3">
        <f t="shared" si="10"/>
        <v>24.117999999999999</v>
      </c>
      <c r="F337" s="11">
        <f t="shared" si="11"/>
        <v>3</v>
      </c>
    </row>
    <row r="338" spans="2:6" ht="15.75">
      <c r="B338" s="2">
        <v>2014</v>
      </c>
      <c r="C338" s="23"/>
      <c r="D338" s="3">
        <v>22894</v>
      </c>
      <c r="E338" s="3">
        <f t="shared" si="10"/>
        <v>22.893999999999998</v>
      </c>
      <c r="F338" s="11">
        <f t="shared" si="11"/>
        <v>4</v>
      </c>
    </row>
    <row r="339" spans="2:6" ht="15.75">
      <c r="B339" s="2">
        <v>2015</v>
      </c>
      <c r="C339" s="23"/>
      <c r="D339" s="3">
        <v>22116</v>
      </c>
      <c r="E339" s="3">
        <f t="shared" si="10"/>
        <v>22.116</v>
      </c>
      <c r="F339" s="11">
        <f t="shared" si="11"/>
        <v>5</v>
      </c>
    </row>
    <row r="340" spans="2:6" ht="15.75">
      <c r="B340" s="2">
        <v>2016</v>
      </c>
      <c r="C340" s="23"/>
      <c r="D340" s="3">
        <v>20752</v>
      </c>
      <c r="E340" s="3">
        <f t="shared" si="10"/>
        <v>20.751999999999999</v>
      </c>
      <c r="F340" s="11">
        <f t="shared" si="11"/>
        <v>6</v>
      </c>
    </row>
    <row r="341" spans="2:6" ht="15.75">
      <c r="B341" s="2">
        <v>2017</v>
      </c>
      <c r="C341" s="23"/>
      <c r="D341" s="3">
        <v>19312</v>
      </c>
      <c r="E341" s="3">
        <f t="shared" si="10"/>
        <v>19.312000000000001</v>
      </c>
      <c r="F341" s="11">
        <f t="shared" si="11"/>
        <v>7</v>
      </c>
    </row>
    <row r="342" spans="2:6" ht="15.75">
      <c r="B342" s="2">
        <v>2018</v>
      </c>
      <c r="C342" s="23"/>
      <c r="D342" s="3">
        <v>18706</v>
      </c>
      <c r="E342" s="3">
        <f t="shared" si="10"/>
        <v>18.706</v>
      </c>
      <c r="F342" s="11">
        <f t="shared" si="11"/>
        <v>8</v>
      </c>
    </row>
    <row r="343" spans="2:6" ht="15.75">
      <c r="B343" s="2">
        <v>2019</v>
      </c>
      <c r="C343" s="23"/>
      <c r="D343" s="3">
        <v>17195</v>
      </c>
      <c r="E343" s="3">
        <f t="shared" si="10"/>
        <v>17.195</v>
      </c>
      <c r="F343" s="11">
        <f t="shared" si="11"/>
        <v>9</v>
      </c>
    </row>
    <row r="344" spans="2:6" ht="15.75">
      <c r="B344" s="2">
        <v>2020</v>
      </c>
      <c r="C344" s="24"/>
      <c r="D344" s="3">
        <v>15484</v>
      </c>
      <c r="E344" s="3">
        <f t="shared" si="10"/>
        <v>15.484</v>
      </c>
      <c r="F344" s="11">
        <f t="shared" si="11"/>
        <v>10</v>
      </c>
    </row>
    <row r="345" spans="2:6" ht="15.75">
      <c r="B345" s="2">
        <v>2012</v>
      </c>
      <c r="C345" s="22" t="s">
        <v>41</v>
      </c>
      <c r="D345" s="3">
        <v>23656</v>
      </c>
      <c r="E345" s="3">
        <f t="shared" si="10"/>
        <v>23.655999999999999</v>
      </c>
      <c r="F345" s="11">
        <f t="shared" si="11"/>
        <v>2</v>
      </c>
    </row>
    <row r="346" spans="2:6" ht="15.75">
      <c r="B346" s="2">
        <v>2013</v>
      </c>
      <c r="C346" s="23"/>
      <c r="D346" s="3">
        <v>20266</v>
      </c>
      <c r="E346" s="3">
        <f t="shared" si="10"/>
        <v>20.265999999999998</v>
      </c>
      <c r="F346" s="11">
        <f t="shared" si="11"/>
        <v>3</v>
      </c>
    </row>
    <row r="347" spans="2:6" ht="15.75">
      <c r="B347" s="2">
        <v>2014</v>
      </c>
      <c r="C347" s="23"/>
      <c r="D347" s="3">
        <v>19713</v>
      </c>
      <c r="E347" s="3">
        <f t="shared" si="10"/>
        <v>19.713000000000001</v>
      </c>
      <c r="F347" s="11">
        <f t="shared" si="11"/>
        <v>4</v>
      </c>
    </row>
    <row r="348" spans="2:6" ht="15.75">
      <c r="B348" s="2">
        <v>2015</v>
      </c>
      <c r="C348" s="23"/>
      <c r="D348" s="3">
        <v>18622</v>
      </c>
      <c r="E348" s="3">
        <f t="shared" si="10"/>
        <v>18.622</v>
      </c>
      <c r="F348" s="11">
        <f t="shared" si="11"/>
        <v>5</v>
      </c>
    </row>
    <row r="349" spans="2:6" ht="15.75">
      <c r="B349" s="2">
        <v>2016</v>
      </c>
      <c r="C349" s="23"/>
      <c r="D349" s="3">
        <v>18011</v>
      </c>
      <c r="E349" s="3">
        <f t="shared" si="10"/>
        <v>18.010999999999999</v>
      </c>
      <c r="F349" s="11">
        <f t="shared" si="11"/>
        <v>6</v>
      </c>
    </row>
    <row r="350" spans="2:6" ht="15.75">
      <c r="B350" s="2">
        <v>2017</v>
      </c>
      <c r="C350" s="23"/>
      <c r="D350" s="3">
        <v>17239</v>
      </c>
      <c r="E350" s="3">
        <f t="shared" si="10"/>
        <v>17.239000000000001</v>
      </c>
      <c r="F350" s="11">
        <f t="shared" si="11"/>
        <v>7</v>
      </c>
    </row>
    <row r="351" spans="2:6" ht="15.75">
      <c r="B351" s="2">
        <v>2018</v>
      </c>
      <c r="C351" s="23"/>
      <c r="D351" s="3">
        <v>17519</v>
      </c>
      <c r="E351" s="3">
        <f t="shared" si="10"/>
        <v>17.518999999999998</v>
      </c>
      <c r="F351" s="11">
        <f t="shared" si="11"/>
        <v>8</v>
      </c>
    </row>
    <row r="352" spans="2:6" ht="15.75">
      <c r="B352" s="2">
        <v>2019</v>
      </c>
      <c r="C352" s="23"/>
      <c r="D352" s="3">
        <v>17735</v>
      </c>
      <c r="E352" s="3">
        <f t="shared" si="10"/>
        <v>17.734999999999999</v>
      </c>
      <c r="F352" s="11">
        <f t="shared" si="11"/>
        <v>9</v>
      </c>
    </row>
    <row r="353" spans="2:6" ht="15.75">
      <c r="B353" s="2">
        <v>2020</v>
      </c>
      <c r="C353" s="24"/>
      <c r="D353" s="3">
        <v>16792</v>
      </c>
      <c r="E353" s="3">
        <f t="shared" si="10"/>
        <v>16.792000000000002</v>
      </c>
      <c r="F353" s="11">
        <f t="shared" si="11"/>
        <v>10</v>
      </c>
    </row>
    <row r="354" spans="2:6" ht="15.75">
      <c r="B354" s="2">
        <v>2012</v>
      </c>
      <c r="C354" s="22" t="s">
        <v>42</v>
      </c>
      <c r="D354" s="3">
        <v>27650</v>
      </c>
      <c r="E354" s="3">
        <f t="shared" si="10"/>
        <v>27.65</v>
      </c>
      <c r="F354" s="11">
        <f t="shared" si="11"/>
        <v>2</v>
      </c>
    </row>
    <row r="355" spans="2:6" ht="15.75">
      <c r="B355" s="2">
        <v>2013</v>
      </c>
      <c r="C355" s="23"/>
      <c r="D355" s="3">
        <v>23010</v>
      </c>
      <c r="E355" s="3">
        <f t="shared" si="10"/>
        <v>23.01</v>
      </c>
      <c r="F355" s="11">
        <f t="shared" si="11"/>
        <v>3</v>
      </c>
    </row>
    <row r="356" spans="2:6" ht="15.75">
      <c r="B356" s="2">
        <v>2014</v>
      </c>
      <c r="C356" s="23"/>
      <c r="D356" s="3">
        <v>22127</v>
      </c>
      <c r="E356" s="3">
        <f t="shared" si="10"/>
        <v>22.126999999999999</v>
      </c>
      <c r="F356" s="11">
        <f t="shared" si="11"/>
        <v>4</v>
      </c>
    </row>
    <row r="357" spans="2:6" ht="15.75">
      <c r="B357" s="2">
        <v>2015</v>
      </c>
      <c r="C357" s="23"/>
      <c r="D357" s="3">
        <v>20138</v>
      </c>
      <c r="E357" s="3">
        <f t="shared" si="10"/>
        <v>20.138000000000002</v>
      </c>
      <c r="F357" s="11">
        <f t="shared" si="11"/>
        <v>5</v>
      </c>
    </row>
    <row r="358" spans="2:6" ht="15.75">
      <c r="B358" s="2">
        <v>2016</v>
      </c>
      <c r="C358" s="23"/>
      <c r="D358" s="3">
        <v>18920</v>
      </c>
      <c r="E358" s="3">
        <f t="shared" si="10"/>
        <v>18.920000000000002</v>
      </c>
      <c r="F358" s="11">
        <f t="shared" si="11"/>
        <v>6</v>
      </c>
    </row>
    <row r="359" spans="2:6" ht="15.75">
      <c r="B359" s="2">
        <v>2017</v>
      </c>
      <c r="C359" s="23"/>
      <c r="D359" s="3">
        <v>18147</v>
      </c>
      <c r="E359" s="3">
        <f t="shared" si="10"/>
        <v>18.146999999999998</v>
      </c>
      <c r="F359" s="11">
        <f t="shared" si="11"/>
        <v>7</v>
      </c>
    </row>
    <row r="360" spans="2:6" ht="15.75">
      <c r="B360" s="2">
        <v>2018</v>
      </c>
      <c r="C360" s="23"/>
      <c r="D360" s="3">
        <v>17859</v>
      </c>
      <c r="E360" s="3">
        <f t="shared" si="10"/>
        <v>17.859000000000002</v>
      </c>
      <c r="F360" s="11">
        <f t="shared" si="11"/>
        <v>8</v>
      </c>
    </row>
    <row r="361" spans="2:6" ht="15.75">
      <c r="B361" s="2">
        <v>2019</v>
      </c>
      <c r="C361" s="23"/>
      <c r="D361" s="3">
        <v>16634</v>
      </c>
      <c r="E361" s="3">
        <f t="shared" si="10"/>
        <v>16.634</v>
      </c>
      <c r="F361" s="11">
        <f t="shared" si="11"/>
        <v>9</v>
      </c>
    </row>
    <row r="362" spans="2:6" ht="15.75">
      <c r="B362" s="2">
        <v>2020</v>
      </c>
      <c r="C362" s="24"/>
      <c r="D362" s="3">
        <v>16568</v>
      </c>
      <c r="E362" s="3">
        <f t="shared" si="10"/>
        <v>16.568000000000001</v>
      </c>
      <c r="F362" s="11">
        <f t="shared" si="11"/>
        <v>10</v>
      </c>
    </row>
    <row r="363" spans="2:6" ht="15.75">
      <c r="B363" s="2">
        <v>2012</v>
      </c>
      <c r="C363" s="22" t="s">
        <v>43</v>
      </c>
      <c r="D363" s="3">
        <v>26145</v>
      </c>
      <c r="E363" s="3">
        <f t="shared" si="10"/>
        <v>26.145</v>
      </c>
      <c r="F363" s="11">
        <f t="shared" si="11"/>
        <v>2</v>
      </c>
    </row>
    <row r="364" spans="2:6" ht="15.75">
      <c r="B364" s="2">
        <v>2013</v>
      </c>
      <c r="C364" s="23"/>
      <c r="D364" s="3">
        <v>22102</v>
      </c>
      <c r="E364" s="3">
        <f t="shared" si="10"/>
        <v>22.102</v>
      </c>
      <c r="F364" s="11">
        <f t="shared" si="11"/>
        <v>3</v>
      </c>
    </row>
    <row r="365" spans="2:6" ht="15.75">
      <c r="B365" s="2">
        <v>2014</v>
      </c>
      <c r="C365" s="23"/>
      <c r="D365" s="3">
        <v>21549</v>
      </c>
      <c r="E365" s="3">
        <f t="shared" si="10"/>
        <v>21.548999999999999</v>
      </c>
      <c r="F365" s="11">
        <f t="shared" si="11"/>
        <v>4</v>
      </c>
    </row>
    <row r="366" spans="2:6" ht="15.75">
      <c r="B366" s="2">
        <v>2015</v>
      </c>
      <c r="C366" s="23"/>
      <c r="D366" s="3">
        <v>20759</v>
      </c>
      <c r="E366" s="3">
        <f t="shared" si="10"/>
        <v>20.759</v>
      </c>
      <c r="F366" s="11">
        <f t="shared" si="11"/>
        <v>5</v>
      </c>
    </row>
    <row r="367" spans="2:6" ht="15.75">
      <c r="B367" s="2">
        <v>2016</v>
      </c>
      <c r="C367" s="23"/>
      <c r="D367" s="3">
        <v>20267</v>
      </c>
      <c r="E367" s="3">
        <f t="shared" si="10"/>
        <v>20.266999999999999</v>
      </c>
      <c r="F367" s="11">
        <f t="shared" si="11"/>
        <v>6</v>
      </c>
    </row>
    <row r="368" spans="2:6" ht="15.75">
      <c r="B368" s="2">
        <v>2017</v>
      </c>
      <c r="C368" s="23"/>
      <c r="D368" s="3">
        <v>20091</v>
      </c>
      <c r="E368" s="3">
        <f t="shared" si="10"/>
        <v>20.091000000000001</v>
      </c>
      <c r="F368" s="11">
        <f t="shared" si="11"/>
        <v>7</v>
      </c>
    </row>
    <row r="369" spans="2:6" ht="15.75">
      <c r="B369" s="2">
        <v>2018</v>
      </c>
      <c r="C369" s="23"/>
      <c r="D369" s="3">
        <v>19400</v>
      </c>
      <c r="E369" s="3">
        <f t="shared" si="10"/>
        <v>19.399999999999999</v>
      </c>
      <c r="F369" s="11">
        <f t="shared" si="11"/>
        <v>8</v>
      </c>
    </row>
    <row r="370" spans="2:6" ht="15.75">
      <c r="B370" s="2">
        <v>2019</v>
      </c>
      <c r="C370" s="23"/>
      <c r="D370" s="4">
        <v>19598</v>
      </c>
      <c r="E370" s="3">
        <f t="shared" si="10"/>
        <v>19.597999999999999</v>
      </c>
      <c r="F370" s="11">
        <f t="shared" si="11"/>
        <v>9</v>
      </c>
    </row>
    <row r="371" spans="2:6" ht="15.75">
      <c r="B371" s="2">
        <v>2020</v>
      </c>
      <c r="C371" s="24"/>
      <c r="D371" s="3">
        <v>18874</v>
      </c>
      <c r="E371" s="3">
        <f t="shared" si="10"/>
        <v>18.873999999999999</v>
      </c>
      <c r="F371" s="11">
        <f t="shared" si="11"/>
        <v>10</v>
      </c>
    </row>
    <row r="372" spans="2:6" ht="15.75">
      <c r="B372" s="2">
        <v>2012</v>
      </c>
      <c r="C372" s="22" t="s">
        <v>44</v>
      </c>
      <c r="D372" s="3">
        <v>55990</v>
      </c>
      <c r="E372" s="3">
        <f t="shared" si="10"/>
        <v>55.99</v>
      </c>
      <c r="F372" s="11">
        <f t="shared" si="11"/>
        <v>2</v>
      </c>
    </row>
    <row r="373" spans="2:6" ht="15.75">
      <c r="B373" s="2">
        <v>2013</v>
      </c>
      <c r="C373" s="23"/>
      <c r="D373" s="3">
        <v>49415</v>
      </c>
      <c r="E373" s="3">
        <f t="shared" si="10"/>
        <v>49.414999999999999</v>
      </c>
      <c r="F373" s="11">
        <f t="shared" si="11"/>
        <v>3</v>
      </c>
    </row>
    <row r="374" spans="2:6" ht="15.75">
      <c r="B374" s="2">
        <v>2014</v>
      </c>
      <c r="C374" s="23"/>
      <c r="D374" s="3">
        <v>46612</v>
      </c>
      <c r="E374" s="3">
        <f t="shared" si="10"/>
        <v>46.612000000000002</v>
      </c>
      <c r="F374" s="11">
        <f t="shared" si="11"/>
        <v>4</v>
      </c>
    </row>
    <row r="375" spans="2:6" ht="15.75">
      <c r="B375" s="2">
        <v>2015</v>
      </c>
      <c r="C375" s="23"/>
      <c r="D375" s="3">
        <v>44065</v>
      </c>
      <c r="E375" s="3">
        <f t="shared" si="10"/>
        <v>44.064999999999998</v>
      </c>
      <c r="F375" s="11">
        <f t="shared" si="11"/>
        <v>5</v>
      </c>
    </row>
    <row r="376" spans="2:6" ht="15.75">
      <c r="B376" s="2">
        <v>2016</v>
      </c>
      <c r="C376" s="23"/>
      <c r="D376" s="3">
        <v>40726</v>
      </c>
      <c r="E376" s="3">
        <f t="shared" si="10"/>
        <v>40.725999999999999</v>
      </c>
      <c r="F376" s="11">
        <f t="shared" si="11"/>
        <v>6</v>
      </c>
    </row>
    <row r="377" spans="2:6" ht="15.75">
      <c r="B377" s="2">
        <v>2017</v>
      </c>
      <c r="C377" s="23"/>
      <c r="D377" s="3">
        <v>39262</v>
      </c>
      <c r="E377" s="3">
        <f t="shared" si="10"/>
        <v>39.262</v>
      </c>
      <c r="F377" s="11">
        <f t="shared" si="11"/>
        <v>7</v>
      </c>
    </row>
    <row r="378" spans="2:6" ht="15.75">
      <c r="B378" s="2">
        <v>2018</v>
      </c>
      <c r="C378" s="23"/>
      <c r="D378" s="3">
        <v>39635</v>
      </c>
      <c r="E378" s="3">
        <f t="shared" si="10"/>
        <v>39.634999999999998</v>
      </c>
      <c r="F378" s="11">
        <f t="shared" si="11"/>
        <v>8</v>
      </c>
    </row>
    <row r="379" spans="2:6" ht="15.75">
      <c r="B379" s="2">
        <v>2019</v>
      </c>
      <c r="C379" s="23"/>
      <c r="D379" s="3">
        <v>38442</v>
      </c>
      <c r="E379" s="3">
        <f t="shared" si="10"/>
        <v>38.442</v>
      </c>
      <c r="F379" s="11">
        <f t="shared" si="11"/>
        <v>9</v>
      </c>
    </row>
    <row r="380" spans="2:6" ht="15.75">
      <c r="B380" s="2">
        <v>2020</v>
      </c>
      <c r="C380" s="24"/>
      <c r="D380" s="3">
        <v>37043</v>
      </c>
      <c r="E380" s="3">
        <f t="shared" si="10"/>
        <v>37.042999999999999</v>
      </c>
      <c r="F380" s="11">
        <f t="shared" si="11"/>
        <v>10</v>
      </c>
    </row>
    <row r="381" spans="2:6" ht="15.75">
      <c r="B381" s="2">
        <v>2012</v>
      </c>
      <c r="C381" s="22" t="s">
        <v>45</v>
      </c>
      <c r="D381" s="3">
        <v>63641</v>
      </c>
      <c r="E381" s="3">
        <f t="shared" si="10"/>
        <v>63.640999999999998</v>
      </c>
      <c r="F381" s="11">
        <f t="shared" si="11"/>
        <v>2</v>
      </c>
    </row>
    <row r="382" spans="2:6" ht="15.75">
      <c r="B382" s="2">
        <v>2013</v>
      </c>
      <c r="C382" s="23"/>
      <c r="D382" s="3">
        <v>53325</v>
      </c>
      <c r="E382" s="3">
        <f t="shared" si="10"/>
        <v>53.325000000000003</v>
      </c>
      <c r="F382" s="11">
        <f t="shared" si="11"/>
        <v>3</v>
      </c>
    </row>
    <row r="383" spans="2:6" ht="15.75">
      <c r="B383" s="2">
        <v>2014</v>
      </c>
      <c r="C383" s="23"/>
      <c r="D383" s="3">
        <v>48753</v>
      </c>
      <c r="E383" s="3">
        <f t="shared" si="10"/>
        <v>48.753</v>
      </c>
      <c r="F383" s="11">
        <f t="shared" si="11"/>
        <v>4</v>
      </c>
    </row>
    <row r="384" spans="2:6" ht="15.75">
      <c r="B384" s="2">
        <v>2015</v>
      </c>
      <c r="C384" s="23"/>
      <c r="D384" s="3">
        <v>41738</v>
      </c>
      <c r="E384" s="3">
        <f t="shared" si="10"/>
        <v>41.738</v>
      </c>
      <c r="F384" s="11">
        <f t="shared" si="11"/>
        <v>5</v>
      </c>
    </row>
    <row r="385" spans="2:6" ht="15.75">
      <c r="B385" s="2">
        <v>2016</v>
      </c>
      <c r="C385" s="23"/>
      <c r="D385" s="3">
        <v>34784</v>
      </c>
      <c r="E385" s="3">
        <f t="shared" si="10"/>
        <v>34.783999999999999</v>
      </c>
      <c r="F385" s="11">
        <f t="shared" si="11"/>
        <v>6</v>
      </c>
    </row>
    <row r="386" spans="2:6" ht="15.75">
      <c r="B386" s="2">
        <v>2017</v>
      </c>
      <c r="C386" s="23"/>
      <c r="D386" s="3">
        <v>33806</v>
      </c>
      <c r="E386" s="3">
        <f t="shared" si="10"/>
        <v>33.805999999999997</v>
      </c>
      <c r="F386" s="11">
        <f t="shared" si="11"/>
        <v>7</v>
      </c>
    </row>
    <row r="387" spans="2:6" ht="15.75">
      <c r="B387" s="2">
        <v>2018</v>
      </c>
      <c r="C387" s="23"/>
      <c r="D387" s="3">
        <v>34459</v>
      </c>
      <c r="E387" s="3">
        <f t="shared" si="10"/>
        <v>34.459000000000003</v>
      </c>
      <c r="F387" s="11">
        <f t="shared" si="11"/>
        <v>8</v>
      </c>
    </row>
    <row r="388" spans="2:6" ht="15.75">
      <c r="B388" s="2">
        <v>2019</v>
      </c>
      <c r="C388" s="23"/>
      <c r="D388" s="3">
        <v>32120</v>
      </c>
      <c r="E388" s="3">
        <f t="shared" ref="E388:E407" si="12">D388/1000</f>
        <v>32.119999999999997</v>
      </c>
      <c r="F388" s="11">
        <f t="shared" ref="F388:F407" si="13">2+B388-MIN($B$3,$B$407)</f>
        <v>9</v>
      </c>
    </row>
    <row r="389" spans="2:6" ht="15.75">
      <c r="B389" s="2">
        <v>2020</v>
      </c>
      <c r="C389" s="23"/>
      <c r="D389" s="3">
        <v>28835</v>
      </c>
      <c r="E389" s="3">
        <f t="shared" si="12"/>
        <v>28.835000000000001</v>
      </c>
      <c r="F389" s="11">
        <f t="shared" si="13"/>
        <v>10</v>
      </c>
    </row>
    <row r="390" spans="2:6" ht="15.75">
      <c r="B390" s="2">
        <v>2012</v>
      </c>
      <c r="C390" s="22" t="s">
        <v>46</v>
      </c>
      <c r="D390" s="3">
        <v>46141</v>
      </c>
      <c r="E390" s="3">
        <f t="shared" si="12"/>
        <v>46.140999999999998</v>
      </c>
      <c r="F390" s="11">
        <f t="shared" si="13"/>
        <v>2</v>
      </c>
    </row>
    <row r="391" spans="2:6" ht="15.75">
      <c r="B391" s="2">
        <v>2013</v>
      </c>
      <c r="C391" s="23"/>
      <c r="D391" s="3">
        <v>41312</v>
      </c>
      <c r="E391" s="3">
        <f t="shared" si="12"/>
        <v>41.311999999999998</v>
      </c>
      <c r="F391" s="11">
        <f t="shared" si="13"/>
        <v>3</v>
      </c>
    </row>
    <row r="392" spans="2:6" ht="15.75">
      <c r="B392" s="2">
        <v>2014</v>
      </c>
      <c r="C392" s="23"/>
      <c r="D392" s="3">
        <v>38065</v>
      </c>
      <c r="E392" s="3">
        <f t="shared" si="12"/>
        <v>38.064999999999998</v>
      </c>
      <c r="F392" s="11">
        <f t="shared" si="13"/>
        <v>4</v>
      </c>
    </row>
    <row r="393" spans="2:6" ht="15.75">
      <c r="B393" s="2">
        <v>2015</v>
      </c>
      <c r="C393" s="23"/>
      <c r="D393" s="3">
        <v>35682</v>
      </c>
      <c r="E393" s="3">
        <f t="shared" si="12"/>
        <v>35.682000000000002</v>
      </c>
      <c r="F393" s="11">
        <f t="shared" si="13"/>
        <v>5</v>
      </c>
    </row>
    <row r="394" spans="2:6" ht="15.75">
      <c r="B394" s="2">
        <v>2016</v>
      </c>
      <c r="C394" s="23"/>
      <c r="D394" s="3">
        <v>33622</v>
      </c>
      <c r="E394" s="3">
        <f t="shared" si="12"/>
        <v>33.622</v>
      </c>
      <c r="F394" s="11">
        <f t="shared" si="13"/>
        <v>6</v>
      </c>
    </row>
    <row r="395" spans="2:6" ht="15.75">
      <c r="B395" s="2">
        <v>2017</v>
      </c>
      <c r="C395" s="23"/>
      <c r="D395" s="3">
        <v>29582</v>
      </c>
      <c r="E395" s="3">
        <f t="shared" si="12"/>
        <v>29.582000000000001</v>
      </c>
      <c r="F395" s="11">
        <f t="shared" si="13"/>
        <v>7</v>
      </c>
    </row>
    <row r="396" spans="2:6" ht="15.75">
      <c r="B396" s="2">
        <v>2018</v>
      </c>
      <c r="C396" s="23"/>
      <c r="D396" s="3">
        <v>29214</v>
      </c>
      <c r="E396" s="3">
        <f t="shared" si="12"/>
        <v>29.213999999999999</v>
      </c>
      <c r="F396" s="11">
        <f t="shared" si="13"/>
        <v>8</v>
      </c>
    </row>
    <row r="397" spans="2:6" ht="15.75">
      <c r="B397" s="2">
        <v>2019</v>
      </c>
      <c r="C397" s="23"/>
      <c r="D397" s="3">
        <v>27759</v>
      </c>
      <c r="E397" s="3">
        <f t="shared" si="12"/>
        <v>27.759</v>
      </c>
      <c r="F397" s="11">
        <f t="shared" si="13"/>
        <v>9</v>
      </c>
    </row>
    <row r="398" spans="2:6" ht="15.75">
      <c r="B398" s="2">
        <v>2020</v>
      </c>
      <c r="C398" s="23"/>
      <c r="D398" s="3">
        <v>26161</v>
      </c>
      <c r="E398" s="3">
        <f t="shared" si="12"/>
        <v>26.161000000000001</v>
      </c>
      <c r="F398" s="11">
        <f t="shared" si="13"/>
        <v>10</v>
      </c>
    </row>
    <row r="399" spans="2:6" ht="15.75">
      <c r="B399" s="2">
        <v>2012</v>
      </c>
      <c r="C399" s="25" t="s">
        <v>47</v>
      </c>
      <c r="D399" s="3">
        <v>44990</v>
      </c>
      <c r="E399" s="3">
        <f t="shared" si="12"/>
        <v>44.99</v>
      </c>
      <c r="F399" s="11">
        <f t="shared" si="13"/>
        <v>2</v>
      </c>
    </row>
    <row r="400" spans="2:6" ht="15.75">
      <c r="B400" s="2">
        <v>2013</v>
      </c>
      <c r="C400" s="25"/>
      <c r="D400" s="3">
        <v>37075</v>
      </c>
      <c r="E400" s="3">
        <f t="shared" si="12"/>
        <v>37.075000000000003</v>
      </c>
      <c r="F400" s="11">
        <f t="shared" si="13"/>
        <v>3</v>
      </c>
    </row>
    <row r="401" spans="2:6" ht="15.75">
      <c r="B401" s="2">
        <v>2014</v>
      </c>
      <c r="C401" s="25"/>
      <c r="D401" s="3">
        <v>33286</v>
      </c>
      <c r="E401" s="3">
        <f t="shared" si="12"/>
        <v>33.286000000000001</v>
      </c>
      <c r="F401" s="11">
        <f t="shared" si="13"/>
        <v>4</v>
      </c>
    </row>
    <row r="402" spans="2:6" ht="15.75">
      <c r="B402" s="2">
        <v>2015</v>
      </c>
      <c r="C402" s="25"/>
      <c r="D402" s="3">
        <v>29903</v>
      </c>
      <c r="E402" s="3">
        <f t="shared" si="12"/>
        <v>29.902999999999999</v>
      </c>
      <c r="F402" s="11">
        <f t="shared" si="13"/>
        <v>5</v>
      </c>
    </row>
    <row r="403" spans="2:6" ht="15.75">
      <c r="B403" s="2">
        <v>2016</v>
      </c>
      <c r="C403" s="25"/>
      <c r="D403" s="3">
        <v>27255</v>
      </c>
      <c r="E403" s="3">
        <f t="shared" si="12"/>
        <v>27.254999999999999</v>
      </c>
      <c r="F403" s="11">
        <f t="shared" si="13"/>
        <v>6</v>
      </c>
    </row>
    <row r="404" spans="2:6" ht="15.75">
      <c r="B404" s="2">
        <v>2017</v>
      </c>
      <c r="C404" s="25"/>
      <c r="D404" s="3">
        <v>25308</v>
      </c>
      <c r="E404" s="3">
        <f t="shared" si="12"/>
        <v>25.308</v>
      </c>
      <c r="F404" s="11">
        <f t="shared" si="13"/>
        <v>7</v>
      </c>
    </row>
    <row r="405" spans="2:6" ht="15.75">
      <c r="B405" s="2">
        <v>2018</v>
      </c>
      <c r="C405" s="25"/>
      <c r="D405" s="3">
        <v>25340</v>
      </c>
      <c r="E405" s="3">
        <f t="shared" si="12"/>
        <v>25.34</v>
      </c>
      <c r="F405" s="11">
        <f t="shared" si="13"/>
        <v>8</v>
      </c>
    </row>
    <row r="406" spans="2:6" ht="15.75">
      <c r="B406" s="2">
        <v>2019</v>
      </c>
      <c r="C406" s="25"/>
      <c r="D406" s="3">
        <v>24428</v>
      </c>
      <c r="E406" s="3">
        <f t="shared" si="12"/>
        <v>24.428000000000001</v>
      </c>
      <c r="F406" s="11">
        <f t="shared" si="13"/>
        <v>9</v>
      </c>
    </row>
    <row r="407" spans="2:6" ht="15.75">
      <c r="B407" s="2">
        <v>2020</v>
      </c>
      <c r="C407" s="25"/>
      <c r="D407" s="3">
        <v>22540</v>
      </c>
      <c r="E407" s="3">
        <f t="shared" si="12"/>
        <v>22.54</v>
      </c>
      <c r="F407" s="11">
        <f t="shared" si="13"/>
        <v>10</v>
      </c>
    </row>
  </sheetData>
  <mergeCells count="45">
    <mergeCell ref="C48:C56"/>
    <mergeCell ref="C3:C11"/>
    <mergeCell ref="C12:C20"/>
    <mergeCell ref="C21:C29"/>
    <mergeCell ref="C30:C38"/>
    <mergeCell ref="C39:C47"/>
    <mergeCell ref="C156:C164"/>
    <mergeCell ref="C57:C65"/>
    <mergeCell ref="C66:C74"/>
    <mergeCell ref="C75:C83"/>
    <mergeCell ref="C84:C92"/>
    <mergeCell ref="C93:C101"/>
    <mergeCell ref="C102:C110"/>
    <mergeCell ref="C111:C119"/>
    <mergeCell ref="C120:C128"/>
    <mergeCell ref="C129:C137"/>
    <mergeCell ref="C138:C146"/>
    <mergeCell ref="C147:C155"/>
    <mergeCell ref="C264:C272"/>
    <mergeCell ref="C165:C173"/>
    <mergeCell ref="C174:C182"/>
    <mergeCell ref="C183:C191"/>
    <mergeCell ref="C192:C200"/>
    <mergeCell ref="C201:C209"/>
    <mergeCell ref="C210:C218"/>
    <mergeCell ref="C219:C227"/>
    <mergeCell ref="C228:C236"/>
    <mergeCell ref="C237:C245"/>
    <mergeCell ref="C246:C254"/>
    <mergeCell ref="C255:C263"/>
    <mergeCell ref="C381:C389"/>
    <mergeCell ref="C390:C398"/>
    <mergeCell ref="C399:C407"/>
    <mergeCell ref="C327:C335"/>
    <mergeCell ref="C336:C344"/>
    <mergeCell ref="C345:C353"/>
    <mergeCell ref="C354:C362"/>
    <mergeCell ref="C363:C371"/>
    <mergeCell ref="C372:C380"/>
    <mergeCell ref="C318:C326"/>
    <mergeCell ref="C273:C281"/>
    <mergeCell ref="C282:C290"/>
    <mergeCell ref="C291:C299"/>
    <mergeCell ref="C300:C308"/>
    <mergeCell ref="C309:C317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2E41B-B017-4683-8C1B-4DAD40C22E8D}">
  <dimension ref="A1:T62"/>
  <sheetViews>
    <sheetView topLeftCell="E1" workbookViewId="0">
      <selection activeCell="L3" sqref="L3"/>
    </sheetView>
  </sheetViews>
  <sheetFormatPr defaultRowHeight="15"/>
  <cols>
    <col min="1" max="1" width="27.140625" customWidth="1"/>
    <col min="11" max="11" width="33.5703125" customWidth="1"/>
    <col min="12" max="20" width="10.7109375" customWidth="1"/>
  </cols>
  <sheetData>
    <row r="1" spans="1:20" ht="15.75">
      <c r="A1" s="28" t="s">
        <v>57</v>
      </c>
      <c r="B1" s="29"/>
      <c r="C1" s="29"/>
      <c r="D1" s="29"/>
      <c r="E1" s="29"/>
      <c r="F1" s="29"/>
      <c r="G1" s="29"/>
      <c r="H1" s="29"/>
      <c r="I1" s="29"/>
      <c r="J1" s="29"/>
      <c r="L1" s="30" t="s">
        <v>56</v>
      </c>
      <c r="M1" s="31"/>
      <c r="N1" s="31"/>
      <c r="O1" s="31"/>
      <c r="P1" s="31"/>
      <c r="Q1" s="31"/>
      <c r="R1" s="31"/>
      <c r="S1" s="31"/>
      <c r="T1" s="32"/>
    </row>
    <row r="2" spans="1:20" ht="15.75">
      <c r="A2" s="5" t="s">
        <v>1</v>
      </c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5">
        <v>2019</v>
      </c>
      <c r="J2" s="5">
        <v>2020</v>
      </c>
      <c r="L2" s="5">
        <v>2012</v>
      </c>
      <c r="M2" s="5">
        <v>2013</v>
      </c>
      <c r="N2" s="5">
        <v>2014</v>
      </c>
      <c r="O2" s="5">
        <v>2015</v>
      </c>
      <c r="P2" s="5">
        <v>2016</v>
      </c>
      <c r="Q2" s="5">
        <v>2017</v>
      </c>
      <c r="R2" s="5">
        <v>2018</v>
      </c>
      <c r="S2" s="5">
        <v>2019</v>
      </c>
      <c r="T2" s="5">
        <v>2020</v>
      </c>
    </row>
    <row r="3" spans="1:20" ht="15" customHeight="1">
      <c r="A3" s="9" t="s">
        <v>3</v>
      </c>
      <c r="B3" s="3">
        <v>42020</v>
      </c>
      <c r="C3" s="3">
        <v>37926</v>
      </c>
      <c r="D3" s="3">
        <v>36441</v>
      </c>
      <c r="E3" s="3">
        <v>32984</v>
      </c>
      <c r="F3" s="3">
        <v>30261</v>
      </c>
      <c r="G3" s="3">
        <v>28836</v>
      </c>
      <c r="H3" s="3">
        <v>29205</v>
      </c>
      <c r="I3" s="3">
        <v>29003</v>
      </c>
      <c r="J3" s="3">
        <v>27848</v>
      </c>
      <c r="L3" s="3">
        <f>B3/1000</f>
        <v>42.02</v>
      </c>
      <c r="M3" s="3">
        <f t="shared" ref="M3:T3" si="0">C3/1000</f>
        <v>37.926000000000002</v>
      </c>
      <c r="N3" s="3">
        <f t="shared" si="0"/>
        <v>36.441000000000003</v>
      </c>
      <c r="O3" s="3">
        <f t="shared" si="0"/>
        <v>32.984000000000002</v>
      </c>
      <c r="P3" s="3">
        <f t="shared" si="0"/>
        <v>30.260999999999999</v>
      </c>
      <c r="Q3" s="3">
        <f t="shared" si="0"/>
        <v>28.835999999999999</v>
      </c>
      <c r="R3" s="3">
        <f t="shared" si="0"/>
        <v>29.204999999999998</v>
      </c>
      <c r="S3" s="3">
        <f t="shared" si="0"/>
        <v>29.003</v>
      </c>
      <c r="T3" s="3">
        <f t="shared" si="0"/>
        <v>27.847999999999999</v>
      </c>
    </row>
    <row r="4" spans="1:20" ht="15" customHeight="1">
      <c r="A4" s="9" t="s">
        <v>4</v>
      </c>
      <c r="B4" s="3">
        <v>32281</v>
      </c>
      <c r="C4" s="3">
        <v>32759</v>
      </c>
      <c r="D4" s="3">
        <v>31637</v>
      </c>
      <c r="E4" s="3">
        <v>30379</v>
      </c>
      <c r="F4" s="3">
        <v>28102</v>
      </c>
      <c r="G4" s="3">
        <v>26525</v>
      </c>
      <c r="H4" s="3">
        <v>26693</v>
      </c>
      <c r="I4" s="3">
        <v>24828</v>
      </c>
      <c r="J4" s="3">
        <v>26897</v>
      </c>
      <c r="L4" s="3">
        <f t="shared" ref="L4:L45" si="1">B4/1000</f>
        <v>32.280999999999999</v>
      </c>
      <c r="M4" s="3">
        <f t="shared" ref="M4:M45" si="2">C4/1000</f>
        <v>32.759</v>
      </c>
      <c r="N4" s="3">
        <f t="shared" ref="N4:N45" si="3">D4/1000</f>
        <v>31.637</v>
      </c>
      <c r="O4" s="3">
        <f t="shared" ref="O4:O45" si="4">E4/1000</f>
        <v>30.379000000000001</v>
      </c>
      <c r="P4" s="3">
        <f t="shared" ref="P4:P45" si="5">F4/1000</f>
        <v>28.102</v>
      </c>
      <c r="Q4" s="3">
        <f t="shared" ref="Q4:Q45" si="6">G4/1000</f>
        <v>26.524999999999999</v>
      </c>
      <c r="R4" s="3">
        <f t="shared" ref="R4:R45" si="7">H4/1000</f>
        <v>26.693000000000001</v>
      </c>
      <c r="S4" s="3">
        <f t="shared" ref="S4:S45" si="8">I4/1000</f>
        <v>24.827999999999999</v>
      </c>
      <c r="T4" s="3">
        <f t="shared" ref="T4:T45" si="9">J4/1000</f>
        <v>26.896999999999998</v>
      </c>
    </row>
    <row r="5" spans="1:20" ht="15" customHeight="1">
      <c r="A5" s="9" t="s">
        <v>5</v>
      </c>
      <c r="B5" s="3">
        <v>71455</v>
      </c>
      <c r="C5" s="3">
        <v>55055</v>
      </c>
      <c r="D5" s="3">
        <v>51885</v>
      </c>
      <c r="E5" s="3">
        <v>49218</v>
      </c>
      <c r="F5" s="3">
        <v>43283</v>
      </c>
      <c r="G5" s="3">
        <v>39432</v>
      </c>
      <c r="H5" s="3">
        <v>39631</v>
      </c>
      <c r="I5" s="3">
        <v>36845</v>
      </c>
      <c r="J5" s="3">
        <v>33970</v>
      </c>
      <c r="L5" s="3">
        <f t="shared" si="1"/>
        <v>71.454999999999998</v>
      </c>
      <c r="M5" s="3">
        <f t="shared" si="2"/>
        <v>55.055</v>
      </c>
      <c r="N5" s="3">
        <f t="shared" si="3"/>
        <v>51.884999999999998</v>
      </c>
      <c r="O5" s="3">
        <f t="shared" si="4"/>
        <v>49.218000000000004</v>
      </c>
      <c r="P5" s="3">
        <f t="shared" si="5"/>
        <v>43.283000000000001</v>
      </c>
      <c r="Q5" s="3">
        <f t="shared" si="6"/>
        <v>39.432000000000002</v>
      </c>
      <c r="R5" s="3">
        <f t="shared" si="7"/>
        <v>39.631</v>
      </c>
      <c r="S5" s="3">
        <f t="shared" si="8"/>
        <v>36.844999999999999</v>
      </c>
      <c r="T5" s="3">
        <f t="shared" si="9"/>
        <v>33.97</v>
      </c>
    </row>
    <row r="6" spans="1:20" ht="15" customHeight="1">
      <c r="A6" s="9" t="s">
        <v>6</v>
      </c>
      <c r="B6" s="3">
        <v>40400</v>
      </c>
      <c r="C6" s="3">
        <v>36323</v>
      </c>
      <c r="D6" s="3">
        <v>36626</v>
      </c>
      <c r="E6" s="3">
        <v>34819</v>
      </c>
      <c r="F6" s="3">
        <v>33047</v>
      </c>
      <c r="G6" s="3">
        <v>32819</v>
      </c>
      <c r="H6" s="3">
        <v>32755</v>
      </c>
      <c r="I6" s="3">
        <v>33209</v>
      </c>
      <c r="J6" s="3">
        <v>33215</v>
      </c>
      <c r="L6" s="3">
        <f t="shared" si="1"/>
        <v>40.4</v>
      </c>
      <c r="M6" s="3">
        <f t="shared" si="2"/>
        <v>36.323</v>
      </c>
      <c r="N6" s="3">
        <f t="shared" si="3"/>
        <v>36.625999999999998</v>
      </c>
      <c r="O6" s="3">
        <f t="shared" si="4"/>
        <v>34.819000000000003</v>
      </c>
      <c r="P6" s="3">
        <f t="shared" si="5"/>
        <v>33.046999999999997</v>
      </c>
      <c r="Q6" s="3">
        <f t="shared" si="6"/>
        <v>32.819000000000003</v>
      </c>
      <c r="R6" s="3">
        <f t="shared" si="7"/>
        <v>32.755000000000003</v>
      </c>
      <c r="S6" s="3">
        <f t="shared" si="8"/>
        <v>33.209000000000003</v>
      </c>
      <c r="T6" s="3">
        <f t="shared" si="9"/>
        <v>33.215000000000003</v>
      </c>
    </row>
    <row r="7" spans="1:20" ht="15" customHeight="1">
      <c r="A7" s="9" t="s">
        <v>7</v>
      </c>
      <c r="B7" s="3">
        <v>57866</v>
      </c>
      <c r="C7" s="3">
        <v>48817</v>
      </c>
      <c r="D7" s="3">
        <v>48721</v>
      </c>
      <c r="E7" s="3">
        <v>46520</v>
      </c>
      <c r="F7" s="3">
        <v>42563</v>
      </c>
      <c r="G7" s="3">
        <v>40297</v>
      </c>
      <c r="H7" s="3">
        <v>39575</v>
      </c>
      <c r="I7" s="3">
        <v>37764</v>
      </c>
      <c r="J7" s="3">
        <v>35378</v>
      </c>
      <c r="L7" s="3">
        <f t="shared" si="1"/>
        <v>57.866</v>
      </c>
      <c r="M7" s="3">
        <f t="shared" si="2"/>
        <v>48.817</v>
      </c>
      <c r="N7" s="3">
        <f t="shared" si="3"/>
        <v>48.720999999999997</v>
      </c>
      <c r="O7" s="3">
        <f t="shared" si="4"/>
        <v>46.52</v>
      </c>
      <c r="P7" s="3">
        <f t="shared" si="5"/>
        <v>42.563000000000002</v>
      </c>
      <c r="Q7" s="3">
        <f t="shared" si="6"/>
        <v>40.296999999999997</v>
      </c>
      <c r="R7" s="3">
        <f t="shared" si="7"/>
        <v>39.575000000000003</v>
      </c>
      <c r="S7" s="3">
        <f t="shared" si="8"/>
        <v>37.764000000000003</v>
      </c>
      <c r="T7" s="3">
        <f t="shared" si="9"/>
        <v>35.378</v>
      </c>
    </row>
    <row r="8" spans="1:20" ht="15" customHeight="1">
      <c r="A8" s="9" t="s">
        <v>8</v>
      </c>
      <c r="B8" s="3">
        <v>42021</v>
      </c>
      <c r="C8" s="3">
        <v>37194</v>
      </c>
      <c r="D8" s="3">
        <v>36422</v>
      </c>
      <c r="E8" s="3">
        <v>35847</v>
      </c>
      <c r="F8" s="3">
        <v>34677</v>
      </c>
      <c r="G8" s="3">
        <v>32689</v>
      </c>
      <c r="H8" s="3">
        <v>33513</v>
      </c>
      <c r="I8" s="3">
        <v>33043</v>
      </c>
      <c r="J8" s="3">
        <v>32324</v>
      </c>
      <c r="L8" s="3">
        <f t="shared" si="1"/>
        <v>42.021000000000001</v>
      </c>
      <c r="M8" s="3">
        <f t="shared" si="2"/>
        <v>37.194000000000003</v>
      </c>
      <c r="N8" s="3">
        <f t="shared" si="3"/>
        <v>36.421999999999997</v>
      </c>
      <c r="O8" s="3">
        <f t="shared" si="4"/>
        <v>35.847000000000001</v>
      </c>
      <c r="P8" s="3">
        <f t="shared" si="5"/>
        <v>34.677</v>
      </c>
      <c r="Q8" s="3">
        <f t="shared" si="6"/>
        <v>32.689</v>
      </c>
      <c r="R8" s="3">
        <f t="shared" si="7"/>
        <v>33.512999999999998</v>
      </c>
      <c r="S8" s="3">
        <f t="shared" si="8"/>
        <v>33.042999999999999</v>
      </c>
      <c r="T8" s="3">
        <f t="shared" si="9"/>
        <v>32.323999999999998</v>
      </c>
    </row>
    <row r="9" spans="1:20" ht="15" customHeight="1">
      <c r="A9" s="9" t="s">
        <v>9</v>
      </c>
      <c r="B9" s="3">
        <v>56300</v>
      </c>
      <c r="C9" s="3">
        <v>47968</v>
      </c>
      <c r="D9" s="3">
        <v>43966</v>
      </c>
      <c r="E9" s="3">
        <v>40459</v>
      </c>
      <c r="F9" s="3">
        <v>36549</v>
      </c>
      <c r="G9" s="3">
        <v>33081</v>
      </c>
      <c r="H9" s="3">
        <v>32544</v>
      </c>
      <c r="I9" s="3">
        <v>29169</v>
      </c>
      <c r="J9" s="3">
        <v>29048</v>
      </c>
      <c r="L9" s="3">
        <f t="shared" si="1"/>
        <v>56.3</v>
      </c>
      <c r="M9" s="3">
        <f t="shared" si="2"/>
        <v>47.968000000000004</v>
      </c>
      <c r="N9" s="3">
        <f t="shared" si="3"/>
        <v>43.966000000000001</v>
      </c>
      <c r="O9" s="3">
        <f t="shared" si="4"/>
        <v>40.459000000000003</v>
      </c>
      <c r="P9" s="3">
        <f t="shared" si="5"/>
        <v>36.548999999999999</v>
      </c>
      <c r="Q9" s="3">
        <f t="shared" si="6"/>
        <v>33.081000000000003</v>
      </c>
      <c r="R9" s="3">
        <f t="shared" si="7"/>
        <v>32.543999999999997</v>
      </c>
      <c r="S9" s="3">
        <f t="shared" si="8"/>
        <v>29.169</v>
      </c>
      <c r="T9" s="3">
        <f t="shared" si="9"/>
        <v>29.047999999999998</v>
      </c>
    </row>
    <row r="10" spans="1:20" ht="15" customHeight="1">
      <c r="A10" s="9" t="s">
        <v>10</v>
      </c>
      <c r="B10" s="3">
        <v>30657</v>
      </c>
      <c r="C10" s="3">
        <v>29226</v>
      </c>
      <c r="D10" s="3">
        <v>29675</v>
      </c>
      <c r="E10" s="3">
        <v>27890</v>
      </c>
      <c r="F10" s="3">
        <v>28361</v>
      </c>
      <c r="G10" s="3">
        <v>27261</v>
      </c>
      <c r="H10" s="3">
        <v>27677</v>
      </c>
      <c r="I10" s="3">
        <v>26367</v>
      </c>
      <c r="J10" s="3">
        <v>25854</v>
      </c>
      <c r="L10" s="3">
        <f t="shared" si="1"/>
        <v>30.657</v>
      </c>
      <c r="M10" s="3">
        <f t="shared" si="2"/>
        <v>29.225999999999999</v>
      </c>
      <c r="N10" s="3">
        <f t="shared" si="3"/>
        <v>29.675000000000001</v>
      </c>
      <c r="O10" s="3">
        <f t="shared" si="4"/>
        <v>27.89</v>
      </c>
      <c r="P10" s="3">
        <f t="shared" si="5"/>
        <v>28.361000000000001</v>
      </c>
      <c r="Q10" s="3">
        <f t="shared" si="6"/>
        <v>27.260999999999999</v>
      </c>
      <c r="R10" s="3">
        <f t="shared" si="7"/>
        <v>27.677</v>
      </c>
      <c r="S10" s="3">
        <f t="shared" si="8"/>
        <v>26.367000000000001</v>
      </c>
      <c r="T10" s="3">
        <f t="shared" si="9"/>
        <v>25.853999999999999</v>
      </c>
    </row>
    <row r="11" spans="1:20" ht="15" customHeight="1">
      <c r="A11" s="9" t="s">
        <v>11</v>
      </c>
      <c r="B11" s="3">
        <v>34829</v>
      </c>
      <c r="C11" s="3">
        <v>30695</v>
      </c>
      <c r="D11" s="3">
        <v>28004</v>
      </c>
      <c r="E11" s="3">
        <v>25385</v>
      </c>
      <c r="F11" s="3">
        <v>23553</v>
      </c>
      <c r="G11" s="3">
        <v>22545</v>
      </c>
      <c r="H11" s="3">
        <v>22177</v>
      </c>
      <c r="I11" s="3">
        <v>22082</v>
      </c>
      <c r="J11" s="3">
        <v>20403</v>
      </c>
      <c r="L11" s="3">
        <f t="shared" si="1"/>
        <v>34.829000000000001</v>
      </c>
      <c r="M11" s="3">
        <f t="shared" si="2"/>
        <v>30.695</v>
      </c>
      <c r="N11" s="3">
        <f t="shared" si="3"/>
        <v>28.004000000000001</v>
      </c>
      <c r="O11" s="3">
        <f t="shared" si="4"/>
        <v>25.385000000000002</v>
      </c>
      <c r="P11" s="3">
        <f t="shared" si="5"/>
        <v>23.553000000000001</v>
      </c>
      <c r="Q11" s="3">
        <f t="shared" si="6"/>
        <v>22.545000000000002</v>
      </c>
      <c r="R11" s="3">
        <f t="shared" si="7"/>
        <v>22.177</v>
      </c>
      <c r="S11" s="3">
        <f t="shared" si="8"/>
        <v>22.082000000000001</v>
      </c>
      <c r="T11" s="3">
        <f t="shared" si="9"/>
        <v>20.402999999999999</v>
      </c>
    </row>
    <row r="12" spans="1:20" ht="15" customHeight="1">
      <c r="A12" s="9" t="s">
        <v>12</v>
      </c>
      <c r="B12" s="3">
        <v>26890</v>
      </c>
      <c r="C12" s="3">
        <v>24991</v>
      </c>
      <c r="D12" s="3">
        <v>23808</v>
      </c>
      <c r="E12" s="3">
        <v>23114</v>
      </c>
      <c r="F12" s="3">
        <v>22736</v>
      </c>
      <c r="G12" s="3">
        <v>20950</v>
      </c>
      <c r="H12" s="3">
        <v>20466</v>
      </c>
      <c r="I12" s="3">
        <v>20626</v>
      </c>
      <c r="J12" s="3">
        <v>19583</v>
      </c>
      <c r="L12" s="3">
        <f t="shared" si="1"/>
        <v>26.89</v>
      </c>
      <c r="M12" s="3">
        <f t="shared" si="2"/>
        <v>24.991</v>
      </c>
      <c r="N12" s="3">
        <f t="shared" si="3"/>
        <v>23.808</v>
      </c>
      <c r="O12" s="3">
        <f t="shared" si="4"/>
        <v>23.114000000000001</v>
      </c>
      <c r="P12" s="3">
        <f t="shared" si="5"/>
        <v>22.736000000000001</v>
      </c>
      <c r="Q12" s="3">
        <f t="shared" si="6"/>
        <v>20.95</v>
      </c>
      <c r="R12" s="3">
        <f t="shared" si="7"/>
        <v>20.466000000000001</v>
      </c>
      <c r="S12" s="3">
        <f t="shared" si="8"/>
        <v>20.626000000000001</v>
      </c>
      <c r="T12" s="3">
        <f t="shared" si="9"/>
        <v>19.582999999999998</v>
      </c>
    </row>
    <row r="13" spans="1:20" ht="15" customHeight="1">
      <c r="A13" s="9" t="s">
        <v>16</v>
      </c>
      <c r="B13" s="3">
        <v>101616</v>
      </c>
      <c r="C13" s="3">
        <v>93684</v>
      </c>
      <c r="D13" s="3">
        <v>84976</v>
      </c>
      <c r="E13" s="3">
        <v>79455</v>
      </c>
      <c r="F13" s="3">
        <v>64394</v>
      </c>
      <c r="G13" s="3">
        <v>55635</v>
      </c>
      <c r="H13" s="3">
        <v>56094</v>
      </c>
      <c r="I13" s="3">
        <v>56316</v>
      </c>
      <c r="J13" s="3">
        <v>47414</v>
      </c>
      <c r="L13" s="3">
        <f t="shared" si="1"/>
        <v>101.616</v>
      </c>
      <c r="M13" s="3">
        <f t="shared" si="2"/>
        <v>93.683999999999997</v>
      </c>
      <c r="N13" s="3">
        <f t="shared" si="3"/>
        <v>84.975999999999999</v>
      </c>
      <c r="O13" s="3">
        <f t="shared" si="4"/>
        <v>79.454999999999998</v>
      </c>
      <c r="P13" s="3">
        <f t="shared" si="5"/>
        <v>64.394000000000005</v>
      </c>
      <c r="Q13" s="3">
        <f t="shared" si="6"/>
        <v>55.634999999999998</v>
      </c>
      <c r="R13" s="3">
        <f t="shared" si="7"/>
        <v>56.094000000000001</v>
      </c>
      <c r="S13" s="3">
        <f t="shared" si="8"/>
        <v>56.316000000000003</v>
      </c>
      <c r="T13" s="3">
        <f t="shared" si="9"/>
        <v>47.414000000000001</v>
      </c>
    </row>
    <row r="14" spans="1:20" ht="15" customHeight="1">
      <c r="A14" s="9" t="s">
        <v>17</v>
      </c>
      <c r="B14" s="3">
        <v>46100</v>
      </c>
      <c r="C14" s="3">
        <v>40064</v>
      </c>
      <c r="D14" s="3">
        <v>36526</v>
      </c>
      <c r="E14" s="3">
        <v>33894</v>
      </c>
      <c r="F14" s="3">
        <v>31115</v>
      </c>
      <c r="G14" s="3">
        <v>29482</v>
      </c>
      <c r="H14" s="3">
        <v>29638</v>
      </c>
      <c r="I14" s="3">
        <v>29452</v>
      </c>
      <c r="J14" s="3">
        <v>27894</v>
      </c>
      <c r="L14" s="3">
        <f t="shared" si="1"/>
        <v>46.1</v>
      </c>
      <c r="M14" s="3">
        <f t="shared" si="2"/>
        <v>40.064</v>
      </c>
      <c r="N14" s="3">
        <f t="shared" si="3"/>
        <v>36.526000000000003</v>
      </c>
      <c r="O14" s="3">
        <f t="shared" si="4"/>
        <v>33.893999999999998</v>
      </c>
      <c r="P14" s="3">
        <f t="shared" si="5"/>
        <v>31.114999999999998</v>
      </c>
      <c r="Q14" s="3">
        <f t="shared" si="6"/>
        <v>29.481999999999999</v>
      </c>
      <c r="R14" s="3">
        <f t="shared" si="7"/>
        <v>29.638000000000002</v>
      </c>
      <c r="S14" s="3">
        <f t="shared" si="8"/>
        <v>29.452000000000002</v>
      </c>
      <c r="T14" s="3">
        <f t="shared" si="9"/>
        <v>27.893999999999998</v>
      </c>
    </row>
    <row r="15" spans="1:20" ht="15" customHeight="1">
      <c r="A15" s="9" t="s">
        <v>18</v>
      </c>
      <c r="B15" s="3">
        <v>48957</v>
      </c>
      <c r="C15" s="3">
        <v>40368</v>
      </c>
      <c r="D15" s="3">
        <v>38913</v>
      </c>
      <c r="E15" s="3">
        <v>35583</v>
      </c>
      <c r="F15" s="3">
        <v>34399</v>
      </c>
      <c r="G15" s="3">
        <v>30835</v>
      </c>
      <c r="H15" s="3">
        <v>28792</v>
      </c>
      <c r="I15" s="3">
        <v>29597</v>
      </c>
      <c r="J15" s="3">
        <v>28670</v>
      </c>
      <c r="L15" s="3">
        <f t="shared" si="1"/>
        <v>48.957000000000001</v>
      </c>
      <c r="M15" s="3">
        <f t="shared" si="2"/>
        <v>40.368000000000002</v>
      </c>
      <c r="N15" s="3">
        <f t="shared" si="3"/>
        <v>38.912999999999997</v>
      </c>
      <c r="O15" s="3">
        <f t="shared" si="4"/>
        <v>35.582999999999998</v>
      </c>
      <c r="P15" s="3">
        <f t="shared" si="5"/>
        <v>34.399000000000001</v>
      </c>
      <c r="Q15" s="3">
        <f t="shared" si="6"/>
        <v>30.835000000000001</v>
      </c>
      <c r="R15" s="3">
        <f t="shared" si="7"/>
        <v>28.792000000000002</v>
      </c>
      <c r="S15" s="3">
        <f t="shared" si="8"/>
        <v>29.597000000000001</v>
      </c>
      <c r="T15" s="3">
        <f t="shared" si="9"/>
        <v>28.67</v>
      </c>
    </row>
    <row r="16" spans="1:20" ht="15" customHeight="1">
      <c r="A16" s="9" t="s">
        <v>19</v>
      </c>
      <c r="B16" s="3">
        <v>69707</v>
      </c>
      <c r="C16" s="3">
        <v>57277</v>
      </c>
      <c r="D16" s="3">
        <v>52845</v>
      </c>
      <c r="E16" s="3">
        <v>45305</v>
      </c>
      <c r="F16" s="3">
        <v>38982</v>
      </c>
      <c r="G16" s="3">
        <v>39494</v>
      </c>
      <c r="H16" s="3">
        <v>39707</v>
      </c>
      <c r="I16" s="3">
        <v>36964</v>
      </c>
      <c r="J16" s="3">
        <v>31370</v>
      </c>
      <c r="L16" s="3">
        <f t="shared" si="1"/>
        <v>69.706999999999994</v>
      </c>
      <c r="M16" s="3">
        <f t="shared" si="2"/>
        <v>57.277000000000001</v>
      </c>
      <c r="N16" s="3">
        <f t="shared" si="3"/>
        <v>52.844999999999999</v>
      </c>
      <c r="O16" s="3">
        <f t="shared" si="4"/>
        <v>45.305</v>
      </c>
      <c r="P16" s="3">
        <f t="shared" si="5"/>
        <v>38.981999999999999</v>
      </c>
      <c r="Q16" s="3">
        <f t="shared" si="6"/>
        <v>39.494</v>
      </c>
      <c r="R16" s="3">
        <f t="shared" si="7"/>
        <v>39.707000000000001</v>
      </c>
      <c r="S16" s="3">
        <f t="shared" si="8"/>
        <v>36.963999999999999</v>
      </c>
      <c r="T16" s="3">
        <f t="shared" si="9"/>
        <v>31.37</v>
      </c>
    </row>
    <row r="17" spans="1:20" ht="15" customHeight="1">
      <c r="A17" s="9" t="s">
        <v>13</v>
      </c>
      <c r="B17" s="3">
        <v>50370</v>
      </c>
      <c r="C17" s="3">
        <v>42005</v>
      </c>
      <c r="D17" s="3">
        <v>39428</v>
      </c>
      <c r="E17" s="3">
        <v>36334</v>
      </c>
      <c r="F17" s="3">
        <v>35237</v>
      </c>
      <c r="G17" s="3">
        <v>33984</v>
      </c>
      <c r="H17" s="3">
        <v>33288</v>
      </c>
      <c r="I17" s="3">
        <v>32562</v>
      </c>
      <c r="J17" s="3">
        <v>29912</v>
      </c>
      <c r="L17" s="3">
        <f t="shared" si="1"/>
        <v>50.37</v>
      </c>
      <c r="M17" s="3">
        <f t="shared" si="2"/>
        <v>42.005000000000003</v>
      </c>
      <c r="N17" s="3">
        <f t="shared" si="3"/>
        <v>39.427999999999997</v>
      </c>
      <c r="O17" s="3">
        <f t="shared" si="4"/>
        <v>36.334000000000003</v>
      </c>
      <c r="P17" s="3">
        <f t="shared" si="5"/>
        <v>35.237000000000002</v>
      </c>
      <c r="Q17" s="3">
        <f t="shared" si="6"/>
        <v>33.984000000000002</v>
      </c>
      <c r="R17" s="3">
        <f t="shared" si="7"/>
        <v>33.287999999999997</v>
      </c>
      <c r="S17" s="3">
        <f t="shared" si="8"/>
        <v>32.561999999999998</v>
      </c>
      <c r="T17" s="3">
        <f t="shared" si="9"/>
        <v>29.911999999999999</v>
      </c>
    </row>
    <row r="18" spans="1:20" ht="15" customHeight="1">
      <c r="A18" s="9" t="s">
        <v>14</v>
      </c>
      <c r="B18" s="3">
        <v>30497</v>
      </c>
      <c r="C18" s="3">
        <v>28377</v>
      </c>
      <c r="D18" s="3">
        <v>27116</v>
      </c>
      <c r="E18" s="3">
        <v>25898</v>
      </c>
      <c r="F18" s="3">
        <v>25083</v>
      </c>
      <c r="G18" s="3">
        <v>23795</v>
      </c>
      <c r="H18" s="3">
        <v>23623</v>
      </c>
      <c r="I18" s="3">
        <v>23371</v>
      </c>
      <c r="J18" s="3">
        <v>22919</v>
      </c>
      <c r="L18" s="3">
        <f t="shared" si="1"/>
        <v>30.497</v>
      </c>
      <c r="M18" s="3">
        <f t="shared" si="2"/>
        <v>28.376999999999999</v>
      </c>
      <c r="N18" s="3">
        <f t="shared" si="3"/>
        <v>27.116</v>
      </c>
      <c r="O18" s="3">
        <f t="shared" si="4"/>
        <v>25.898</v>
      </c>
      <c r="P18" s="3">
        <f t="shared" si="5"/>
        <v>25.082999999999998</v>
      </c>
      <c r="Q18" s="3">
        <f t="shared" si="6"/>
        <v>23.795000000000002</v>
      </c>
      <c r="R18" s="3">
        <f t="shared" si="7"/>
        <v>23.623000000000001</v>
      </c>
      <c r="S18" s="3">
        <f t="shared" si="8"/>
        <v>23.370999999999999</v>
      </c>
      <c r="T18" s="3">
        <f t="shared" si="9"/>
        <v>22.919</v>
      </c>
    </row>
    <row r="19" spans="1:20" ht="15" customHeight="1">
      <c r="A19" s="9" t="s">
        <v>15</v>
      </c>
      <c r="B19" s="3">
        <v>51230</v>
      </c>
      <c r="C19" s="3">
        <v>43353</v>
      </c>
      <c r="D19" s="3">
        <v>39853</v>
      </c>
      <c r="E19" s="3">
        <v>36351</v>
      </c>
      <c r="F19" s="3">
        <v>35267</v>
      </c>
      <c r="G19" s="3">
        <v>31611</v>
      </c>
      <c r="H19" s="3">
        <v>31943</v>
      </c>
      <c r="I19" s="3">
        <v>31313</v>
      </c>
      <c r="J19" s="3">
        <v>31854</v>
      </c>
      <c r="L19" s="3">
        <f t="shared" si="1"/>
        <v>51.23</v>
      </c>
      <c r="M19" s="3">
        <f t="shared" si="2"/>
        <v>43.353000000000002</v>
      </c>
      <c r="N19" s="3">
        <f t="shared" si="3"/>
        <v>39.853000000000002</v>
      </c>
      <c r="O19" s="3">
        <f t="shared" si="4"/>
        <v>36.350999999999999</v>
      </c>
      <c r="P19" s="3">
        <f t="shared" si="5"/>
        <v>35.267000000000003</v>
      </c>
      <c r="Q19" s="3">
        <f t="shared" si="6"/>
        <v>31.611000000000001</v>
      </c>
      <c r="R19" s="3">
        <f t="shared" si="7"/>
        <v>31.943000000000001</v>
      </c>
      <c r="S19" s="3">
        <f t="shared" si="8"/>
        <v>31.312999999999999</v>
      </c>
      <c r="T19" s="3">
        <f t="shared" si="9"/>
        <v>31.853999999999999</v>
      </c>
    </row>
    <row r="20" spans="1:20" ht="15" customHeight="1">
      <c r="A20" s="9" t="s">
        <v>20</v>
      </c>
      <c r="B20" s="3">
        <v>59230</v>
      </c>
      <c r="C20" s="3">
        <v>55941</v>
      </c>
      <c r="D20" s="3">
        <v>52562</v>
      </c>
      <c r="E20" s="3">
        <v>46652</v>
      </c>
      <c r="F20" s="3">
        <v>43252</v>
      </c>
      <c r="G20" s="3">
        <v>38839</v>
      </c>
      <c r="H20" s="3">
        <v>38144</v>
      </c>
      <c r="I20" s="3">
        <v>35238</v>
      </c>
      <c r="J20" s="3">
        <v>32936</v>
      </c>
      <c r="L20" s="3">
        <f t="shared" si="1"/>
        <v>59.23</v>
      </c>
      <c r="M20" s="3">
        <f t="shared" si="2"/>
        <v>55.941000000000003</v>
      </c>
      <c r="N20" s="3">
        <f t="shared" si="3"/>
        <v>52.561999999999998</v>
      </c>
      <c r="O20" s="3">
        <f t="shared" si="4"/>
        <v>46.652000000000001</v>
      </c>
      <c r="P20" s="3">
        <f t="shared" si="5"/>
        <v>43.252000000000002</v>
      </c>
      <c r="Q20" s="3">
        <f t="shared" si="6"/>
        <v>38.838999999999999</v>
      </c>
      <c r="R20" s="3">
        <f t="shared" si="7"/>
        <v>38.143999999999998</v>
      </c>
      <c r="S20" s="3">
        <f t="shared" si="8"/>
        <v>35.238</v>
      </c>
      <c r="T20" s="3">
        <f t="shared" si="9"/>
        <v>32.936</v>
      </c>
    </row>
    <row r="21" spans="1:20" ht="15" customHeight="1">
      <c r="A21" s="9" t="s">
        <v>21</v>
      </c>
      <c r="B21" s="3">
        <v>50725</v>
      </c>
      <c r="C21" s="3">
        <v>43500</v>
      </c>
      <c r="D21" s="3">
        <v>42714</v>
      </c>
      <c r="E21" s="3">
        <v>39590</v>
      </c>
      <c r="F21" s="3">
        <v>36577</v>
      </c>
      <c r="G21" s="3">
        <v>33647</v>
      </c>
      <c r="H21" s="3">
        <v>34712</v>
      </c>
      <c r="I21" s="3">
        <v>33124</v>
      </c>
      <c r="J21" s="3">
        <v>31239</v>
      </c>
      <c r="L21" s="3">
        <f t="shared" si="1"/>
        <v>50.725000000000001</v>
      </c>
      <c r="M21" s="3">
        <f t="shared" si="2"/>
        <v>43.5</v>
      </c>
      <c r="N21" s="3">
        <f t="shared" si="3"/>
        <v>42.713999999999999</v>
      </c>
      <c r="O21" s="3">
        <f t="shared" si="4"/>
        <v>39.590000000000003</v>
      </c>
      <c r="P21" s="3">
        <f t="shared" si="5"/>
        <v>36.576999999999998</v>
      </c>
      <c r="Q21" s="3">
        <f t="shared" si="6"/>
        <v>33.646999999999998</v>
      </c>
      <c r="R21" s="3">
        <f t="shared" si="7"/>
        <v>34.712000000000003</v>
      </c>
      <c r="S21" s="3">
        <f t="shared" si="8"/>
        <v>33.124000000000002</v>
      </c>
      <c r="T21" s="3">
        <f t="shared" si="9"/>
        <v>31.239000000000001</v>
      </c>
    </row>
    <row r="22" spans="1:20" ht="15" customHeight="1">
      <c r="A22" s="9" t="s">
        <v>22</v>
      </c>
      <c r="B22" s="3">
        <v>46560</v>
      </c>
      <c r="C22" s="3">
        <v>40023</v>
      </c>
      <c r="D22" s="3">
        <v>37771</v>
      </c>
      <c r="E22" s="3">
        <v>35985</v>
      </c>
      <c r="F22" s="3">
        <v>34425</v>
      </c>
      <c r="G22" s="3">
        <v>33032</v>
      </c>
      <c r="H22" s="3">
        <v>32157</v>
      </c>
      <c r="I22" s="3">
        <v>33371</v>
      </c>
      <c r="J22" s="3">
        <v>31720</v>
      </c>
      <c r="L22" s="3">
        <f t="shared" si="1"/>
        <v>46.56</v>
      </c>
      <c r="M22" s="3">
        <f t="shared" si="2"/>
        <v>40.023000000000003</v>
      </c>
      <c r="N22" s="3">
        <f t="shared" si="3"/>
        <v>37.771000000000001</v>
      </c>
      <c r="O22" s="3">
        <f t="shared" si="4"/>
        <v>35.984999999999999</v>
      </c>
      <c r="P22" s="3">
        <f t="shared" si="5"/>
        <v>34.424999999999997</v>
      </c>
      <c r="Q22" s="3">
        <f t="shared" si="6"/>
        <v>33.031999999999996</v>
      </c>
      <c r="R22" s="3">
        <f t="shared" si="7"/>
        <v>32.156999999999996</v>
      </c>
      <c r="S22" s="3">
        <f t="shared" si="8"/>
        <v>33.371000000000002</v>
      </c>
      <c r="T22" s="3">
        <f t="shared" si="9"/>
        <v>31.72</v>
      </c>
    </row>
    <row r="23" spans="1:20" ht="15" customHeight="1">
      <c r="A23" s="9" t="s">
        <v>23</v>
      </c>
      <c r="B23" s="3">
        <v>46636</v>
      </c>
      <c r="C23" s="3">
        <v>40899</v>
      </c>
      <c r="D23" s="3">
        <v>38526</v>
      </c>
      <c r="E23" s="3">
        <v>36030</v>
      </c>
      <c r="F23" s="3">
        <v>33412</v>
      </c>
      <c r="G23" s="3">
        <v>31769</v>
      </c>
      <c r="H23" s="3">
        <v>31923</v>
      </c>
      <c r="I23" s="3">
        <v>31301</v>
      </c>
      <c r="J23" s="3">
        <v>29675</v>
      </c>
      <c r="L23" s="3">
        <f t="shared" si="1"/>
        <v>46.636000000000003</v>
      </c>
      <c r="M23" s="3">
        <f t="shared" si="2"/>
        <v>40.899000000000001</v>
      </c>
      <c r="N23" s="3">
        <f t="shared" si="3"/>
        <v>38.526000000000003</v>
      </c>
      <c r="O23" s="3">
        <f t="shared" si="4"/>
        <v>36.03</v>
      </c>
      <c r="P23" s="3">
        <f t="shared" si="5"/>
        <v>33.411999999999999</v>
      </c>
      <c r="Q23" s="3">
        <f t="shared" si="6"/>
        <v>31.768999999999998</v>
      </c>
      <c r="R23" s="3">
        <f t="shared" si="7"/>
        <v>31.922999999999998</v>
      </c>
      <c r="S23" s="3">
        <f t="shared" si="8"/>
        <v>31.300999999999998</v>
      </c>
      <c r="T23" s="3">
        <f t="shared" si="9"/>
        <v>29.675000000000001</v>
      </c>
    </row>
    <row r="24" spans="1:20" ht="15" customHeight="1">
      <c r="A24" s="9" t="s">
        <v>24</v>
      </c>
      <c r="B24" s="3">
        <v>46895</v>
      </c>
      <c r="C24" s="3">
        <v>38876</v>
      </c>
      <c r="D24" s="3">
        <v>38292</v>
      </c>
      <c r="E24" s="3">
        <v>35874</v>
      </c>
      <c r="F24" s="3">
        <v>31289</v>
      </c>
      <c r="G24" s="3">
        <v>30820</v>
      </c>
      <c r="H24" s="3">
        <v>30681</v>
      </c>
      <c r="I24" s="3">
        <v>30558</v>
      </c>
      <c r="J24" s="3">
        <v>29385</v>
      </c>
      <c r="L24" s="3">
        <f t="shared" si="1"/>
        <v>46.895000000000003</v>
      </c>
      <c r="M24" s="3">
        <f t="shared" si="2"/>
        <v>38.875999999999998</v>
      </c>
      <c r="N24" s="3">
        <f t="shared" si="3"/>
        <v>38.292000000000002</v>
      </c>
      <c r="O24" s="3">
        <f t="shared" si="4"/>
        <v>35.874000000000002</v>
      </c>
      <c r="P24" s="3">
        <f t="shared" si="5"/>
        <v>31.289000000000001</v>
      </c>
      <c r="Q24" s="3">
        <f t="shared" si="6"/>
        <v>30.82</v>
      </c>
      <c r="R24" s="3">
        <f t="shared" si="7"/>
        <v>30.681000000000001</v>
      </c>
      <c r="S24" s="3">
        <f t="shared" si="8"/>
        <v>30.558</v>
      </c>
      <c r="T24" s="3">
        <f t="shared" si="9"/>
        <v>29.385000000000002</v>
      </c>
    </row>
    <row r="25" spans="1:20" ht="15" customHeight="1">
      <c r="A25" s="9" t="s">
        <v>25</v>
      </c>
      <c r="B25" s="3">
        <v>44845</v>
      </c>
      <c r="C25" s="3">
        <v>39088</v>
      </c>
      <c r="D25" s="3">
        <v>37585</v>
      </c>
      <c r="E25" s="3">
        <v>35874</v>
      </c>
      <c r="F25" s="3">
        <v>33423</v>
      </c>
      <c r="G25" s="3">
        <v>32813</v>
      </c>
      <c r="H25" s="3">
        <v>33359</v>
      </c>
      <c r="I25" s="3">
        <v>32990</v>
      </c>
      <c r="J25" s="3">
        <v>30643</v>
      </c>
      <c r="L25" s="3">
        <f t="shared" si="1"/>
        <v>44.844999999999999</v>
      </c>
      <c r="M25" s="3">
        <f t="shared" si="2"/>
        <v>39.088000000000001</v>
      </c>
      <c r="N25" s="3">
        <f t="shared" si="3"/>
        <v>37.585000000000001</v>
      </c>
      <c r="O25" s="3">
        <f t="shared" si="4"/>
        <v>35.874000000000002</v>
      </c>
      <c r="P25" s="3">
        <f t="shared" si="5"/>
        <v>33.423000000000002</v>
      </c>
      <c r="Q25" s="3">
        <f t="shared" si="6"/>
        <v>32.813000000000002</v>
      </c>
      <c r="R25" s="3">
        <f t="shared" si="7"/>
        <v>33.359000000000002</v>
      </c>
      <c r="S25" s="3">
        <f t="shared" si="8"/>
        <v>32.99</v>
      </c>
      <c r="T25" s="3">
        <f t="shared" si="9"/>
        <v>30.643000000000001</v>
      </c>
    </row>
    <row r="26" spans="1:20" ht="15" customHeight="1">
      <c r="A26" s="9" t="s">
        <v>26</v>
      </c>
      <c r="B26" s="3">
        <v>54299</v>
      </c>
      <c r="C26" s="3">
        <v>48078</v>
      </c>
      <c r="D26" s="3">
        <v>48787</v>
      </c>
      <c r="E26" s="3">
        <v>44746</v>
      </c>
      <c r="F26" s="3">
        <v>42090</v>
      </c>
      <c r="G26" s="3">
        <v>38198</v>
      </c>
      <c r="H26" s="3">
        <v>36813</v>
      </c>
      <c r="I26" s="3">
        <v>33843</v>
      </c>
      <c r="J26" s="3">
        <v>31997</v>
      </c>
      <c r="L26" s="3">
        <f t="shared" si="1"/>
        <v>54.298999999999999</v>
      </c>
      <c r="M26" s="3">
        <f t="shared" si="2"/>
        <v>48.078000000000003</v>
      </c>
      <c r="N26" s="3">
        <f t="shared" si="3"/>
        <v>48.786999999999999</v>
      </c>
      <c r="O26" s="3">
        <f t="shared" si="4"/>
        <v>44.746000000000002</v>
      </c>
      <c r="P26" s="3">
        <f t="shared" si="5"/>
        <v>42.09</v>
      </c>
      <c r="Q26" s="3">
        <f t="shared" si="6"/>
        <v>38.198</v>
      </c>
      <c r="R26" s="3">
        <f t="shared" si="7"/>
        <v>36.813000000000002</v>
      </c>
      <c r="S26" s="3">
        <f t="shared" si="8"/>
        <v>33.843000000000004</v>
      </c>
      <c r="T26" s="3">
        <f t="shared" si="9"/>
        <v>31.997</v>
      </c>
    </row>
    <row r="27" spans="1:20" ht="15" customHeight="1">
      <c r="A27" s="9" t="s">
        <v>27</v>
      </c>
      <c r="B27" s="3">
        <v>75335</v>
      </c>
      <c r="C27" s="3">
        <v>70955</v>
      </c>
      <c r="D27" s="3">
        <v>66724</v>
      </c>
      <c r="E27" s="3">
        <v>65154</v>
      </c>
      <c r="F27" s="3">
        <v>63069</v>
      </c>
      <c r="G27" s="3">
        <v>60418</v>
      </c>
      <c r="H27" s="3">
        <v>44545</v>
      </c>
      <c r="I27" s="3">
        <v>39862</v>
      </c>
      <c r="J27" s="3">
        <v>37428</v>
      </c>
      <c r="L27" s="3">
        <f t="shared" si="1"/>
        <v>75.334999999999994</v>
      </c>
      <c r="M27" s="3">
        <f t="shared" si="2"/>
        <v>70.954999999999998</v>
      </c>
      <c r="N27" s="3">
        <f t="shared" si="3"/>
        <v>66.724000000000004</v>
      </c>
      <c r="O27" s="3">
        <f t="shared" si="4"/>
        <v>65.153999999999996</v>
      </c>
      <c r="P27" s="3">
        <f t="shared" si="5"/>
        <v>63.069000000000003</v>
      </c>
      <c r="Q27" s="3">
        <f t="shared" si="6"/>
        <v>60.417999999999999</v>
      </c>
      <c r="R27" s="3">
        <f t="shared" si="7"/>
        <v>44.545000000000002</v>
      </c>
      <c r="S27" s="3">
        <f t="shared" si="8"/>
        <v>39.862000000000002</v>
      </c>
      <c r="T27" s="3">
        <f t="shared" si="9"/>
        <v>37.427999999999997</v>
      </c>
    </row>
    <row r="28" spans="1:20" ht="15" customHeight="1">
      <c r="A28" s="9" t="s">
        <v>28</v>
      </c>
      <c r="B28" s="3">
        <v>41407</v>
      </c>
      <c r="C28" s="3">
        <v>34315</v>
      </c>
      <c r="D28" s="3">
        <v>33456</v>
      </c>
      <c r="E28" s="3">
        <v>30262</v>
      </c>
      <c r="F28" s="3">
        <v>29274</v>
      </c>
      <c r="G28" s="3">
        <v>27146</v>
      </c>
      <c r="H28" s="3">
        <v>27658</v>
      </c>
      <c r="I28" s="3">
        <v>27019</v>
      </c>
      <c r="J28" s="3">
        <v>25791</v>
      </c>
      <c r="L28" s="3">
        <f t="shared" si="1"/>
        <v>41.406999999999996</v>
      </c>
      <c r="M28" s="3">
        <f t="shared" si="2"/>
        <v>34.314999999999998</v>
      </c>
      <c r="N28" s="3">
        <f t="shared" si="3"/>
        <v>33.456000000000003</v>
      </c>
      <c r="O28" s="3">
        <f t="shared" si="4"/>
        <v>30.262</v>
      </c>
      <c r="P28" s="3">
        <f t="shared" si="5"/>
        <v>29.274000000000001</v>
      </c>
      <c r="Q28" s="3">
        <f t="shared" si="6"/>
        <v>27.146000000000001</v>
      </c>
      <c r="R28" s="3">
        <f t="shared" si="7"/>
        <v>27.658000000000001</v>
      </c>
      <c r="S28" s="3">
        <f t="shared" si="8"/>
        <v>27.018999999999998</v>
      </c>
      <c r="T28" s="3">
        <f t="shared" si="9"/>
        <v>25.791</v>
      </c>
    </row>
    <row r="29" spans="1:20" ht="15" customHeight="1">
      <c r="A29" s="9" t="s">
        <v>29</v>
      </c>
      <c r="B29" s="3">
        <v>41020</v>
      </c>
      <c r="C29" s="3">
        <v>35459</v>
      </c>
      <c r="D29" s="3">
        <v>34192</v>
      </c>
      <c r="E29" s="3">
        <v>33240</v>
      </c>
      <c r="F29" s="3">
        <v>30407</v>
      </c>
      <c r="G29" s="3">
        <v>29162</v>
      </c>
      <c r="H29" s="3">
        <v>29859</v>
      </c>
      <c r="I29" s="3">
        <v>28834</v>
      </c>
      <c r="J29" s="3">
        <v>28120</v>
      </c>
      <c r="L29" s="3">
        <f t="shared" si="1"/>
        <v>41.02</v>
      </c>
      <c r="M29" s="3">
        <f t="shared" si="2"/>
        <v>35.459000000000003</v>
      </c>
      <c r="N29" s="3">
        <f t="shared" si="3"/>
        <v>34.192</v>
      </c>
      <c r="O29" s="3">
        <f t="shared" si="4"/>
        <v>33.24</v>
      </c>
      <c r="P29" s="3">
        <f t="shared" si="5"/>
        <v>30.407</v>
      </c>
      <c r="Q29" s="3">
        <f t="shared" si="6"/>
        <v>29.161999999999999</v>
      </c>
      <c r="R29" s="3">
        <f t="shared" si="7"/>
        <v>29.859000000000002</v>
      </c>
      <c r="S29" s="3">
        <f t="shared" si="8"/>
        <v>28.834</v>
      </c>
      <c r="T29" s="3">
        <f t="shared" si="9"/>
        <v>28.12</v>
      </c>
    </row>
    <row r="30" spans="1:20" ht="15" customHeight="1">
      <c r="A30" s="9" t="s">
        <v>30</v>
      </c>
      <c r="B30" s="3">
        <v>42195</v>
      </c>
      <c r="C30" s="3">
        <v>33691</v>
      </c>
      <c r="D30" s="3">
        <v>32030</v>
      </c>
      <c r="E30" s="3">
        <v>31702</v>
      </c>
      <c r="F30" s="3">
        <v>29660</v>
      </c>
      <c r="G30" s="3">
        <v>27582</v>
      </c>
      <c r="H30" s="3">
        <v>27467</v>
      </c>
      <c r="I30" s="3">
        <v>26495</v>
      </c>
      <c r="J30" s="3">
        <v>26014</v>
      </c>
      <c r="L30" s="3">
        <f t="shared" si="1"/>
        <v>42.195</v>
      </c>
      <c r="M30" s="3">
        <f t="shared" si="2"/>
        <v>33.691000000000003</v>
      </c>
      <c r="N30" s="3">
        <f t="shared" si="3"/>
        <v>32.03</v>
      </c>
      <c r="O30" s="3">
        <f t="shared" si="4"/>
        <v>31.702000000000002</v>
      </c>
      <c r="P30" s="3">
        <f t="shared" si="5"/>
        <v>29.66</v>
      </c>
      <c r="Q30" s="3">
        <f t="shared" si="6"/>
        <v>27.582000000000001</v>
      </c>
      <c r="R30" s="3">
        <f t="shared" si="7"/>
        <v>27.466999999999999</v>
      </c>
      <c r="S30" s="3">
        <f t="shared" si="8"/>
        <v>26.495000000000001</v>
      </c>
      <c r="T30" s="3">
        <f t="shared" si="9"/>
        <v>26.013999999999999</v>
      </c>
    </row>
    <row r="31" spans="1:20" ht="15" customHeight="1">
      <c r="A31" s="9" t="s">
        <v>31</v>
      </c>
      <c r="B31" s="3">
        <v>156390</v>
      </c>
      <c r="C31" s="3">
        <v>134118</v>
      </c>
      <c r="D31" s="3">
        <v>124530</v>
      </c>
      <c r="E31" s="3">
        <v>109205</v>
      </c>
      <c r="F31" s="3">
        <v>91326</v>
      </c>
      <c r="G31" s="3">
        <v>83035</v>
      </c>
      <c r="H31" s="3">
        <v>77947</v>
      </c>
      <c r="I31" s="3">
        <v>71251</v>
      </c>
      <c r="J31" s="3">
        <v>60843</v>
      </c>
      <c r="L31" s="3">
        <f t="shared" si="1"/>
        <v>156.38999999999999</v>
      </c>
      <c r="M31" s="3">
        <f t="shared" si="2"/>
        <v>134.11799999999999</v>
      </c>
      <c r="N31" s="3">
        <f t="shared" si="3"/>
        <v>124.53</v>
      </c>
      <c r="O31" s="3">
        <f t="shared" si="4"/>
        <v>109.205</v>
      </c>
      <c r="P31" s="3">
        <f t="shared" si="5"/>
        <v>91.325999999999993</v>
      </c>
      <c r="Q31" s="3">
        <f t="shared" si="6"/>
        <v>83.034999999999997</v>
      </c>
      <c r="R31" s="3">
        <f t="shared" si="7"/>
        <v>77.947000000000003</v>
      </c>
      <c r="S31" s="3">
        <f t="shared" si="8"/>
        <v>71.251000000000005</v>
      </c>
      <c r="T31" s="3">
        <f t="shared" si="9"/>
        <v>60.843000000000004</v>
      </c>
    </row>
    <row r="32" spans="1:20" ht="15" customHeight="1">
      <c r="A32" s="9" t="s">
        <v>32</v>
      </c>
      <c r="B32" s="3">
        <v>91825</v>
      </c>
      <c r="C32" s="3">
        <v>99328</v>
      </c>
      <c r="D32" s="3">
        <v>89834</v>
      </c>
      <c r="E32" s="3">
        <v>84652</v>
      </c>
      <c r="F32" s="3">
        <v>81692</v>
      </c>
      <c r="G32" s="3">
        <v>76433</v>
      </c>
      <c r="H32" s="3">
        <v>76501</v>
      </c>
      <c r="I32" s="3">
        <v>73896</v>
      </c>
      <c r="J32" s="3">
        <v>70224</v>
      </c>
      <c r="L32" s="3">
        <f t="shared" si="1"/>
        <v>91.825000000000003</v>
      </c>
      <c r="M32" s="3">
        <f t="shared" si="2"/>
        <v>99.328000000000003</v>
      </c>
      <c r="N32" s="3">
        <f t="shared" si="3"/>
        <v>89.834000000000003</v>
      </c>
      <c r="O32" s="3">
        <f t="shared" si="4"/>
        <v>84.652000000000001</v>
      </c>
      <c r="P32" s="3">
        <f t="shared" si="5"/>
        <v>81.691999999999993</v>
      </c>
      <c r="Q32" s="3">
        <f t="shared" si="6"/>
        <v>76.433000000000007</v>
      </c>
      <c r="R32" s="3">
        <f t="shared" si="7"/>
        <v>76.501000000000005</v>
      </c>
      <c r="S32" s="3">
        <f t="shared" si="8"/>
        <v>73.896000000000001</v>
      </c>
      <c r="T32" s="3">
        <f t="shared" si="9"/>
        <v>70.224000000000004</v>
      </c>
    </row>
    <row r="33" spans="1:20" ht="15" customHeight="1">
      <c r="A33" s="9" t="s">
        <v>33</v>
      </c>
      <c r="B33" s="3">
        <v>82120</v>
      </c>
      <c r="C33" s="3">
        <v>86229</v>
      </c>
      <c r="D33" s="3">
        <v>83500</v>
      </c>
      <c r="E33" s="3">
        <v>81498</v>
      </c>
      <c r="F33" s="3">
        <v>77181</v>
      </c>
      <c r="G33" s="3">
        <v>73511</v>
      </c>
      <c r="H33" s="3">
        <v>73194</v>
      </c>
      <c r="I33" s="3">
        <v>70879</v>
      </c>
      <c r="J33" s="3">
        <v>72262</v>
      </c>
      <c r="L33" s="3">
        <f t="shared" si="1"/>
        <v>82.12</v>
      </c>
      <c r="M33" s="3">
        <f t="shared" si="2"/>
        <v>86.228999999999999</v>
      </c>
      <c r="N33" s="3">
        <f t="shared" si="3"/>
        <v>83.5</v>
      </c>
      <c r="O33" s="3">
        <f t="shared" si="4"/>
        <v>81.498000000000005</v>
      </c>
      <c r="P33" s="3">
        <f t="shared" si="5"/>
        <v>77.180999999999997</v>
      </c>
      <c r="Q33" s="3">
        <f t="shared" si="6"/>
        <v>73.510999999999996</v>
      </c>
      <c r="R33" s="3">
        <f t="shared" si="7"/>
        <v>73.194000000000003</v>
      </c>
      <c r="S33" s="3">
        <f t="shared" si="8"/>
        <v>70.879000000000005</v>
      </c>
      <c r="T33" s="3">
        <f t="shared" si="9"/>
        <v>72.262</v>
      </c>
    </row>
    <row r="34" spans="1:20" ht="15" customHeight="1">
      <c r="A34" s="9" t="s">
        <v>34</v>
      </c>
      <c r="B34" s="3">
        <v>145620</v>
      </c>
      <c r="C34" s="3">
        <v>140200</v>
      </c>
      <c r="D34" s="3">
        <v>131264</v>
      </c>
      <c r="E34" s="3">
        <v>117560</v>
      </c>
      <c r="F34" s="3">
        <v>113020</v>
      </c>
      <c r="G34" s="3">
        <v>98508</v>
      </c>
      <c r="H34" s="3">
        <v>95071</v>
      </c>
      <c r="I34" s="3">
        <v>86483</v>
      </c>
      <c r="J34" s="3">
        <v>86484</v>
      </c>
      <c r="L34" s="3">
        <f t="shared" si="1"/>
        <v>145.62</v>
      </c>
      <c r="M34" s="3">
        <f t="shared" si="2"/>
        <v>140.19999999999999</v>
      </c>
      <c r="N34" s="3">
        <f t="shared" si="3"/>
        <v>131.26400000000001</v>
      </c>
      <c r="O34" s="3">
        <f t="shared" si="4"/>
        <v>117.56</v>
      </c>
      <c r="P34" s="3">
        <f t="shared" si="5"/>
        <v>113.02</v>
      </c>
      <c r="Q34" s="3">
        <f t="shared" si="6"/>
        <v>98.507999999999996</v>
      </c>
      <c r="R34" s="3">
        <f t="shared" si="7"/>
        <v>95.070999999999998</v>
      </c>
      <c r="S34" s="3">
        <f t="shared" si="8"/>
        <v>86.483000000000004</v>
      </c>
      <c r="T34" s="3">
        <f t="shared" si="9"/>
        <v>86.483999999999995</v>
      </c>
    </row>
    <row r="35" spans="1:20" ht="15" customHeight="1">
      <c r="A35" s="9" t="s">
        <v>35</v>
      </c>
      <c r="B35" s="3">
        <v>39102</v>
      </c>
      <c r="C35" s="3">
        <v>33223</v>
      </c>
      <c r="D35" s="3">
        <v>30179</v>
      </c>
      <c r="E35" s="3">
        <v>29875</v>
      </c>
      <c r="F35" s="3">
        <v>28414</v>
      </c>
      <c r="G35" s="3">
        <v>26160</v>
      </c>
      <c r="H35" s="3">
        <v>25600</v>
      </c>
      <c r="I35" s="3">
        <v>25216</v>
      </c>
      <c r="J35" s="3">
        <v>24717</v>
      </c>
      <c r="L35" s="3">
        <f t="shared" si="1"/>
        <v>39.101999999999997</v>
      </c>
      <c r="M35" s="3">
        <f t="shared" si="2"/>
        <v>33.222999999999999</v>
      </c>
      <c r="N35" s="3">
        <f t="shared" si="3"/>
        <v>30.178999999999998</v>
      </c>
      <c r="O35" s="3">
        <f t="shared" si="4"/>
        <v>29.875</v>
      </c>
      <c r="P35" s="3">
        <f t="shared" si="5"/>
        <v>28.414000000000001</v>
      </c>
      <c r="Q35" s="3">
        <f t="shared" si="6"/>
        <v>26.16</v>
      </c>
      <c r="R35" s="3">
        <f t="shared" si="7"/>
        <v>25.6</v>
      </c>
      <c r="S35" s="3">
        <f t="shared" si="8"/>
        <v>25.216000000000001</v>
      </c>
      <c r="T35" s="3">
        <f t="shared" si="9"/>
        <v>24.716999999999999</v>
      </c>
    </row>
    <row r="36" spans="1:20" ht="15" customHeight="1">
      <c r="A36" s="9" t="s">
        <v>36</v>
      </c>
      <c r="B36" s="3">
        <v>156344</v>
      </c>
      <c r="C36" s="3">
        <v>135728</v>
      </c>
      <c r="D36" s="3">
        <v>145667</v>
      </c>
      <c r="E36" s="3">
        <v>136651</v>
      </c>
      <c r="F36" s="3">
        <v>124656</v>
      </c>
      <c r="G36" s="3">
        <v>118235</v>
      </c>
      <c r="H36" s="3">
        <v>114085</v>
      </c>
      <c r="I36" s="3">
        <v>113365</v>
      </c>
      <c r="J36" s="3">
        <v>109494</v>
      </c>
      <c r="L36" s="3">
        <f t="shared" si="1"/>
        <v>156.34399999999999</v>
      </c>
      <c r="M36" s="3">
        <f t="shared" si="2"/>
        <v>135.72800000000001</v>
      </c>
      <c r="N36" s="3">
        <f t="shared" si="3"/>
        <v>145.667</v>
      </c>
      <c r="O36" s="3">
        <f t="shared" si="4"/>
        <v>136.65100000000001</v>
      </c>
      <c r="P36" s="3">
        <f t="shared" si="5"/>
        <v>124.65600000000001</v>
      </c>
      <c r="Q36" s="3">
        <f t="shared" si="6"/>
        <v>118.235</v>
      </c>
      <c r="R36" s="3">
        <f t="shared" si="7"/>
        <v>114.08499999999999</v>
      </c>
      <c r="S36" s="3">
        <f t="shared" si="8"/>
        <v>113.36499999999999</v>
      </c>
      <c r="T36" s="3">
        <f t="shared" si="9"/>
        <v>109.494</v>
      </c>
    </row>
    <row r="37" spans="1:20" ht="15" customHeight="1">
      <c r="A37" s="9" t="s">
        <v>37</v>
      </c>
      <c r="B37" s="3">
        <v>23098</v>
      </c>
      <c r="C37" s="3">
        <v>20289</v>
      </c>
      <c r="D37" s="3">
        <v>19018</v>
      </c>
      <c r="E37" s="3">
        <v>18439</v>
      </c>
      <c r="F37" s="3">
        <v>17613</v>
      </c>
      <c r="G37" s="3">
        <v>16917</v>
      </c>
      <c r="H37" s="3">
        <v>18125</v>
      </c>
      <c r="I37" s="3">
        <v>17464</v>
      </c>
      <c r="J37" s="3">
        <v>16268</v>
      </c>
      <c r="L37" s="3">
        <f t="shared" si="1"/>
        <v>23.097999999999999</v>
      </c>
      <c r="M37" s="3">
        <f t="shared" si="2"/>
        <v>20.289000000000001</v>
      </c>
      <c r="N37" s="3">
        <f t="shared" si="3"/>
        <v>19.018000000000001</v>
      </c>
      <c r="O37" s="3">
        <f t="shared" si="4"/>
        <v>18.439</v>
      </c>
      <c r="P37" s="3">
        <f t="shared" si="5"/>
        <v>17.613</v>
      </c>
      <c r="Q37" s="3">
        <f t="shared" si="6"/>
        <v>16.917000000000002</v>
      </c>
      <c r="R37" s="3">
        <f t="shared" si="7"/>
        <v>18.125</v>
      </c>
      <c r="S37" s="3">
        <f t="shared" si="8"/>
        <v>17.463999999999999</v>
      </c>
      <c r="T37" s="3">
        <f t="shared" si="9"/>
        <v>16.268000000000001</v>
      </c>
    </row>
    <row r="38" spans="1:20" ht="15" customHeight="1">
      <c r="A38" s="9" t="s">
        <v>38</v>
      </c>
      <c r="B38" s="3">
        <v>22360</v>
      </c>
      <c r="C38" s="3">
        <v>19400</v>
      </c>
      <c r="D38" s="3">
        <v>18411</v>
      </c>
      <c r="E38" s="3">
        <v>17686</v>
      </c>
      <c r="F38" s="3">
        <v>16822</v>
      </c>
      <c r="G38" s="3">
        <v>16061</v>
      </c>
      <c r="H38" s="3">
        <v>16705</v>
      </c>
      <c r="I38" s="3">
        <v>15963</v>
      </c>
      <c r="J38" s="3">
        <v>15253</v>
      </c>
      <c r="L38" s="3">
        <f t="shared" si="1"/>
        <v>22.36</v>
      </c>
      <c r="M38" s="3">
        <f t="shared" si="2"/>
        <v>19.399999999999999</v>
      </c>
      <c r="N38" s="3">
        <f t="shared" si="3"/>
        <v>18.411000000000001</v>
      </c>
      <c r="O38" s="3">
        <f t="shared" si="4"/>
        <v>17.686</v>
      </c>
      <c r="P38" s="3">
        <f t="shared" si="5"/>
        <v>16.821999999999999</v>
      </c>
      <c r="Q38" s="3">
        <f t="shared" si="6"/>
        <v>16.061</v>
      </c>
      <c r="R38" s="3">
        <f t="shared" si="7"/>
        <v>16.704999999999998</v>
      </c>
      <c r="S38" s="3">
        <f t="shared" si="8"/>
        <v>15.962999999999999</v>
      </c>
      <c r="T38" s="3">
        <f t="shared" si="9"/>
        <v>15.253</v>
      </c>
    </row>
    <row r="39" spans="1:20" ht="15" customHeight="1">
      <c r="A39" s="9" t="s">
        <v>39</v>
      </c>
      <c r="B39" s="3">
        <v>25875</v>
      </c>
      <c r="C39" s="3">
        <v>21621</v>
      </c>
      <c r="D39" s="3">
        <v>20777</v>
      </c>
      <c r="E39" s="3">
        <v>19875</v>
      </c>
      <c r="F39" s="3">
        <v>19522</v>
      </c>
      <c r="G39" s="3">
        <v>19159</v>
      </c>
      <c r="H39" s="3">
        <v>18378</v>
      </c>
      <c r="I39" s="3">
        <v>17795</v>
      </c>
      <c r="J39" s="3">
        <v>17297</v>
      </c>
      <c r="L39" s="3">
        <f t="shared" si="1"/>
        <v>25.875</v>
      </c>
      <c r="M39" s="3">
        <f t="shared" si="2"/>
        <v>21.620999999999999</v>
      </c>
      <c r="N39" s="3">
        <f t="shared" si="3"/>
        <v>20.777000000000001</v>
      </c>
      <c r="O39" s="3">
        <f t="shared" si="4"/>
        <v>19.875</v>
      </c>
      <c r="P39" s="3">
        <f t="shared" si="5"/>
        <v>19.521999999999998</v>
      </c>
      <c r="Q39" s="3">
        <f t="shared" si="6"/>
        <v>19.158999999999999</v>
      </c>
      <c r="R39" s="3">
        <f t="shared" si="7"/>
        <v>18.378</v>
      </c>
      <c r="S39" s="3">
        <f t="shared" si="8"/>
        <v>17.795000000000002</v>
      </c>
      <c r="T39" s="3">
        <f t="shared" si="9"/>
        <v>17.297000000000001</v>
      </c>
    </row>
    <row r="40" spans="1:20" ht="15" customHeight="1">
      <c r="A40" s="9" t="s">
        <v>40</v>
      </c>
      <c r="B40" s="3">
        <v>31281</v>
      </c>
      <c r="C40" s="3">
        <v>24118</v>
      </c>
      <c r="D40" s="3">
        <v>22894</v>
      </c>
      <c r="E40" s="3">
        <v>22116</v>
      </c>
      <c r="F40" s="3">
        <v>20752</v>
      </c>
      <c r="G40" s="3">
        <v>19312</v>
      </c>
      <c r="H40" s="3">
        <v>18706</v>
      </c>
      <c r="I40" s="3">
        <v>17195</v>
      </c>
      <c r="J40" s="3">
        <v>15484</v>
      </c>
      <c r="L40" s="3">
        <f t="shared" si="1"/>
        <v>31.280999999999999</v>
      </c>
      <c r="M40" s="3">
        <f t="shared" si="2"/>
        <v>24.117999999999999</v>
      </c>
      <c r="N40" s="3">
        <f t="shared" si="3"/>
        <v>22.893999999999998</v>
      </c>
      <c r="O40" s="3">
        <f t="shared" si="4"/>
        <v>22.116</v>
      </c>
      <c r="P40" s="3">
        <f t="shared" si="5"/>
        <v>20.751999999999999</v>
      </c>
      <c r="Q40" s="3">
        <f t="shared" si="6"/>
        <v>19.312000000000001</v>
      </c>
      <c r="R40" s="3">
        <f t="shared" si="7"/>
        <v>18.706</v>
      </c>
      <c r="S40" s="3">
        <f t="shared" si="8"/>
        <v>17.195</v>
      </c>
      <c r="T40" s="3">
        <f t="shared" si="9"/>
        <v>15.484</v>
      </c>
    </row>
    <row r="41" spans="1:20" ht="15" customHeight="1">
      <c r="A41" s="9" t="s">
        <v>41</v>
      </c>
      <c r="B41" s="3">
        <v>23656</v>
      </c>
      <c r="C41" s="3">
        <v>20266</v>
      </c>
      <c r="D41" s="3">
        <v>19713</v>
      </c>
      <c r="E41" s="3">
        <v>18622</v>
      </c>
      <c r="F41" s="3">
        <v>18011</v>
      </c>
      <c r="G41" s="3">
        <v>17239</v>
      </c>
      <c r="H41" s="3">
        <v>17519</v>
      </c>
      <c r="I41" s="3">
        <v>17735</v>
      </c>
      <c r="J41" s="3">
        <v>16792</v>
      </c>
      <c r="L41" s="3">
        <f t="shared" si="1"/>
        <v>23.655999999999999</v>
      </c>
      <c r="M41" s="3">
        <f t="shared" si="2"/>
        <v>20.265999999999998</v>
      </c>
      <c r="N41" s="3">
        <f t="shared" si="3"/>
        <v>19.713000000000001</v>
      </c>
      <c r="O41" s="3">
        <f t="shared" si="4"/>
        <v>18.622</v>
      </c>
      <c r="P41" s="3">
        <f t="shared" si="5"/>
        <v>18.010999999999999</v>
      </c>
      <c r="Q41" s="3">
        <f t="shared" si="6"/>
        <v>17.239000000000001</v>
      </c>
      <c r="R41" s="3">
        <f t="shared" si="7"/>
        <v>17.518999999999998</v>
      </c>
      <c r="S41" s="3">
        <f t="shared" si="8"/>
        <v>17.734999999999999</v>
      </c>
      <c r="T41" s="3">
        <f t="shared" si="9"/>
        <v>16.792000000000002</v>
      </c>
    </row>
    <row r="42" spans="1:20" ht="15" customHeight="1">
      <c r="A42" s="9" t="s">
        <v>42</v>
      </c>
      <c r="B42" s="3">
        <v>27650</v>
      </c>
      <c r="C42" s="3">
        <v>23010</v>
      </c>
      <c r="D42" s="3">
        <v>22127</v>
      </c>
      <c r="E42" s="3">
        <v>20138</v>
      </c>
      <c r="F42" s="3">
        <v>18920</v>
      </c>
      <c r="G42" s="3">
        <v>18147</v>
      </c>
      <c r="H42" s="3">
        <v>17859</v>
      </c>
      <c r="I42" s="3">
        <v>16634</v>
      </c>
      <c r="J42" s="3">
        <v>16568</v>
      </c>
      <c r="L42" s="3">
        <f t="shared" si="1"/>
        <v>27.65</v>
      </c>
      <c r="M42" s="3">
        <f t="shared" si="2"/>
        <v>23.01</v>
      </c>
      <c r="N42" s="3">
        <f t="shared" si="3"/>
        <v>22.126999999999999</v>
      </c>
      <c r="O42" s="3">
        <f t="shared" si="4"/>
        <v>20.138000000000002</v>
      </c>
      <c r="P42" s="3">
        <f t="shared" si="5"/>
        <v>18.920000000000002</v>
      </c>
      <c r="Q42" s="3">
        <f t="shared" si="6"/>
        <v>18.146999999999998</v>
      </c>
      <c r="R42" s="3">
        <f t="shared" si="7"/>
        <v>17.859000000000002</v>
      </c>
      <c r="S42" s="3">
        <f t="shared" si="8"/>
        <v>16.634</v>
      </c>
      <c r="T42" s="3">
        <f t="shared" si="9"/>
        <v>16.568000000000001</v>
      </c>
    </row>
    <row r="43" spans="1:20" ht="15" customHeight="1">
      <c r="A43" s="9" t="s">
        <v>43</v>
      </c>
      <c r="B43" s="3">
        <v>26145</v>
      </c>
      <c r="C43" s="3">
        <v>22102</v>
      </c>
      <c r="D43" s="3">
        <v>21549</v>
      </c>
      <c r="E43" s="3">
        <v>20759</v>
      </c>
      <c r="F43" s="3">
        <v>20267</v>
      </c>
      <c r="G43" s="3">
        <v>20091</v>
      </c>
      <c r="H43" s="3">
        <v>19400</v>
      </c>
      <c r="I43" s="4">
        <v>19598</v>
      </c>
      <c r="J43" s="3">
        <v>18874</v>
      </c>
      <c r="L43" s="3">
        <f t="shared" si="1"/>
        <v>26.145</v>
      </c>
      <c r="M43" s="3">
        <f t="shared" si="2"/>
        <v>22.102</v>
      </c>
      <c r="N43" s="3">
        <f t="shared" si="3"/>
        <v>21.548999999999999</v>
      </c>
      <c r="O43" s="3">
        <f t="shared" si="4"/>
        <v>20.759</v>
      </c>
      <c r="P43" s="3">
        <f t="shared" si="5"/>
        <v>20.266999999999999</v>
      </c>
      <c r="Q43" s="3">
        <f t="shared" si="6"/>
        <v>20.091000000000001</v>
      </c>
      <c r="R43" s="3">
        <f t="shared" si="7"/>
        <v>19.399999999999999</v>
      </c>
      <c r="S43" s="3">
        <f t="shared" si="8"/>
        <v>19.597999999999999</v>
      </c>
      <c r="T43" s="3">
        <f t="shared" si="9"/>
        <v>18.873999999999999</v>
      </c>
    </row>
    <row r="44" spans="1:20" ht="15" customHeight="1">
      <c r="A44" s="9" t="s">
        <v>44</v>
      </c>
      <c r="B44" s="3">
        <v>55990</v>
      </c>
      <c r="C44" s="3">
        <v>49415</v>
      </c>
      <c r="D44" s="3">
        <v>46612</v>
      </c>
      <c r="E44" s="3">
        <v>44065</v>
      </c>
      <c r="F44" s="3">
        <v>40726</v>
      </c>
      <c r="G44" s="3">
        <v>39262</v>
      </c>
      <c r="H44" s="3">
        <v>39635</v>
      </c>
      <c r="I44" s="3">
        <v>38442</v>
      </c>
      <c r="J44" s="3">
        <v>37043</v>
      </c>
      <c r="L44" s="3">
        <f t="shared" si="1"/>
        <v>55.99</v>
      </c>
      <c r="M44" s="3">
        <f t="shared" si="2"/>
        <v>49.414999999999999</v>
      </c>
      <c r="N44" s="3">
        <f t="shared" si="3"/>
        <v>46.612000000000002</v>
      </c>
      <c r="O44" s="3">
        <f t="shared" si="4"/>
        <v>44.064999999999998</v>
      </c>
      <c r="P44" s="3">
        <f t="shared" si="5"/>
        <v>40.725999999999999</v>
      </c>
      <c r="Q44" s="3">
        <f t="shared" si="6"/>
        <v>39.262</v>
      </c>
      <c r="R44" s="3">
        <f t="shared" si="7"/>
        <v>39.634999999999998</v>
      </c>
      <c r="S44" s="3">
        <f t="shared" si="8"/>
        <v>38.442</v>
      </c>
      <c r="T44" s="3">
        <f t="shared" si="9"/>
        <v>37.042999999999999</v>
      </c>
    </row>
    <row r="45" spans="1:20" ht="15" customHeight="1">
      <c r="A45" s="9" t="s">
        <v>45</v>
      </c>
      <c r="B45" s="3">
        <v>63641</v>
      </c>
      <c r="C45" s="3">
        <v>53325</v>
      </c>
      <c r="D45" s="3">
        <v>48753</v>
      </c>
      <c r="E45" s="3">
        <v>41738</v>
      </c>
      <c r="F45" s="3">
        <v>34784</v>
      </c>
      <c r="G45" s="3">
        <v>33806</v>
      </c>
      <c r="H45" s="3">
        <v>34459</v>
      </c>
      <c r="I45" s="3">
        <v>32120</v>
      </c>
      <c r="J45" s="3">
        <v>28835</v>
      </c>
      <c r="L45" s="3">
        <f t="shared" si="1"/>
        <v>63.640999999999998</v>
      </c>
      <c r="M45" s="3">
        <f t="shared" si="2"/>
        <v>53.325000000000003</v>
      </c>
      <c r="N45" s="3">
        <f t="shared" si="3"/>
        <v>48.753</v>
      </c>
      <c r="O45" s="3">
        <f t="shared" si="4"/>
        <v>41.738</v>
      </c>
      <c r="P45" s="3">
        <f t="shared" si="5"/>
        <v>34.783999999999999</v>
      </c>
      <c r="Q45" s="3">
        <f t="shared" si="6"/>
        <v>33.805999999999997</v>
      </c>
      <c r="R45" s="3">
        <f t="shared" si="7"/>
        <v>34.459000000000003</v>
      </c>
      <c r="S45" s="3">
        <f t="shared" si="8"/>
        <v>32.119999999999997</v>
      </c>
      <c r="T45" s="3">
        <f t="shared" si="9"/>
        <v>28.835000000000001</v>
      </c>
    </row>
    <row r="46" spans="1:20" ht="15" customHeight="1">
      <c r="A46" s="9" t="s">
        <v>46</v>
      </c>
      <c r="B46" s="3">
        <v>46141</v>
      </c>
      <c r="C46" s="3">
        <v>41312</v>
      </c>
      <c r="D46" s="3">
        <v>38065</v>
      </c>
      <c r="E46" s="3">
        <v>35682</v>
      </c>
      <c r="F46" s="3">
        <v>33622</v>
      </c>
      <c r="G46" s="3">
        <v>29582</v>
      </c>
      <c r="H46" s="3">
        <v>29214</v>
      </c>
      <c r="I46" s="3">
        <v>27759</v>
      </c>
      <c r="J46" s="3">
        <v>26161</v>
      </c>
      <c r="L46" s="3">
        <f t="shared" ref="L46:L47" si="10">B46/1000</f>
        <v>46.140999999999998</v>
      </c>
      <c r="M46" s="3">
        <f t="shared" ref="M46:M47" si="11">C46/1000</f>
        <v>41.311999999999998</v>
      </c>
      <c r="N46" s="3">
        <f t="shared" ref="N46:N47" si="12">D46/1000</f>
        <v>38.064999999999998</v>
      </c>
      <c r="O46" s="3">
        <f t="shared" ref="O46:O47" si="13">E46/1000</f>
        <v>35.682000000000002</v>
      </c>
      <c r="P46" s="3">
        <f t="shared" ref="P46:P47" si="14">F46/1000</f>
        <v>33.622</v>
      </c>
      <c r="Q46" s="3">
        <f t="shared" ref="Q46:Q47" si="15">G46/1000</f>
        <v>29.582000000000001</v>
      </c>
      <c r="R46" s="3">
        <f t="shared" ref="R46:R47" si="16">H46/1000</f>
        <v>29.213999999999999</v>
      </c>
      <c r="S46" s="3">
        <f t="shared" ref="S46:S47" si="17">I46/1000</f>
        <v>27.759</v>
      </c>
      <c r="T46" s="3">
        <f t="shared" ref="T46:T47" si="18">J46/1000</f>
        <v>26.161000000000001</v>
      </c>
    </row>
    <row r="47" spans="1:20" ht="15" customHeight="1">
      <c r="A47" s="9" t="s">
        <v>47</v>
      </c>
      <c r="B47" s="3">
        <v>44990</v>
      </c>
      <c r="C47" s="3">
        <v>37075</v>
      </c>
      <c r="D47" s="3">
        <v>33286</v>
      </c>
      <c r="E47" s="3">
        <v>29903</v>
      </c>
      <c r="F47" s="3">
        <v>27255</v>
      </c>
      <c r="G47" s="3">
        <v>25308</v>
      </c>
      <c r="H47" s="3">
        <v>25340</v>
      </c>
      <c r="I47" s="3">
        <v>24428</v>
      </c>
      <c r="J47" s="3">
        <v>22540</v>
      </c>
      <c r="L47" s="3">
        <f t="shared" si="10"/>
        <v>44.99</v>
      </c>
      <c r="M47" s="3">
        <f t="shared" si="11"/>
        <v>37.075000000000003</v>
      </c>
      <c r="N47" s="3">
        <f t="shared" si="12"/>
        <v>33.286000000000001</v>
      </c>
      <c r="O47" s="3">
        <f t="shared" si="13"/>
        <v>29.902999999999999</v>
      </c>
      <c r="P47" s="3">
        <f t="shared" si="14"/>
        <v>27.254999999999999</v>
      </c>
      <c r="Q47" s="3">
        <f t="shared" si="15"/>
        <v>25.308</v>
      </c>
      <c r="R47" s="3">
        <f t="shared" si="16"/>
        <v>25.34</v>
      </c>
      <c r="S47" s="3">
        <f t="shared" si="17"/>
        <v>24.428000000000001</v>
      </c>
      <c r="T47" s="3">
        <f t="shared" si="18"/>
        <v>22.54</v>
      </c>
    </row>
    <row r="49" spans="11:20" ht="15.75">
      <c r="K49" s="26" t="s">
        <v>58</v>
      </c>
      <c r="L49" s="27"/>
      <c r="M49" s="27"/>
      <c r="N49" s="27"/>
      <c r="O49" s="27"/>
      <c r="P49" s="27"/>
      <c r="Q49" s="27"/>
      <c r="R49" s="27"/>
      <c r="S49" s="27"/>
      <c r="T49" s="27"/>
    </row>
    <row r="50" spans="11:20" ht="15.75">
      <c r="K50" s="5"/>
      <c r="L50" s="5">
        <v>2012</v>
      </c>
      <c r="M50" s="5">
        <v>2013</v>
      </c>
      <c r="N50" s="5">
        <v>2014</v>
      </c>
      <c r="O50" s="5">
        <v>2015</v>
      </c>
      <c r="P50" s="5">
        <v>2016</v>
      </c>
      <c r="Q50" s="5">
        <v>2017</v>
      </c>
      <c r="R50" s="5">
        <v>2018</v>
      </c>
      <c r="S50" s="5">
        <v>2019</v>
      </c>
      <c r="T50" s="5">
        <v>2020</v>
      </c>
    </row>
    <row r="51" spans="11:20" ht="15.75">
      <c r="K51" s="3" t="s">
        <v>48</v>
      </c>
      <c r="L51" s="3">
        <f>AVERAGE(L3:L47)</f>
        <v>54.323799999999991</v>
      </c>
      <c r="M51" s="3">
        <f t="shared" ref="M51:T51" si="19">AVERAGE(M3:M47)</f>
        <v>48.17035555555556</v>
      </c>
      <c r="N51" s="3">
        <f t="shared" si="19"/>
        <v>45.903555555555549</v>
      </c>
      <c r="O51" s="3">
        <f t="shared" si="19"/>
        <v>42.73351111111112</v>
      </c>
      <c r="P51" s="3">
        <f t="shared" si="19"/>
        <v>39.534888888888887</v>
      </c>
      <c r="Q51" s="3">
        <f t="shared" si="19"/>
        <v>36.965844444444436</v>
      </c>
      <c r="R51" s="3">
        <f t="shared" si="19"/>
        <v>36.27504444444444</v>
      </c>
      <c r="S51" s="3">
        <f t="shared" si="19"/>
        <v>34.919311111111099</v>
      </c>
      <c r="T51" s="3">
        <f t="shared" si="19"/>
        <v>33.214222222222212</v>
      </c>
    </row>
    <row r="52" spans="11:20" ht="15.75">
      <c r="K52" s="3" t="s">
        <v>49</v>
      </c>
      <c r="L52" s="3">
        <f>MEDIAN(L3:L47)</f>
        <v>46.140999999999998</v>
      </c>
      <c r="M52" s="3">
        <f t="shared" ref="M52:T52" si="20">MEDIAN(M3:M47)</f>
        <v>40.023000000000003</v>
      </c>
      <c r="N52" s="3">
        <f t="shared" si="20"/>
        <v>37.771000000000001</v>
      </c>
      <c r="O52" s="3">
        <f t="shared" si="20"/>
        <v>35.847000000000001</v>
      </c>
      <c r="P52" s="3">
        <f t="shared" si="20"/>
        <v>33.423000000000002</v>
      </c>
      <c r="Q52" s="3">
        <f t="shared" si="20"/>
        <v>31.611000000000001</v>
      </c>
      <c r="R52" s="3">
        <f t="shared" si="20"/>
        <v>31.922999999999998</v>
      </c>
      <c r="S52" s="3">
        <f t="shared" si="20"/>
        <v>30.558</v>
      </c>
      <c r="T52" s="3">
        <f t="shared" si="20"/>
        <v>29.047999999999998</v>
      </c>
    </row>
    <row r="53" spans="11:20" ht="15.75">
      <c r="K53" s="3" t="s">
        <v>50</v>
      </c>
      <c r="L53" s="3">
        <f>_xlfn.STDEV.S(L3:L47)</f>
        <v>31.972879094917037</v>
      </c>
      <c r="M53" s="3">
        <f t="shared" ref="M53:T53" si="21">_xlfn.STDEV.S(M3:M47)</f>
        <v>29.782996147249353</v>
      </c>
      <c r="N53" s="3">
        <f t="shared" si="21"/>
        <v>28.874842667462403</v>
      </c>
      <c r="O53" s="3">
        <f t="shared" si="21"/>
        <v>26.319352507943165</v>
      </c>
      <c r="P53" s="3">
        <f t="shared" si="21"/>
        <v>23.760764196294687</v>
      </c>
      <c r="Q53" s="3">
        <f t="shared" si="21"/>
        <v>21.635361570140379</v>
      </c>
      <c r="R53" s="3">
        <f t="shared" si="21"/>
        <v>20.560501711639819</v>
      </c>
      <c r="S53" s="3">
        <f t="shared" si="21"/>
        <v>19.596185012327641</v>
      </c>
      <c r="T53" s="3">
        <f t="shared" si="21"/>
        <v>18.81418134122249</v>
      </c>
    </row>
    <row r="54" spans="11:20" ht="15.75">
      <c r="K54" s="3" t="s">
        <v>51</v>
      </c>
      <c r="L54" s="3">
        <f>MIN(L3:L47)</f>
        <v>22.36</v>
      </c>
      <c r="M54" s="3">
        <f t="shared" ref="M54:T54" si="22">MIN(M3:M47)</f>
        <v>19.399999999999999</v>
      </c>
      <c r="N54" s="3">
        <f t="shared" si="22"/>
        <v>18.411000000000001</v>
      </c>
      <c r="O54" s="3">
        <f t="shared" si="22"/>
        <v>17.686</v>
      </c>
      <c r="P54" s="3">
        <f t="shared" si="22"/>
        <v>16.821999999999999</v>
      </c>
      <c r="Q54" s="3">
        <f t="shared" si="22"/>
        <v>16.061</v>
      </c>
      <c r="R54" s="3">
        <f t="shared" si="22"/>
        <v>16.704999999999998</v>
      </c>
      <c r="S54" s="3">
        <f t="shared" si="22"/>
        <v>15.962999999999999</v>
      </c>
      <c r="T54" s="3">
        <f t="shared" si="22"/>
        <v>15.253</v>
      </c>
    </row>
    <row r="55" spans="11:20" ht="15.75">
      <c r="K55" s="3" t="s">
        <v>52</v>
      </c>
      <c r="L55" s="3">
        <f>MAX(L3:L47)</f>
        <v>156.38999999999999</v>
      </c>
      <c r="M55" s="3">
        <f t="shared" ref="M55:T55" si="23">MAX(M3:M47)</f>
        <v>140.19999999999999</v>
      </c>
      <c r="N55" s="3">
        <f t="shared" si="23"/>
        <v>145.667</v>
      </c>
      <c r="O55" s="3">
        <f t="shared" si="23"/>
        <v>136.65100000000001</v>
      </c>
      <c r="P55" s="3">
        <f t="shared" si="23"/>
        <v>124.65600000000001</v>
      </c>
      <c r="Q55" s="3">
        <f t="shared" si="23"/>
        <v>118.235</v>
      </c>
      <c r="R55" s="3">
        <f t="shared" si="23"/>
        <v>114.08499999999999</v>
      </c>
      <c r="S55" s="3">
        <f t="shared" si="23"/>
        <v>113.36499999999999</v>
      </c>
      <c r="T55" s="3">
        <f t="shared" si="23"/>
        <v>109.494</v>
      </c>
    </row>
    <row r="57" spans="11:20" ht="15.75">
      <c r="K57" s="26" t="s">
        <v>55</v>
      </c>
      <c r="L57" s="27"/>
    </row>
    <row r="58" spans="11:20" ht="15.75">
      <c r="K58" s="3" t="s">
        <v>48</v>
      </c>
      <c r="L58" s="3">
        <f>AVERAGE(L3:T47)</f>
        <v>41.337837037037083</v>
      </c>
    </row>
    <row r="59" spans="11:20" ht="15.75">
      <c r="K59" s="3" t="s">
        <v>49</v>
      </c>
      <c r="L59" s="3">
        <f>MEDIAN(L3:T47)</f>
        <v>33.371000000000002</v>
      </c>
    </row>
    <row r="60" spans="11:20" ht="15.75">
      <c r="K60" s="3" t="s">
        <v>50</v>
      </c>
      <c r="L60" s="3">
        <f>_xlfn.STDEV.S(L3:T47)</f>
        <v>25.629719501602022</v>
      </c>
    </row>
    <row r="61" spans="11:20" ht="15.75">
      <c r="K61" s="3" t="s">
        <v>51</v>
      </c>
      <c r="L61" s="3">
        <f>MIN(L3:T47)</f>
        <v>15.253</v>
      </c>
    </row>
    <row r="62" spans="11:20" ht="15.75">
      <c r="K62" s="3" t="s">
        <v>52</v>
      </c>
      <c r="L62" s="3">
        <f>MAX(L3:T47)</f>
        <v>156.38999999999999</v>
      </c>
    </row>
  </sheetData>
  <mergeCells count="4">
    <mergeCell ref="K49:T49"/>
    <mergeCell ref="A1:J1"/>
    <mergeCell ref="L1:T1"/>
    <mergeCell ref="K57:L5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97711-91AA-4A26-901A-9DB02437E756}">
  <dimension ref="A1:OZ409"/>
  <sheetViews>
    <sheetView topLeftCell="H1" workbookViewId="0">
      <selection activeCell="L16" sqref="L16"/>
    </sheetView>
  </sheetViews>
  <sheetFormatPr defaultRowHeight="15"/>
  <cols>
    <col min="1" max="1" width="22.140625" customWidth="1"/>
    <col min="2" max="2" width="16.140625" customWidth="1"/>
    <col min="3" max="3" width="20.85546875" customWidth="1"/>
    <col min="4" max="4" width="18.85546875" customWidth="1"/>
    <col min="5" max="5" width="15.28515625" customWidth="1"/>
    <col min="6" max="6" width="24.42578125" customWidth="1"/>
    <col min="8" max="8" width="28.5703125" customWidth="1"/>
    <col min="9" max="9" width="16.85546875" customWidth="1"/>
    <col min="10" max="10" width="18.140625" customWidth="1"/>
    <col min="11" max="11" width="31.7109375" customWidth="1"/>
    <col min="12" max="12" width="18.140625" customWidth="1"/>
    <col min="13" max="13" width="17.28515625" customWidth="1"/>
  </cols>
  <sheetData>
    <row r="1" spans="1:416" ht="15.75">
      <c r="C1" s="27" t="s">
        <v>61</v>
      </c>
      <c r="D1" s="33"/>
      <c r="F1" s="10" t="s">
        <v>62</v>
      </c>
      <c r="H1" s="10" t="s">
        <v>76</v>
      </c>
      <c r="J1" s="33" t="s">
        <v>60</v>
      </c>
      <c r="K1" s="33"/>
      <c r="L1" s="33"/>
      <c r="M1" s="33"/>
      <c r="N1" s="33"/>
      <c r="O1" s="33"/>
      <c r="P1" s="33"/>
    </row>
    <row r="2" spans="1:416" ht="15.75">
      <c r="A2" s="10" t="s">
        <v>1</v>
      </c>
      <c r="C2" s="29" t="s">
        <v>63</v>
      </c>
      <c r="D2" s="38"/>
      <c r="F2" s="10" t="s">
        <v>64</v>
      </c>
      <c r="H2" s="10" t="s">
        <v>64</v>
      </c>
      <c r="J2" s="33" t="s">
        <v>65</v>
      </c>
      <c r="K2" s="33"/>
      <c r="L2" s="33"/>
      <c r="M2" s="33"/>
      <c r="N2" s="33"/>
      <c r="O2" s="33"/>
      <c r="P2" s="33"/>
    </row>
    <row r="3" spans="1:416" ht="15.75">
      <c r="A3" s="23" t="s">
        <v>3</v>
      </c>
      <c r="C3" s="2">
        <v>1</v>
      </c>
      <c r="D3" s="2">
        <v>2</v>
      </c>
      <c r="F3" s="15">
        <v>42.02</v>
      </c>
      <c r="H3" s="15">
        <f>LN(F3)</f>
        <v>3.7381456954168546</v>
      </c>
    </row>
    <row r="4" spans="1:416" ht="15.75">
      <c r="A4" s="23"/>
      <c r="C4" s="2">
        <v>1</v>
      </c>
      <c r="D4" s="2">
        <v>3</v>
      </c>
      <c r="F4" s="15">
        <v>37.926000000000002</v>
      </c>
      <c r="H4" s="15">
        <f t="shared" ref="H4:H67" si="0">LN(F4)</f>
        <v>3.6356368927182166</v>
      </c>
      <c r="J4" s="10" t="s">
        <v>66</v>
      </c>
      <c r="K4" s="36" t="s">
        <v>67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  <c r="AP4" s="2">
        <v>1</v>
      </c>
      <c r="AQ4" s="2">
        <v>1</v>
      </c>
      <c r="AR4" s="2">
        <v>1</v>
      </c>
      <c r="AS4" s="2">
        <v>1</v>
      </c>
      <c r="AT4" s="2">
        <v>1</v>
      </c>
      <c r="AU4" s="2">
        <v>1</v>
      </c>
      <c r="AV4" s="2">
        <v>1</v>
      </c>
      <c r="AW4" s="2">
        <v>1</v>
      </c>
      <c r="AX4" s="2">
        <v>1</v>
      </c>
      <c r="AY4" s="2">
        <v>1</v>
      </c>
      <c r="AZ4" s="2">
        <v>1</v>
      </c>
      <c r="BA4" s="2">
        <v>1</v>
      </c>
      <c r="BB4" s="2">
        <v>1</v>
      </c>
      <c r="BC4" s="2">
        <v>1</v>
      </c>
      <c r="BD4" s="2">
        <v>1</v>
      </c>
      <c r="BE4" s="2">
        <v>1</v>
      </c>
      <c r="BF4" s="2">
        <v>1</v>
      </c>
      <c r="BG4" s="2">
        <v>1</v>
      </c>
      <c r="BH4" s="2">
        <v>1</v>
      </c>
      <c r="BI4" s="2">
        <v>1</v>
      </c>
      <c r="BJ4" s="2">
        <v>1</v>
      </c>
      <c r="BK4" s="2">
        <v>1</v>
      </c>
      <c r="BL4" s="2">
        <v>1</v>
      </c>
      <c r="BM4" s="2">
        <v>1</v>
      </c>
      <c r="BN4" s="2">
        <v>1</v>
      </c>
      <c r="BO4" s="2">
        <v>1</v>
      </c>
      <c r="BP4" s="2">
        <v>1</v>
      </c>
      <c r="BQ4" s="2">
        <v>1</v>
      </c>
      <c r="BR4" s="2">
        <v>1</v>
      </c>
      <c r="BS4" s="2">
        <v>1</v>
      </c>
      <c r="BT4" s="2">
        <v>1</v>
      </c>
      <c r="BU4" s="2">
        <v>1</v>
      </c>
      <c r="BV4" s="2">
        <v>1</v>
      </c>
      <c r="BW4" s="2">
        <v>1</v>
      </c>
      <c r="BX4" s="2">
        <v>1</v>
      </c>
      <c r="BY4" s="2">
        <v>1</v>
      </c>
      <c r="BZ4" s="2">
        <v>1</v>
      </c>
      <c r="CA4" s="2">
        <v>1</v>
      </c>
      <c r="CB4" s="2">
        <v>1</v>
      </c>
      <c r="CC4" s="2">
        <v>1</v>
      </c>
      <c r="CD4" s="2">
        <v>1</v>
      </c>
      <c r="CE4" s="2">
        <v>1</v>
      </c>
      <c r="CF4" s="2">
        <v>1</v>
      </c>
      <c r="CG4" s="2">
        <v>1</v>
      </c>
      <c r="CH4" s="2">
        <v>1</v>
      </c>
      <c r="CI4" s="2">
        <v>1</v>
      </c>
      <c r="CJ4" s="2">
        <v>1</v>
      </c>
      <c r="CK4" s="2">
        <v>1</v>
      </c>
      <c r="CL4" s="2">
        <v>1</v>
      </c>
      <c r="CM4" s="2">
        <v>1</v>
      </c>
      <c r="CN4" s="2">
        <v>1</v>
      </c>
      <c r="CO4" s="2">
        <v>1</v>
      </c>
      <c r="CP4" s="2">
        <v>1</v>
      </c>
      <c r="CQ4" s="2">
        <v>1</v>
      </c>
      <c r="CR4" s="2">
        <v>1</v>
      </c>
      <c r="CS4" s="2">
        <v>1</v>
      </c>
      <c r="CT4" s="2">
        <v>1</v>
      </c>
      <c r="CU4" s="2">
        <v>1</v>
      </c>
      <c r="CV4" s="2">
        <v>1</v>
      </c>
      <c r="CW4" s="2">
        <v>1</v>
      </c>
      <c r="CX4" s="2">
        <v>1</v>
      </c>
      <c r="CY4" s="2">
        <v>1</v>
      </c>
      <c r="CZ4" s="2">
        <v>1</v>
      </c>
      <c r="DA4" s="2">
        <v>1</v>
      </c>
      <c r="DB4" s="2">
        <v>1</v>
      </c>
      <c r="DC4" s="2">
        <v>1</v>
      </c>
      <c r="DD4" s="2">
        <v>1</v>
      </c>
      <c r="DE4" s="2">
        <v>1</v>
      </c>
      <c r="DF4" s="2">
        <v>1</v>
      </c>
      <c r="DG4" s="2">
        <v>1</v>
      </c>
      <c r="DH4" s="2">
        <v>1</v>
      </c>
      <c r="DI4" s="2">
        <v>1</v>
      </c>
      <c r="DJ4" s="2">
        <v>1</v>
      </c>
      <c r="DK4" s="2">
        <v>1</v>
      </c>
      <c r="DL4" s="2">
        <v>1</v>
      </c>
      <c r="DM4" s="2">
        <v>1</v>
      </c>
      <c r="DN4" s="2">
        <v>1</v>
      </c>
      <c r="DO4" s="2">
        <v>1</v>
      </c>
      <c r="DP4" s="2">
        <v>1</v>
      </c>
      <c r="DQ4" s="2">
        <v>1</v>
      </c>
      <c r="DR4" s="2">
        <v>1</v>
      </c>
      <c r="DS4" s="2">
        <v>1</v>
      </c>
      <c r="DT4" s="2">
        <v>1</v>
      </c>
      <c r="DU4" s="2">
        <v>1</v>
      </c>
      <c r="DV4" s="2">
        <v>1</v>
      </c>
      <c r="DW4" s="2">
        <v>1</v>
      </c>
      <c r="DX4" s="2">
        <v>1</v>
      </c>
      <c r="DY4" s="2">
        <v>1</v>
      </c>
      <c r="DZ4" s="2">
        <v>1</v>
      </c>
      <c r="EA4" s="2">
        <v>1</v>
      </c>
      <c r="EB4" s="2">
        <v>1</v>
      </c>
      <c r="EC4" s="2">
        <v>1</v>
      </c>
      <c r="ED4" s="2">
        <v>1</v>
      </c>
      <c r="EE4" s="2">
        <v>1</v>
      </c>
      <c r="EF4" s="2">
        <v>1</v>
      </c>
      <c r="EG4" s="2">
        <v>1</v>
      </c>
      <c r="EH4" s="2">
        <v>1</v>
      </c>
      <c r="EI4" s="2">
        <v>1</v>
      </c>
      <c r="EJ4" s="2">
        <v>1</v>
      </c>
      <c r="EK4" s="2">
        <v>1</v>
      </c>
      <c r="EL4" s="2">
        <v>1</v>
      </c>
      <c r="EM4" s="2">
        <v>1</v>
      </c>
      <c r="EN4" s="2">
        <v>1</v>
      </c>
      <c r="EO4" s="2">
        <v>1</v>
      </c>
      <c r="EP4" s="2">
        <v>1</v>
      </c>
      <c r="EQ4" s="2">
        <v>1</v>
      </c>
      <c r="ER4" s="2">
        <v>1</v>
      </c>
      <c r="ES4" s="2">
        <v>1</v>
      </c>
      <c r="ET4" s="2">
        <v>1</v>
      </c>
      <c r="EU4" s="2">
        <v>1</v>
      </c>
      <c r="EV4" s="2">
        <v>1</v>
      </c>
      <c r="EW4" s="2">
        <v>1</v>
      </c>
      <c r="EX4" s="2">
        <v>1</v>
      </c>
      <c r="EY4" s="2">
        <v>1</v>
      </c>
      <c r="EZ4" s="2">
        <v>1</v>
      </c>
      <c r="FA4" s="2">
        <v>1</v>
      </c>
      <c r="FB4" s="2">
        <v>1</v>
      </c>
      <c r="FC4" s="2">
        <v>1</v>
      </c>
      <c r="FD4" s="2">
        <v>1</v>
      </c>
      <c r="FE4" s="2">
        <v>1</v>
      </c>
      <c r="FF4" s="2">
        <v>1</v>
      </c>
      <c r="FG4" s="2">
        <v>1</v>
      </c>
      <c r="FH4" s="2">
        <v>1</v>
      </c>
      <c r="FI4" s="2">
        <v>1</v>
      </c>
      <c r="FJ4" s="2">
        <v>1</v>
      </c>
      <c r="FK4" s="2">
        <v>1</v>
      </c>
      <c r="FL4" s="2">
        <v>1</v>
      </c>
      <c r="FM4" s="2">
        <v>1</v>
      </c>
      <c r="FN4" s="2">
        <v>1</v>
      </c>
      <c r="FO4" s="2">
        <v>1</v>
      </c>
      <c r="FP4" s="2">
        <v>1</v>
      </c>
      <c r="FQ4" s="2">
        <v>1</v>
      </c>
      <c r="FR4" s="2">
        <v>1</v>
      </c>
      <c r="FS4" s="2">
        <v>1</v>
      </c>
      <c r="FT4" s="2">
        <v>1</v>
      </c>
      <c r="FU4" s="2">
        <v>1</v>
      </c>
      <c r="FV4" s="2">
        <v>1</v>
      </c>
      <c r="FW4" s="2">
        <v>1</v>
      </c>
      <c r="FX4" s="2">
        <v>1</v>
      </c>
      <c r="FY4" s="2">
        <v>1</v>
      </c>
      <c r="FZ4" s="2">
        <v>1</v>
      </c>
      <c r="GA4" s="2">
        <v>1</v>
      </c>
      <c r="GB4" s="2">
        <v>1</v>
      </c>
      <c r="GC4" s="2">
        <v>1</v>
      </c>
      <c r="GD4" s="2">
        <v>1</v>
      </c>
      <c r="GE4" s="2">
        <v>1</v>
      </c>
      <c r="GF4" s="2">
        <v>1</v>
      </c>
      <c r="GG4" s="2">
        <v>1</v>
      </c>
      <c r="GH4" s="2">
        <v>1</v>
      </c>
      <c r="GI4" s="2">
        <v>1</v>
      </c>
      <c r="GJ4" s="2">
        <v>1</v>
      </c>
      <c r="GK4" s="2">
        <v>1</v>
      </c>
      <c r="GL4" s="2">
        <v>1</v>
      </c>
      <c r="GM4" s="2">
        <v>1</v>
      </c>
      <c r="GN4" s="2">
        <v>1</v>
      </c>
      <c r="GO4" s="2">
        <v>1</v>
      </c>
      <c r="GP4" s="2">
        <v>1</v>
      </c>
      <c r="GQ4" s="2">
        <v>1</v>
      </c>
      <c r="GR4" s="2">
        <v>1</v>
      </c>
      <c r="GS4" s="2">
        <v>1</v>
      </c>
      <c r="GT4" s="2">
        <v>1</v>
      </c>
      <c r="GU4" s="2">
        <v>1</v>
      </c>
      <c r="GV4" s="2">
        <v>1</v>
      </c>
      <c r="GW4" s="2">
        <v>1</v>
      </c>
      <c r="GX4" s="2">
        <v>1</v>
      </c>
      <c r="GY4" s="2">
        <v>1</v>
      </c>
      <c r="GZ4" s="2">
        <v>1</v>
      </c>
      <c r="HA4" s="2">
        <v>1</v>
      </c>
      <c r="HB4" s="2">
        <v>1</v>
      </c>
      <c r="HC4" s="2">
        <v>1</v>
      </c>
      <c r="HD4" s="2">
        <v>1</v>
      </c>
      <c r="HE4" s="2">
        <v>1</v>
      </c>
      <c r="HF4" s="2">
        <v>1</v>
      </c>
      <c r="HG4" s="2">
        <v>1</v>
      </c>
      <c r="HH4" s="2">
        <v>1</v>
      </c>
      <c r="HI4" s="2">
        <v>1</v>
      </c>
      <c r="HJ4" s="2">
        <v>1</v>
      </c>
      <c r="HK4" s="2">
        <v>1</v>
      </c>
      <c r="HL4" s="2">
        <v>1</v>
      </c>
      <c r="HM4" s="2">
        <v>1</v>
      </c>
      <c r="HN4" s="2">
        <v>1</v>
      </c>
      <c r="HO4" s="2">
        <v>1</v>
      </c>
      <c r="HP4" s="2">
        <v>1</v>
      </c>
      <c r="HQ4" s="2">
        <v>1</v>
      </c>
      <c r="HR4" s="2">
        <v>1</v>
      </c>
      <c r="HS4" s="2">
        <v>1</v>
      </c>
      <c r="HT4" s="2">
        <v>1</v>
      </c>
      <c r="HU4" s="2">
        <v>1</v>
      </c>
      <c r="HV4" s="2">
        <v>1</v>
      </c>
      <c r="HW4" s="2">
        <v>1</v>
      </c>
      <c r="HX4" s="2">
        <v>1</v>
      </c>
      <c r="HY4" s="2">
        <v>1</v>
      </c>
      <c r="HZ4" s="2">
        <v>1</v>
      </c>
      <c r="IA4" s="2">
        <v>1</v>
      </c>
      <c r="IB4" s="2">
        <v>1</v>
      </c>
      <c r="IC4" s="2">
        <v>1</v>
      </c>
      <c r="ID4" s="2">
        <v>1</v>
      </c>
      <c r="IE4" s="2">
        <v>1</v>
      </c>
      <c r="IF4" s="2">
        <v>1</v>
      </c>
      <c r="IG4" s="2">
        <v>1</v>
      </c>
      <c r="IH4" s="2">
        <v>1</v>
      </c>
      <c r="II4" s="2">
        <v>1</v>
      </c>
      <c r="IJ4" s="2">
        <v>1</v>
      </c>
      <c r="IK4" s="2">
        <v>1</v>
      </c>
      <c r="IL4" s="2">
        <v>1</v>
      </c>
      <c r="IM4" s="2">
        <v>1</v>
      </c>
      <c r="IN4" s="2">
        <v>1</v>
      </c>
      <c r="IO4" s="2">
        <v>1</v>
      </c>
      <c r="IP4" s="2">
        <v>1</v>
      </c>
      <c r="IQ4" s="2">
        <v>1</v>
      </c>
      <c r="IR4" s="2">
        <v>1</v>
      </c>
      <c r="IS4" s="2">
        <v>1</v>
      </c>
      <c r="IT4" s="2">
        <v>1</v>
      </c>
      <c r="IU4" s="2">
        <v>1</v>
      </c>
      <c r="IV4" s="2">
        <v>1</v>
      </c>
      <c r="IW4" s="2">
        <v>1</v>
      </c>
      <c r="IX4" s="2">
        <v>1</v>
      </c>
      <c r="IY4" s="2">
        <v>1</v>
      </c>
      <c r="IZ4" s="2">
        <v>1</v>
      </c>
      <c r="JA4" s="2">
        <v>1</v>
      </c>
      <c r="JB4" s="2">
        <v>1</v>
      </c>
      <c r="JC4" s="2">
        <v>1</v>
      </c>
      <c r="JD4" s="2">
        <v>1</v>
      </c>
      <c r="JE4" s="2">
        <v>1</v>
      </c>
      <c r="JF4" s="2">
        <v>1</v>
      </c>
      <c r="JG4" s="2">
        <v>1</v>
      </c>
      <c r="JH4" s="2">
        <v>1</v>
      </c>
      <c r="JI4" s="2">
        <v>1</v>
      </c>
      <c r="JJ4" s="2">
        <v>1</v>
      </c>
      <c r="JK4" s="2">
        <v>1</v>
      </c>
      <c r="JL4" s="2">
        <v>1</v>
      </c>
      <c r="JM4" s="2">
        <v>1</v>
      </c>
      <c r="JN4" s="2">
        <v>1</v>
      </c>
      <c r="JO4" s="2">
        <v>1</v>
      </c>
      <c r="JP4" s="2">
        <v>1</v>
      </c>
      <c r="JQ4" s="2">
        <v>1</v>
      </c>
      <c r="JR4" s="2">
        <v>1</v>
      </c>
      <c r="JS4" s="2">
        <v>1</v>
      </c>
      <c r="JT4" s="2">
        <v>1</v>
      </c>
      <c r="JU4" s="2">
        <v>1</v>
      </c>
      <c r="JV4" s="2">
        <v>1</v>
      </c>
      <c r="JW4" s="2">
        <v>1</v>
      </c>
      <c r="JX4" s="2">
        <v>1</v>
      </c>
      <c r="JY4" s="2">
        <v>1</v>
      </c>
      <c r="JZ4" s="2">
        <v>1</v>
      </c>
      <c r="KA4" s="2">
        <v>1</v>
      </c>
      <c r="KB4" s="2">
        <v>1</v>
      </c>
      <c r="KC4" s="2">
        <v>1</v>
      </c>
      <c r="KD4" s="2">
        <v>1</v>
      </c>
      <c r="KE4" s="2">
        <v>1</v>
      </c>
      <c r="KF4" s="2">
        <v>1</v>
      </c>
      <c r="KG4" s="2">
        <v>1</v>
      </c>
      <c r="KH4" s="2">
        <v>1</v>
      </c>
      <c r="KI4" s="2">
        <v>1</v>
      </c>
      <c r="KJ4" s="2">
        <v>1</v>
      </c>
      <c r="KK4" s="2">
        <v>1</v>
      </c>
      <c r="KL4" s="2">
        <v>1</v>
      </c>
      <c r="KM4" s="2">
        <v>1</v>
      </c>
      <c r="KN4" s="2">
        <v>1</v>
      </c>
      <c r="KO4" s="2">
        <v>1</v>
      </c>
      <c r="KP4" s="2">
        <v>1</v>
      </c>
      <c r="KQ4" s="2">
        <v>1</v>
      </c>
      <c r="KR4" s="2">
        <v>1</v>
      </c>
      <c r="KS4" s="2">
        <v>1</v>
      </c>
      <c r="KT4" s="2">
        <v>1</v>
      </c>
      <c r="KU4" s="2">
        <v>1</v>
      </c>
      <c r="KV4" s="2">
        <v>1</v>
      </c>
      <c r="KW4" s="2">
        <v>1</v>
      </c>
      <c r="KX4" s="2">
        <v>1</v>
      </c>
      <c r="KY4" s="2">
        <v>1</v>
      </c>
      <c r="KZ4" s="2">
        <v>1</v>
      </c>
      <c r="LA4" s="2">
        <v>1</v>
      </c>
      <c r="LB4" s="2">
        <v>1</v>
      </c>
      <c r="LC4" s="2">
        <v>1</v>
      </c>
      <c r="LD4" s="2">
        <v>1</v>
      </c>
      <c r="LE4" s="2">
        <v>1</v>
      </c>
      <c r="LF4" s="2">
        <v>1</v>
      </c>
      <c r="LG4" s="2">
        <v>1</v>
      </c>
      <c r="LH4" s="2">
        <v>1</v>
      </c>
      <c r="LI4" s="2">
        <v>1</v>
      </c>
      <c r="LJ4" s="2">
        <v>1</v>
      </c>
      <c r="LK4" s="2">
        <v>1</v>
      </c>
      <c r="LL4" s="2">
        <v>1</v>
      </c>
      <c r="LM4" s="2">
        <v>1</v>
      </c>
      <c r="LN4" s="2">
        <v>1</v>
      </c>
      <c r="LO4" s="2">
        <v>1</v>
      </c>
      <c r="LP4" s="2">
        <v>1</v>
      </c>
      <c r="LQ4" s="2">
        <v>1</v>
      </c>
      <c r="LR4" s="2">
        <v>1</v>
      </c>
      <c r="LS4" s="2">
        <v>1</v>
      </c>
      <c r="LT4" s="2">
        <v>1</v>
      </c>
      <c r="LU4" s="2">
        <v>1</v>
      </c>
      <c r="LV4" s="2">
        <v>1</v>
      </c>
      <c r="LW4" s="2">
        <v>1</v>
      </c>
      <c r="LX4" s="2">
        <v>1</v>
      </c>
      <c r="LY4" s="2">
        <v>1</v>
      </c>
      <c r="LZ4" s="2">
        <v>1</v>
      </c>
      <c r="MA4" s="2">
        <v>1</v>
      </c>
      <c r="MB4" s="2">
        <v>1</v>
      </c>
      <c r="MC4" s="2">
        <v>1</v>
      </c>
      <c r="MD4" s="2">
        <v>1</v>
      </c>
      <c r="ME4" s="2">
        <v>1</v>
      </c>
      <c r="MF4" s="2">
        <v>1</v>
      </c>
      <c r="MG4" s="2">
        <v>1</v>
      </c>
      <c r="MH4" s="2">
        <v>1</v>
      </c>
      <c r="MI4" s="2">
        <v>1</v>
      </c>
      <c r="MJ4" s="2">
        <v>1</v>
      </c>
      <c r="MK4" s="2">
        <v>1</v>
      </c>
      <c r="ML4" s="2">
        <v>1</v>
      </c>
      <c r="MM4" s="2">
        <v>1</v>
      </c>
      <c r="MN4" s="2">
        <v>1</v>
      </c>
      <c r="MO4" s="2">
        <v>1</v>
      </c>
      <c r="MP4" s="2">
        <v>1</v>
      </c>
      <c r="MQ4" s="2">
        <v>1</v>
      </c>
      <c r="MR4" s="2">
        <v>1</v>
      </c>
      <c r="MS4" s="2">
        <v>1</v>
      </c>
      <c r="MT4" s="2">
        <v>1</v>
      </c>
      <c r="MU4" s="2">
        <v>1</v>
      </c>
      <c r="MV4" s="2">
        <v>1</v>
      </c>
      <c r="MW4" s="2">
        <v>1</v>
      </c>
      <c r="MX4" s="2">
        <v>1</v>
      </c>
      <c r="MY4" s="2">
        <v>1</v>
      </c>
      <c r="MZ4" s="2">
        <v>1</v>
      </c>
      <c r="NA4" s="2">
        <v>1</v>
      </c>
      <c r="NB4" s="2">
        <v>1</v>
      </c>
      <c r="NC4" s="2">
        <v>1</v>
      </c>
      <c r="ND4" s="2">
        <v>1</v>
      </c>
      <c r="NE4" s="2">
        <v>1</v>
      </c>
      <c r="NF4" s="2">
        <v>1</v>
      </c>
      <c r="NG4" s="2">
        <v>1</v>
      </c>
      <c r="NH4" s="2">
        <v>1</v>
      </c>
      <c r="NI4" s="2">
        <v>1</v>
      </c>
      <c r="NJ4" s="2">
        <v>1</v>
      </c>
      <c r="NK4" s="2">
        <v>1</v>
      </c>
      <c r="NL4" s="2">
        <v>1</v>
      </c>
      <c r="NM4" s="2">
        <v>1</v>
      </c>
      <c r="NN4" s="2">
        <v>1</v>
      </c>
      <c r="NO4" s="2">
        <v>1</v>
      </c>
      <c r="NP4" s="2">
        <v>1</v>
      </c>
      <c r="NQ4" s="2">
        <v>1</v>
      </c>
      <c r="NR4" s="2">
        <v>1</v>
      </c>
      <c r="NS4" s="2">
        <v>1</v>
      </c>
      <c r="NT4" s="2">
        <v>1</v>
      </c>
      <c r="NU4" s="2">
        <v>1</v>
      </c>
      <c r="NV4" s="2">
        <v>1</v>
      </c>
      <c r="NW4" s="2">
        <v>1</v>
      </c>
      <c r="NX4" s="2">
        <v>1</v>
      </c>
      <c r="NY4" s="2">
        <v>1</v>
      </c>
      <c r="NZ4" s="2">
        <v>1</v>
      </c>
      <c r="OA4" s="2">
        <v>1</v>
      </c>
      <c r="OB4" s="2">
        <v>1</v>
      </c>
      <c r="OC4" s="2">
        <v>1</v>
      </c>
      <c r="OD4" s="2">
        <v>1</v>
      </c>
      <c r="OE4" s="2">
        <v>1</v>
      </c>
      <c r="OF4" s="2">
        <v>1</v>
      </c>
      <c r="OG4" s="2">
        <v>1</v>
      </c>
      <c r="OH4" s="2">
        <v>1</v>
      </c>
      <c r="OI4" s="2">
        <v>1</v>
      </c>
      <c r="OJ4" s="2">
        <v>1</v>
      </c>
      <c r="OK4" s="2">
        <v>1</v>
      </c>
      <c r="OL4" s="2">
        <v>1</v>
      </c>
      <c r="OM4" s="2">
        <v>1</v>
      </c>
      <c r="ON4" s="2">
        <v>1</v>
      </c>
      <c r="OO4" s="2">
        <v>1</v>
      </c>
      <c r="OP4" s="2">
        <v>1</v>
      </c>
      <c r="OQ4" s="2">
        <v>1</v>
      </c>
      <c r="OR4" s="2">
        <v>1</v>
      </c>
      <c r="OS4" s="2">
        <v>1</v>
      </c>
      <c r="OT4" s="2">
        <v>1</v>
      </c>
      <c r="OU4" s="2">
        <v>1</v>
      </c>
      <c r="OV4" s="2">
        <v>1</v>
      </c>
      <c r="OW4" s="2">
        <v>1</v>
      </c>
      <c r="OX4" s="2">
        <v>1</v>
      </c>
      <c r="OY4" s="2">
        <v>1</v>
      </c>
      <c r="OZ4" s="2">
        <v>1</v>
      </c>
    </row>
    <row r="5" spans="1:416" ht="15.75">
      <c r="A5" s="23"/>
      <c r="C5" s="2">
        <v>1</v>
      </c>
      <c r="D5" s="2">
        <v>4</v>
      </c>
      <c r="F5" s="15">
        <v>36.441000000000003</v>
      </c>
      <c r="H5" s="15">
        <f t="shared" si="0"/>
        <v>3.5956945143862433</v>
      </c>
      <c r="K5" s="37"/>
      <c r="L5" s="2">
        <v>2</v>
      </c>
      <c r="M5" s="2">
        <v>3</v>
      </c>
      <c r="N5" s="2">
        <v>4</v>
      </c>
      <c r="O5" s="2">
        <v>5</v>
      </c>
      <c r="P5" s="2">
        <v>6</v>
      </c>
      <c r="Q5" s="2">
        <v>7</v>
      </c>
      <c r="R5" s="2">
        <v>8</v>
      </c>
      <c r="S5" s="2">
        <v>9</v>
      </c>
      <c r="T5" s="2">
        <v>10</v>
      </c>
      <c r="U5" s="2">
        <v>2</v>
      </c>
      <c r="V5" s="2">
        <v>3</v>
      </c>
      <c r="W5" s="2">
        <v>4</v>
      </c>
      <c r="X5" s="2">
        <v>5</v>
      </c>
      <c r="Y5" s="2">
        <v>6</v>
      </c>
      <c r="Z5" s="2">
        <v>7</v>
      </c>
      <c r="AA5" s="2">
        <v>8</v>
      </c>
      <c r="AB5" s="2">
        <v>9</v>
      </c>
      <c r="AC5" s="2">
        <v>10</v>
      </c>
      <c r="AD5" s="2">
        <v>2</v>
      </c>
      <c r="AE5" s="2">
        <v>3</v>
      </c>
      <c r="AF5" s="2">
        <v>4</v>
      </c>
      <c r="AG5" s="2">
        <v>5</v>
      </c>
      <c r="AH5" s="2">
        <v>6</v>
      </c>
      <c r="AI5" s="2">
        <v>7</v>
      </c>
      <c r="AJ5" s="2">
        <v>8</v>
      </c>
      <c r="AK5" s="2">
        <v>9</v>
      </c>
      <c r="AL5" s="2">
        <v>10</v>
      </c>
      <c r="AM5" s="2">
        <v>2</v>
      </c>
      <c r="AN5" s="2">
        <v>3</v>
      </c>
      <c r="AO5" s="2">
        <v>4</v>
      </c>
      <c r="AP5" s="2">
        <v>5</v>
      </c>
      <c r="AQ5" s="2">
        <v>6</v>
      </c>
      <c r="AR5" s="2">
        <v>7</v>
      </c>
      <c r="AS5" s="2">
        <v>8</v>
      </c>
      <c r="AT5" s="2">
        <v>9</v>
      </c>
      <c r="AU5" s="2">
        <v>10</v>
      </c>
      <c r="AV5" s="2">
        <v>2</v>
      </c>
      <c r="AW5" s="2">
        <v>3</v>
      </c>
      <c r="AX5" s="2">
        <v>4</v>
      </c>
      <c r="AY5" s="2">
        <v>5</v>
      </c>
      <c r="AZ5" s="2">
        <v>6</v>
      </c>
      <c r="BA5" s="2">
        <v>7</v>
      </c>
      <c r="BB5" s="2">
        <v>8</v>
      </c>
      <c r="BC5" s="2">
        <v>9</v>
      </c>
      <c r="BD5" s="2">
        <v>10</v>
      </c>
      <c r="BE5" s="2">
        <v>2</v>
      </c>
      <c r="BF5" s="2">
        <v>3</v>
      </c>
      <c r="BG5" s="2">
        <v>4</v>
      </c>
      <c r="BH5" s="2">
        <v>5</v>
      </c>
      <c r="BI5" s="2">
        <v>6</v>
      </c>
      <c r="BJ5" s="2">
        <v>7</v>
      </c>
      <c r="BK5" s="2">
        <v>8</v>
      </c>
      <c r="BL5" s="2">
        <v>9</v>
      </c>
      <c r="BM5" s="2">
        <v>10</v>
      </c>
      <c r="BN5" s="2">
        <v>2</v>
      </c>
      <c r="BO5" s="2">
        <v>3</v>
      </c>
      <c r="BP5" s="2">
        <v>4</v>
      </c>
      <c r="BQ5" s="2">
        <v>5</v>
      </c>
      <c r="BR5" s="2">
        <v>6</v>
      </c>
      <c r="BS5" s="2">
        <v>7</v>
      </c>
      <c r="BT5" s="2">
        <v>8</v>
      </c>
      <c r="BU5" s="2">
        <v>9</v>
      </c>
      <c r="BV5" s="2">
        <v>10</v>
      </c>
      <c r="BW5" s="2">
        <v>2</v>
      </c>
      <c r="BX5" s="2">
        <v>3</v>
      </c>
      <c r="BY5" s="2">
        <v>4</v>
      </c>
      <c r="BZ5" s="2">
        <v>5</v>
      </c>
      <c r="CA5" s="2">
        <v>6</v>
      </c>
      <c r="CB5" s="2">
        <v>7</v>
      </c>
      <c r="CC5" s="2">
        <v>8</v>
      </c>
      <c r="CD5" s="2">
        <v>9</v>
      </c>
      <c r="CE5" s="2">
        <v>10</v>
      </c>
      <c r="CF5" s="2">
        <v>2</v>
      </c>
      <c r="CG5" s="2">
        <v>3</v>
      </c>
      <c r="CH5" s="2">
        <v>4</v>
      </c>
      <c r="CI5" s="2">
        <v>5</v>
      </c>
      <c r="CJ5" s="2">
        <v>6</v>
      </c>
      <c r="CK5" s="2">
        <v>7</v>
      </c>
      <c r="CL5" s="2">
        <v>8</v>
      </c>
      <c r="CM5" s="2">
        <v>9</v>
      </c>
      <c r="CN5" s="2">
        <v>10</v>
      </c>
      <c r="CO5" s="2">
        <v>2</v>
      </c>
      <c r="CP5" s="2">
        <v>3</v>
      </c>
      <c r="CQ5" s="2">
        <v>4</v>
      </c>
      <c r="CR5" s="2">
        <v>5</v>
      </c>
      <c r="CS5" s="2">
        <v>6</v>
      </c>
      <c r="CT5" s="2">
        <v>7</v>
      </c>
      <c r="CU5" s="2">
        <v>8</v>
      </c>
      <c r="CV5" s="2">
        <v>9</v>
      </c>
      <c r="CW5" s="2">
        <v>10</v>
      </c>
      <c r="CX5" s="2">
        <v>2</v>
      </c>
      <c r="CY5" s="2">
        <v>3</v>
      </c>
      <c r="CZ5" s="2">
        <v>4</v>
      </c>
      <c r="DA5" s="2">
        <v>5</v>
      </c>
      <c r="DB5" s="2">
        <v>6</v>
      </c>
      <c r="DC5" s="2">
        <v>7</v>
      </c>
      <c r="DD5" s="2">
        <v>8</v>
      </c>
      <c r="DE5" s="2">
        <v>9</v>
      </c>
      <c r="DF5" s="2">
        <v>10</v>
      </c>
      <c r="DG5" s="2">
        <v>2</v>
      </c>
      <c r="DH5" s="2">
        <v>3</v>
      </c>
      <c r="DI5" s="2">
        <v>4</v>
      </c>
      <c r="DJ5" s="2">
        <v>5</v>
      </c>
      <c r="DK5" s="2">
        <v>6</v>
      </c>
      <c r="DL5" s="2">
        <v>7</v>
      </c>
      <c r="DM5" s="2">
        <v>8</v>
      </c>
      <c r="DN5" s="2">
        <v>9</v>
      </c>
      <c r="DO5" s="2">
        <v>10</v>
      </c>
      <c r="DP5" s="2">
        <v>2</v>
      </c>
      <c r="DQ5" s="2">
        <v>3</v>
      </c>
      <c r="DR5" s="2">
        <v>4</v>
      </c>
      <c r="DS5" s="2">
        <v>5</v>
      </c>
      <c r="DT5" s="2">
        <v>6</v>
      </c>
      <c r="DU5" s="2">
        <v>7</v>
      </c>
      <c r="DV5" s="2">
        <v>8</v>
      </c>
      <c r="DW5" s="2">
        <v>9</v>
      </c>
      <c r="DX5" s="2">
        <v>10</v>
      </c>
      <c r="DY5" s="2">
        <v>2</v>
      </c>
      <c r="DZ5" s="2">
        <v>3</v>
      </c>
      <c r="EA5" s="2">
        <v>4</v>
      </c>
      <c r="EB5" s="2">
        <v>5</v>
      </c>
      <c r="EC5" s="2">
        <v>6</v>
      </c>
      <c r="ED5" s="2">
        <v>7</v>
      </c>
      <c r="EE5" s="2">
        <v>8</v>
      </c>
      <c r="EF5" s="2">
        <v>9</v>
      </c>
      <c r="EG5" s="2">
        <v>10</v>
      </c>
      <c r="EH5" s="2">
        <v>2</v>
      </c>
      <c r="EI5" s="2">
        <v>3</v>
      </c>
      <c r="EJ5" s="2">
        <v>4</v>
      </c>
      <c r="EK5" s="2">
        <v>5</v>
      </c>
      <c r="EL5" s="2">
        <v>6</v>
      </c>
      <c r="EM5" s="2">
        <v>7</v>
      </c>
      <c r="EN5" s="2">
        <v>8</v>
      </c>
      <c r="EO5" s="2">
        <v>9</v>
      </c>
      <c r="EP5" s="2">
        <v>10</v>
      </c>
      <c r="EQ5" s="2">
        <v>2</v>
      </c>
      <c r="ER5" s="2">
        <v>3</v>
      </c>
      <c r="ES5" s="2">
        <v>4</v>
      </c>
      <c r="ET5" s="2">
        <v>5</v>
      </c>
      <c r="EU5" s="2">
        <v>6</v>
      </c>
      <c r="EV5" s="2">
        <v>7</v>
      </c>
      <c r="EW5" s="2">
        <v>8</v>
      </c>
      <c r="EX5" s="2">
        <v>9</v>
      </c>
      <c r="EY5" s="2">
        <v>10</v>
      </c>
      <c r="EZ5" s="2">
        <v>2</v>
      </c>
      <c r="FA5" s="2">
        <v>3</v>
      </c>
      <c r="FB5" s="2">
        <v>4</v>
      </c>
      <c r="FC5" s="2">
        <v>5</v>
      </c>
      <c r="FD5" s="2">
        <v>6</v>
      </c>
      <c r="FE5" s="2">
        <v>7</v>
      </c>
      <c r="FF5" s="2">
        <v>8</v>
      </c>
      <c r="FG5" s="2">
        <v>9</v>
      </c>
      <c r="FH5" s="2">
        <v>10</v>
      </c>
      <c r="FI5" s="2">
        <v>2</v>
      </c>
      <c r="FJ5" s="2">
        <v>3</v>
      </c>
      <c r="FK5" s="2">
        <v>4</v>
      </c>
      <c r="FL5" s="2">
        <v>5</v>
      </c>
      <c r="FM5" s="2">
        <v>6</v>
      </c>
      <c r="FN5" s="2">
        <v>7</v>
      </c>
      <c r="FO5" s="2">
        <v>8</v>
      </c>
      <c r="FP5" s="2">
        <v>9</v>
      </c>
      <c r="FQ5" s="2">
        <v>10</v>
      </c>
      <c r="FR5" s="2">
        <v>2</v>
      </c>
      <c r="FS5" s="2">
        <v>3</v>
      </c>
      <c r="FT5" s="2">
        <v>4</v>
      </c>
      <c r="FU5" s="2">
        <v>5</v>
      </c>
      <c r="FV5" s="2">
        <v>6</v>
      </c>
      <c r="FW5" s="2">
        <v>7</v>
      </c>
      <c r="FX5" s="2">
        <v>8</v>
      </c>
      <c r="FY5" s="2">
        <v>9</v>
      </c>
      <c r="FZ5" s="2">
        <v>10</v>
      </c>
      <c r="GA5" s="2">
        <v>2</v>
      </c>
      <c r="GB5" s="2">
        <v>3</v>
      </c>
      <c r="GC5" s="2">
        <v>4</v>
      </c>
      <c r="GD5" s="2">
        <v>5</v>
      </c>
      <c r="GE5" s="2">
        <v>6</v>
      </c>
      <c r="GF5" s="2">
        <v>7</v>
      </c>
      <c r="GG5" s="2">
        <v>8</v>
      </c>
      <c r="GH5" s="2">
        <v>9</v>
      </c>
      <c r="GI5" s="2">
        <v>10</v>
      </c>
      <c r="GJ5" s="2">
        <v>2</v>
      </c>
      <c r="GK5" s="2">
        <v>3</v>
      </c>
      <c r="GL5" s="2">
        <v>4</v>
      </c>
      <c r="GM5" s="2">
        <v>5</v>
      </c>
      <c r="GN5" s="2">
        <v>6</v>
      </c>
      <c r="GO5" s="2">
        <v>7</v>
      </c>
      <c r="GP5" s="2">
        <v>8</v>
      </c>
      <c r="GQ5" s="2">
        <v>9</v>
      </c>
      <c r="GR5" s="2">
        <v>10</v>
      </c>
      <c r="GS5" s="2">
        <v>2</v>
      </c>
      <c r="GT5" s="2">
        <v>3</v>
      </c>
      <c r="GU5" s="2">
        <v>4</v>
      </c>
      <c r="GV5" s="2">
        <v>5</v>
      </c>
      <c r="GW5" s="2">
        <v>6</v>
      </c>
      <c r="GX5" s="2">
        <v>7</v>
      </c>
      <c r="GY5" s="2">
        <v>8</v>
      </c>
      <c r="GZ5" s="2">
        <v>9</v>
      </c>
      <c r="HA5" s="2">
        <v>10</v>
      </c>
      <c r="HB5" s="2">
        <v>2</v>
      </c>
      <c r="HC5" s="2">
        <v>3</v>
      </c>
      <c r="HD5" s="2">
        <v>4</v>
      </c>
      <c r="HE5" s="2">
        <v>5</v>
      </c>
      <c r="HF5" s="2">
        <v>6</v>
      </c>
      <c r="HG5" s="2">
        <v>7</v>
      </c>
      <c r="HH5" s="2">
        <v>8</v>
      </c>
      <c r="HI5" s="2">
        <v>9</v>
      </c>
      <c r="HJ5" s="2">
        <v>10</v>
      </c>
      <c r="HK5" s="2">
        <v>2</v>
      </c>
      <c r="HL5" s="2">
        <v>3</v>
      </c>
      <c r="HM5" s="2">
        <v>4</v>
      </c>
      <c r="HN5" s="2">
        <v>5</v>
      </c>
      <c r="HO5" s="2">
        <v>6</v>
      </c>
      <c r="HP5" s="2">
        <v>7</v>
      </c>
      <c r="HQ5" s="2">
        <v>8</v>
      </c>
      <c r="HR5" s="2">
        <v>9</v>
      </c>
      <c r="HS5" s="2">
        <v>10</v>
      </c>
      <c r="HT5" s="2">
        <v>2</v>
      </c>
      <c r="HU5" s="2">
        <v>3</v>
      </c>
      <c r="HV5" s="2">
        <v>4</v>
      </c>
      <c r="HW5" s="2">
        <v>5</v>
      </c>
      <c r="HX5" s="2">
        <v>6</v>
      </c>
      <c r="HY5" s="2">
        <v>7</v>
      </c>
      <c r="HZ5" s="2">
        <v>8</v>
      </c>
      <c r="IA5" s="2">
        <v>9</v>
      </c>
      <c r="IB5" s="2">
        <v>10</v>
      </c>
      <c r="IC5" s="2">
        <v>2</v>
      </c>
      <c r="ID5" s="2">
        <v>3</v>
      </c>
      <c r="IE5" s="2">
        <v>4</v>
      </c>
      <c r="IF5" s="2">
        <v>5</v>
      </c>
      <c r="IG5" s="2">
        <v>6</v>
      </c>
      <c r="IH5" s="2">
        <v>7</v>
      </c>
      <c r="II5" s="2">
        <v>8</v>
      </c>
      <c r="IJ5" s="2">
        <v>9</v>
      </c>
      <c r="IK5" s="2">
        <v>10</v>
      </c>
      <c r="IL5" s="2">
        <v>2</v>
      </c>
      <c r="IM5" s="2">
        <v>3</v>
      </c>
      <c r="IN5" s="2">
        <v>4</v>
      </c>
      <c r="IO5" s="2">
        <v>5</v>
      </c>
      <c r="IP5" s="2">
        <v>6</v>
      </c>
      <c r="IQ5" s="2">
        <v>7</v>
      </c>
      <c r="IR5" s="2">
        <v>8</v>
      </c>
      <c r="IS5" s="2">
        <v>9</v>
      </c>
      <c r="IT5" s="2">
        <v>10</v>
      </c>
      <c r="IU5" s="2">
        <v>2</v>
      </c>
      <c r="IV5" s="2">
        <v>3</v>
      </c>
      <c r="IW5" s="2">
        <v>4</v>
      </c>
      <c r="IX5" s="2">
        <v>5</v>
      </c>
      <c r="IY5" s="2">
        <v>6</v>
      </c>
      <c r="IZ5" s="2">
        <v>7</v>
      </c>
      <c r="JA5" s="2">
        <v>8</v>
      </c>
      <c r="JB5" s="2">
        <v>9</v>
      </c>
      <c r="JC5" s="2">
        <v>10</v>
      </c>
      <c r="JD5" s="2">
        <v>2</v>
      </c>
      <c r="JE5" s="2">
        <v>3</v>
      </c>
      <c r="JF5" s="2">
        <v>4</v>
      </c>
      <c r="JG5" s="2">
        <v>5</v>
      </c>
      <c r="JH5" s="2">
        <v>6</v>
      </c>
      <c r="JI5" s="2">
        <v>7</v>
      </c>
      <c r="JJ5" s="2">
        <v>8</v>
      </c>
      <c r="JK5" s="2">
        <v>9</v>
      </c>
      <c r="JL5" s="2">
        <v>10</v>
      </c>
      <c r="JM5" s="2">
        <v>2</v>
      </c>
      <c r="JN5" s="2">
        <v>3</v>
      </c>
      <c r="JO5" s="2">
        <v>4</v>
      </c>
      <c r="JP5" s="2">
        <v>5</v>
      </c>
      <c r="JQ5" s="2">
        <v>6</v>
      </c>
      <c r="JR5" s="2">
        <v>7</v>
      </c>
      <c r="JS5" s="2">
        <v>8</v>
      </c>
      <c r="JT5" s="2">
        <v>9</v>
      </c>
      <c r="JU5" s="2">
        <v>10</v>
      </c>
      <c r="JV5" s="2">
        <v>2</v>
      </c>
      <c r="JW5" s="2">
        <v>3</v>
      </c>
      <c r="JX5" s="2">
        <v>4</v>
      </c>
      <c r="JY5" s="2">
        <v>5</v>
      </c>
      <c r="JZ5" s="2">
        <v>6</v>
      </c>
      <c r="KA5" s="2">
        <v>7</v>
      </c>
      <c r="KB5" s="2">
        <v>8</v>
      </c>
      <c r="KC5" s="2">
        <v>9</v>
      </c>
      <c r="KD5" s="2">
        <v>10</v>
      </c>
      <c r="KE5" s="2">
        <v>2</v>
      </c>
      <c r="KF5" s="2">
        <v>3</v>
      </c>
      <c r="KG5" s="2">
        <v>4</v>
      </c>
      <c r="KH5" s="2">
        <v>5</v>
      </c>
      <c r="KI5" s="2">
        <v>6</v>
      </c>
      <c r="KJ5" s="2">
        <v>7</v>
      </c>
      <c r="KK5" s="2">
        <v>8</v>
      </c>
      <c r="KL5" s="2">
        <v>9</v>
      </c>
      <c r="KM5" s="2">
        <v>10</v>
      </c>
      <c r="KN5" s="2">
        <v>2</v>
      </c>
      <c r="KO5" s="2">
        <v>3</v>
      </c>
      <c r="KP5" s="2">
        <v>4</v>
      </c>
      <c r="KQ5" s="2">
        <v>5</v>
      </c>
      <c r="KR5" s="2">
        <v>6</v>
      </c>
      <c r="KS5" s="2">
        <v>7</v>
      </c>
      <c r="KT5" s="2">
        <v>8</v>
      </c>
      <c r="KU5" s="2">
        <v>9</v>
      </c>
      <c r="KV5" s="2">
        <v>10</v>
      </c>
      <c r="KW5" s="2">
        <v>2</v>
      </c>
      <c r="KX5" s="2">
        <v>3</v>
      </c>
      <c r="KY5" s="2">
        <v>4</v>
      </c>
      <c r="KZ5" s="2">
        <v>5</v>
      </c>
      <c r="LA5" s="2">
        <v>6</v>
      </c>
      <c r="LB5" s="2">
        <v>7</v>
      </c>
      <c r="LC5" s="2">
        <v>8</v>
      </c>
      <c r="LD5" s="2">
        <v>9</v>
      </c>
      <c r="LE5" s="2">
        <v>10</v>
      </c>
      <c r="LF5" s="2">
        <v>2</v>
      </c>
      <c r="LG5" s="2">
        <v>3</v>
      </c>
      <c r="LH5" s="2">
        <v>4</v>
      </c>
      <c r="LI5" s="2">
        <v>5</v>
      </c>
      <c r="LJ5" s="2">
        <v>6</v>
      </c>
      <c r="LK5" s="2">
        <v>7</v>
      </c>
      <c r="LL5" s="2">
        <v>8</v>
      </c>
      <c r="LM5" s="2">
        <v>9</v>
      </c>
      <c r="LN5" s="2">
        <v>10</v>
      </c>
      <c r="LO5" s="2">
        <v>2</v>
      </c>
      <c r="LP5" s="2">
        <v>3</v>
      </c>
      <c r="LQ5" s="2">
        <v>4</v>
      </c>
      <c r="LR5" s="2">
        <v>5</v>
      </c>
      <c r="LS5" s="2">
        <v>6</v>
      </c>
      <c r="LT5" s="2">
        <v>7</v>
      </c>
      <c r="LU5" s="2">
        <v>8</v>
      </c>
      <c r="LV5" s="2">
        <v>9</v>
      </c>
      <c r="LW5" s="2">
        <v>10</v>
      </c>
      <c r="LX5" s="2">
        <v>2</v>
      </c>
      <c r="LY5" s="2">
        <v>3</v>
      </c>
      <c r="LZ5" s="2">
        <v>4</v>
      </c>
      <c r="MA5" s="2">
        <v>5</v>
      </c>
      <c r="MB5" s="2">
        <v>6</v>
      </c>
      <c r="MC5" s="2">
        <v>7</v>
      </c>
      <c r="MD5" s="2">
        <v>8</v>
      </c>
      <c r="ME5" s="2">
        <v>9</v>
      </c>
      <c r="MF5" s="2">
        <v>10</v>
      </c>
      <c r="MG5" s="2">
        <v>2</v>
      </c>
      <c r="MH5" s="2">
        <v>3</v>
      </c>
      <c r="MI5" s="2">
        <v>4</v>
      </c>
      <c r="MJ5" s="2">
        <v>5</v>
      </c>
      <c r="MK5" s="2">
        <v>6</v>
      </c>
      <c r="ML5" s="2">
        <v>7</v>
      </c>
      <c r="MM5" s="2">
        <v>8</v>
      </c>
      <c r="MN5" s="2">
        <v>9</v>
      </c>
      <c r="MO5" s="2">
        <v>10</v>
      </c>
      <c r="MP5" s="2">
        <v>2</v>
      </c>
      <c r="MQ5" s="2">
        <v>3</v>
      </c>
      <c r="MR5" s="2">
        <v>4</v>
      </c>
      <c r="MS5" s="2">
        <v>5</v>
      </c>
      <c r="MT5" s="2">
        <v>6</v>
      </c>
      <c r="MU5" s="2">
        <v>7</v>
      </c>
      <c r="MV5" s="2">
        <v>8</v>
      </c>
      <c r="MW5" s="2">
        <v>9</v>
      </c>
      <c r="MX5" s="2">
        <v>10</v>
      </c>
      <c r="MY5" s="2">
        <v>2</v>
      </c>
      <c r="MZ5" s="2">
        <v>3</v>
      </c>
      <c r="NA5" s="2">
        <v>4</v>
      </c>
      <c r="NB5" s="2">
        <v>5</v>
      </c>
      <c r="NC5" s="2">
        <v>6</v>
      </c>
      <c r="ND5" s="2">
        <v>7</v>
      </c>
      <c r="NE5" s="2">
        <v>8</v>
      </c>
      <c r="NF5" s="2">
        <v>9</v>
      </c>
      <c r="NG5" s="2">
        <v>10</v>
      </c>
      <c r="NH5" s="2">
        <v>2</v>
      </c>
      <c r="NI5" s="2">
        <v>3</v>
      </c>
      <c r="NJ5" s="2">
        <v>4</v>
      </c>
      <c r="NK5" s="2">
        <v>5</v>
      </c>
      <c r="NL5" s="2">
        <v>6</v>
      </c>
      <c r="NM5" s="2">
        <v>7</v>
      </c>
      <c r="NN5" s="2">
        <v>8</v>
      </c>
      <c r="NO5" s="2">
        <v>9</v>
      </c>
      <c r="NP5" s="2">
        <v>10</v>
      </c>
      <c r="NQ5" s="2">
        <v>2</v>
      </c>
      <c r="NR5" s="2">
        <v>3</v>
      </c>
      <c r="NS5" s="2">
        <v>4</v>
      </c>
      <c r="NT5" s="2">
        <v>5</v>
      </c>
      <c r="NU5" s="2">
        <v>6</v>
      </c>
      <c r="NV5" s="2">
        <v>7</v>
      </c>
      <c r="NW5" s="2">
        <v>8</v>
      </c>
      <c r="NX5" s="2">
        <v>9</v>
      </c>
      <c r="NY5" s="2">
        <v>10</v>
      </c>
      <c r="NZ5" s="2">
        <v>2</v>
      </c>
      <c r="OA5" s="2">
        <v>3</v>
      </c>
      <c r="OB5" s="2">
        <v>4</v>
      </c>
      <c r="OC5" s="2">
        <v>5</v>
      </c>
      <c r="OD5" s="2">
        <v>6</v>
      </c>
      <c r="OE5" s="2">
        <v>7</v>
      </c>
      <c r="OF5" s="2">
        <v>8</v>
      </c>
      <c r="OG5" s="2">
        <v>9</v>
      </c>
      <c r="OH5" s="2">
        <v>10</v>
      </c>
      <c r="OI5" s="2">
        <v>2</v>
      </c>
      <c r="OJ5" s="2">
        <v>3</v>
      </c>
      <c r="OK5" s="2">
        <v>4</v>
      </c>
      <c r="OL5" s="2">
        <v>5</v>
      </c>
      <c r="OM5" s="2">
        <v>6</v>
      </c>
      <c r="ON5" s="2">
        <v>7</v>
      </c>
      <c r="OO5" s="2">
        <v>8</v>
      </c>
      <c r="OP5" s="2">
        <v>9</v>
      </c>
      <c r="OQ5" s="2">
        <v>10</v>
      </c>
      <c r="OR5" s="2">
        <v>2</v>
      </c>
      <c r="OS5" s="2">
        <v>3</v>
      </c>
      <c r="OT5" s="2">
        <v>4</v>
      </c>
      <c r="OU5" s="2">
        <v>5</v>
      </c>
      <c r="OV5" s="2">
        <v>6</v>
      </c>
      <c r="OW5" s="2">
        <v>7</v>
      </c>
      <c r="OX5" s="2">
        <v>8</v>
      </c>
      <c r="OY5" s="2">
        <v>9</v>
      </c>
      <c r="OZ5" s="2">
        <v>10</v>
      </c>
    </row>
    <row r="6" spans="1:416" ht="15.75">
      <c r="A6" s="23"/>
      <c r="C6" s="2">
        <v>1</v>
      </c>
      <c r="D6" s="2">
        <v>5</v>
      </c>
      <c r="F6" s="15">
        <v>32.984000000000002</v>
      </c>
      <c r="H6" s="15">
        <f t="shared" si="0"/>
        <v>3.4960225954045989</v>
      </c>
    </row>
    <row r="7" spans="1:416" ht="15.75">
      <c r="A7" s="23"/>
      <c r="C7" s="2">
        <v>1</v>
      </c>
      <c r="D7" s="2">
        <v>6</v>
      </c>
      <c r="F7" s="15">
        <v>30.260999999999999</v>
      </c>
      <c r="H7" s="15">
        <f t="shared" si="0"/>
        <v>3.409859754740808</v>
      </c>
      <c r="J7" s="10" t="s">
        <v>68</v>
      </c>
      <c r="K7" s="36" t="s">
        <v>70</v>
      </c>
      <c r="L7" s="2">
        <f t="array" ref="L7:M8">MMULT(L4:OZ5,C3:D407)</f>
        <v>405</v>
      </c>
      <c r="M7" s="2">
        <v>2430</v>
      </c>
    </row>
    <row r="8" spans="1:416" ht="15.75">
      <c r="A8" s="23"/>
      <c r="C8" s="2">
        <v>1</v>
      </c>
      <c r="D8" s="2">
        <v>7</v>
      </c>
      <c r="F8" s="15">
        <v>28.835999999999999</v>
      </c>
      <c r="H8" s="15">
        <f t="shared" si="0"/>
        <v>3.3616246065423323</v>
      </c>
      <c r="K8" s="37"/>
      <c r="L8" s="2">
        <v>2430</v>
      </c>
      <c r="M8" s="2">
        <v>17280</v>
      </c>
    </row>
    <row r="9" spans="1:416" ht="15.75">
      <c r="A9" s="23"/>
      <c r="C9" s="2">
        <v>1</v>
      </c>
      <c r="D9" s="2">
        <v>8</v>
      </c>
      <c r="F9" s="15">
        <v>29.204999999999998</v>
      </c>
      <c r="H9" s="15">
        <f t="shared" si="0"/>
        <v>3.3743399274922727</v>
      </c>
    </row>
    <row r="10" spans="1:416" ht="15.75">
      <c r="A10" s="23"/>
      <c r="C10" s="2">
        <v>1</v>
      </c>
      <c r="D10" s="2">
        <v>9</v>
      </c>
      <c r="F10" s="15">
        <v>29.003</v>
      </c>
      <c r="H10" s="15">
        <f t="shared" si="0"/>
        <v>3.3673992729119324</v>
      </c>
      <c r="J10" s="10" t="s">
        <v>68</v>
      </c>
      <c r="K10" s="36" t="s">
        <v>69</v>
      </c>
      <c r="L10" s="2">
        <f t="array" ref="L10:M11">MINVERSE(L7:M8)</f>
        <v>1.580246913580247E-2</v>
      </c>
      <c r="M10" s="2">
        <v>-2.2222222222222218E-3</v>
      </c>
    </row>
    <row r="11" spans="1:416" ht="15.75">
      <c r="A11" s="24"/>
      <c r="C11" s="2">
        <v>1</v>
      </c>
      <c r="D11" s="2">
        <v>10</v>
      </c>
      <c r="F11" s="15">
        <v>27.847999999999999</v>
      </c>
      <c r="H11" s="15">
        <f t="shared" si="0"/>
        <v>3.3267611505091379</v>
      </c>
      <c r="K11" s="37"/>
      <c r="L11" s="2">
        <v>-2.2222222222222222E-3</v>
      </c>
      <c r="M11" s="2">
        <v>3.7037037037037035E-4</v>
      </c>
    </row>
    <row r="12" spans="1:416" ht="15.75">
      <c r="A12" s="22" t="s">
        <v>4</v>
      </c>
      <c r="C12" s="2">
        <v>1</v>
      </c>
      <c r="D12" s="2">
        <v>2</v>
      </c>
      <c r="F12" s="15">
        <v>32.280999999999999</v>
      </c>
      <c r="H12" s="15">
        <f t="shared" si="0"/>
        <v>3.4744788218562355</v>
      </c>
    </row>
    <row r="13" spans="1:416" ht="15.75">
      <c r="A13" s="23"/>
      <c r="C13" s="2">
        <v>1</v>
      </c>
      <c r="D13" s="2">
        <v>3</v>
      </c>
      <c r="F13" s="15">
        <v>32.759</v>
      </c>
      <c r="H13" s="15">
        <f t="shared" si="0"/>
        <v>3.4891777334884453</v>
      </c>
      <c r="J13" s="10" t="s">
        <v>66</v>
      </c>
      <c r="K13" s="36" t="s">
        <v>71</v>
      </c>
      <c r="L13" s="2">
        <f t="array" ref="L13:OZ14">MMULT(L10:M11,L4:OZ5)</f>
        <v>1.1358024691358026E-2</v>
      </c>
      <c r="M13" s="2">
        <v>9.135802469135805E-3</v>
      </c>
      <c r="N13" s="2">
        <v>6.9135802469135824E-3</v>
      </c>
      <c r="O13" s="2">
        <v>4.6913580246913597E-3</v>
      </c>
      <c r="P13" s="2">
        <v>2.4691358024691388E-3</v>
      </c>
      <c r="Q13" s="2">
        <v>2.4691358024691787E-4</v>
      </c>
      <c r="R13" s="2">
        <v>-1.9753086419753048E-3</v>
      </c>
      <c r="S13" s="2">
        <v>-4.1975308641975274E-3</v>
      </c>
      <c r="T13" s="2">
        <v>-6.4197530864197501E-3</v>
      </c>
      <c r="U13" s="2">
        <v>1.1358024691358026E-2</v>
      </c>
      <c r="V13" s="2">
        <v>9.135802469135805E-3</v>
      </c>
      <c r="W13" s="2">
        <v>6.9135802469135824E-3</v>
      </c>
      <c r="X13" s="2">
        <v>4.6913580246913597E-3</v>
      </c>
      <c r="Y13" s="2">
        <v>2.4691358024691388E-3</v>
      </c>
      <c r="Z13" s="2">
        <v>2.4691358024691787E-4</v>
      </c>
      <c r="AA13" s="2">
        <v>-1.9753086419753048E-3</v>
      </c>
      <c r="AB13" s="2">
        <v>-4.1975308641975274E-3</v>
      </c>
      <c r="AC13" s="2">
        <v>-6.4197530864197501E-3</v>
      </c>
      <c r="AD13" s="2">
        <v>1.1358024691358026E-2</v>
      </c>
      <c r="AE13" s="2">
        <v>9.135802469135805E-3</v>
      </c>
      <c r="AF13" s="2">
        <v>6.9135802469135824E-3</v>
      </c>
      <c r="AG13" s="2">
        <v>4.6913580246913597E-3</v>
      </c>
      <c r="AH13" s="2">
        <v>2.4691358024691388E-3</v>
      </c>
      <c r="AI13" s="2">
        <v>2.4691358024691787E-4</v>
      </c>
      <c r="AJ13" s="2">
        <v>-1.9753086419753048E-3</v>
      </c>
      <c r="AK13" s="2">
        <v>-4.1975308641975274E-3</v>
      </c>
      <c r="AL13" s="2">
        <v>-6.4197530864197501E-3</v>
      </c>
      <c r="AM13" s="2">
        <v>1.1358024691358026E-2</v>
      </c>
      <c r="AN13" s="2">
        <v>9.135802469135805E-3</v>
      </c>
      <c r="AO13" s="2">
        <v>6.9135802469135824E-3</v>
      </c>
      <c r="AP13" s="2">
        <v>4.6913580246913597E-3</v>
      </c>
      <c r="AQ13" s="2">
        <v>2.4691358024691388E-3</v>
      </c>
      <c r="AR13" s="2">
        <v>2.4691358024691787E-4</v>
      </c>
      <c r="AS13" s="2">
        <v>-1.9753086419753048E-3</v>
      </c>
      <c r="AT13" s="2">
        <v>-4.1975308641975274E-3</v>
      </c>
      <c r="AU13" s="2">
        <v>-6.4197530864197501E-3</v>
      </c>
      <c r="AV13" s="2">
        <v>1.1358024691358026E-2</v>
      </c>
      <c r="AW13" s="2">
        <v>9.135802469135805E-3</v>
      </c>
      <c r="AX13" s="2">
        <v>6.9135802469135824E-3</v>
      </c>
      <c r="AY13" s="2">
        <v>4.6913580246913597E-3</v>
      </c>
      <c r="AZ13" s="2">
        <v>2.4691358024691388E-3</v>
      </c>
      <c r="BA13" s="2">
        <v>2.4691358024691787E-4</v>
      </c>
      <c r="BB13" s="2">
        <v>-1.9753086419753048E-3</v>
      </c>
      <c r="BC13" s="2">
        <v>-4.1975308641975274E-3</v>
      </c>
      <c r="BD13" s="2">
        <v>-6.4197530864197501E-3</v>
      </c>
      <c r="BE13" s="2">
        <v>1.1358024691358026E-2</v>
      </c>
      <c r="BF13" s="2">
        <v>9.135802469135805E-3</v>
      </c>
      <c r="BG13" s="2">
        <v>6.9135802469135824E-3</v>
      </c>
      <c r="BH13" s="2">
        <v>4.6913580246913597E-3</v>
      </c>
      <c r="BI13" s="2">
        <v>2.4691358024691388E-3</v>
      </c>
      <c r="BJ13" s="2">
        <v>2.4691358024691787E-4</v>
      </c>
      <c r="BK13" s="2">
        <v>-1.9753086419753048E-3</v>
      </c>
      <c r="BL13" s="2">
        <v>-4.1975308641975274E-3</v>
      </c>
      <c r="BM13" s="2">
        <v>-6.4197530864197501E-3</v>
      </c>
      <c r="BN13" s="2">
        <v>1.1358024691358026E-2</v>
      </c>
      <c r="BO13" s="2">
        <v>9.135802469135805E-3</v>
      </c>
      <c r="BP13" s="2">
        <v>6.9135802469135824E-3</v>
      </c>
      <c r="BQ13" s="2">
        <v>4.6913580246913597E-3</v>
      </c>
      <c r="BR13" s="2">
        <v>2.4691358024691388E-3</v>
      </c>
      <c r="BS13" s="2">
        <v>2.4691358024691787E-4</v>
      </c>
      <c r="BT13" s="2">
        <v>-1.9753086419753048E-3</v>
      </c>
      <c r="BU13" s="2">
        <v>-4.1975308641975274E-3</v>
      </c>
      <c r="BV13" s="2">
        <v>-6.4197530864197501E-3</v>
      </c>
      <c r="BW13" s="2">
        <v>1.1358024691358026E-2</v>
      </c>
      <c r="BX13" s="2">
        <v>9.135802469135805E-3</v>
      </c>
      <c r="BY13" s="2">
        <v>6.9135802469135824E-3</v>
      </c>
      <c r="BZ13" s="2">
        <v>4.6913580246913597E-3</v>
      </c>
      <c r="CA13" s="2">
        <v>2.4691358024691388E-3</v>
      </c>
      <c r="CB13" s="2">
        <v>2.4691358024691787E-4</v>
      </c>
      <c r="CC13" s="2">
        <v>-1.9753086419753048E-3</v>
      </c>
      <c r="CD13" s="2">
        <v>-4.1975308641975274E-3</v>
      </c>
      <c r="CE13" s="2">
        <v>-6.4197530864197501E-3</v>
      </c>
      <c r="CF13" s="2">
        <v>1.1358024691358026E-2</v>
      </c>
      <c r="CG13" s="2">
        <v>9.135802469135805E-3</v>
      </c>
      <c r="CH13" s="2">
        <v>6.9135802469135824E-3</v>
      </c>
      <c r="CI13" s="2">
        <v>4.6913580246913597E-3</v>
      </c>
      <c r="CJ13" s="2">
        <v>2.4691358024691388E-3</v>
      </c>
      <c r="CK13" s="2">
        <v>2.4691358024691787E-4</v>
      </c>
      <c r="CL13" s="2">
        <v>-1.9753086419753048E-3</v>
      </c>
      <c r="CM13" s="2">
        <v>-4.1975308641975274E-3</v>
      </c>
      <c r="CN13" s="2">
        <v>-6.4197530864197501E-3</v>
      </c>
      <c r="CO13" s="2">
        <v>1.1358024691358026E-2</v>
      </c>
      <c r="CP13" s="2">
        <v>9.135802469135805E-3</v>
      </c>
      <c r="CQ13" s="2">
        <v>6.9135802469135824E-3</v>
      </c>
      <c r="CR13" s="2">
        <v>4.6913580246913597E-3</v>
      </c>
      <c r="CS13" s="2">
        <v>2.4691358024691388E-3</v>
      </c>
      <c r="CT13" s="2">
        <v>2.4691358024691787E-4</v>
      </c>
      <c r="CU13" s="2">
        <v>-1.9753086419753048E-3</v>
      </c>
      <c r="CV13" s="2">
        <v>-4.1975308641975274E-3</v>
      </c>
      <c r="CW13" s="2">
        <v>-6.4197530864197501E-3</v>
      </c>
      <c r="CX13" s="2">
        <v>1.1358024691358026E-2</v>
      </c>
      <c r="CY13" s="2">
        <v>9.135802469135805E-3</v>
      </c>
      <c r="CZ13" s="2">
        <v>6.9135802469135824E-3</v>
      </c>
      <c r="DA13" s="2">
        <v>4.6913580246913597E-3</v>
      </c>
      <c r="DB13" s="2">
        <v>2.4691358024691388E-3</v>
      </c>
      <c r="DC13" s="2">
        <v>2.4691358024691787E-4</v>
      </c>
      <c r="DD13" s="2">
        <v>-1.9753086419753048E-3</v>
      </c>
      <c r="DE13" s="2">
        <v>-4.1975308641975274E-3</v>
      </c>
      <c r="DF13" s="2">
        <v>-6.4197530864197501E-3</v>
      </c>
      <c r="DG13" s="2">
        <v>1.1358024691358026E-2</v>
      </c>
      <c r="DH13" s="2">
        <v>9.135802469135805E-3</v>
      </c>
      <c r="DI13" s="2">
        <v>6.9135802469135824E-3</v>
      </c>
      <c r="DJ13" s="2">
        <v>4.6913580246913597E-3</v>
      </c>
      <c r="DK13" s="2">
        <v>2.4691358024691388E-3</v>
      </c>
      <c r="DL13" s="2">
        <v>2.4691358024691787E-4</v>
      </c>
      <c r="DM13" s="2">
        <v>-1.9753086419753048E-3</v>
      </c>
      <c r="DN13" s="2">
        <v>-4.1975308641975274E-3</v>
      </c>
      <c r="DO13" s="2">
        <v>-6.4197530864197501E-3</v>
      </c>
      <c r="DP13" s="2">
        <v>1.1358024691358026E-2</v>
      </c>
      <c r="DQ13" s="2">
        <v>9.135802469135805E-3</v>
      </c>
      <c r="DR13" s="2">
        <v>6.9135802469135824E-3</v>
      </c>
      <c r="DS13" s="2">
        <v>4.6913580246913597E-3</v>
      </c>
      <c r="DT13" s="2">
        <v>2.4691358024691388E-3</v>
      </c>
      <c r="DU13" s="2">
        <v>2.4691358024691787E-4</v>
      </c>
      <c r="DV13" s="2">
        <v>-1.9753086419753048E-3</v>
      </c>
      <c r="DW13" s="2">
        <v>-4.1975308641975274E-3</v>
      </c>
      <c r="DX13" s="2">
        <v>-6.4197530864197501E-3</v>
      </c>
      <c r="DY13" s="2">
        <v>1.1358024691358026E-2</v>
      </c>
      <c r="DZ13" s="2">
        <v>9.135802469135805E-3</v>
      </c>
      <c r="EA13" s="2">
        <v>6.9135802469135824E-3</v>
      </c>
      <c r="EB13" s="2">
        <v>4.6913580246913597E-3</v>
      </c>
      <c r="EC13" s="2">
        <v>2.4691358024691388E-3</v>
      </c>
      <c r="ED13" s="2">
        <v>2.4691358024691787E-4</v>
      </c>
      <c r="EE13" s="2">
        <v>-1.9753086419753048E-3</v>
      </c>
      <c r="EF13" s="2">
        <v>-4.1975308641975274E-3</v>
      </c>
      <c r="EG13" s="2">
        <v>-6.4197530864197501E-3</v>
      </c>
      <c r="EH13" s="2">
        <v>1.1358024691358026E-2</v>
      </c>
      <c r="EI13" s="2">
        <v>9.135802469135805E-3</v>
      </c>
      <c r="EJ13" s="2">
        <v>6.9135802469135824E-3</v>
      </c>
      <c r="EK13" s="2">
        <v>4.6913580246913597E-3</v>
      </c>
      <c r="EL13" s="2">
        <v>2.4691358024691388E-3</v>
      </c>
      <c r="EM13" s="2">
        <v>2.4691358024691787E-4</v>
      </c>
      <c r="EN13" s="2">
        <v>-1.9753086419753048E-3</v>
      </c>
      <c r="EO13" s="2">
        <v>-4.1975308641975274E-3</v>
      </c>
      <c r="EP13" s="2">
        <v>-6.4197530864197501E-3</v>
      </c>
      <c r="EQ13" s="2">
        <v>1.1358024691358026E-2</v>
      </c>
      <c r="ER13" s="2">
        <v>9.135802469135805E-3</v>
      </c>
      <c r="ES13" s="2">
        <v>6.9135802469135824E-3</v>
      </c>
      <c r="ET13" s="2">
        <v>4.6913580246913597E-3</v>
      </c>
      <c r="EU13" s="2">
        <v>2.4691358024691388E-3</v>
      </c>
      <c r="EV13" s="2">
        <v>2.4691358024691787E-4</v>
      </c>
      <c r="EW13" s="2">
        <v>-1.9753086419753048E-3</v>
      </c>
      <c r="EX13" s="2">
        <v>-4.1975308641975274E-3</v>
      </c>
      <c r="EY13" s="2">
        <v>-6.4197530864197501E-3</v>
      </c>
      <c r="EZ13" s="2">
        <v>1.1358024691358026E-2</v>
      </c>
      <c r="FA13" s="2">
        <v>9.135802469135805E-3</v>
      </c>
      <c r="FB13" s="2">
        <v>6.9135802469135824E-3</v>
      </c>
      <c r="FC13" s="2">
        <v>4.6913580246913597E-3</v>
      </c>
      <c r="FD13" s="2">
        <v>2.4691358024691388E-3</v>
      </c>
      <c r="FE13" s="2">
        <v>2.4691358024691787E-4</v>
      </c>
      <c r="FF13" s="2">
        <v>-1.9753086419753048E-3</v>
      </c>
      <c r="FG13" s="2">
        <v>-4.1975308641975274E-3</v>
      </c>
      <c r="FH13" s="2">
        <v>-6.4197530864197501E-3</v>
      </c>
      <c r="FI13" s="2">
        <v>1.1358024691358026E-2</v>
      </c>
      <c r="FJ13" s="2">
        <v>9.135802469135805E-3</v>
      </c>
      <c r="FK13" s="2">
        <v>6.9135802469135824E-3</v>
      </c>
      <c r="FL13" s="2">
        <v>4.6913580246913597E-3</v>
      </c>
      <c r="FM13" s="2">
        <v>2.4691358024691388E-3</v>
      </c>
      <c r="FN13" s="2">
        <v>2.4691358024691787E-4</v>
      </c>
      <c r="FO13" s="2">
        <v>-1.9753086419753048E-3</v>
      </c>
      <c r="FP13" s="2">
        <v>-4.1975308641975274E-3</v>
      </c>
      <c r="FQ13" s="2">
        <v>-6.4197530864197501E-3</v>
      </c>
      <c r="FR13" s="2">
        <v>1.1358024691358026E-2</v>
      </c>
      <c r="FS13" s="2">
        <v>9.135802469135805E-3</v>
      </c>
      <c r="FT13" s="2">
        <v>6.9135802469135824E-3</v>
      </c>
      <c r="FU13" s="2">
        <v>4.6913580246913597E-3</v>
      </c>
      <c r="FV13" s="2">
        <v>2.4691358024691388E-3</v>
      </c>
      <c r="FW13" s="2">
        <v>2.4691358024691787E-4</v>
      </c>
      <c r="FX13" s="2">
        <v>-1.9753086419753048E-3</v>
      </c>
      <c r="FY13" s="2">
        <v>-4.1975308641975274E-3</v>
      </c>
      <c r="FZ13" s="2">
        <v>-6.4197530864197501E-3</v>
      </c>
      <c r="GA13" s="2">
        <v>1.1358024691358026E-2</v>
      </c>
      <c r="GB13" s="2">
        <v>9.135802469135805E-3</v>
      </c>
      <c r="GC13" s="2">
        <v>6.9135802469135824E-3</v>
      </c>
      <c r="GD13" s="2">
        <v>4.6913580246913597E-3</v>
      </c>
      <c r="GE13" s="2">
        <v>2.4691358024691388E-3</v>
      </c>
      <c r="GF13" s="2">
        <v>2.4691358024691787E-4</v>
      </c>
      <c r="GG13" s="2">
        <v>-1.9753086419753048E-3</v>
      </c>
      <c r="GH13" s="2">
        <v>-4.1975308641975274E-3</v>
      </c>
      <c r="GI13" s="2">
        <v>-6.4197530864197501E-3</v>
      </c>
      <c r="GJ13" s="2">
        <v>1.1358024691358026E-2</v>
      </c>
      <c r="GK13" s="2">
        <v>9.135802469135805E-3</v>
      </c>
      <c r="GL13" s="2">
        <v>6.9135802469135824E-3</v>
      </c>
      <c r="GM13" s="2">
        <v>4.6913580246913597E-3</v>
      </c>
      <c r="GN13" s="2">
        <v>2.4691358024691388E-3</v>
      </c>
      <c r="GO13" s="2">
        <v>2.4691358024691787E-4</v>
      </c>
      <c r="GP13" s="2">
        <v>-1.9753086419753048E-3</v>
      </c>
      <c r="GQ13" s="2">
        <v>-4.1975308641975274E-3</v>
      </c>
      <c r="GR13" s="2">
        <v>-6.4197530864197501E-3</v>
      </c>
      <c r="GS13" s="2">
        <v>1.1358024691358026E-2</v>
      </c>
      <c r="GT13" s="2">
        <v>9.135802469135805E-3</v>
      </c>
      <c r="GU13" s="2">
        <v>6.9135802469135824E-3</v>
      </c>
      <c r="GV13" s="2">
        <v>4.6913580246913597E-3</v>
      </c>
      <c r="GW13" s="2">
        <v>2.4691358024691388E-3</v>
      </c>
      <c r="GX13" s="2">
        <v>2.4691358024691787E-4</v>
      </c>
      <c r="GY13" s="2">
        <v>-1.9753086419753048E-3</v>
      </c>
      <c r="GZ13" s="2">
        <v>-4.1975308641975274E-3</v>
      </c>
      <c r="HA13" s="2">
        <v>-6.4197530864197501E-3</v>
      </c>
      <c r="HB13" s="2">
        <v>1.1358024691358026E-2</v>
      </c>
      <c r="HC13" s="2">
        <v>9.135802469135805E-3</v>
      </c>
      <c r="HD13" s="2">
        <v>6.9135802469135824E-3</v>
      </c>
      <c r="HE13" s="2">
        <v>4.6913580246913597E-3</v>
      </c>
      <c r="HF13" s="2">
        <v>2.4691358024691388E-3</v>
      </c>
      <c r="HG13" s="2">
        <v>2.4691358024691787E-4</v>
      </c>
      <c r="HH13" s="2">
        <v>-1.9753086419753048E-3</v>
      </c>
      <c r="HI13" s="2">
        <v>-4.1975308641975274E-3</v>
      </c>
      <c r="HJ13" s="2">
        <v>-6.4197530864197501E-3</v>
      </c>
      <c r="HK13" s="2">
        <v>1.1358024691358026E-2</v>
      </c>
      <c r="HL13" s="2">
        <v>9.135802469135805E-3</v>
      </c>
      <c r="HM13" s="2">
        <v>6.9135802469135824E-3</v>
      </c>
      <c r="HN13" s="2">
        <v>4.6913580246913597E-3</v>
      </c>
      <c r="HO13" s="2">
        <v>2.4691358024691388E-3</v>
      </c>
      <c r="HP13" s="2">
        <v>2.4691358024691787E-4</v>
      </c>
      <c r="HQ13" s="2">
        <v>-1.9753086419753048E-3</v>
      </c>
      <c r="HR13" s="2">
        <v>-4.1975308641975274E-3</v>
      </c>
      <c r="HS13" s="2">
        <v>-6.4197530864197501E-3</v>
      </c>
      <c r="HT13" s="2">
        <v>1.1358024691358026E-2</v>
      </c>
      <c r="HU13" s="2">
        <v>9.135802469135805E-3</v>
      </c>
      <c r="HV13" s="2">
        <v>6.9135802469135824E-3</v>
      </c>
      <c r="HW13" s="2">
        <v>4.6913580246913597E-3</v>
      </c>
      <c r="HX13" s="2">
        <v>2.4691358024691388E-3</v>
      </c>
      <c r="HY13" s="2">
        <v>2.4691358024691787E-4</v>
      </c>
      <c r="HZ13" s="2">
        <v>-1.9753086419753048E-3</v>
      </c>
      <c r="IA13" s="2">
        <v>-4.1975308641975274E-3</v>
      </c>
      <c r="IB13" s="2">
        <v>-6.4197530864197501E-3</v>
      </c>
      <c r="IC13" s="2">
        <v>1.1358024691358026E-2</v>
      </c>
      <c r="ID13" s="2">
        <v>9.135802469135805E-3</v>
      </c>
      <c r="IE13" s="2">
        <v>6.9135802469135824E-3</v>
      </c>
      <c r="IF13" s="2">
        <v>4.6913580246913597E-3</v>
      </c>
      <c r="IG13" s="2">
        <v>2.4691358024691388E-3</v>
      </c>
      <c r="IH13" s="2">
        <v>2.4691358024691787E-4</v>
      </c>
      <c r="II13" s="2">
        <v>-1.9753086419753048E-3</v>
      </c>
      <c r="IJ13" s="2">
        <v>-4.1975308641975274E-3</v>
      </c>
      <c r="IK13" s="2">
        <v>-6.4197530864197501E-3</v>
      </c>
      <c r="IL13" s="2">
        <v>1.1358024691358026E-2</v>
      </c>
      <c r="IM13" s="2">
        <v>9.135802469135805E-3</v>
      </c>
      <c r="IN13" s="2">
        <v>6.9135802469135824E-3</v>
      </c>
      <c r="IO13" s="2">
        <v>4.6913580246913597E-3</v>
      </c>
      <c r="IP13" s="2">
        <v>2.4691358024691388E-3</v>
      </c>
      <c r="IQ13" s="2">
        <v>2.4691358024691787E-4</v>
      </c>
      <c r="IR13" s="2">
        <v>-1.9753086419753048E-3</v>
      </c>
      <c r="IS13" s="2">
        <v>-4.1975308641975274E-3</v>
      </c>
      <c r="IT13" s="2">
        <v>-6.4197530864197501E-3</v>
      </c>
      <c r="IU13" s="2">
        <v>1.1358024691358026E-2</v>
      </c>
      <c r="IV13" s="2">
        <v>9.135802469135805E-3</v>
      </c>
      <c r="IW13" s="2">
        <v>6.9135802469135824E-3</v>
      </c>
      <c r="IX13" s="2">
        <v>4.6913580246913597E-3</v>
      </c>
      <c r="IY13" s="2">
        <v>2.4691358024691388E-3</v>
      </c>
      <c r="IZ13" s="2">
        <v>2.4691358024691787E-4</v>
      </c>
      <c r="JA13" s="2">
        <v>-1.9753086419753048E-3</v>
      </c>
      <c r="JB13" s="2">
        <v>-4.1975308641975274E-3</v>
      </c>
      <c r="JC13" s="2">
        <v>-6.4197530864197501E-3</v>
      </c>
      <c r="JD13" s="2">
        <v>1.1358024691358026E-2</v>
      </c>
      <c r="JE13" s="2">
        <v>9.135802469135805E-3</v>
      </c>
      <c r="JF13" s="2">
        <v>6.9135802469135824E-3</v>
      </c>
      <c r="JG13" s="2">
        <v>4.6913580246913597E-3</v>
      </c>
      <c r="JH13" s="2">
        <v>2.4691358024691388E-3</v>
      </c>
      <c r="JI13" s="2">
        <v>2.4691358024691787E-4</v>
      </c>
      <c r="JJ13" s="2">
        <v>-1.9753086419753048E-3</v>
      </c>
      <c r="JK13" s="2">
        <v>-4.1975308641975274E-3</v>
      </c>
      <c r="JL13" s="2">
        <v>-6.4197530864197501E-3</v>
      </c>
      <c r="JM13" s="2">
        <v>1.1358024691358026E-2</v>
      </c>
      <c r="JN13" s="2">
        <v>9.135802469135805E-3</v>
      </c>
      <c r="JO13" s="2">
        <v>6.9135802469135824E-3</v>
      </c>
      <c r="JP13" s="2">
        <v>4.6913580246913597E-3</v>
      </c>
      <c r="JQ13" s="2">
        <v>2.4691358024691388E-3</v>
      </c>
      <c r="JR13" s="2">
        <v>2.4691358024691787E-4</v>
      </c>
      <c r="JS13" s="2">
        <v>-1.9753086419753048E-3</v>
      </c>
      <c r="JT13" s="2">
        <v>-4.1975308641975274E-3</v>
      </c>
      <c r="JU13" s="2">
        <v>-6.4197530864197501E-3</v>
      </c>
      <c r="JV13" s="2">
        <v>1.1358024691358026E-2</v>
      </c>
      <c r="JW13" s="2">
        <v>9.135802469135805E-3</v>
      </c>
      <c r="JX13" s="2">
        <v>6.9135802469135824E-3</v>
      </c>
      <c r="JY13" s="2">
        <v>4.6913580246913597E-3</v>
      </c>
      <c r="JZ13" s="2">
        <v>2.4691358024691388E-3</v>
      </c>
      <c r="KA13" s="2">
        <v>2.4691358024691787E-4</v>
      </c>
      <c r="KB13" s="2">
        <v>-1.9753086419753048E-3</v>
      </c>
      <c r="KC13" s="2">
        <v>-4.1975308641975274E-3</v>
      </c>
      <c r="KD13" s="2">
        <v>-6.4197530864197501E-3</v>
      </c>
      <c r="KE13" s="2">
        <v>1.1358024691358026E-2</v>
      </c>
      <c r="KF13" s="2">
        <v>9.135802469135805E-3</v>
      </c>
      <c r="KG13" s="2">
        <v>6.9135802469135824E-3</v>
      </c>
      <c r="KH13" s="2">
        <v>4.6913580246913597E-3</v>
      </c>
      <c r="KI13" s="2">
        <v>2.4691358024691388E-3</v>
      </c>
      <c r="KJ13" s="2">
        <v>2.4691358024691787E-4</v>
      </c>
      <c r="KK13" s="2">
        <v>-1.9753086419753048E-3</v>
      </c>
      <c r="KL13" s="2">
        <v>-4.1975308641975274E-3</v>
      </c>
      <c r="KM13" s="2">
        <v>-6.4197530864197501E-3</v>
      </c>
      <c r="KN13" s="2">
        <v>1.1358024691358026E-2</v>
      </c>
      <c r="KO13" s="2">
        <v>9.135802469135805E-3</v>
      </c>
      <c r="KP13" s="2">
        <v>6.9135802469135824E-3</v>
      </c>
      <c r="KQ13" s="2">
        <v>4.6913580246913597E-3</v>
      </c>
      <c r="KR13" s="2">
        <v>2.4691358024691388E-3</v>
      </c>
      <c r="KS13" s="2">
        <v>2.4691358024691787E-4</v>
      </c>
      <c r="KT13" s="2">
        <v>-1.9753086419753048E-3</v>
      </c>
      <c r="KU13" s="2">
        <v>-4.1975308641975274E-3</v>
      </c>
      <c r="KV13" s="2">
        <v>-6.4197530864197501E-3</v>
      </c>
      <c r="KW13" s="2">
        <v>1.1358024691358026E-2</v>
      </c>
      <c r="KX13" s="2">
        <v>9.135802469135805E-3</v>
      </c>
      <c r="KY13" s="2">
        <v>6.9135802469135824E-3</v>
      </c>
      <c r="KZ13" s="2">
        <v>4.6913580246913597E-3</v>
      </c>
      <c r="LA13" s="2">
        <v>2.4691358024691388E-3</v>
      </c>
      <c r="LB13" s="2">
        <v>2.4691358024691787E-4</v>
      </c>
      <c r="LC13" s="2">
        <v>-1.9753086419753048E-3</v>
      </c>
      <c r="LD13" s="2">
        <v>-4.1975308641975274E-3</v>
      </c>
      <c r="LE13" s="2">
        <v>-6.4197530864197501E-3</v>
      </c>
      <c r="LF13" s="2">
        <v>1.1358024691358026E-2</v>
      </c>
      <c r="LG13" s="2">
        <v>9.135802469135805E-3</v>
      </c>
      <c r="LH13" s="2">
        <v>6.9135802469135824E-3</v>
      </c>
      <c r="LI13" s="2">
        <v>4.6913580246913597E-3</v>
      </c>
      <c r="LJ13" s="2">
        <v>2.4691358024691388E-3</v>
      </c>
      <c r="LK13" s="2">
        <v>2.4691358024691787E-4</v>
      </c>
      <c r="LL13" s="2">
        <v>-1.9753086419753048E-3</v>
      </c>
      <c r="LM13" s="2">
        <v>-4.1975308641975274E-3</v>
      </c>
      <c r="LN13" s="2">
        <v>-6.4197530864197501E-3</v>
      </c>
      <c r="LO13" s="2">
        <v>1.1358024691358026E-2</v>
      </c>
      <c r="LP13" s="2">
        <v>9.135802469135805E-3</v>
      </c>
      <c r="LQ13" s="2">
        <v>6.9135802469135824E-3</v>
      </c>
      <c r="LR13" s="2">
        <v>4.6913580246913597E-3</v>
      </c>
      <c r="LS13" s="2">
        <v>2.4691358024691388E-3</v>
      </c>
      <c r="LT13" s="2">
        <v>2.4691358024691787E-4</v>
      </c>
      <c r="LU13" s="2">
        <v>-1.9753086419753048E-3</v>
      </c>
      <c r="LV13" s="2">
        <v>-4.1975308641975274E-3</v>
      </c>
      <c r="LW13" s="2">
        <v>-6.4197530864197501E-3</v>
      </c>
      <c r="LX13" s="2">
        <v>1.1358024691358026E-2</v>
      </c>
      <c r="LY13" s="2">
        <v>9.135802469135805E-3</v>
      </c>
      <c r="LZ13" s="2">
        <v>6.9135802469135824E-3</v>
      </c>
      <c r="MA13" s="2">
        <v>4.6913580246913597E-3</v>
      </c>
      <c r="MB13" s="2">
        <v>2.4691358024691388E-3</v>
      </c>
      <c r="MC13" s="2">
        <v>2.4691358024691787E-4</v>
      </c>
      <c r="MD13" s="2">
        <v>-1.9753086419753048E-3</v>
      </c>
      <c r="ME13" s="2">
        <v>-4.1975308641975274E-3</v>
      </c>
      <c r="MF13" s="2">
        <v>-6.4197530864197501E-3</v>
      </c>
      <c r="MG13" s="2">
        <v>1.1358024691358026E-2</v>
      </c>
      <c r="MH13" s="2">
        <v>9.135802469135805E-3</v>
      </c>
      <c r="MI13" s="2">
        <v>6.9135802469135824E-3</v>
      </c>
      <c r="MJ13" s="2">
        <v>4.6913580246913597E-3</v>
      </c>
      <c r="MK13" s="2">
        <v>2.4691358024691388E-3</v>
      </c>
      <c r="ML13" s="2">
        <v>2.4691358024691787E-4</v>
      </c>
      <c r="MM13" s="2">
        <v>-1.9753086419753048E-3</v>
      </c>
      <c r="MN13" s="2">
        <v>-4.1975308641975274E-3</v>
      </c>
      <c r="MO13" s="2">
        <v>-6.4197530864197501E-3</v>
      </c>
      <c r="MP13" s="2">
        <v>1.1358024691358026E-2</v>
      </c>
      <c r="MQ13" s="2">
        <v>9.135802469135805E-3</v>
      </c>
      <c r="MR13" s="2">
        <v>6.9135802469135824E-3</v>
      </c>
      <c r="MS13" s="2">
        <v>4.6913580246913597E-3</v>
      </c>
      <c r="MT13" s="2">
        <v>2.4691358024691388E-3</v>
      </c>
      <c r="MU13" s="2">
        <v>2.4691358024691787E-4</v>
      </c>
      <c r="MV13" s="2">
        <v>-1.9753086419753048E-3</v>
      </c>
      <c r="MW13" s="2">
        <v>-4.1975308641975274E-3</v>
      </c>
      <c r="MX13" s="2">
        <v>-6.4197530864197501E-3</v>
      </c>
      <c r="MY13" s="2">
        <v>1.1358024691358026E-2</v>
      </c>
      <c r="MZ13" s="2">
        <v>9.135802469135805E-3</v>
      </c>
      <c r="NA13" s="2">
        <v>6.9135802469135824E-3</v>
      </c>
      <c r="NB13" s="2">
        <v>4.6913580246913597E-3</v>
      </c>
      <c r="NC13" s="2">
        <v>2.4691358024691388E-3</v>
      </c>
      <c r="ND13" s="2">
        <v>2.4691358024691787E-4</v>
      </c>
      <c r="NE13" s="2">
        <v>-1.9753086419753048E-3</v>
      </c>
      <c r="NF13" s="2">
        <v>-4.1975308641975274E-3</v>
      </c>
      <c r="NG13" s="2">
        <v>-6.4197530864197501E-3</v>
      </c>
      <c r="NH13" s="2">
        <v>1.1358024691358026E-2</v>
      </c>
      <c r="NI13" s="2">
        <v>9.135802469135805E-3</v>
      </c>
      <c r="NJ13" s="2">
        <v>6.9135802469135824E-3</v>
      </c>
      <c r="NK13" s="2">
        <v>4.6913580246913597E-3</v>
      </c>
      <c r="NL13" s="2">
        <v>2.4691358024691388E-3</v>
      </c>
      <c r="NM13" s="2">
        <v>2.4691358024691787E-4</v>
      </c>
      <c r="NN13" s="2">
        <v>-1.9753086419753048E-3</v>
      </c>
      <c r="NO13" s="2">
        <v>-4.1975308641975274E-3</v>
      </c>
      <c r="NP13" s="2">
        <v>-6.4197530864197501E-3</v>
      </c>
      <c r="NQ13" s="2">
        <v>1.1358024691358026E-2</v>
      </c>
      <c r="NR13" s="2">
        <v>9.135802469135805E-3</v>
      </c>
      <c r="NS13" s="2">
        <v>6.9135802469135824E-3</v>
      </c>
      <c r="NT13" s="2">
        <v>4.6913580246913597E-3</v>
      </c>
      <c r="NU13" s="2">
        <v>2.4691358024691388E-3</v>
      </c>
      <c r="NV13" s="2">
        <v>2.4691358024691787E-4</v>
      </c>
      <c r="NW13" s="2">
        <v>-1.9753086419753048E-3</v>
      </c>
      <c r="NX13" s="2">
        <v>-4.1975308641975274E-3</v>
      </c>
      <c r="NY13" s="2">
        <v>-6.4197530864197501E-3</v>
      </c>
      <c r="NZ13" s="2">
        <v>1.1358024691358026E-2</v>
      </c>
      <c r="OA13" s="2">
        <v>9.135802469135805E-3</v>
      </c>
      <c r="OB13" s="2">
        <v>6.9135802469135824E-3</v>
      </c>
      <c r="OC13" s="2">
        <v>4.6913580246913597E-3</v>
      </c>
      <c r="OD13" s="2">
        <v>2.4691358024691388E-3</v>
      </c>
      <c r="OE13" s="2">
        <v>2.4691358024691787E-4</v>
      </c>
      <c r="OF13" s="2">
        <v>-1.9753086419753048E-3</v>
      </c>
      <c r="OG13" s="2">
        <v>-4.1975308641975274E-3</v>
      </c>
      <c r="OH13" s="2">
        <v>-6.4197530864197501E-3</v>
      </c>
      <c r="OI13" s="2">
        <v>1.1358024691358026E-2</v>
      </c>
      <c r="OJ13" s="2">
        <v>9.135802469135805E-3</v>
      </c>
      <c r="OK13" s="2">
        <v>6.9135802469135824E-3</v>
      </c>
      <c r="OL13" s="2">
        <v>4.6913580246913597E-3</v>
      </c>
      <c r="OM13" s="2">
        <v>2.4691358024691388E-3</v>
      </c>
      <c r="ON13" s="2">
        <v>2.4691358024691787E-4</v>
      </c>
      <c r="OO13" s="2">
        <v>-1.9753086419753048E-3</v>
      </c>
      <c r="OP13" s="2">
        <v>-4.1975308641975274E-3</v>
      </c>
      <c r="OQ13" s="2">
        <v>-6.4197530864197501E-3</v>
      </c>
      <c r="OR13" s="2">
        <v>1.1358024691358026E-2</v>
      </c>
      <c r="OS13" s="2">
        <v>9.135802469135805E-3</v>
      </c>
      <c r="OT13" s="2">
        <v>6.9135802469135824E-3</v>
      </c>
      <c r="OU13" s="2">
        <v>4.6913580246913597E-3</v>
      </c>
      <c r="OV13" s="2">
        <v>2.4691358024691388E-3</v>
      </c>
      <c r="OW13" s="2">
        <v>2.4691358024691787E-4</v>
      </c>
      <c r="OX13" s="2">
        <v>-1.9753086419753048E-3</v>
      </c>
      <c r="OY13" s="2">
        <v>-4.1975308641975274E-3</v>
      </c>
      <c r="OZ13" s="2">
        <v>-6.4197530864197501E-3</v>
      </c>
    </row>
    <row r="14" spans="1:416" ht="15.75">
      <c r="A14" s="23"/>
      <c r="C14" s="2">
        <v>1</v>
      </c>
      <c r="D14" s="2">
        <v>4</v>
      </c>
      <c r="F14" s="15">
        <v>31.637</v>
      </c>
      <c r="H14" s="15">
        <f t="shared" si="0"/>
        <v>3.4543273217163297</v>
      </c>
      <c r="K14" s="37"/>
      <c r="L14" s="2">
        <v>-1.4814814814814816E-3</v>
      </c>
      <c r="M14" s="2">
        <v>-1.1111111111111111E-3</v>
      </c>
      <c r="N14" s="2">
        <v>-7.4074074074074081E-4</v>
      </c>
      <c r="O14" s="2">
        <v>-3.7037037037037051E-4</v>
      </c>
      <c r="P14" s="2">
        <v>0</v>
      </c>
      <c r="Q14" s="2">
        <v>3.703703703703703E-4</v>
      </c>
      <c r="R14" s="2">
        <v>7.407407407407406E-4</v>
      </c>
      <c r="S14" s="2">
        <v>1.1111111111111109E-3</v>
      </c>
      <c r="T14" s="2">
        <v>1.4814814814814812E-3</v>
      </c>
      <c r="U14" s="2">
        <v>-1.4814814814814816E-3</v>
      </c>
      <c r="V14" s="2">
        <v>-1.1111111111111111E-3</v>
      </c>
      <c r="W14" s="2">
        <v>-7.4074074074074081E-4</v>
      </c>
      <c r="X14" s="2">
        <v>-3.7037037037037051E-4</v>
      </c>
      <c r="Y14" s="2">
        <v>0</v>
      </c>
      <c r="Z14" s="2">
        <v>3.703703703703703E-4</v>
      </c>
      <c r="AA14" s="2">
        <v>7.407407407407406E-4</v>
      </c>
      <c r="AB14" s="2">
        <v>1.1111111111111109E-3</v>
      </c>
      <c r="AC14" s="2">
        <v>1.4814814814814812E-3</v>
      </c>
      <c r="AD14" s="2">
        <v>-1.4814814814814816E-3</v>
      </c>
      <c r="AE14" s="2">
        <v>-1.1111111111111111E-3</v>
      </c>
      <c r="AF14" s="2">
        <v>-7.4074074074074081E-4</v>
      </c>
      <c r="AG14" s="2">
        <v>-3.7037037037037051E-4</v>
      </c>
      <c r="AH14" s="2">
        <v>0</v>
      </c>
      <c r="AI14" s="2">
        <v>3.703703703703703E-4</v>
      </c>
      <c r="AJ14" s="2">
        <v>7.407407407407406E-4</v>
      </c>
      <c r="AK14" s="2">
        <v>1.1111111111111109E-3</v>
      </c>
      <c r="AL14" s="2">
        <v>1.4814814814814812E-3</v>
      </c>
      <c r="AM14" s="2">
        <v>-1.4814814814814816E-3</v>
      </c>
      <c r="AN14" s="2">
        <v>-1.1111111111111111E-3</v>
      </c>
      <c r="AO14" s="2">
        <v>-7.4074074074074081E-4</v>
      </c>
      <c r="AP14" s="2">
        <v>-3.7037037037037051E-4</v>
      </c>
      <c r="AQ14" s="2">
        <v>0</v>
      </c>
      <c r="AR14" s="2">
        <v>3.703703703703703E-4</v>
      </c>
      <c r="AS14" s="2">
        <v>7.407407407407406E-4</v>
      </c>
      <c r="AT14" s="2">
        <v>1.1111111111111109E-3</v>
      </c>
      <c r="AU14" s="2">
        <v>1.4814814814814812E-3</v>
      </c>
      <c r="AV14" s="2">
        <v>-1.4814814814814816E-3</v>
      </c>
      <c r="AW14" s="2">
        <v>-1.1111111111111111E-3</v>
      </c>
      <c r="AX14" s="2">
        <v>-7.4074074074074081E-4</v>
      </c>
      <c r="AY14" s="2">
        <v>-3.7037037037037051E-4</v>
      </c>
      <c r="AZ14" s="2">
        <v>0</v>
      </c>
      <c r="BA14" s="2">
        <v>3.703703703703703E-4</v>
      </c>
      <c r="BB14" s="2">
        <v>7.407407407407406E-4</v>
      </c>
      <c r="BC14" s="2">
        <v>1.1111111111111109E-3</v>
      </c>
      <c r="BD14" s="2">
        <v>1.4814814814814812E-3</v>
      </c>
      <c r="BE14" s="2">
        <v>-1.4814814814814816E-3</v>
      </c>
      <c r="BF14" s="2">
        <v>-1.1111111111111111E-3</v>
      </c>
      <c r="BG14" s="2">
        <v>-7.4074074074074081E-4</v>
      </c>
      <c r="BH14" s="2">
        <v>-3.7037037037037051E-4</v>
      </c>
      <c r="BI14" s="2">
        <v>0</v>
      </c>
      <c r="BJ14" s="2">
        <v>3.703703703703703E-4</v>
      </c>
      <c r="BK14" s="2">
        <v>7.407407407407406E-4</v>
      </c>
      <c r="BL14" s="2">
        <v>1.1111111111111109E-3</v>
      </c>
      <c r="BM14" s="2">
        <v>1.4814814814814812E-3</v>
      </c>
      <c r="BN14" s="2">
        <v>-1.4814814814814816E-3</v>
      </c>
      <c r="BO14" s="2">
        <v>-1.1111111111111111E-3</v>
      </c>
      <c r="BP14" s="2">
        <v>-7.4074074074074081E-4</v>
      </c>
      <c r="BQ14" s="2">
        <v>-3.7037037037037051E-4</v>
      </c>
      <c r="BR14" s="2">
        <v>0</v>
      </c>
      <c r="BS14" s="2">
        <v>3.703703703703703E-4</v>
      </c>
      <c r="BT14" s="2">
        <v>7.407407407407406E-4</v>
      </c>
      <c r="BU14" s="2">
        <v>1.1111111111111109E-3</v>
      </c>
      <c r="BV14" s="2">
        <v>1.4814814814814812E-3</v>
      </c>
      <c r="BW14" s="2">
        <v>-1.4814814814814816E-3</v>
      </c>
      <c r="BX14" s="2">
        <v>-1.1111111111111111E-3</v>
      </c>
      <c r="BY14" s="2">
        <v>-7.4074074074074081E-4</v>
      </c>
      <c r="BZ14" s="2">
        <v>-3.7037037037037051E-4</v>
      </c>
      <c r="CA14" s="2">
        <v>0</v>
      </c>
      <c r="CB14" s="2">
        <v>3.703703703703703E-4</v>
      </c>
      <c r="CC14" s="2">
        <v>7.407407407407406E-4</v>
      </c>
      <c r="CD14" s="2">
        <v>1.1111111111111109E-3</v>
      </c>
      <c r="CE14" s="2">
        <v>1.4814814814814812E-3</v>
      </c>
      <c r="CF14" s="2">
        <v>-1.4814814814814816E-3</v>
      </c>
      <c r="CG14" s="2">
        <v>-1.1111111111111111E-3</v>
      </c>
      <c r="CH14" s="2">
        <v>-7.4074074074074081E-4</v>
      </c>
      <c r="CI14" s="2">
        <v>-3.7037037037037051E-4</v>
      </c>
      <c r="CJ14" s="2">
        <v>0</v>
      </c>
      <c r="CK14" s="2">
        <v>3.703703703703703E-4</v>
      </c>
      <c r="CL14" s="2">
        <v>7.407407407407406E-4</v>
      </c>
      <c r="CM14" s="2">
        <v>1.1111111111111109E-3</v>
      </c>
      <c r="CN14" s="2">
        <v>1.4814814814814812E-3</v>
      </c>
      <c r="CO14" s="2">
        <v>-1.4814814814814816E-3</v>
      </c>
      <c r="CP14" s="2">
        <v>-1.1111111111111111E-3</v>
      </c>
      <c r="CQ14" s="2">
        <v>-7.4074074074074081E-4</v>
      </c>
      <c r="CR14" s="2">
        <v>-3.7037037037037051E-4</v>
      </c>
      <c r="CS14" s="2">
        <v>0</v>
      </c>
      <c r="CT14" s="2">
        <v>3.703703703703703E-4</v>
      </c>
      <c r="CU14" s="2">
        <v>7.407407407407406E-4</v>
      </c>
      <c r="CV14" s="2">
        <v>1.1111111111111109E-3</v>
      </c>
      <c r="CW14" s="2">
        <v>1.4814814814814812E-3</v>
      </c>
      <c r="CX14" s="2">
        <v>-1.4814814814814816E-3</v>
      </c>
      <c r="CY14" s="2">
        <v>-1.1111111111111111E-3</v>
      </c>
      <c r="CZ14" s="2">
        <v>-7.4074074074074081E-4</v>
      </c>
      <c r="DA14" s="2">
        <v>-3.7037037037037051E-4</v>
      </c>
      <c r="DB14" s="2">
        <v>0</v>
      </c>
      <c r="DC14" s="2">
        <v>3.703703703703703E-4</v>
      </c>
      <c r="DD14" s="2">
        <v>7.407407407407406E-4</v>
      </c>
      <c r="DE14" s="2">
        <v>1.1111111111111109E-3</v>
      </c>
      <c r="DF14" s="2">
        <v>1.4814814814814812E-3</v>
      </c>
      <c r="DG14" s="2">
        <v>-1.4814814814814816E-3</v>
      </c>
      <c r="DH14" s="2">
        <v>-1.1111111111111111E-3</v>
      </c>
      <c r="DI14" s="2">
        <v>-7.4074074074074081E-4</v>
      </c>
      <c r="DJ14" s="2">
        <v>-3.7037037037037051E-4</v>
      </c>
      <c r="DK14" s="2">
        <v>0</v>
      </c>
      <c r="DL14" s="2">
        <v>3.703703703703703E-4</v>
      </c>
      <c r="DM14" s="2">
        <v>7.407407407407406E-4</v>
      </c>
      <c r="DN14" s="2">
        <v>1.1111111111111109E-3</v>
      </c>
      <c r="DO14" s="2">
        <v>1.4814814814814812E-3</v>
      </c>
      <c r="DP14" s="2">
        <v>-1.4814814814814816E-3</v>
      </c>
      <c r="DQ14" s="2">
        <v>-1.1111111111111111E-3</v>
      </c>
      <c r="DR14" s="2">
        <v>-7.4074074074074081E-4</v>
      </c>
      <c r="DS14" s="2">
        <v>-3.7037037037037051E-4</v>
      </c>
      <c r="DT14" s="2">
        <v>0</v>
      </c>
      <c r="DU14" s="2">
        <v>3.703703703703703E-4</v>
      </c>
      <c r="DV14" s="2">
        <v>7.407407407407406E-4</v>
      </c>
      <c r="DW14" s="2">
        <v>1.1111111111111109E-3</v>
      </c>
      <c r="DX14" s="2">
        <v>1.4814814814814812E-3</v>
      </c>
      <c r="DY14" s="2">
        <v>-1.4814814814814816E-3</v>
      </c>
      <c r="DZ14" s="2">
        <v>-1.1111111111111111E-3</v>
      </c>
      <c r="EA14" s="2">
        <v>-7.4074074074074081E-4</v>
      </c>
      <c r="EB14" s="2">
        <v>-3.7037037037037051E-4</v>
      </c>
      <c r="EC14" s="2">
        <v>0</v>
      </c>
      <c r="ED14" s="2">
        <v>3.703703703703703E-4</v>
      </c>
      <c r="EE14" s="2">
        <v>7.407407407407406E-4</v>
      </c>
      <c r="EF14" s="2">
        <v>1.1111111111111109E-3</v>
      </c>
      <c r="EG14" s="2">
        <v>1.4814814814814812E-3</v>
      </c>
      <c r="EH14" s="2">
        <v>-1.4814814814814816E-3</v>
      </c>
      <c r="EI14" s="2">
        <v>-1.1111111111111111E-3</v>
      </c>
      <c r="EJ14" s="2">
        <v>-7.4074074074074081E-4</v>
      </c>
      <c r="EK14" s="2">
        <v>-3.7037037037037051E-4</v>
      </c>
      <c r="EL14" s="2">
        <v>0</v>
      </c>
      <c r="EM14" s="2">
        <v>3.703703703703703E-4</v>
      </c>
      <c r="EN14" s="2">
        <v>7.407407407407406E-4</v>
      </c>
      <c r="EO14" s="2">
        <v>1.1111111111111109E-3</v>
      </c>
      <c r="EP14" s="2">
        <v>1.4814814814814812E-3</v>
      </c>
      <c r="EQ14" s="2">
        <v>-1.4814814814814816E-3</v>
      </c>
      <c r="ER14" s="2">
        <v>-1.1111111111111111E-3</v>
      </c>
      <c r="ES14" s="2">
        <v>-7.4074074074074081E-4</v>
      </c>
      <c r="ET14" s="2">
        <v>-3.7037037037037051E-4</v>
      </c>
      <c r="EU14" s="2">
        <v>0</v>
      </c>
      <c r="EV14" s="2">
        <v>3.703703703703703E-4</v>
      </c>
      <c r="EW14" s="2">
        <v>7.407407407407406E-4</v>
      </c>
      <c r="EX14" s="2">
        <v>1.1111111111111109E-3</v>
      </c>
      <c r="EY14" s="2">
        <v>1.4814814814814812E-3</v>
      </c>
      <c r="EZ14" s="2">
        <v>-1.4814814814814816E-3</v>
      </c>
      <c r="FA14" s="2">
        <v>-1.1111111111111111E-3</v>
      </c>
      <c r="FB14" s="2">
        <v>-7.4074074074074081E-4</v>
      </c>
      <c r="FC14" s="2">
        <v>-3.7037037037037051E-4</v>
      </c>
      <c r="FD14" s="2">
        <v>0</v>
      </c>
      <c r="FE14" s="2">
        <v>3.703703703703703E-4</v>
      </c>
      <c r="FF14" s="2">
        <v>7.407407407407406E-4</v>
      </c>
      <c r="FG14" s="2">
        <v>1.1111111111111109E-3</v>
      </c>
      <c r="FH14" s="2">
        <v>1.4814814814814812E-3</v>
      </c>
      <c r="FI14" s="2">
        <v>-1.4814814814814816E-3</v>
      </c>
      <c r="FJ14" s="2">
        <v>-1.1111111111111111E-3</v>
      </c>
      <c r="FK14" s="2">
        <v>-7.4074074074074081E-4</v>
      </c>
      <c r="FL14" s="2">
        <v>-3.7037037037037051E-4</v>
      </c>
      <c r="FM14" s="2">
        <v>0</v>
      </c>
      <c r="FN14" s="2">
        <v>3.703703703703703E-4</v>
      </c>
      <c r="FO14" s="2">
        <v>7.407407407407406E-4</v>
      </c>
      <c r="FP14" s="2">
        <v>1.1111111111111109E-3</v>
      </c>
      <c r="FQ14" s="2">
        <v>1.4814814814814812E-3</v>
      </c>
      <c r="FR14" s="2">
        <v>-1.4814814814814816E-3</v>
      </c>
      <c r="FS14" s="2">
        <v>-1.1111111111111111E-3</v>
      </c>
      <c r="FT14" s="2">
        <v>-7.4074074074074081E-4</v>
      </c>
      <c r="FU14" s="2">
        <v>-3.7037037037037051E-4</v>
      </c>
      <c r="FV14" s="2">
        <v>0</v>
      </c>
      <c r="FW14" s="2">
        <v>3.703703703703703E-4</v>
      </c>
      <c r="FX14" s="2">
        <v>7.407407407407406E-4</v>
      </c>
      <c r="FY14" s="2">
        <v>1.1111111111111109E-3</v>
      </c>
      <c r="FZ14" s="2">
        <v>1.4814814814814812E-3</v>
      </c>
      <c r="GA14" s="2">
        <v>-1.4814814814814816E-3</v>
      </c>
      <c r="GB14" s="2">
        <v>-1.1111111111111111E-3</v>
      </c>
      <c r="GC14" s="2">
        <v>-7.4074074074074081E-4</v>
      </c>
      <c r="GD14" s="2">
        <v>-3.7037037037037051E-4</v>
      </c>
      <c r="GE14" s="2">
        <v>0</v>
      </c>
      <c r="GF14" s="2">
        <v>3.703703703703703E-4</v>
      </c>
      <c r="GG14" s="2">
        <v>7.407407407407406E-4</v>
      </c>
      <c r="GH14" s="2">
        <v>1.1111111111111109E-3</v>
      </c>
      <c r="GI14" s="2">
        <v>1.4814814814814812E-3</v>
      </c>
      <c r="GJ14" s="2">
        <v>-1.4814814814814816E-3</v>
      </c>
      <c r="GK14" s="2">
        <v>-1.1111111111111111E-3</v>
      </c>
      <c r="GL14" s="2">
        <v>-7.4074074074074081E-4</v>
      </c>
      <c r="GM14" s="2">
        <v>-3.7037037037037051E-4</v>
      </c>
      <c r="GN14" s="2">
        <v>0</v>
      </c>
      <c r="GO14" s="2">
        <v>3.703703703703703E-4</v>
      </c>
      <c r="GP14" s="2">
        <v>7.407407407407406E-4</v>
      </c>
      <c r="GQ14" s="2">
        <v>1.1111111111111109E-3</v>
      </c>
      <c r="GR14" s="2">
        <v>1.4814814814814812E-3</v>
      </c>
      <c r="GS14" s="2">
        <v>-1.4814814814814816E-3</v>
      </c>
      <c r="GT14" s="2">
        <v>-1.1111111111111111E-3</v>
      </c>
      <c r="GU14" s="2">
        <v>-7.4074074074074081E-4</v>
      </c>
      <c r="GV14" s="2">
        <v>-3.7037037037037051E-4</v>
      </c>
      <c r="GW14" s="2">
        <v>0</v>
      </c>
      <c r="GX14" s="2">
        <v>3.703703703703703E-4</v>
      </c>
      <c r="GY14" s="2">
        <v>7.407407407407406E-4</v>
      </c>
      <c r="GZ14" s="2">
        <v>1.1111111111111109E-3</v>
      </c>
      <c r="HA14" s="2">
        <v>1.4814814814814812E-3</v>
      </c>
      <c r="HB14" s="2">
        <v>-1.4814814814814816E-3</v>
      </c>
      <c r="HC14" s="2">
        <v>-1.1111111111111111E-3</v>
      </c>
      <c r="HD14" s="2">
        <v>-7.4074074074074081E-4</v>
      </c>
      <c r="HE14" s="2">
        <v>-3.7037037037037051E-4</v>
      </c>
      <c r="HF14" s="2">
        <v>0</v>
      </c>
      <c r="HG14" s="2">
        <v>3.703703703703703E-4</v>
      </c>
      <c r="HH14" s="2">
        <v>7.407407407407406E-4</v>
      </c>
      <c r="HI14" s="2">
        <v>1.1111111111111109E-3</v>
      </c>
      <c r="HJ14" s="2">
        <v>1.4814814814814812E-3</v>
      </c>
      <c r="HK14" s="2">
        <v>-1.4814814814814816E-3</v>
      </c>
      <c r="HL14" s="2">
        <v>-1.1111111111111111E-3</v>
      </c>
      <c r="HM14" s="2">
        <v>-7.4074074074074081E-4</v>
      </c>
      <c r="HN14" s="2">
        <v>-3.7037037037037051E-4</v>
      </c>
      <c r="HO14" s="2">
        <v>0</v>
      </c>
      <c r="HP14" s="2">
        <v>3.703703703703703E-4</v>
      </c>
      <c r="HQ14" s="2">
        <v>7.407407407407406E-4</v>
      </c>
      <c r="HR14" s="2">
        <v>1.1111111111111109E-3</v>
      </c>
      <c r="HS14" s="2">
        <v>1.4814814814814812E-3</v>
      </c>
      <c r="HT14" s="2">
        <v>-1.4814814814814816E-3</v>
      </c>
      <c r="HU14" s="2">
        <v>-1.1111111111111111E-3</v>
      </c>
      <c r="HV14" s="2">
        <v>-7.4074074074074081E-4</v>
      </c>
      <c r="HW14" s="2">
        <v>-3.7037037037037051E-4</v>
      </c>
      <c r="HX14" s="2">
        <v>0</v>
      </c>
      <c r="HY14" s="2">
        <v>3.703703703703703E-4</v>
      </c>
      <c r="HZ14" s="2">
        <v>7.407407407407406E-4</v>
      </c>
      <c r="IA14" s="2">
        <v>1.1111111111111109E-3</v>
      </c>
      <c r="IB14" s="2">
        <v>1.4814814814814812E-3</v>
      </c>
      <c r="IC14" s="2">
        <v>-1.4814814814814816E-3</v>
      </c>
      <c r="ID14" s="2">
        <v>-1.1111111111111111E-3</v>
      </c>
      <c r="IE14" s="2">
        <v>-7.4074074074074081E-4</v>
      </c>
      <c r="IF14" s="2">
        <v>-3.7037037037037051E-4</v>
      </c>
      <c r="IG14" s="2">
        <v>0</v>
      </c>
      <c r="IH14" s="2">
        <v>3.703703703703703E-4</v>
      </c>
      <c r="II14" s="2">
        <v>7.407407407407406E-4</v>
      </c>
      <c r="IJ14" s="2">
        <v>1.1111111111111109E-3</v>
      </c>
      <c r="IK14" s="2">
        <v>1.4814814814814812E-3</v>
      </c>
      <c r="IL14" s="2">
        <v>-1.4814814814814816E-3</v>
      </c>
      <c r="IM14" s="2">
        <v>-1.1111111111111111E-3</v>
      </c>
      <c r="IN14" s="2">
        <v>-7.4074074074074081E-4</v>
      </c>
      <c r="IO14" s="2">
        <v>-3.7037037037037051E-4</v>
      </c>
      <c r="IP14" s="2">
        <v>0</v>
      </c>
      <c r="IQ14" s="2">
        <v>3.703703703703703E-4</v>
      </c>
      <c r="IR14" s="2">
        <v>7.407407407407406E-4</v>
      </c>
      <c r="IS14" s="2">
        <v>1.1111111111111109E-3</v>
      </c>
      <c r="IT14" s="2">
        <v>1.4814814814814812E-3</v>
      </c>
      <c r="IU14" s="2">
        <v>-1.4814814814814816E-3</v>
      </c>
      <c r="IV14" s="2">
        <v>-1.1111111111111111E-3</v>
      </c>
      <c r="IW14" s="2">
        <v>-7.4074074074074081E-4</v>
      </c>
      <c r="IX14" s="2">
        <v>-3.7037037037037051E-4</v>
      </c>
      <c r="IY14" s="2">
        <v>0</v>
      </c>
      <c r="IZ14" s="2">
        <v>3.703703703703703E-4</v>
      </c>
      <c r="JA14" s="2">
        <v>7.407407407407406E-4</v>
      </c>
      <c r="JB14" s="2">
        <v>1.1111111111111109E-3</v>
      </c>
      <c r="JC14" s="2">
        <v>1.4814814814814812E-3</v>
      </c>
      <c r="JD14" s="2">
        <v>-1.4814814814814816E-3</v>
      </c>
      <c r="JE14" s="2">
        <v>-1.1111111111111111E-3</v>
      </c>
      <c r="JF14" s="2">
        <v>-7.4074074074074081E-4</v>
      </c>
      <c r="JG14" s="2">
        <v>-3.7037037037037051E-4</v>
      </c>
      <c r="JH14" s="2">
        <v>0</v>
      </c>
      <c r="JI14" s="2">
        <v>3.703703703703703E-4</v>
      </c>
      <c r="JJ14" s="2">
        <v>7.407407407407406E-4</v>
      </c>
      <c r="JK14" s="2">
        <v>1.1111111111111109E-3</v>
      </c>
      <c r="JL14" s="2">
        <v>1.4814814814814812E-3</v>
      </c>
      <c r="JM14" s="2">
        <v>-1.4814814814814816E-3</v>
      </c>
      <c r="JN14" s="2">
        <v>-1.1111111111111111E-3</v>
      </c>
      <c r="JO14" s="2">
        <v>-7.4074074074074081E-4</v>
      </c>
      <c r="JP14" s="2">
        <v>-3.7037037037037051E-4</v>
      </c>
      <c r="JQ14" s="2">
        <v>0</v>
      </c>
      <c r="JR14" s="2">
        <v>3.703703703703703E-4</v>
      </c>
      <c r="JS14" s="2">
        <v>7.407407407407406E-4</v>
      </c>
      <c r="JT14" s="2">
        <v>1.1111111111111109E-3</v>
      </c>
      <c r="JU14" s="2">
        <v>1.4814814814814812E-3</v>
      </c>
      <c r="JV14" s="2">
        <v>-1.4814814814814816E-3</v>
      </c>
      <c r="JW14" s="2">
        <v>-1.1111111111111111E-3</v>
      </c>
      <c r="JX14" s="2">
        <v>-7.4074074074074081E-4</v>
      </c>
      <c r="JY14" s="2">
        <v>-3.7037037037037051E-4</v>
      </c>
      <c r="JZ14" s="2">
        <v>0</v>
      </c>
      <c r="KA14" s="2">
        <v>3.703703703703703E-4</v>
      </c>
      <c r="KB14" s="2">
        <v>7.407407407407406E-4</v>
      </c>
      <c r="KC14" s="2">
        <v>1.1111111111111109E-3</v>
      </c>
      <c r="KD14" s="2">
        <v>1.4814814814814812E-3</v>
      </c>
      <c r="KE14" s="2">
        <v>-1.4814814814814816E-3</v>
      </c>
      <c r="KF14" s="2">
        <v>-1.1111111111111111E-3</v>
      </c>
      <c r="KG14" s="2">
        <v>-7.4074074074074081E-4</v>
      </c>
      <c r="KH14" s="2">
        <v>-3.7037037037037051E-4</v>
      </c>
      <c r="KI14" s="2">
        <v>0</v>
      </c>
      <c r="KJ14" s="2">
        <v>3.703703703703703E-4</v>
      </c>
      <c r="KK14" s="2">
        <v>7.407407407407406E-4</v>
      </c>
      <c r="KL14" s="2">
        <v>1.1111111111111109E-3</v>
      </c>
      <c r="KM14" s="2">
        <v>1.4814814814814812E-3</v>
      </c>
      <c r="KN14" s="2">
        <v>-1.4814814814814816E-3</v>
      </c>
      <c r="KO14" s="2">
        <v>-1.1111111111111111E-3</v>
      </c>
      <c r="KP14" s="2">
        <v>-7.4074074074074081E-4</v>
      </c>
      <c r="KQ14" s="2">
        <v>-3.7037037037037051E-4</v>
      </c>
      <c r="KR14" s="2">
        <v>0</v>
      </c>
      <c r="KS14" s="2">
        <v>3.703703703703703E-4</v>
      </c>
      <c r="KT14" s="2">
        <v>7.407407407407406E-4</v>
      </c>
      <c r="KU14" s="2">
        <v>1.1111111111111109E-3</v>
      </c>
      <c r="KV14" s="2">
        <v>1.4814814814814812E-3</v>
      </c>
      <c r="KW14" s="2">
        <v>-1.4814814814814816E-3</v>
      </c>
      <c r="KX14" s="2">
        <v>-1.1111111111111111E-3</v>
      </c>
      <c r="KY14" s="2">
        <v>-7.4074074074074081E-4</v>
      </c>
      <c r="KZ14" s="2">
        <v>-3.7037037037037051E-4</v>
      </c>
      <c r="LA14" s="2">
        <v>0</v>
      </c>
      <c r="LB14" s="2">
        <v>3.703703703703703E-4</v>
      </c>
      <c r="LC14" s="2">
        <v>7.407407407407406E-4</v>
      </c>
      <c r="LD14" s="2">
        <v>1.1111111111111109E-3</v>
      </c>
      <c r="LE14" s="2">
        <v>1.4814814814814812E-3</v>
      </c>
      <c r="LF14" s="2">
        <v>-1.4814814814814816E-3</v>
      </c>
      <c r="LG14" s="2">
        <v>-1.1111111111111111E-3</v>
      </c>
      <c r="LH14" s="2">
        <v>-7.4074074074074081E-4</v>
      </c>
      <c r="LI14" s="2">
        <v>-3.7037037037037051E-4</v>
      </c>
      <c r="LJ14" s="2">
        <v>0</v>
      </c>
      <c r="LK14" s="2">
        <v>3.703703703703703E-4</v>
      </c>
      <c r="LL14" s="2">
        <v>7.407407407407406E-4</v>
      </c>
      <c r="LM14" s="2">
        <v>1.1111111111111109E-3</v>
      </c>
      <c r="LN14" s="2">
        <v>1.4814814814814812E-3</v>
      </c>
      <c r="LO14" s="2">
        <v>-1.4814814814814816E-3</v>
      </c>
      <c r="LP14" s="2">
        <v>-1.1111111111111111E-3</v>
      </c>
      <c r="LQ14" s="2">
        <v>-7.4074074074074081E-4</v>
      </c>
      <c r="LR14" s="2">
        <v>-3.7037037037037051E-4</v>
      </c>
      <c r="LS14" s="2">
        <v>0</v>
      </c>
      <c r="LT14" s="2">
        <v>3.703703703703703E-4</v>
      </c>
      <c r="LU14" s="2">
        <v>7.407407407407406E-4</v>
      </c>
      <c r="LV14" s="2">
        <v>1.1111111111111109E-3</v>
      </c>
      <c r="LW14" s="2">
        <v>1.4814814814814812E-3</v>
      </c>
      <c r="LX14" s="2">
        <v>-1.4814814814814816E-3</v>
      </c>
      <c r="LY14" s="2">
        <v>-1.1111111111111111E-3</v>
      </c>
      <c r="LZ14" s="2">
        <v>-7.4074074074074081E-4</v>
      </c>
      <c r="MA14" s="2">
        <v>-3.7037037037037051E-4</v>
      </c>
      <c r="MB14" s="2">
        <v>0</v>
      </c>
      <c r="MC14" s="2">
        <v>3.703703703703703E-4</v>
      </c>
      <c r="MD14" s="2">
        <v>7.407407407407406E-4</v>
      </c>
      <c r="ME14" s="2">
        <v>1.1111111111111109E-3</v>
      </c>
      <c r="MF14" s="2">
        <v>1.4814814814814812E-3</v>
      </c>
      <c r="MG14" s="2">
        <v>-1.4814814814814816E-3</v>
      </c>
      <c r="MH14" s="2">
        <v>-1.1111111111111111E-3</v>
      </c>
      <c r="MI14" s="2">
        <v>-7.4074074074074081E-4</v>
      </c>
      <c r="MJ14" s="2">
        <v>-3.7037037037037051E-4</v>
      </c>
      <c r="MK14" s="2">
        <v>0</v>
      </c>
      <c r="ML14" s="2">
        <v>3.703703703703703E-4</v>
      </c>
      <c r="MM14" s="2">
        <v>7.407407407407406E-4</v>
      </c>
      <c r="MN14" s="2">
        <v>1.1111111111111109E-3</v>
      </c>
      <c r="MO14" s="2">
        <v>1.4814814814814812E-3</v>
      </c>
      <c r="MP14" s="2">
        <v>-1.4814814814814816E-3</v>
      </c>
      <c r="MQ14" s="2">
        <v>-1.1111111111111111E-3</v>
      </c>
      <c r="MR14" s="2">
        <v>-7.4074074074074081E-4</v>
      </c>
      <c r="MS14" s="2">
        <v>-3.7037037037037051E-4</v>
      </c>
      <c r="MT14" s="2">
        <v>0</v>
      </c>
      <c r="MU14" s="2">
        <v>3.703703703703703E-4</v>
      </c>
      <c r="MV14" s="2">
        <v>7.407407407407406E-4</v>
      </c>
      <c r="MW14" s="2">
        <v>1.1111111111111109E-3</v>
      </c>
      <c r="MX14" s="2">
        <v>1.4814814814814812E-3</v>
      </c>
      <c r="MY14" s="2">
        <v>-1.4814814814814816E-3</v>
      </c>
      <c r="MZ14" s="2">
        <v>-1.1111111111111111E-3</v>
      </c>
      <c r="NA14" s="2">
        <v>-7.4074074074074081E-4</v>
      </c>
      <c r="NB14" s="2">
        <v>-3.7037037037037051E-4</v>
      </c>
      <c r="NC14" s="2">
        <v>0</v>
      </c>
      <c r="ND14" s="2">
        <v>3.703703703703703E-4</v>
      </c>
      <c r="NE14" s="2">
        <v>7.407407407407406E-4</v>
      </c>
      <c r="NF14" s="2">
        <v>1.1111111111111109E-3</v>
      </c>
      <c r="NG14" s="2">
        <v>1.4814814814814812E-3</v>
      </c>
      <c r="NH14" s="2">
        <v>-1.4814814814814816E-3</v>
      </c>
      <c r="NI14" s="2">
        <v>-1.1111111111111111E-3</v>
      </c>
      <c r="NJ14" s="2">
        <v>-7.4074074074074081E-4</v>
      </c>
      <c r="NK14" s="2">
        <v>-3.7037037037037051E-4</v>
      </c>
      <c r="NL14" s="2">
        <v>0</v>
      </c>
      <c r="NM14" s="2">
        <v>3.703703703703703E-4</v>
      </c>
      <c r="NN14" s="2">
        <v>7.407407407407406E-4</v>
      </c>
      <c r="NO14" s="2">
        <v>1.1111111111111109E-3</v>
      </c>
      <c r="NP14" s="2">
        <v>1.4814814814814812E-3</v>
      </c>
      <c r="NQ14" s="2">
        <v>-1.4814814814814816E-3</v>
      </c>
      <c r="NR14" s="2">
        <v>-1.1111111111111111E-3</v>
      </c>
      <c r="NS14" s="2">
        <v>-7.4074074074074081E-4</v>
      </c>
      <c r="NT14" s="2">
        <v>-3.7037037037037051E-4</v>
      </c>
      <c r="NU14" s="2">
        <v>0</v>
      </c>
      <c r="NV14" s="2">
        <v>3.703703703703703E-4</v>
      </c>
      <c r="NW14" s="2">
        <v>7.407407407407406E-4</v>
      </c>
      <c r="NX14" s="2">
        <v>1.1111111111111109E-3</v>
      </c>
      <c r="NY14" s="2">
        <v>1.4814814814814812E-3</v>
      </c>
      <c r="NZ14" s="2">
        <v>-1.4814814814814816E-3</v>
      </c>
      <c r="OA14" s="2">
        <v>-1.1111111111111111E-3</v>
      </c>
      <c r="OB14" s="2">
        <v>-7.4074074074074081E-4</v>
      </c>
      <c r="OC14" s="2">
        <v>-3.7037037037037051E-4</v>
      </c>
      <c r="OD14" s="2">
        <v>0</v>
      </c>
      <c r="OE14" s="2">
        <v>3.703703703703703E-4</v>
      </c>
      <c r="OF14" s="2">
        <v>7.407407407407406E-4</v>
      </c>
      <c r="OG14" s="2">
        <v>1.1111111111111109E-3</v>
      </c>
      <c r="OH14" s="2">
        <v>1.4814814814814812E-3</v>
      </c>
      <c r="OI14" s="2">
        <v>-1.4814814814814816E-3</v>
      </c>
      <c r="OJ14" s="2">
        <v>-1.1111111111111111E-3</v>
      </c>
      <c r="OK14" s="2">
        <v>-7.4074074074074081E-4</v>
      </c>
      <c r="OL14" s="2">
        <v>-3.7037037037037051E-4</v>
      </c>
      <c r="OM14" s="2">
        <v>0</v>
      </c>
      <c r="ON14" s="2">
        <v>3.703703703703703E-4</v>
      </c>
      <c r="OO14" s="2">
        <v>7.407407407407406E-4</v>
      </c>
      <c r="OP14" s="2">
        <v>1.1111111111111109E-3</v>
      </c>
      <c r="OQ14" s="2">
        <v>1.4814814814814812E-3</v>
      </c>
      <c r="OR14" s="2">
        <v>-1.4814814814814816E-3</v>
      </c>
      <c r="OS14" s="2">
        <v>-1.1111111111111111E-3</v>
      </c>
      <c r="OT14" s="2">
        <v>-7.4074074074074081E-4</v>
      </c>
      <c r="OU14" s="2">
        <v>-3.7037037037037051E-4</v>
      </c>
      <c r="OV14" s="2">
        <v>0</v>
      </c>
      <c r="OW14" s="2">
        <v>3.703703703703703E-4</v>
      </c>
      <c r="OX14" s="2">
        <v>7.407407407407406E-4</v>
      </c>
      <c r="OY14" s="2">
        <v>1.1111111111111109E-3</v>
      </c>
      <c r="OZ14" s="2">
        <v>1.4814814814814812E-3</v>
      </c>
    </row>
    <row r="15" spans="1:416" ht="15.75">
      <c r="A15" s="23"/>
      <c r="C15" s="2">
        <v>1</v>
      </c>
      <c r="D15" s="2">
        <v>5</v>
      </c>
      <c r="F15" s="15">
        <v>30.379000000000001</v>
      </c>
      <c r="H15" s="15">
        <f t="shared" si="0"/>
        <v>3.413751580233507</v>
      </c>
    </row>
    <row r="16" spans="1:416" ht="15.75">
      <c r="A16" s="23"/>
      <c r="C16" s="2">
        <v>1</v>
      </c>
      <c r="D16" s="2">
        <v>6</v>
      </c>
      <c r="F16" s="15">
        <v>28.102</v>
      </c>
      <c r="H16" s="15">
        <f t="shared" si="0"/>
        <v>3.3358407481841486</v>
      </c>
      <c r="J16" s="10" t="s">
        <v>72</v>
      </c>
      <c r="K16" s="36" t="s">
        <v>75</v>
      </c>
      <c r="L16" s="2">
        <f t="array" ref="L16:L17">MMULT(L13:OZ14,H3:H407)</f>
        <v>3.9198006707031769</v>
      </c>
      <c r="M16" s="2" t="s">
        <v>73</v>
      </c>
    </row>
    <row r="17" spans="1:16" ht="15.75">
      <c r="A17" s="23"/>
      <c r="C17" s="2">
        <v>1</v>
      </c>
      <c r="D17" s="2">
        <v>7</v>
      </c>
      <c r="F17" s="15">
        <v>26.524999999999999</v>
      </c>
      <c r="H17" s="15">
        <f t="shared" si="0"/>
        <v>3.2780876845000466</v>
      </c>
      <c r="K17" s="37"/>
      <c r="L17" s="2">
        <v>-5.5371215170272034E-2</v>
      </c>
      <c r="M17" s="2" t="s">
        <v>74</v>
      </c>
    </row>
    <row r="18" spans="1:16" ht="15.75">
      <c r="A18" s="23"/>
      <c r="C18" s="2">
        <v>1</v>
      </c>
      <c r="D18" s="2">
        <v>8</v>
      </c>
      <c r="F18" s="15">
        <v>26.693000000000001</v>
      </c>
      <c r="H18" s="15">
        <f t="shared" si="0"/>
        <v>3.2844013587483984</v>
      </c>
    </row>
    <row r="19" spans="1:16" ht="15.75">
      <c r="A19" s="23"/>
      <c r="C19" s="2">
        <v>1</v>
      </c>
      <c r="D19" s="2">
        <v>9</v>
      </c>
      <c r="F19" s="15">
        <v>24.827999999999999</v>
      </c>
      <c r="H19" s="15">
        <f t="shared" si="0"/>
        <v>3.2119720485514063</v>
      </c>
    </row>
    <row r="20" spans="1:16" ht="15.75">
      <c r="A20" s="24"/>
      <c r="C20" s="2">
        <v>1</v>
      </c>
      <c r="D20" s="2">
        <v>10</v>
      </c>
      <c r="F20" s="15">
        <v>26.896999999999998</v>
      </c>
      <c r="H20" s="15">
        <f t="shared" si="0"/>
        <v>3.2920147562249427</v>
      </c>
    </row>
    <row r="21" spans="1:16" ht="15.75">
      <c r="A21" s="22" t="s">
        <v>5</v>
      </c>
      <c r="C21" s="2">
        <v>1</v>
      </c>
      <c r="D21" s="2">
        <v>2</v>
      </c>
      <c r="F21" s="15">
        <v>71.454999999999998</v>
      </c>
      <c r="H21" s="15">
        <f t="shared" si="0"/>
        <v>4.2690678809337577</v>
      </c>
      <c r="J21" s="33" t="s">
        <v>60</v>
      </c>
      <c r="K21" s="33"/>
      <c r="L21" s="33"/>
      <c r="M21" s="33"/>
      <c r="N21" s="33"/>
      <c r="O21" s="33"/>
      <c r="P21" s="33"/>
    </row>
    <row r="22" spans="1:16" ht="15.75">
      <c r="A22" s="23"/>
      <c r="C22" s="2">
        <v>1</v>
      </c>
      <c r="D22" s="2">
        <v>3</v>
      </c>
      <c r="F22" s="15">
        <v>55.055</v>
      </c>
      <c r="H22" s="15">
        <f t="shared" si="0"/>
        <v>4.0083326855655548</v>
      </c>
      <c r="J22" s="33" t="s">
        <v>77</v>
      </c>
      <c r="K22" s="33"/>
      <c r="L22" s="33"/>
      <c r="M22" s="33"/>
      <c r="N22" s="33"/>
      <c r="O22" s="33"/>
      <c r="P22" s="33"/>
    </row>
    <row r="23" spans="1:16" ht="15.75">
      <c r="A23" s="23"/>
      <c r="C23" s="2">
        <v>1</v>
      </c>
      <c r="D23" s="2">
        <v>4</v>
      </c>
      <c r="F23" s="15">
        <v>51.884999999999998</v>
      </c>
      <c r="H23" s="15">
        <f t="shared" si="0"/>
        <v>3.9490297310572418</v>
      </c>
    </row>
    <row r="24" spans="1:16" ht="15.75">
      <c r="A24" s="23"/>
      <c r="C24" s="2">
        <v>1</v>
      </c>
      <c r="D24" s="2">
        <v>5</v>
      </c>
      <c r="F24" s="15">
        <v>49.218000000000004</v>
      </c>
      <c r="H24" s="15">
        <f t="shared" si="0"/>
        <v>3.8962594102486681</v>
      </c>
      <c r="J24" s="33" t="s">
        <v>78</v>
      </c>
      <c r="K24" s="2" t="s">
        <v>59</v>
      </c>
      <c r="L24" s="2">
        <f>AVERAGE(D3:D407)</f>
        <v>6</v>
      </c>
    </row>
    <row r="25" spans="1:16" ht="15.75">
      <c r="A25" s="23"/>
      <c r="C25" s="2">
        <v>1</v>
      </c>
      <c r="D25" s="2">
        <v>6</v>
      </c>
      <c r="F25" s="15">
        <v>43.283000000000001</v>
      </c>
      <c r="H25" s="15">
        <f t="shared" si="0"/>
        <v>3.7677599482173085</v>
      </c>
      <c r="J25" s="33"/>
      <c r="K25" s="2" t="s">
        <v>79</v>
      </c>
      <c r="L25" s="15">
        <f>AVERAGE(H3:H407)</f>
        <v>3.5875733796815412</v>
      </c>
    </row>
    <row r="26" spans="1:16" ht="15.75">
      <c r="A26" s="23"/>
      <c r="C26" s="2">
        <v>1</v>
      </c>
      <c r="D26" s="2">
        <v>7</v>
      </c>
      <c r="F26" s="15">
        <v>39.432000000000002</v>
      </c>
      <c r="H26" s="15">
        <f t="shared" si="0"/>
        <v>3.6745776694030767</v>
      </c>
    </row>
    <row r="27" spans="1:16" ht="15.75">
      <c r="A27" s="23"/>
      <c r="C27" s="2">
        <v>1</v>
      </c>
      <c r="D27" s="2">
        <v>8</v>
      </c>
      <c r="F27" s="15">
        <v>39.631</v>
      </c>
      <c r="H27" s="15">
        <f t="shared" si="0"/>
        <v>3.6796116402930199</v>
      </c>
      <c r="J27" s="33" t="s">
        <v>80</v>
      </c>
      <c r="K27" s="2" t="s">
        <v>59</v>
      </c>
      <c r="L27" s="15">
        <f>_xlfn.VAR.S(D3:D407)</f>
        <v>6.6831683168316829</v>
      </c>
    </row>
    <row r="28" spans="1:16" ht="15.75">
      <c r="A28" s="23"/>
      <c r="C28" s="2">
        <v>1</v>
      </c>
      <c r="D28" s="2">
        <v>9</v>
      </c>
      <c r="F28" s="15">
        <v>36.844999999999999</v>
      </c>
      <c r="H28" s="15">
        <f t="shared" si="0"/>
        <v>3.6067199242189627</v>
      </c>
      <c r="J28" s="33"/>
      <c r="K28" s="2" t="s">
        <v>79</v>
      </c>
      <c r="L28" s="15">
        <f>_xlfn.VAR.S(H3:H407)</f>
        <v>0.23568432805968137</v>
      </c>
    </row>
    <row r="29" spans="1:16" ht="15.75">
      <c r="A29" s="24"/>
      <c r="C29" s="2">
        <v>1</v>
      </c>
      <c r="D29" s="2">
        <v>10</v>
      </c>
      <c r="F29" s="15">
        <v>33.97</v>
      </c>
      <c r="H29" s="15">
        <f t="shared" si="0"/>
        <v>3.5254777821724925</v>
      </c>
    </row>
    <row r="30" spans="1:16" ht="15.75">
      <c r="A30" s="22" t="s">
        <v>6</v>
      </c>
      <c r="C30" s="2">
        <v>1</v>
      </c>
      <c r="D30" s="2">
        <v>2</v>
      </c>
      <c r="F30" s="15">
        <v>40.4</v>
      </c>
      <c r="H30" s="15">
        <f t="shared" si="0"/>
        <v>3.6988297849671046</v>
      </c>
      <c r="J30" s="33" t="s">
        <v>81</v>
      </c>
      <c r="K30" s="34">
        <f>COVAR(D3:D407,H3:H407)</f>
        <v>-0.36914143446847947</v>
      </c>
    </row>
    <row r="31" spans="1:16" ht="15.75">
      <c r="A31" s="23"/>
      <c r="C31" s="2">
        <v>1</v>
      </c>
      <c r="D31" s="2">
        <v>3</v>
      </c>
      <c r="F31" s="15">
        <v>36.323</v>
      </c>
      <c r="H31" s="15">
        <f t="shared" si="0"/>
        <v>3.5924511494409157</v>
      </c>
      <c r="J31" s="33"/>
      <c r="K31" s="35"/>
    </row>
    <row r="32" spans="1:16" ht="15.75">
      <c r="A32" s="23"/>
      <c r="C32" s="2">
        <v>1</v>
      </c>
      <c r="D32" s="2">
        <v>4</v>
      </c>
      <c r="F32" s="15">
        <v>36.625999999999998</v>
      </c>
      <c r="H32" s="15">
        <f t="shared" si="0"/>
        <v>3.6007583707187569</v>
      </c>
    </row>
    <row r="33" spans="1:12" ht="15.75">
      <c r="A33" s="23"/>
      <c r="C33" s="2">
        <v>1</v>
      </c>
      <c r="D33" s="2">
        <v>5</v>
      </c>
      <c r="F33" s="15">
        <v>34.819000000000003</v>
      </c>
      <c r="H33" s="15">
        <f t="shared" si="0"/>
        <v>3.5501632148007025</v>
      </c>
      <c r="J33" s="33" t="s">
        <v>82</v>
      </c>
      <c r="K33" s="34" t="s">
        <v>83</v>
      </c>
    </row>
    <row r="34" spans="1:12" ht="15.75">
      <c r="A34" s="23"/>
      <c r="C34" s="2">
        <v>1</v>
      </c>
      <c r="D34" s="2">
        <v>6</v>
      </c>
      <c r="F34" s="15">
        <v>33.046999999999997</v>
      </c>
      <c r="H34" s="15">
        <f t="shared" si="0"/>
        <v>3.497930790619463</v>
      </c>
      <c r="J34" s="33"/>
      <c r="K34" s="35"/>
    </row>
    <row r="35" spans="1:12" ht="15.75">
      <c r="A35" s="23"/>
      <c r="C35" s="2">
        <v>1</v>
      </c>
      <c r="D35" s="2">
        <v>7</v>
      </c>
      <c r="F35" s="15">
        <v>32.819000000000003</v>
      </c>
      <c r="H35" s="15">
        <f t="shared" si="0"/>
        <v>3.4910076159716668</v>
      </c>
    </row>
    <row r="36" spans="1:12" ht="15.75">
      <c r="A36" s="23"/>
      <c r="C36" s="2">
        <v>1</v>
      </c>
      <c r="D36" s="2">
        <v>8</v>
      </c>
      <c r="F36" s="15">
        <v>32.755000000000003</v>
      </c>
      <c r="H36" s="15">
        <f t="shared" si="0"/>
        <v>3.4890556221838396</v>
      </c>
      <c r="J36" s="33" t="s">
        <v>84</v>
      </c>
      <c r="K36" s="2" t="s">
        <v>73</v>
      </c>
      <c r="L36" s="2">
        <f>L25-L37*L24</f>
        <v>3.9189803564043539</v>
      </c>
    </row>
    <row r="37" spans="1:12" ht="15.75">
      <c r="A37" s="23"/>
      <c r="C37" s="2">
        <v>1</v>
      </c>
      <c r="D37" s="2">
        <v>9</v>
      </c>
      <c r="F37" s="15">
        <v>33.209000000000003</v>
      </c>
      <c r="H37" s="15">
        <f t="shared" si="0"/>
        <v>3.5028209235230725</v>
      </c>
      <c r="J37" s="33"/>
      <c r="K37" s="2" t="s">
        <v>74</v>
      </c>
      <c r="L37" s="2">
        <f>K30/L27</f>
        <v>-5.5234496120468782E-2</v>
      </c>
    </row>
    <row r="38" spans="1:12" ht="15.75">
      <c r="A38" s="24"/>
      <c r="C38" s="2">
        <v>1</v>
      </c>
      <c r="D38" s="2">
        <v>10</v>
      </c>
      <c r="F38" s="15">
        <v>33.215000000000003</v>
      </c>
      <c r="H38" s="15">
        <f t="shared" si="0"/>
        <v>3.5030015811172044</v>
      </c>
    </row>
    <row r="39" spans="1:12" ht="15.75">
      <c r="A39" s="22" t="s">
        <v>7</v>
      </c>
      <c r="C39" s="2">
        <v>1</v>
      </c>
      <c r="D39" s="2">
        <v>2</v>
      </c>
      <c r="F39" s="15">
        <v>57.866</v>
      </c>
      <c r="H39" s="15">
        <f t="shared" si="0"/>
        <v>4.0581299927544485</v>
      </c>
    </row>
    <row r="40" spans="1:12" ht="15.75">
      <c r="A40" s="23"/>
      <c r="C40" s="2">
        <v>1</v>
      </c>
      <c r="D40" s="2">
        <v>3</v>
      </c>
      <c r="F40" s="15">
        <v>48.817</v>
      </c>
      <c r="H40" s="15">
        <f t="shared" si="0"/>
        <v>3.8880786128513543</v>
      </c>
    </row>
    <row r="41" spans="1:12" ht="15.75">
      <c r="A41" s="23"/>
      <c r="C41" s="2">
        <v>1</v>
      </c>
      <c r="D41" s="2">
        <v>4</v>
      </c>
      <c r="F41" s="15">
        <v>48.720999999999997</v>
      </c>
      <c r="H41" s="15">
        <f t="shared" si="0"/>
        <v>3.8861101486425573</v>
      </c>
    </row>
    <row r="42" spans="1:12" ht="15.75">
      <c r="A42" s="23"/>
      <c r="C42" s="2">
        <v>1</v>
      </c>
      <c r="D42" s="2">
        <v>5</v>
      </c>
      <c r="F42" s="15">
        <v>46.52</v>
      </c>
      <c r="H42" s="15">
        <f t="shared" si="0"/>
        <v>3.8398823276504639</v>
      </c>
    </row>
    <row r="43" spans="1:12" ht="15.75">
      <c r="A43" s="23"/>
      <c r="C43" s="2">
        <v>1</v>
      </c>
      <c r="D43" s="2">
        <v>6</v>
      </c>
      <c r="F43" s="15">
        <v>42.563000000000002</v>
      </c>
      <c r="H43" s="15">
        <f t="shared" si="0"/>
        <v>3.7509853312709804</v>
      </c>
    </row>
    <row r="44" spans="1:12" ht="15.75">
      <c r="A44" s="23"/>
      <c r="C44" s="2">
        <v>1</v>
      </c>
      <c r="D44" s="2">
        <v>7</v>
      </c>
      <c r="F44" s="15">
        <v>40.296999999999997</v>
      </c>
      <c r="H44" s="15">
        <f t="shared" si="0"/>
        <v>3.6962770244943726</v>
      </c>
    </row>
    <row r="45" spans="1:12" ht="15.75">
      <c r="A45" s="23"/>
      <c r="C45" s="2">
        <v>1</v>
      </c>
      <c r="D45" s="2">
        <v>8</v>
      </c>
      <c r="F45" s="15">
        <v>39.575000000000003</v>
      </c>
      <c r="H45" s="15">
        <f t="shared" si="0"/>
        <v>3.678197605767076</v>
      </c>
    </row>
    <row r="46" spans="1:12" ht="15.75">
      <c r="A46" s="23"/>
      <c r="C46" s="2">
        <v>1</v>
      </c>
      <c r="D46" s="2">
        <v>9</v>
      </c>
      <c r="F46" s="15">
        <v>37.764000000000003</v>
      </c>
      <c r="H46" s="15">
        <f t="shared" si="0"/>
        <v>3.6313562678702702</v>
      </c>
    </row>
    <row r="47" spans="1:12" ht="15.75">
      <c r="A47" s="24"/>
      <c r="C47" s="2">
        <v>1</v>
      </c>
      <c r="D47" s="2">
        <v>10</v>
      </c>
      <c r="F47" s="15">
        <v>35.378</v>
      </c>
      <c r="H47" s="15">
        <f t="shared" si="0"/>
        <v>3.5660901580213156</v>
      </c>
    </row>
    <row r="48" spans="1:12" ht="15.75">
      <c r="A48" s="22" t="s">
        <v>8</v>
      </c>
      <c r="C48" s="2">
        <v>1</v>
      </c>
      <c r="D48" s="2">
        <v>2</v>
      </c>
      <c r="F48" s="15">
        <v>42.021000000000001</v>
      </c>
      <c r="H48" s="15">
        <f t="shared" si="0"/>
        <v>3.7381694933250196</v>
      </c>
    </row>
    <row r="49" spans="1:8" ht="15.75">
      <c r="A49" s="23"/>
      <c r="C49" s="2">
        <v>1</v>
      </c>
      <c r="D49" s="2">
        <v>3</v>
      </c>
      <c r="F49" s="15">
        <v>37.194000000000003</v>
      </c>
      <c r="H49" s="15">
        <f t="shared" si="0"/>
        <v>3.6161474579478372</v>
      </c>
    </row>
    <row r="50" spans="1:8" ht="15.75">
      <c r="A50" s="23"/>
      <c r="C50" s="2">
        <v>1</v>
      </c>
      <c r="D50" s="2">
        <v>4</v>
      </c>
      <c r="F50" s="15">
        <v>36.421999999999997</v>
      </c>
      <c r="H50" s="15">
        <f t="shared" si="0"/>
        <v>3.595172987673628</v>
      </c>
    </row>
    <row r="51" spans="1:8" ht="15.75">
      <c r="A51" s="23"/>
      <c r="C51" s="2">
        <v>1</v>
      </c>
      <c r="D51" s="2">
        <v>5</v>
      </c>
      <c r="F51" s="15">
        <v>35.847000000000001</v>
      </c>
      <c r="H51" s="15">
        <f t="shared" si="0"/>
        <v>3.5792598815357266</v>
      </c>
    </row>
    <row r="52" spans="1:8" ht="15.75">
      <c r="A52" s="23"/>
      <c r="C52" s="2">
        <v>1</v>
      </c>
      <c r="D52" s="2">
        <v>6</v>
      </c>
      <c r="F52" s="15">
        <v>34.677</v>
      </c>
      <c r="H52" s="15">
        <f t="shared" si="0"/>
        <v>3.5460766429802399</v>
      </c>
    </row>
    <row r="53" spans="1:8" ht="15.75">
      <c r="A53" s="23"/>
      <c r="C53" s="2">
        <v>1</v>
      </c>
      <c r="D53" s="2">
        <v>7</v>
      </c>
      <c r="F53" s="15">
        <v>32.689</v>
      </c>
      <c r="H53" s="15">
        <f t="shared" si="0"/>
        <v>3.4870386298736076</v>
      </c>
    </row>
    <row r="54" spans="1:8" ht="15.75">
      <c r="A54" s="23"/>
      <c r="C54" s="2">
        <v>1</v>
      </c>
      <c r="D54" s="2">
        <v>8</v>
      </c>
      <c r="F54" s="15">
        <v>33.512999999999998</v>
      </c>
      <c r="H54" s="15">
        <f t="shared" si="0"/>
        <v>3.5119334232568211</v>
      </c>
    </row>
    <row r="55" spans="1:8" ht="15.75">
      <c r="A55" s="23"/>
      <c r="C55" s="2">
        <v>1</v>
      </c>
      <c r="D55" s="2">
        <v>9</v>
      </c>
      <c r="F55" s="15">
        <v>33.042999999999999</v>
      </c>
      <c r="H55" s="15">
        <f t="shared" si="0"/>
        <v>3.4978097435622719</v>
      </c>
    </row>
    <row r="56" spans="1:8" ht="15.75">
      <c r="A56" s="24"/>
      <c r="C56" s="2">
        <v>1</v>
      </c>
      <c r="D56" s="2">
        <v>10</v>
      </c>
      <c r="F56" s="15">
        <v>32.323999999999998</v>
      </c>
      <c r="H56" s="15">
        <f t="shared" si="0"/>
        <v>3.4758099883712013</v>
      </c>
    </row>
    <row r="57" spans="1:8" ht="15.75">
      <c r="A57" s="22" t="s">
        <v>9</v>
      </c>
      <c r="C57" s="2">
        <v>1</v>
      </c>
      <c r="D57" s="2">
        <v>2</v>
      </c>
      <c r="F57" s="15">
        <v>56.3</v>
      </c>
      <c r="H57" s="15">
        <f t="shared" si="0"/>
        <v>4.0306945351456447</v>
      </c>
    </row>
    <row r="58" spans="1:8" ht="15.75">
      <c r="A58" s="23"/>
      <c r="C58" s="2">
        <v>1</v>
      </c>
      <c r="D58" s="2">
        <v>3</v>
      </c>
      <c r="F58" s="15">
        <v>47.968000000000004</v>
      </c>
      <c r="H58" s="15">
        <f t="shared" si="0"/>
        <v>3.8705341219201874</v>
      </c>
    </row>
    <row r="59" spans="1:8" ht="15.75">
      <c r="A59" s="23"/>
      <c r="C59" s="2">
        <v>1</v>
      </c>
      <c r="D59" s="2">
        <v>4</v>
      </c>
      <c r="F59" s="15">
        <v>43.966000000000001</v>
      </c>
      <c r="H59" s="15">
        <f t="shared" si="0"/>
        <v>3.7834166079379252</v>
      </c>
    </row>
    <row r="60" spans="1:8" ht="15.75">
      <c r="A60" s="23"/>
      <c r="C60" s="2">
        <v>1</v>
      </c>
      <c r="D60" s="2">
        <v>5</v>
      </c>
      <c r="F60" s="15">
        <v>40.459000000000003</v>
      </c>
      <c r="H60" s="15">
        <f t="shared" si="0"/>
        <v>3.7002891156654996</v>
      </c>
    </row>
    <row r="61" spans="1:8" ht="15.75">
      <c r="A61" s="23"/>
      <c r="C61" s="2">
        <v>1</v>
      </c>
      <c r="D61" s="2">
        <v>6</v>
      </c>
      <c r="F61" s="15">
        <v>36.548999999999999</v>
      </c>
      <c r="H61" s="15">
        <f t="shared" si="0"/>
        <v>3.5986538260403802</v>
      </c>
    </row>
    <row r="62" spans="1:8" ht="15.75">
      <c r="A62" s="23"/>
      <c r="C62" s="2">
        <v>1</v>
      </c>
      <c r="D62" s="2">
        <v>7</v>
      </c>
      <c r="F62" s="15">
        <v>33.081000000000003</v>
      </c>
      <c r="H62" s="15">
        <f t="shared" si="0"/>
        <v>3.4989590994446513</v>
      </c>
    </row>
    <row r="63" spans="1:8" ht="15.75">
      <c r="A63" s="23"/>
      <c r="C63" s="2">
        <v>1</v>
      </c>
      <c r="D63" s="2">
        <v>8</v>
      </c>
      <c r="F63" s="15">
        <v>32.543999999999997</v>
      </c>
      <c r="H63" s="15">
        <f t="shared" si="0"/>
        <v>3.4825930198661492</v>
      </c>
    </row>
    <row r="64" spans="1:8" ht="15.75">
      <c r="A64" s="23"/>
      <c r="C64" s="2">
        <v>1</v>
      </c>
      <c r="D64" s="2">
        <v>9</v>
      </c>
      <c r="F64" s="15">
        <v>29.169</v>
      </c>
      <c r="H64" s="15">
        <f t="shared" si="0"/>
        <v>3.3731065014956298</v>
      </c>
    </row>
    <row r="65" spans="1:8" ht="15.75">
      <c r="A65" s="24"/>
      <c r="C65" s="2">
        <v>1</v>
      </c>
      <c r="D65" s="2">
        <v>10</v>
      </c>
      <c r="F65" s="15">
        <v>29.047999999999998</v>
      </c>
      <c r="H65" s="15">
        <f t="shared" si="0"/>
        <v>3.3689496341120346</v>
      </c>
    </row>
    <row r="66" spans="1:8" ht="15.75">
      <c r="A66" s="22" t="s">
        <v>10</v>
      </c>
      <c r="C66" s="2">
        <v>1</v>
      </c>
      <c r="D66" s="2">
        <v>2</v>
      </c>
      <c r="F66" s="15">
        <v>30.657</v>
      </c>
      <c r="H66" s="15">
        <f t="shared" si="0"/>
        <v>3.4228610212981816</v>
      </c>
    </row>
    <row r="67" spans="1:8" ht="15.75">
      <c r="A67" s="23"/>
      <c r="C67" s="2">
        <v>1</v>
      </c>
      <c r="D67" s="2">
        <v>3</v>
      </c>
      <c r="F67" s="15">
        <v>29.225999999999999</v>
      </c>
      <c r="H67" s="15">
        <f t="shared" si="0"/>
        <v>3.3750587240524608</v>
      </c>
    </row>
    <row r="68" spans="1:8" ht="15.75">
      <c r="A68" s="23"/>
      <c r="C68" s="2">
        <v>1</v>
      </c>
      <c r="D68" s="2">
        <v>4</v>
      </c>
      <c r="F68" s="15">
        <v>29.675000000000001</v>
      </c>
      <c r="H68" s="15">
        <f t="shared" ref="H68:H131" si="1">LN(F68)</f>
        <v>3.3903049404957319</v>
      </c>
    </row>
    <row r="69" spans="1:8" ht="15.75">
      <c r="A69" s="23"/>
      <c r="C69" s="2">
        <v>1</v>
      </c>
      <c r="D69" s="2">
        <v>5</v>
      </c>
      <c r="F69" s="15">
        <v>27.89</v>
      </c>
      <c r="H69" s="15">
        <f t="shared" si="1"/>
        <v>3.3282682016393976</v>
      </c>
    </row>
    <row r="70" spans="1:8" ht="15.75">
      <c r="A70" s="23"/>
      <c r="C70" s="2">
        <v>1</v>
      </c>
      <c r="D70" s="2">
        <v>6</v>
      </c>
      <c r="F70" s="15">
        <v>28.361000000000001</v>
      </c>
      <c r="H70" s="15">
        <f t="shared" si="1"/>
        <v>3.3450149619731633</v>
      </c>
    </row>
    <row r="71" spans="1:8" ht="15.75">
      <c r="A71" s="23"/>
      <c r="C71" s="2">
        <v>1</v>
      </c>
      <c r="D71" s="2">
        <v>7</v>
      </c>
      <c r="F71" s="15">
        <v>27.260999999999999</v>
      </c>
      <c r="H71" s="15">
        <f t="shared" si="1"/>
        <v>3.3054571093813196</v>
      </c>
    </row>
    <row r="72" spans="1:8" ht="15.75">
      <c r="A72" s="23"/>
      <c r="C72" s="2">
        <v>1</v>
      </c>
      <c r="D72" s="2">
        <v>8</v>
      </c>
      <c r="F72" s="15">
        <v>27.677</v>
      </c>
      <c r="H72" s="15">
        <f t="shared" si="1"/>
        <v>3.3206017433728792</v>
      </c>
    </row>
    <row r="73" spans="1:8" ht="15.75">
      <c r="A73" s="23"/>
      <c r="C73" s="2">
        <v>1</v>
      </c>
      <c r="D73" s="2">
        <v>9</v>
      </c>
      <c r="F73" s="15">
        <v>26.367000000000001</v>
      </c>
      <c r="H73" s="15">
        <f t="shared" si="1"/>
        <v>3.272113228250618</v>
      </c>
    </row>
    <row r="74" spans="1:8" ht="15.75">
      <c r="A74" s="24"/>
      <c r="C74" s="2">
        <v>1</v>
      </c>
      <c r="D74" s="2">
        <v>10</v>
      </c>
      <c r="F74" s="15">
        <v>25.853999999999999</v>
      </c>
      <c r="H74" s="15">
        <f t="shared" si="1"/>
        <v>3.2524653278617559</v>
      </c>
    </row>
    <row r="75" spans="1:8" ht="15.75">
      <c r="A75" s="22" t="s">
        <v>11</v>
      </c>
      <c r="C75" s="2">
        <v>1</v>
      </c>
      <c r="D75" s="2">
        <v>2</v>
      </c>
      <c r="F75" s="15">
        <v>34.829000000000001</v>
      </c>
      <c r="H75" s="15">
        <f t="shared" si="1"/>
        <v>3.5504503730843204</v>
      </c>
    </row>
    <row r="76" spans="1:8" ht="15.75">
      <c r="A76" s="23"/>
      <c r="C76" s="2">
        <v>1</v>
      </c>
      <c r="D76" s="2">
        <v>3</v>
      </c>
      <c r="F76" s="15">
        <v>30.695</v>
      </c>
      <c r="H76" s="15">
        <f t="shared" si="1"/>
        <v>3.4240997748794597</v>
      </c>
    </row>
    <row r="77" spans="1:8" ht="15.75">
      <c r="A77" s="23"/>
      <c r="C77" s="2">
        <v>1</v>
      </c>
      <c r="D77" s="2">
        <v>4</v>
      </c>
      <c r="F77" s="15">
        <v>28.004000000000001</v>
      </c>
      <c r="H77" s="15">
        <f t="shared" si="1"/>
        <v>3.3323473571149513</v>
      </c>
    </row>
    <row r="78" spans="1:8" ht="15.75">
      <c r="A78" s="23"/>
      <c r="C78" s="2">
        <v>1</v>
      </c>
      <c r="D78" s="2">
        <v>5</v>
      </c>
      <c r="F78" s="15">
        <v>25.385000000000002</v>
      </c>
      <c r="H78" s="15">
        <f t="shared" si="1"/>
        <v>3.2341584483993575</v>
      </c>
    </row>
    <row r="79" spans="1:8" ht="15.75">
      <c r="A79" s="23"/>
      <c r="C79" s="2">
        <v>1</v>
      </c>
      <c r="D79" s="2">
        <v>6</v>
      </c>
      <c r="F79" s="15">
        <v>23.553000000000001</v>
      </c>
      <c r="H79" s="15">
        <f t="shared" si="1"/>
        <v>3.159253200884228</v>
      </c>
    </row>
    <row r="80" spans="1:8" ht="15.75">
      <c r="A80" s="23"/>
      <c r="C80" s="2">
        <v>1</v>
      </c>
      <c r="D80" s="2">
        <v>7</v>
      </c>
      <c r="F80" s="15">
        <v>22.545000000000002</v>
      </c>
      <c r="H80" s="15">
        <f t="shared" si="1"/>
        <v>3.1155133118730474</v>
      </c>
    </row>
    <row r="81" spans="1:8" ht="15.75">
      <c r="A81" s="23"/>
      <c r="C81" s="2">
        <v>1</v>
      </c>
      <c r="D81" s="2">
        <v>8</v>
      </c>
      <c r="F81" s="15">
        <v>22.177</v>
      </c>
      <c r="H81" s="15">
        <f t="shared" si="1"/>
        <v>3.0990557157858918</v>
      </c>
    </row>
    <row r="82" spans="1:8" ht="15.75">
      <c r="A82" s="23"/>
      <c r="C82" s="2">
        <v>1</v>
      </c>
      <c r="D82" s="2">
        <v>9</v>
      </c>
      <c r="F82" s="15">
        <v>22.082000000000001</v>
      </c>
      <c r="H82" s="15">
        <f t="shared" si="1"/>
        <v>3.0947627970169451</v>
      </c>
    </row>
    <row r="83" spans="1:8" ht="15.75">
      <c r="A83" s="24"/>
      <c r="C83" s="2">
        <v>1</v>
      </c>
      <c r="D83" s="2">
        <v>10</v>
      </c>
      <c r="F83" s="15">
        <v>20.402999999999999</v>
      </c>
      <c r="H83" s="15">
        <f t="shared" si="1"/>
        <v>3.0156819488616113</v>
      </c>
    </row>
    <row r="84" spans="1:8" ht="15.75">
      <c r="A84" s="22" t="s">
        <v>12</v>
      </c>
      <c r="C84" s="2">
        <v>1</v>
      </c>
      <c r="D84" s="2">
        <v>2</v>
      </c>
      <c r="F84" s="15">
        <v>26.89</v>
      </c>
      <c r="H84" s="15">
        <f t="shared" si="1"/>
        <v>3.2917544702807735</v>
      </c>
    </row>
    <row r="85" spans="1:8" ht="15.75">
      <c r="A85" s="23"/>
      <c r="C85" s="2">
        <v>1</v>
      </c>
      <c r="D85" s="2">
        <v>3</v>
      </c>
      <c r="F85" s="15">
        <v>24.991</v>
      </c>
      <c r="H85" s="15">
        <f t="shared" si="1"/>
        <v>3.2185157600526444</v>
      </c>
    </row>
    <row r="86" spans="1:8" ht="15.75">
      <c r="A86" s="23"/>
      <c r="C86" s="2">
        <v>1</v>
      </c>
      <c r="D86" s="2">
        <v>4</v>
      </c>
      <c r="F86" s="15">
        <v>23.808</v>
      </c>
      <c r="H86" s="15">
        <f t="shared" si="1"/>
        <v>3.1700216586506813</v>
      </c>
    </row>
    <row r="87" spans="1:8" ht="15.75">
      <c r="A87" s="23"/>
      <c r="C87" s="2">
        <v>1</v>
      </c>
      <c r="D87" s="2">
        <v>5</v>
      </c>
      <c r="F87" s="15">
        <v>23.114000000000001</v>
      </c>
      <c r="H87" s="15">
        <f t="shared" si="1"/>
        <v>3.1404384945532495</v>
      </c>
    </row>
    <row r="88" spans="1:8" ht="15.75">
      <c r="A88" s="23"/>
      <c r="C88" s="2">
        <v>1</v>
      </c>
      <c r="D88" s="2">
        <v>6</v>
      </c>
      <c r="F88" s="15">
        <v>22.736000000000001</v>
      </c>
      <c r="H88" s="15">
        <f t="shared" si="1"/>
        <v>3.1239495713547449</v>
      </c>
    </row>
    <row r="89" spans="1:8" ht="15.75">
      <c r="A89" s="23"/>
      <c r="C89" s="2">
        <v>1</v>
      </c>
      <c r="D89" s="2">
        <v>7</v>
      </c>
      <c r="F89" s="15">
        <v>20.95</v>
      </c>
      <c r="H89" s="15">
        <f t="shared" si="1"/>
        <v>3.0421386463681466</v>
      </c>
    </row>
    <row r="90" spans="1:8" ht="15.75">
      <c r="A90" s="23"/>
      <c r="C90" s="2">
        <v>1</v>
      </c>
      <c r="D90" s="2">
        <v>8</v>
      </c>
      <c r="F90" s="15">
        <v>20.466000000000001</v>
      </c>
      <c r="H90" s="15">
        <f t="shared" si="1"/>
        <v>3.0187649726645636</v>
      </c>
    </row>
    <row r="91" spans="1:8" ht="15.75">
      <c r="A91" s="23"/>
      <c r="C91" s="2">
        <v>1</v>
      </c>
      <c r="D91" s="2">
        <v>9</v>
      </c>
      <c r="F91" s="15">
        <v>20.626000000000001</v>
      </c>
      <c r="H91" s="15">
        <f t="shared" si="1"/>
        <v>3.0265524158938772</v>
      </c>
    </row>
    <row r="92" spans="1:8" ht="15.75">
      <c r="A92" s="24"/>
      <c r="C92" s="2">
        <v>1</v>
      </c>
      <c r="D92" s="2">
        <v>10</v>
      </c>
      <c r="F92" s="15">
        <v>19.582999999999998</v>
      </c>
      <c r="H92" s="15">
        <f t="shared" si="1"/>
        <v>2.9746618429346992</v>
      </c>
    </row>
    <row r="93" spans="1:8" ht="15.75">
      <c r="A93" s="22" t="s">
        <v>13</v>
      </c>
      <c r="C93" s="2">
        <v>1</v>
      </c>
      <c r="D93" s="2">
        <v>2</v>
      </c>
      <c r="F93" s="15">
        <v>50.37</v>
      </c>
      <c r="H93" s="15">
        <f t="shared" si="1"/>
        <v>3.9193957597575593</v>
      </c>
    </row>
    <row r="94" spans="1:8" ht="15.75">
      <c r="A94" s="23"/>
      <c r="C94" s="2">
        <v>1</v>
      </c>
      <c r="D94" s="2">
        <v>3</v>
      </c>
      <c r="F94" s="15">
        <v>42.005000000000003</v>
      </c>
      <c r="H94" s="15">
        <f t="shared" si="1"/>
        <v>3.7377886588168105</v>
      </c>
    </row>
    <row r="95" spans="1:8" ht="15.75">
      <c r="A95" s="23"/>
      <c r="C95" s="2">
        <v>1</v>
      </c>
      <c r="D95" s="2">
        <v>4</v>
      </c>
      <c r="F95" s="15">
        <v>39.427999999999997</v>
      </c>
      <c r="H95" s="15">
        <f t="shared" si="1"/>
        <v>3.6744762238031923</v>
      </c>
    </row>
    <row r="96" spans="1:8" ht="15.75">
      <c r="A96" s="23"/>
      <c r="C96" s="2">
        <v>1</v>
      </c>
      <c r="D96" s="2">
        <v>5</v>
      </c>
      <c r="F96" s="15">
        <v>36.334000000000003</v>
      </c>
      <c r="H96" s="15">
        <f t="shared" si="1"/>
        <v>3.5927539420165533</v>
      </c>
    </row>
    <row r="97" spans="1:8" ht="15.75">
      <c r="A97" s="23"/>
      <c r="C97" s="2">
        <v>1</v>
      </c>
      <c r="D97" s="2">
        <v>6</v>
      </c>
      <c r="F97" s="15">
        <v>35.237000000000002</v>
      </c>
      <c r="H97" s="15">
        <f t="shared" si="1"/>
        <v>3.5620966669106844</v>
      </c>
    </row>
    <row r="98" spans="1:8" ht="15.75">
      <c r="A98" s="23"/>
      <c r="C98" s="2">
        <v>1</v>
      </c>
      <c r="D98" s="2">
        <v>7</v>
      </c>
      <c r="F98" s="15">
        <v>33.984000000000002</v>
      </c>
      <c r="H98" s="15">
        <f t="shared" si="1"/>
        <v>3.5258898256194735</v>
      </c>
    </row>
    <row r="99" spans="1:8" ht="15.75">
      <c r="A99" s="23"/>
      <c r="C99" s="2">
        <v>1</v>
      </c>
      <c r="D99" s="2">
        <v>8</v>
      </c>
      <c r="F99" s="15">
        <v>33.287999999999997</v>
      </c>
      <c r="H99" s="15">
        <f t="shared" si="1"/>
        <v>3.5051969716806402</v>
      </c>
    </row>
    <row r="100" spans="1:8" ht="15.75">
      <c r="A100" s="23"/>
      <c r="C100" s="2">
        <v>1</v>
      </c>
      <c r="D100" s="2">
        <v>9</v>
      </c>
      <c r="F100" s="15">
        <v>32.561999999999998</v>
      </c>
      <c r="H100" s="15">
        <f t="shared" si="1"/>
        <v>3.4831459643093226</v>
      </c>
    </row>
    <row r="101" spans="1:8" ht="15.75">
      <c r="A101" s="24"/>
      <c r="C101" s="2">
        <v>1</v>
      </c>
      <c r="D101" s="2">
        <v>10</v>
      </c>
      <c r="F101" s="15">
        <v>29.911999999999999</v>
      </c>
      <c r="H101" s="15">
        <f t="shared" si="1"/>
        <v>3.3982597376748127</v>
      </c>
    </row>
    <row r="102" spans="1:8" ht="15.75">
      <c r="A102" s="22" t="s">
        <v>14</v>
      </c>
      <c r="C102" s="2">
        <v>1</v>
      </c>
      <c r="D102" s="2">
        <v>2</v>
      </c>
      <c r="F102" s="15">
        <v>30.497</v>
      </c>
      <c r="H102" s="15">
        <f t="shared" si="1"/>
        <v>3.4176283181199016</v>
      </c>
    </row>
    <row r="103" spans="1:8" ht="15.75">
      <c r="A103" s="23"/>
      <c r="C103" s="2">
        <v>1</v>
      </c>
      <c r="D103" s="2">
        <v>3</v>
      </c>
      <c r="F103" s="15">
        <v>28.376999999999999</v>
      </c>
      <c r="H103" s="15">
        <f t="shared" si="1"/>
        <v>3.3455789578991433</v>
      </c>
    </row>
    <row r="104" spans="1:8" ht="15.75">
      <c r="A104" s="23"/>
      <c r="C104" s="2">
        <v>1</v>
      </c>
      <c r="D104" s="2">
        <v>4</v>
      </c>
      <c r="F104" s="15">
        <v>27.116</v>
      </c>
      <c r="H104" s="15">
        <f t="shared" si="1"/>
        <v>3.3001239595687193</v>
      </c>
    </row>
    <row r="105" spans="1:8" ht="15.75">
      <c r="A105" s="23"/>
      <c r="C105" s="2">
        <v>1</v>
      </c>
      <c r="D105" s="2">
        <v>5</v>
      </c>
      <c r="F105" s="15">
        <v>25.898</v>
      </c>
      <c r="H105" s="15">
        <f t="shared" si="1"/>
        <v>3.2541657456466484</v>
      </c>
    </row>
    <row r="106" spans="1:8" ht="15.75">
      <c r="A106" s="23"/>
      <c r="C106" s="2">
        <v>1</v>
      </c>
      <c r="D106" s="2">
        <v>6</v>
      </c>
      <c r="F106" s="15">
        <v>25.082999999999998</v>
      </c>
      <c r="H106" s="15">
        <f t="shared" si="1"/>
        <v>3.2221903258360305</v>
      </c>
    </row>
    <row r="107" spans="1:8" ht="15.75">
      <c r="A107" s="23"/>
      <c r="C107" s="2">
        <v>1</v>
      </c>
      <c r="D107" s="2">
        <v>7</v>
      </c>
      <c r="F107" s="15">
        <v>23.795000000000002</v>
      </c>
      <c r="H107" s="15">
        <f t="shared" si="1"/>
        <v>3.169475474573074</v>
      </c>
    </row>
    <row r="108" spans="1:8" ht="15.75">
      <c r="A108" s="23"/>
      <c r="C108" s="2">
        <v>1</v>
      </c>
      <c r="D108" s="2">
        <v>8</v>
      </c>
      <c r="F108" s="15">
        <v>23.623000000000001</v>
      </c>
      <c r="H108" s="15">
        <f t="shared" si="1"/>
        <v>3.1622208137116217</v>
      </c>
    </row>
    <row r="109" spans="1:8" ht="15.75">
      <c r="A109" s="23"/>
      <c r="C109" s="2">
        <v>1</v>
      </c>
      <c r="D109" s="2">
        <v>9</v>
      </c>
      <c r="F109" s="15">
        <v>23.370999999999999</v>
      </c>
      <c r="H109" s="15">
        <f t="shared" si="1"/>
        <v>3.1514959375368878</v>
      </c>
    </row>
    <row r="110" spans="1:8" ht="15.75">
      <c r="A110" s="24"/>
      <c r="C110" s="2">
        <v>1</v>
      </c>
      <c r="D110" s="2">
        <v>10</v>
      </c>
      <c r="F110" s="15">
        <v>22.919</v>
      </c>
      <c r="H110" s="15">
        <f t="shared" si="1"/>
        <v>3.1319662608772698</v>
      </c>
    </row>
    <row r="111" spans="1:8" ht="15.75">
      <c r="A111" s="22" t="s">
        <v>15</v>
      </c>
      <c r="C111" s="2">
        <v>1</v>
      </c>
      <c r="D111" s="2">
        <v>2</v>
      </c>
      <c r="F111" s="15">
        <v>51.23</v>
      </c>
      <c r="H111" s="15">
        <f t="shared" si="1"/>
        <v>3.936325297951111</v>
      </c>
    </row>
    <row r="112" spans="1:8" ht="15.75">
      <c r="A112" s="23"/>
      <c r="C112" s="2">
        <v>1</v>
      </c>
      <c r="D112" s="2">
        <v>3</v>
      </c>
      <c r="F112" s="15">
        <v>43.353000000000002</v>
      </c>
      <c r="H112" s="15">
        <f t="shared" si="1"/>
        <v>3.7693759049843032</v>
      </c>
    </row>
    <row r="113" spans="1:8" ht="15.75">
      <c r="A113" s="23"/>
      <c r="C113" s="2">
        <v>1</v>
      </c>
      <c r="D113" s="2">
        <v>4</v>
      </c>
      <c r="F113" s="15">
        <v>39.853000000000002</v>
      </c>
      <c r="H113" s="15">
        <f t="shared" si="1"/>
        <v>3.6851976847113108</v>
      </c>
    </row>
    <row r="114" spans="1:8" ht="15.75">
      <c r="A114" s="23"/>
      <c r="C114" s="2">
        <v>1</v>
      </c>
      <c r="D114" s="2">
        <v>5</v>
      </c>
      <c r="F114" s="15">
        <v>36.350999999999999</v>
      </c>
      <c r="H114" s="15">
        <f t="shared" si="1"/>
        <v>3.5932217139174951</v>
      </c>
    </row>
    <row r="115" spans="1:8" ht="15.75">
      <c r="A115" s="23"/>
      <c r="C115" s="2">
        <v>1</v>
      </c>
      <c r="D115" s="2">
        <v>6</v>
      </c>
      <c r="F115" s="15">
        <v>35.267000000000003</v>
      </c>
      <c r="H115" s="15">
        <f t="shared" si="1"/>
        <v>3.5629476825072626</v>
      </c>
    </row>
    <row r="116" spans="1:8" ht="15.75">
      <c r="A116" s="23"/>
      <c r="C116" s="2">
        <v>1</v>
      </c>
      <c r="D116" s="2">
        <v>7</v>
      </c>
      <c r="F116" s="15">
        <v>31.611000000000001</v>
      </c>
      <c r="H116" s="15">
        <f t="shared" si="1"/>
        <v>3.4535051612855003</v>
      </c>
    </row>
    <row r="117" spans="1:8" ht="15.75">
      <c r="A117" s="23"/>
      <c r="C117" s="2">
        <v>1</v>
      </c>
      <c r="D117" s="2">
        <v>8</v>
      </c>
      <c r="F117" s="15">
        <v>31.943000000000001</v>
      </c>
      <c r="H117" s="15">
        <f t="shared" si="1"/>
        <v>3.4639530644875443</v>
      </c>
    </row>
    <row r="118" spans="1:8" ht="15.75">
      <c r="A118" s="23"/>
      <c r="C118" s="2">
        <v>1</v>
      </c>
      <c r="D118" s="2">
        <v>9</v>
      </c>
      <c r="F118" s="15">
        <v>31.312999999999999</v>
      </c>
      <c r="H118" s="15">
        <f t="shared" si="1"/>
        <v>3.4440333467814677</v>
      </c>
    </row>
    <row r="119" spans="1:8" ht="15.75">
      <c r="A119" s="24"/>
      <c r="C119" s="2">
        <v>1</v>
      </c>
      <c r="D119" s="2">
        <v>10</v>
      </c>
      <c r="F119" s="15">
        <v>31.853999999999999</v>
      </c>
      <c r="H119" s="15">
        <f t="shared" si="1"/>
        <v>3.4611629628295892</v>
      </c>
    </row>
    <row r="120" spans="1:8" ht="15.75">
      <c r="A120" s="22" t="s">
        <v>16</v>
      </c>
      <c r="C120" s="2">
        <v>1</v>
      </c>
      <c r="D120" s="2">
        <v>2</v>
      </c>
      <c r="F120" s="15">
        <v>101.616</v>
      </c>
      <c r="H120" s="15">
        <f t="shared" si="1"/>
        <v>4.6212010030606194</v>
      </c>
    </row>
    <row r="121" spans="1:8" ht="15.75">
      <c r="A121" s="23"/>
      <c r="C121" s="2">
        <v>1</v>
      </c>
      <c r="D121" s="2">
        <v>3</v>
      </c>
      <c r="F121" s="15">
        <v>93.683999999999997</v>
      </c>
      <c r="H121" s="15">
        <f t="shared" si="1"/>
        <v>4.5399274169261545</v>
      </c>
    </row>
    <row r="122" spans="1:8" ht="15.75">
      <c r="A122" s="23"/>
      <c r="C122" s="2">
        <v>1</v>
      </c>
      <c r="D122" s="2">
        <v>4</v>
      </c>
      <c r="F122" s="15">
        <v>84.975999999999999</v>
      </c>
      <c r="H122" s="15">
        <f t="shared" si="1"/>
        <v>4.4423688636800431</v>
      </c>
    </row>
    <row r="123" spans="1:8" ht="15.75">
      <c r="A123" s="23"/>
      <c r="C123" s="2">
        <v>1</v>
      </c>
      <c r="D123" s="2">
        <v>5</v>
      </c>
      <c r="F123" s="15">
        <v>79.454999999999998</v>
      </c>
      <c r="H123" s="15">
        <f t="shared" si="1"/>
        <v>4.3751908236645995</v>
      </c>
    </row>
    <row r="124" spans="1:8" ht="15.75">
      <c r="A124" s="23"/>
      <c r="C124" s="2">
        <v>1</v>
      </c>
      <c r="D124" s="2">
        <v>6</v>
      </c>
      <c r="F124" s="15">
        <v>64.394000000000005</v>
      </c>
      <c r="H124" s="15">
        <f t="shared" si="1"/>
        <v>4.1650204610680648</v>
      </c>
    </row>
    <row r="125" spans="1:8" ht="15.75">
      <c r="A125" s="23"/>
      <c r="C125" s="2">
        <v>1</v>
      </c>
      <c r="D125" s="2">
        <v>7</v>
      </c>
      <c r="F125" s="15">
        <v>55.634999999999998</v>
      </c>
      <c r="H125" s="15">
        <f t="shared" si="1"/>
        <v>4.0188124996096635</v>
      </c>
    </row>
    <row r="126" spans="1:8" ht="15.75">
      <c r="A126" s="23"/>
      <c r="C126" s="2">
        <v>1</v>
      </c>
      <c r="D126" s="2">
        <v>8</v>
      </c>
      <c r="F126" s="15">
        <v>56.094000000000001</v>
      </c>
      <c r="H126" s="15">
        <f t="shared" si="1"/>
        <v>4.0270288549372335</v>
      </c>
    </row>
    <row r="127" spans="1:8" ht="15.75">
      <c r="A127" s="23"/>
      <c r="C127" s="2">
        <v>1</v>
      </c>
      <c r="D127" s="2">
        <v>9</v>
      </c>
      <c r="F127" s="15">
        <v>56.316000000000003</v>
      </c>
      <c r="H127" s="15">
        <f t="shared" si="1"/>
        <v>4.0309786866002808</v>
      </c>
    </row>
    <row r="128" spans="1:8" ht="15.75">
      <c r="A128" s="24"/>
      <c r="C128" s="2">
        <v>1</v>
      </c>
      <c r="D128" s="2">
        <v>10</v>
      </c>
      <c r="F128" s="15">
        <v>47.414000000000001</v>
      </c>
      <c r="H128" s="15">
        <f t="shared" si="1"/>
        <v>3.8589175437410406</v>
      </c>
    </row>
    <row r="129" spans="1:8" ht="15.75">
      <c r="A129" s="22" t="s">
        <v>17</v>
      </c>
      <c r="C129" s="2">
        <v>1</v>
      </c>
      <c r="D129" s="2">
        <v>2</v>
      </c>
      <c r="F129" s="15">
        <v>46.1</v>
      </c>
      <c r="H129" s="15">
        <f t="shared" si="1"/>
        <v>3.8308129500026027</v>
      </c>
    </row>
    <row r="130" spans="1:8" ht="15.75">
      <c r="A130" s="23"/>
      <c r="C130" s="2">
        <v>1</v>
      </c>
      <c r="D130" s="2">
        <v>3</v>
      </c>
      <c r="F130" s="15">
        <v>40.064</v>
      </c>
      <c r="H130" s="15">
        <f t="shared" si="1"/>
        <v>3.6904781754776335</v>
      </c>
    </row>
    <row r="131" spans="1:8" ht="15.75">
      <c r="A131" s="23"/>
      <c r="C131" s="2">
        <v>1</v>
      </c>
      <c r="D131" s="2">
        <v>4</v>
      </c>
      <c r="F131" s="15">
        <v>36.526000000000003</v>
      </c>
      <c r="H131" s="15">
        <f t="shared" si="1"/>
        <v>3.5980243357698503</v>
      </c>
    </row>
    <row r="132" spans="1:8" ht="15.75">
      <c r="A132" s="23"/>
      <c r="C132" s="2">
        <v>1</v>
      </c>
      <c r="D132" s="2">
        <v>5</v>
      </c>
      <c r="F132" s="15">
        <v>33.893999999999998</v>
      </c>
      <c r="H132" s="15">
        <f t="shared" ref="H132:H195" si="2">LN(F132)</f>
        <v>3.5232380075711802</v>
      </c>
    </row>
    <row r="133" spans="1:8" ht="15.75">
      <c r="A133" s="23"/>
      <c r="C133" s="2">
        <v>1</v>
      </c>
      <c r="D133" s="2">
        <v>6</v>
      </c>
      <c r="F133" s="15">
        <v>31.114999999999998</v>
      </c>
      <c r="H133" s="15">
        <f t="shared" si="2"/>
        <v>3.4376900180211813</v>
      </c>
    </row>
    <row r="134" spans="1:8" ht="15.75">
      <c r="A134" s="23"/>
      <c r="C134" s="2">
        <v>1</v>
      </c>
      <c r="D134" s="2">
        <v>7</v>
      </c>
      <c r="F134" s="15">
        <v>29.481999999999999</v>
      </c>
      <c r="H134" s="15">
        <f t="shared" si="2"/>
        <v>3.3837799076250863</v>
      </c>
    </row>
    <row r="135" spans="1:8" ht="15.75">
      <c r="A135" s="23"/>
      <c r="C135" s="2">
        <v>1</v>
      </c>
      <c r="D135" s="2">
        <v>8</v>
      </c>
      <c r="F135" s="15">
        <v>29.638000000000002</v>
      </c>
      <c r="H135" s="15">
        <f t="shared" si="2"/>
        <v>3.3890573217679867</v>
      </c>
    </row>
    <row r="136" spans="1:8" ht="15.75">
      <c r="A136" s="23"/>
      <c r="C136" s="2">
        <v>1</v>
      </c>
      <c r="D136" s="2">
        <v>9</v>
      </c>
      <c r="F136" s="15">
        <v>29.452000000000002</v>
      </c>
      <c r="H136" s="15">
        <f t="shared" si="2"/>
        <v>3.3827618195064706</v>
      </c>
    </row>
    <row r="137" spans="1:8" ht="15.75">
      <c r="A137" s="24"/>
      <c r="C137" s="2">
        <v>1</v>
      </c>
      <c r="D137" s="2">
        <v>10</v>
      </c>
      <c r="F137" s="15">
        <v>27.893999999999998</v>
      </c>
      <c r="H137" s="15">
        <f t="shared" si="2"/>
        <v>3.3284116119365028</v>
      </c>
    </row>
    <row r="138" spans="1:8" ht="15.75">
      <c r="A138" s="22" t="s">
        <v>18</v>
      </c>
      <c r="C138" s="2">
        <v>1</v>
      </c>
      <c r="D138" s="2">
        <v>2</v>
      </c>
      <c r="F138" s="15">
        <v>48.957000000000001</v>
      </c>
      <c r="H138" s="15">
        <f t="shared" si="2"/>
        <v>3.8909423618169074</v>
      </c>
    </row>
    <row r="139" spans="1:8" ht="15.75">
      <c r="A139" s="23"/>
      <c r="C139" s="2">
        <v>1</v>
      </c>
      <c r="D139" s="2">
        <v>3</v>
      </c>
      <c r="F139" s="15">
        <v>40.368000000000002</v>
      </c>
      <c r="H139" s="15">
        <f t="shared" si="2"/>
        <v>3.6980373918987022</v>
      </c>
    </row>
    <row r="140" spans="1:8" ht="15.75">
      <c r="A140" s="23"/>
      <c r="C140" s="2">
        <v>1</v>
      </c>
      <c r="D140" s="2">
        <v>4</v>
      </c>
      <c r="F140" s="15">
        <v>38.912999999999997</v>
      </c>
      <c r="H140" s="15">
        <f t="shared" si="2"/>
        <v>3.6613283850266458</v>
      </c>
    </row>
    <row r="141" spans="1:8" ht="15.75">
      <c r="A141" s="23"/>
      <c r="C141" s="2">
        <v>1</v>
      </c>
      <c r="D141" s="2">
        <v>5</v>
      </c>
      <c r="F141" s="15">
        <v>35.582999999999998</v>
      </c>
      <c r="H141" s="15">
        <f t="shared" si="2"/>
        <v>3.5718679957152482</v>
      </c>
    </row>
    <row r="142" spans="1:8" ht="15.75">
      <c r="A142" s="23"/>
      <c r="C142" s="2">
        <v>1</v>
      </c>
      <c r="D142" s="2">
        <v>6</v>
      </c>
      <c r="F142" s="15">
        <v>34.399000000000001</v>
      </c>
      <c r="H142" s="15">
        <f t="shared" si="2"/>
        <v>3.538027494189377</v>
      </c>
    </row>
    <row r="143" spans="1:8" ht="15.75">
      <c r="A143" s="23"/>
      <c r="C143" s="2">
        <v>1</v>
      </c>
      <c r="D143" s="2">
        <v>7</v>
      </c>
      <c r="F143" s="15">
        <v>30.835000000000001</v>
      </c>
      <c r="H143" s="15">
        <f t="shared" si="2"/>
        <v>3.4286504084434561</v>
      </c>
    </row>
    <row r="144" spans="1:8" ht="15.75">
      <c r="A144" s="23"/>
      <c r="C144" s="2">
        <v>1</v>
      </c>
      <c r="D144" s="2">
        <v>8</v>
      </c>
      <c r="F144" s="15">
        <v>28.792000000000002</v>
      </c>
      <c r="H144" s="15">
        <f t="shared" si="2"/>
        <v>3.3600975707767295</v>
      </c>
    </row>
    <row r="145" spans="1:8" ht="15.75">
      <c r="A145" s="23"/>
      <c r="C145" s="2">
        <v>1</v>
      </c>
      <c r="D145" s="2">
        <v>9</v>
      </c>
      <c r="F145" s="15">
        <v>29.597000000000001</v>
      </c>
      <c r="H145" s="15">
        <f t="shared" si="2"/>
        <v>3.3876730048422683</v>
      </c>
    </row>
    <row r="146" spans="1:8" ht="15.75">
      <c r="A146" s="24"/>
      <c r="C146" s="2">
        <v>1</v>
      </c>
      <c r="D146" s="2">
        <v>10</v>
      </c>
      <c r="F146" s="15">
        <v>28.67</v>
      </c>
      <c r="H146" s="15">
        <f t="shared" si="2"/>
        <v>3.3558512798952784</v>
      </c>
    </row>
    <row r="147" spans="1:8" ht="15.75">
      <c r="A147" s="22" t="s">
        <v>19</v>
      </c>
      <c r="C147" s="2">
        <v>1</v>
      </c>
      <c r="D147" s="2">
        <v>2</v>
      </c>
      <c r="F147" s="15">
        <v>69.706999999999994</v>
      </c>
      <c r="H147" s="15">
        <f t="shared" si="2"/>
        <v>4.2443007431397506</v>
      </c>
    </row>
    <row r="148" spans="1:8" ht="15.75">
      <c r="A148" s="23"/>
      <c r="C148" s="2">
        <v>1</v>
      </c>
      <c r="D148" s="2">
        <v>3</v>
      </c>
      <c r="F148" s="15">
        <v>57.277000000000001</v>
      </c>
      <c r="H148" s="15">
        <f t="shared" si="2"/>
        <v>4.047899146979133</v>
      </c>
    </row>
    <row r="149" spans="1:8" ht="15.75">
      <c r="A149" s="23"/>
      <c r="C149" s="2">
        <v>1</v>
      </c>
      <c r="D149" s="2">
        <v>4</v>
      </c>
      <c r="F149" s="15">
        <v>52.844999999999999</v>
      </c>
      <c r="H149" s="15">
        <f t="shared" si="2"/>
        <v>3.9673631004613106</v>
      </c>
    </row>
    <row r="150" spans="1:8" ht="15.75">
      <c r="A150" s="23"/>
      <c r="C150" s="2">
        <v>1</v>
      </c>
      <c r="D150" s="2">
        <v>5</v>
      </c>
      <c r="F150" s="15">
        <v>45.305</v>
      </c>
      <c r="H150" s="15">
        <f t="shared" si="2"/>
        <v>3.8134174016740241</v>
      </c>
    </row>
    <row r="151" spans="1:8" ht="15.75">
      <c r="A151" s="23"/>
      <c r="C151" s="2">
        <v>1</v>
      </c>
      <c r="D151" s="2">
        <v>6</v>
      </c>
      <c r="F151" s="15">
        <v>38.981999999999999</v>
      </c>
      <c r="H151" s="15">
        <f t="shared" si="2"/>
        <v>3.6631000011264487</v>
      </c>
    </row>
    <row r="152" spans="1:8" ht="15.75">
      <c r="A152" s="23"/>
      <c r="C152" s="2">
        <v>1</v>
      </c>
      <c r="D152" s="2">
        <v>7</v>
      </c>
      <c r="F152" s="15">
        <v>39.494</v>
      </c>
      <c r="H152" s="15">
        <f t="shared" si="2"/>
        <v>3.6761487616351181</v>
      </c>
    </row>
    <row r="153" spans="1:8" ht="15.75">
      <c r="A153" s="23"/>
      <c r="C153" s="2">
        <v>1</v>
      </c>
      <c r="D153" s="2">
        <v>8</v>
      </c>
      <c r="F153" s="15">
        <v>39.707000000000001</v>
      </c>
      <c r="H153" s="15">
        <f t="shared" si="2"/>
        <v>3.6815274945683103</v>
      </c>
    </row>
    <row r="154" spans="1:8" ht="15.75">
      <c r="A154" s="23"/>
      <c r="C154" s="2">
        <v>1</v>
      </c>
      <c r="D154" s="2">
        <v>9</v>
      </c>
      <c r="F154" s="15">
        <v>36.963999999999999</v>
      </c>
      <c r="H154" s="15">
        <f t="shared" si="2"/>
        <v>3.609944466025794</v>
      </c>
    </row>
    <row r="155" spans="1:8" ht="15.75">
      <c r="A155" s="24"/>
      <c r="C155" s="2">
        <v>1</v>
      </c>
      <c r="D155" s="2">
        <v>10</v>
      </c>
      <c r="F155" s="15">
        <v>31.37</v>
      </c>
      <c r="H155" s="15">
        <f t="shared" si="2"/>
        <v>3.4458520222025868</v>
      </c>
    </row>
    <row r="156" spans="1:8" ht="15.75">
      <c r="A156" s="22" t="s">
        <v>20</v>
      </c>
      <c r="C156" s="2">
        <v>1</v>
      </c>
      <c r="D156" s="2">
        <v>2</v>
      </c>
      <c r="F156" s="15">
        <v>59.23</v>
      </c>
      <c r="H156" s="15">
        <f t="shared" si="2"/>
        <v>4.0814281702888735</v>
      </c>
    </row>
    <row r="157" spans="1:8" ht="15.75">
      <c r="A157" s="23"/>
      <c r="C157" s="2">
        <v>1</v>
      </c>
      <c r="D157" s="2">
        <v>3</v>
      </c>
      <c r="F157" s="15">
        <v>55.941000000000003</v>
      </c>
      <c r="H157" s="15">
        <f t="shared" si="2"/>
        <v>4.024297563910066</v>
      </c>
    </row>
    <row r="158" spans="1:8" ht="15.75">
      <c r="A158" s="23"/>
      <c r="C158" s="2">
        <v>1</v>
      </c>
      <c r="D158" s="2">
        <v>4</v>
      </c>
      <c r="F158" s="15">
        <v>52.561999999999998</v>
      </c>
      <c r="H158" s="15">
        <f t="shared" si="2"/>
        <v>3.961993425202786</v>
      </c>
    </row>
    <row r="159" spans="1:8" ht="15.75">
      <c r="A159" s="23"/>
      <c r="C159" s="2">
        <v>1</v>
      </c>
      <c r="D159" s="2">
        <v>5</v>
      </c>
      <c r="F159" s="15">
        <v>46.652000000000001</v>
      </c>
      <c r="H159" s="15">
        <f t="shared" si="2"/>
        <v>3.8427157988288037</v>
      </c>
    </row>
    <row r="160" spans="1:8" ht="15.75">
      <c r="A160" s="23"/>
      <c r="C160" s="2">
        <v>1</v>
      </c>
      <c r="D160" s="2">
        <v>6</v>
      </c>
      <c r="F160" s="15">
        <v>43.252000000000002</v>
      </c>
      <c r="H160" s="15">
        <f t="shared" si="2"/>
        <v>3.7670434750832906</v>
      </c>
    </row>
    <row r="161" spans="1:8" ht="15.75">
      <c r="A161" s="23"/>
      <c r="C161" s="2">
        <v>1</v>
      </c>
      <c r="D161" s="2">
        <v>7</v>
      </c>
      <c r="F161" s="15">
        <v>38.838999999999999</v>
      </c>
      <c r="H161" s="15">
        <f t="shared" si="2"/>
        <v>3.6594248964387384</v>
      </c>
    </row>
    <row r="162" spans="1:8" ht="15.75">
      <c r="A162" s="23"/>
      <c r="C162" s="2">
        <v>1</v>
      </c>
      <c r="D162" s="2">
        <v>8</v>
      </c>
      <c r="F162" s="15">
        <v>38.143999999999998</v>
      </c>
      <c r="H162" s="15">
        <f t="shared" si="2"/>
        <v>3.6413684714428847</v>
      </c>
    </row>
    <row r="163" spans="1:8" ht="15.75">
      <c r="A163" s="23"/>
      <c r="C163" s="2">
        <v>1</v>
      </c>
      <c r="D163" s="2">
        <v>9</v>
      </c>
      <c r="F163" s="15">
        <v>35.238</v>
      </c>
      <c r="H163" s="15">
        <f t="shared" si="2"/>
        <v>3.5621250457684375</v>
      </c>
    </row>
    <row r="164" spans="1:8" ht="15.75">
      <c r="A164" s="24"/>
      <c r="C164" s="2">
        <v>1</v>
      </c>
      <c r="D164" s="2">
        <v>10</v>
      </c>
      <c r="F164" s="15">
        <v>32.936</v>
      </c>
      <c r="H164" s="15">
        <f t="shared" si="2"/>
        <v>3.4945662844676035</v>
      </c>
    </row>
    <row r="165" spans="1:8" ht="15.75">
      <c r="A165" s="22" t="s">
        <v>21</v>
      </c>
      <c r="C165" s="2">
        <v>1</v>
      </c>
      <c r="D165" s="2">
        <v>2</v>
      </c>
      <c r="F165" s="15">
        <v>50.725000000000001</v>
      </c>
      <c r="H165" s="15">
        <f t="shared" si="2"/>
        <v>3.9264188857118785</v>
      </c>
    </row>
    <row r="166" spans="1:8" ht="15.75">
      <c r="A166" s="23"/>
      <c r="C166" s="2">
        <v>1</v>
      </c>
      <c r="D166" s="2">
        <v>3</v>
      </c>
      <c r="F166" s="15">
        <v>43.5</v>
      </c>
      <c r="H166" s="15">
        <f t="shared" si="2"/>
        <v>3.7727609380946383</v>
      </c>
    </row>
    <row r="167" spans="1:8" ht="15.75">
      <c r="A167" s="23"/>
      <c r="C167" s="2">
        <v>1</v>
      </c>
      <c r="D167" s="2">
        <v>4</v>
      </c>
      <c r="F167" s="15">
        <v>42.713999999999999</v>
      </c>
      <c r="H167" s="15">
        <f t="shared" si="2"/>
        <v>3.7545267353497911</v>
      </c>
    </row>
    <row r="168" spans="1:8" ht="15.75">
      <c r="A168" s="23"/>
      <c r="C168" s="2">
        <v>1</v>
      </c>
      <c r="D168" s="2">
        <v>5</v>
      </c>
      <c r="F168" s="15">
        <v>39.590000000000003</v>
      </c>
      <c r="H168" s="15">
        <f t="shared" si="2"/>
        <v>3.6785765611180392</v>
      </c>
    </row>
    <row r="169" spans="1:8" ht="15.75">
      <c r="A169" s="23"/>
      <c r="C169" s="2">
        <v>1</v>
      </c>
      <c r="D169" s="2">
        <v>6</v>
      </c>
      <c r="F169" s="15">
        <v>36.576999999999998</v>
      </c>
      <c r="H169" s="15">
        <f t="shared" si="2"/>
        <v>3.5994196275711183</v>
      </c>
    </row>
    <row r="170" spans="1:8" ht="15.75">
      <c r="A170" s="23"/>
      <c r="C170" s="2">
        <v>1</v>
      </c>
      <c r="D170" s="2">
        <v>7</v>
      </c>
      <c r="F170" s="15">
        <v>33.646999999999998</v>
      </c>
      <c r="H170" s="15">
        <f t="shared" si="2"/>
        <v>3.5159238990703052</v>
      </c>
    </row>
    <row r="171" spans="1:8" ht="15.75">
      <c r="A171" s="23"/>
      <c r="C171" s="2">
        <v>1</v>
      </c>
      <c r="D171" s="2">
        <v>8</v>
      </c>
      <c r="F171" s="15">
        <v>34.712000000000003</v>
      </c>
      <c r="H171" s="15">
        <f t="shared" si="2"/>
        <v>3.5470854484960497</v>
      </c>
    </row>
    <row r="172" spans="1:8" ht="15.75">
      <c r="A172" s="23"/>
      <c r="C172" s="2">
        <v>1</v>
      </c>
      <c r="D172" s="2">
        <v>9</v>
      </c>
      <c r="F172" s="15">
        <v>33.124000000000002</v>
      </c>
      <c r="H172" s="15">
        <f t="shared" si="2"/>
        <v>3.5002580951714539</v>
      </c>
    </row>
    <row r="173" spans="1:8" ht="15.75">
      <c r="A173" s="24"/>
      <c r="C173" s="2">
        <v>1</v>
      </c>
      <c r="D173" s="2">
        <v>10</v>
      </c>
      <c r="F173" s="15">
        <v>31.239000000000001</v>
      </c>
      <c r="H173" s="15">
        <f t="shared" si="2"/>
        <v>3.4416673142158687</v>
      </c>
    </row>
    <row r="174" spans="1:8" ht="15.75">
      <c r="A174" s="22" t="s">
        <v>22</v>
      </c>
      <c r="C174" s="2">
        <v>1</v>
      </c>
      <c r="D174" s="2">
        <v>2</v>
      </c>
      <c r="F174" s="15">
        <v>46.56</v>
      </c>
      <c r="H174" s="15">
        <f t="shared" si="2"/>
        <v>3.8407418034231826</v>
      </c>
    </row>
    <row r="175" spans="1:8" ht="15.75">
      <c r="A175" s="23"/>
      <c r="C175" s="2">
        <v>1</v>
      </c>
      <c r="D175" s="2">
        <v>3</v>
      </c>
      <c r="F175" s="15">
        <v>40.023000000000003</v>
      </c>
      <c r="H175" s="15">
        <f t="shared" si="2"/>
        <v>3.6894542888647788</v>
      </c>
    </row>
    <row r="176" spans="1:8" ht="15.75">
      <c r="A176" s="23"/>
      <c r="C176" s="2">
        <v>1</v>
      </c>
      <c r="D176" s="2">
        <v>4</v>
      </c>
      <c r="F176" s="15">
        <v>37.771000000000001</v>
      </c>
      <c r="H176" s="15">
        <f t="shared" si="2"/>
        <v>3.6315416124130659</v>
      </c>
    </row>
    <row r="177" spans="1:8" ht="15.75">
      <c r="A177" s="23"/>
      <c r="C177" s="2">
        <v>1</v>
      </c>
      <c r="D177" s="2">
        <v>5</v>
      </c>
      <c r="F177" s="15">
        <v>35.984999999999999</v>
      </c>
      <c r="H177" s="15">
        <f t="shared" si="2"/>
        <v>3.5831021849597677</v>
      </c>
    </row>
    <row r="178" spans="1:8" ht="15.75">
      <c r="A178" s="23"/>
      <c r="C178" s="2">
        <v>1</v>
      </c>
      <c r="D178" s="2">
        <v>6</v>
      </c>
      <c r="F178" s="15">
        <v>34.424999999999997</v>
      </c>
      <c r="H178" s="15">
        <f t="shared" si="2"/>
        <v>3.5387830446147186</v>
      </c>
    </row>
    <row r="179" spans="1:8" ht="15.75">
      <c r="A179" s="23"/>
      <c r="C179" s="2">
        <v>1</v>
      </c>
      <c r="D179" s="2">
        <v>7</v>
      </c>
      <c r="F179" s="15">
        <v>33.031999999999996</v>
      </c>
      <c r="H179" s="15">
        <f t="shared" si="2"/>
        <v>3.4974767885837892</v>
      </c>
    </row>
    <row r="180" spans="1:8" ht="15.75">
      <c r="A180" s="23"/>
      <c r="C180" s="2">
        <v>1</v>
      </c>
      <c r="D180" s="2">
        <v>8</v>
      </c>
      <c r="F180" s="15">
        <v>32.156999999999996</v>
      </c>
      <c r="H180" s="15">
        <f t="shared" si="2"/>
        <v>3.4706301563774922</v>
      </c>
    </row>
    <row r="181" spans="1:8" ht="15.75">
      <c r="A181" s="23"/>
      <c r="C181" s="2">
        <v>1</v>
      </c>
      <c r="D181" s="2">
        <v>9</v>
      </c>
      <c r="F181" s="15">
        <v>33.371000000000002</v>
      </c>
      <c r="H181" s="15">
        <f t="shared" si="2"/>
        <v>3.5076872593505404</v>
      </c>
    </row>
    <row r="182" spans="1:8" ht="15.75">
      <c r="A182" s="24"/>
      <c r="C182" s="2">
        <v>1</v>
      </c>
      <c r="D182" s="2">
        <v>10</v>
      </c>
      <c r="F182" s="15">
        <v>31.72</v>
      </c>
      <c r="H182" s="15">
        <f t="shared" si="2"/>
        <v>3.4569473967666471</v>
      </c>
    </row>
    <row r="183" spans="1:8" ht="15.75">
      <c r="A183" s="22" t="s">
        <v>23</v>
      </c>
      <c r="C183" s="2">
        <v>1</v>
      </c>
      <c r="D183" s="2">
        <v>2</v>
      </c>
      <c r="F183" s="15">
        <v>46.636000000000003</v>
      </c>
      <c r="H183" s="15">
        <f t="shared" si="2"/>
        <v>3.8423727750710448</v>
      </c>
    </row>
    <row r="184" spans="1:8" ht="15.75">
      <c r="A184" s="23"/>
      <c r="C184" s="2">
        <v>1</v>
      </c>
      <c r="D184" s="2">
        <v>3</v>
      </c>
      <c r="F184" s="15">
        <v>40.899000000000001</v>
      </c>
      <c r="H184" s="15">
        <f t="shared" si="2"/>
        <v>3.7111056128721023</v>
      </c>
    </row>
    <row r="185" spans="1:8" ht="15.75">
      <c r="A185" s="23"/>
      <c r="C185" s="2">
        <v>1</v>
      </c>
      <c r="D185" s="2">
        <v>4</v>
      </c>
      <c r="F185" s="15">
        <v>38.526000000000003</v>
      </c>
      <c r="H185" s="15">
        <f t="shared" si="2"/>
        <v>3.6513333380399664</v>
      </c>
    </row>
    <row r="186" spans="1:8" ht="15.75">
      <c r="A186" s="23"/>
      <c r="C186" s="2">
        <v>1</v>
      </c>
      <c r="D186" s="2">
        <v>5</v>
      </c>
      <c r="F186" s="15">
        <v>36.03</v>
      </c>
      <c r="H186" s="15">
        <f t="shared" si="2"/>
        <v>3.5843519247600018</v>
      </c>
    </row>
    <row r="187" spans="1:8" ht="15.75">
      <c r="A187" s="23"/>
      <c r="C187" s="2">
        <v>1</v>
      </c>
      <c r="D187" s="2">
        <v>6</v>
      </c>
      <c r="F187" s="15">
        <v>33.411999999999999</v>
      </c>
      <c r="H187" s="15">
        <f t="shared" si="2"/>
        <v>3.5089151168936596</v>
      </c>
    </row>
    <row r="188" spans="1:8" ht="15.75">
      <c r="A188" s="23"/>
      <c r="C188" s="2">
        <v>1</v>
      </c>
      <c r="D188" s="2">
        <v>7</v>
      </c>
      <c r="F188" s="15">
        <v>31.768999999999998</v>
      </c>
      <c r="H188" s="15">
        <f t="shared" si="2"/>
        <v>3.4584909715505954</v>
      </c>
    </row>
    <row r="189" spans="1:8" ht="15.75">
      <c r="A189" s="23"/>
      <c r="C189" s="2">
        <v>1</v>
      </c>
      <c r="D189" s="2">
        <v>8</v>
      </c>
      <c r="F189" s="15">
        <v>31.922999999999998</v>
      </c>
      <c r="H189" s="15">
        <f t="shared" si="2"/>
        <v>3.4633267531277041</v>
      </c>
    </row>
    <row r="190" spans="1:8" ht="15.75">
      <c r="A190" s="23"/>
      <c r="C190" s="2">
        <v>1</v>
      </c>
      <c r="D190" s="2">
        <v>9</v>
      </c>
      <c r="F190" s="15">
        <v>31.300999999999998</v>
      </c>
      <c r="H190" s="15">
        <f t="shared" si="2"/>
        <v>3.4436500459175421</v>
      </c>
    </row>
    <row r="191" spans="1:8" ht="15.75">
      <c r="A191" s="24"/>
      <c r="C191" s="2">
        <v>1</v>
      </c>
      <c r="D191" s="2">
        <v>10</v>
      </c>
      <c r="F191" s="15">
        <v>29.675000000000001</v>
      </c>
      <c r="H191" s="15">
        <f t="shared" si="2"/>
        <v>3.3903049404957319</v>
      </c>
    </row>
    <row r="192" spans="1:8" ht="15.75">
      <c r="A192" s="22" t="s">
        <v>24</v>
      </c>
      <c r="C192" s="2">
        <v>1</v>
      </c>
      <c r="D192" s="2">
        <v>2</v>
      </c>
      <c r="F192" s="15">
        <v>46.895000000000003</v>
      </c>
      <c r="H192" s="15">
        <f t="shared" si="2"/>
        <v>3.8479110599609019</v>
      </c>
    </row>
    <row r="193" spans="1:8" ht="15.75">
      <c r="A193" s="23"/>
      <c r="C193" s="2">
        <v>1</v>
      </c>
      <c r="D193" s="2">
        <v>3</v>
      </c>
      <c r="F193" s="15">
        <v>38.875999999999998</v>
      </c>
      <c r="H193" s="15">
        <f t="shared" si="2"/>
        <v>3.6603770936412241</v>
      </c>
    </row>
    <row r="194" spans="1:8" ht="15.75">
      <c r="A194" s="23"/>
      <c r="C194" s="2">
        <v>1</v>
      </c>
      <c r="D194" s="2">
        <v>4</v>
      </c>
      <c r="F194" s="15">
        <v>38.292000000000002</v>
      </c>
      <c r="H194" s="15">
        <f t="shared" si="2"/>
        <v>3.6452409970841066</v>
      </c>
    </row>
    <row r="195" spans="1:8" ht="15.75">
      <c r="A195" s="23"/>
      <c r="C195" s="2">
        <v>1</v>
      </c>
      <c r="D195" s="2">
        <v>5</v>
      </c>
      <c r="F195" s="15">
        <v>35.874000000000002</v>
      </c>
      <c r="H195" s="15">
        <f t="shared" si="2"/>
        <v>3.5800127991268225</v>
      </c>
    </row>
    <row r="196" spans="1:8" ht="15.75">
      <c r="A196" s="23"/>
      <c r="C196" s="2">
        <v>1</v>
      </c>
      <c r="D196" s="2">
        <v>6</v>
      </c>
      <c r="F196" s="15">
        <v>31.289000000000001</v>
      </c>
      <c r="H196" s="15">
        <f t="shared" ref="H196:H259" si="3">LN(F196)</f>
        <v>3.4432665980777264</v>
      </c>
    </row>
    <row r="197" spans="1:8" ht="15.75">
      <c r="A197" s="23"/>
      <c r="C197" s="2">
        <v>1</v>
      </c>
      <c r="D197" s="2">
        <v>7</v>
      </c>
      <c r="F197" s="15">
        <v>30.82</v>
      </c>
      <c r="H197" s="15">
        <f t="shared" si="3"/>
        <v>3.4281638298919699</v>
      </c>
    </row>
    <row r="198" spans="1:8" ht="15.75">
      <c r="A198" s="23"/>
      <c r="C198" s="2">
        <v>1</v>
      </c>
      <c r="D198" s="2">
        <v>8</v>
      </c>
      <c r="F198" s="15">
        <v>30.681000000000001</v>
      </c>
      <c r="H198" s="15">
        <f t="shared" si="3"/>
        <v>3.4236435704919854</v>
      </c>
    </row>
    <row r="199" spans="1:8" ht="15.75">
      <c r="A199" s="23"/>
      <c r="C199" s="2">
        <v>1</v>
      </c>
      <c r="D199" s="2">
        <v>9</v>
      </c>
      <c r="F199" s="15">
        <v>30.558</v>
      </c>
      <c r="H199" s="15">
        <f t="shared" si="3"/>
        <v>3.4196265171305225</v>
      </c>
    </row>
    <row r="200" spans="1:8" ht="15.75">
      <c r="A200" s="24"/>
      <c r="C200" s="2">
        <v>1</v>
      </c>
      <c r="D200" s="2">
        <v>10</v>
      </c>
      <c r="F200" s="15">
        <v>29.385000000000002</v>
      </c>
      <c r="H200" s="15">
        <f t="shared" si="3"/>
        <v>3.3804843400646138</v>
      </c>
    </row>
    <row r="201" spans="1:8" ht="15.75">
      <c r="A201" s="22" t="s">
        <v>25</v>
      </c>
      <c r="C201" s="2">
        <v>1</v>
      </c>
      <c r="D201" s="2">
        <v>2</v>
      </c>
      <c r="F201" s="15">
        <v>44.844999999999999</v>
      </c>
      <c r="H201" s="15">
        <f t="shared" si="3"/>
        <v>3.8032120995699663</v>
      </c>
    </row>
    <row r="202" spans="1:8" ht="15.75">
      <c r="A202" s="23"/>
      <c r="C202" s="2">
        <v>1</v>
      </c>
      <c r="D202" s="2">
        <v>3</v>
      </c>
      <c r="F202" s="15">
        <v>39.088000000000001</v>
      </c>
      <c r="H202" s="15">
        <f t="shared" si="3"/>
        <v>3.6658155145153848</v>
      </c>
    </row>
    <row r="203" spans="1:8" ht="15.75">
      <c r="A203" s="23"/>
      <c r="C203" s="2">
        <v>1</v>
      </c>
      <c r="D203" s="2">
        <v>4</v>
      </c>
      <c r="F203" s="15">
        <v>37.585000000000001</v>
      </c>
      <c r="H203" s="15">
        <f t="shared" si="3"/>
        <v>3.6266050346294323</v>
      </c>
    </row>
    <row r="204" spans="1:8" ht="15.75">
      <c r="A204" s="23"/>
      <c r="C204" s="2">
        <v>1</v>
      </c>
      <c r="D204" s="2">
        <v>5</v>
      </c>
      <c r="F204" s="15">
        <v>35.874000000000002</v>
      </c>
      <c r="H204" s="15">
        <f t="shared" si="3"/>
        <v>3.5800127991268225</v>
      </c>
    </row>
    <row r="205" spans="1:8" ht="15.75">
      <c r="A205" s="23"/>
      <c r="C205" s="2">
        <v>1</v>
      </c>
      <c r="D205" s="2">
        <v>6</v>
      </c>
      <c r="F205" s="15">
        <v>33.423000000000002</v>
      </c>
      <c r="H205" s="15">
        <f t="shared" si="3"/>
        <v>3.509244285745289</v>
      </c>
    </row>
    <row r="206" spans="1:8" ht="15.75">
      <c r="A206" s="23"/>
      <c r="C206" s="2">
        <v>1</v>
      </c>
      <c r="D206" s="2">
        <v>7</v>
      </c>
      <c r="F206" s="15">
        <v>32.813000000000002</v>
      </c>
      <c r="H206" s="15">
        <f t="shared" si="3"/>
        <v>3.4908247783309823</v>
      </c>
    </row>
    <row r="207" spans="1:8" ht="15.75">
      <c r="A207" s="23"/>
      <c r="C207" s="2">
        <v>1</v>
      </c>
      <c r="D207" s="2">
        <v>8</v>
      </c>
      <c r="F207" s="15">
        <v>33.359000000000002</v>
      </c>
      <c r="H207" s="15">
        <f t="shared" si="3"/>
        <v>3.5073276010220718</v>
      </c>
    </row>
    <row r="208" spans="1:8" ht="15.75">
      <c r="A208" s="23"/>
      <c r="C208" s="2">
        <v>1</v>
      </c>
      <c r="D208" s="2">
        <v>9</v>
      </c>
      <c r="F208" s="15">
        <v>32.99</v>
      </c>
      <c r="H208" s="15">
        <f t="shared" si="3"/>
        <v>3.4962044852404901</v>
      </c>
    </row>
    <row r="209" spans="1:8" ht="15.75">
      <c r="A209" s="24"/>
      <c r="C209" s="2">
        <v>1</v>
      </c>
      <c r="D209" s="2">
        <v>10</v>
      </c>
      <c r="F209" s="15">
        <v>30.643000000000001</v>
      </c>
      <c r="H209" s="15">
        <f t="shared" si="3"/>
        <v>3.4224042513065531</v>
      </c>
    </row>
    <row r="210" spans="1:8" ht="15.75">
      <c r="A210" s="22" t="s">
        <v>26</v>
      </c>
      <c r="C210" s="2">
        <v>1</v>
      </c>
      <c r="D210" s="2">
        <v>2</v>
      </c>
      <c r="F210" s="15">
        <v>54.298999999999999</v>
      </c>
      <c r="H210" s="15">
        <f t="shared" si="3"/>
        <v>3.9945058105640476</v>
      </c>
    </row>
    <row r="211" spans="1:8" ht="15.75">
      <c r="A211" s="23"/>
      <c r="C211" s="2">
        <v>1</v>
      </c>
      <c r="D211" s="2">
        <v>3</v>
      </c>
      <c r="F211" s="15">
        <v>48.078000000000003</v>
      </c>
      <c r="H211" s="15">
        <f t="shared" si="3"/>
        <v>3.8728246920239884</v>
      </c>
    </row>
    <row r="212" spans="1:8" ht="15.75">
      <c r="A212" s="23"/>
      <c r="C212" s="2">
        <v>1</v>
      </c>
      <c r="D212" s="2">
        <v>4</v>
      </c>
      <c r="F212" s="15">
        <v>48.786999999999999</v>
      </c>
      <c r="H212" s="15">
        <f t="shared" si="3"/>
        <v>3.8874638839274427</v>
      </c>
    </row>
    <row r="213" spans="1:8" ht="15.75">
      <c r="A213" s="23"/>
      <c r="C213" s="2">
        <v>1</v>
      </c>
      <c r="D213" s="2">
        <v>5</v>
      </c>
      <c r="F213" s="15">
        <v>44.746000000000002</v>
      </c>
      <c r="H213" s="15">
        <f t="shared" si="3"/>
        <v>3.8010020552508843</v>
      </c>
    </row>
    <row r="214" spans="1:8" ht="15.75">
      <c r="A214" s="23"/>
      <c r="C214" s="2">
        <v>1</v>
      </c>
      <c r="D214" s="2">
        <v>6</v>
      </c>
      <c r="F214" s="15">
        <v>42.09</v>
      </c>
      <c r="H214" s="15">
        <f t="shared" si="3"/>
        <v>3.7398101827824792</v>
      </c>
    </row>
    <row r="215" spans="1:8" ht="15.75">
      <c r="A215" s="23"/>
      <c r="C215" s="2">
        <v>1</v>
      </c>
      <c r="D215" s="2">
        <v>7</v>
      </c>
      <c r="F215" s="15">
        <v>38.198</v>
      </c>
      <c r="H215" s="15">
        <f t="shared" si="3"/>
        <v>3.6427831582209627</v>
      </c>
    </row>
    <row r="216" spans="1:8" ht="15.75">
      <c r="A216" s="23"/>
      <c r="C216" s="2">
        <v>1</v>
      </c>
      <c r="D216" s="2">
        <v>8</v>
      </c>
      <c r="F216" s="15">
        <v>36.813000000000002</v>
      </c>
      <c r="H216" s="15">
        <f t="shared" si="3"/>
        <v>3.6058510436625206</v>
      </c>
    </row>
    <row r="217" spans="1:8" ht="15.75">
      <c r="A217" s="23"/>
      <c r="C217" s="2">
        <v>1</v>
      </c>
      <c r="D217" s="2">
        <v>9</v>
      </c>
      <c r="F217" s="15">
        <v>33.843000000000004</v>
      </c>
      <c r="H217" s="15">
        <f t="shared" si="3"/>
        <v>3.5217321832908932</v>
      </c>
    </row>
    <row r="218" spans="1:8" ht="15.75">
      <c r="A218" s="24"/>
      <c r="C218" s="2">
        <v>1</v>
      </c>
      <c r="D218" s="2">
        <v>10</v>
      </c>
      <c r="F218" s="15">
        <v>31.997</v>
      </c>
      <c r="H218" s="15">
        <f t="shared" si="3"/>
        <v>3.4656421484049207</v>
      </c>
    </row>
    <row r="219" spans="1:8" ht="15.75">
      <c r="A219" s="22" t="s">
        <v>27</v>
      </c>
      <c r="C219" s="2">
        <v>1</v>
      </c>
      <c r="D219" s="2">
        <v>2</v>
      </c>
      <c r="F219" s="15">
        <v>75.334999999999994</v>
      </c>
      <c r="H219" s="15">
        <f t="shared" si="3"/>
        <v>4.3219448342532516</v>
      </c>
    </row>
    <row r="220" spans="1:8" ht="15.75">
      <c r="A220" s="23"/>
      <c r="C220" s="2">
        <v>1</v>
      </c>
      <c r="D220" s="2">
        <v>3</v>
      </c>
      <c r="F220" s="15">
        <v>70.954999999999998</v>
      </c>
      <c r="H220" s="15">
        <f t="shared" si="3"/>
        <v>4.2620458732865005</v>
      </c>
    </row>
    <row r="221" spans="1:8" ht="15.75">
      <c r="A221" s="23"/>
      <c r="C221" s="2">
        <v>1</v>
      </c>
      <c r="D221" s="2">
        <v>4</v>
      </c>
      <c r="F221" s="15">
        <v>66.724000000000004</v>
      </c>
      <c r="H221" s="15">
        <f t="shared" si="3"/>
        <v>4.2005647082918092</v>
      </c>
    </row>
    <row r="222" spans="1:8" ht="15.75">
      <c r="A222" s="23"/>
      <c r="C222" s="2">
        <v>1</v>
      </c>
      <c r="D222" s="2">
        <v>5</v>
      </c>
      <c r="F222" s="15">
        <v>65.153999999999996</v>
      </c>
      <c r="H222" s="15">
        <f t="shared" si="3"/>
        <v>4.176753698462818</v>
      </c>
    </row>
    <row r="223" spans="1:8" ht="15.75">
      <c r="A223" s="23"/>
      <c r="C223" s="2">
        <v>1</v>
      </c>
      <c r="D223" s="2">
        <v>6</v>
      </c>
      <c r="F223" s="15">
        <v>63.069000000000003</v>
      </c>
      <c r="H223" s="15">
        <f t="shared" si="3"/>
        <v>4.1442293651510989</v>
      </c>
    </row>
    <row r="224" spans="1:8" ht="15.75">
      <c r="A224" s="23"/>
      <c r="C224" s="2">
        <v>1</v>
      </c>
      <c r="D224" s="2">
        <v>7</v>
      </c>
      <c r="F224" s="15">
        <v>60.417999999999999</v>
      </c>
      <c r="H224" s="15">
        <f t="shared" si="3"/>
        <v>4.1012870737886757</v>
      </c>
    </row>
    <row r="225" spans="1:8" ht="15.75">
      <c r="A225" s="23"/>
      <c r="C225" s="2">
        <v>1</v>
      </c>
      <c r="D225" s="2">
        <v>8</v>
      </c>
      <c r="F225" s="15">
        <v>44.545000000000002</v>
      </c>
      <c r="H225" s="15">
        <f t="shared" si="3"/>
        <v>3.7964999141726072</v>
      </c>
    </row>
    <row r="226" spans="1:8" ht="15.75">
      <c r="A226" s="23"/>
      <c r="C226" s="2">
        <v>1</v>
      </c>
      <c r="D226" s="2">
        <v>9</v>
      </c>
      <c r="F226" s="15">
        <v>39.862000000000002</v>
      </c>
      <c r="H226" s="15">
        <f t="shared" si="3"/>
        <v>3.685423489140546</v>
      </c>
    </row>
    <row r="227" spans="1:8" ht="15.75">
      <c r="A227" s="24"/>
      <c r="C227" s="2">
        <v>1</v>
      </c>
      <c r="D227" s="2">
        <v>10</v>
      </c>
      <c r="F227" s="15">
        <v>37.427999999999997</v>
      </c>
      <c r="H227" s="15">
        <f t="shared" si="3"/>
        <v>3.6224190874136664</v>
      </c>
    </row>
    <row r="228" spans="1:8" ht="15.75">
      <c r="A228" s="22" t="s">
        <v>28</v>
      </c>
      <c r="C228" s="2">
        <v>1</v>
      </c>
      <c r="D228" s="2">
        <v>2</v>
      </c>
      <c r="F228" s="15">
        <v>41.406999999999996</v>
      </c>
      <c r="H228" s="15">
        <f t="shared" si="3"/>
        <v>3.7234499486641011</v>
      </c>
    </row>
    <row r="229" spans="1:8" ht="15.75">
      <c r="A229" s="23"/>
      <c r="C229" s="2">
        <v>1</v>
      </c>
      <c r="D229" s="2">
        <v>3</v>
      </c>
      <c r="F229" s="15">
        <v>34.314999999999998</v>
      </c>
      <c r="H229" s="15">
        <f t="shared" si="3"/>
        <v>3.5355825763605981</v>
      </c>
    </row>
    <row r="230" spans="1:8" ht="15.75">
      <c r="A230" s="23"/>
      <c r="C230" s="2">
        <v>1</v>
      </c>
      <c r="D230" s="2">
        <v>4</v>
      </c>
      <c r="F230" s="15">
        <v>33.456000000000003</v>
      </c>
      <c r="H230" s="15">
        <f t="shared" si="3"/>
        <v>3.510231142686278</v>
      </c>
    </row>
    <row r="231" spans="1:8" ht="15.75">
      <c r="A231" s="23"/>
      <c r="C231" s="2">
        <v>1</v>
      </c>
      <c r="D231" s="2">
        <v>5</v>
      </c>
      <c r="F231" s="15">
        <v>30.262</v>
      </c>
      <c r="H231" s="15">
        <f t="shared" si="3"/>
        <v>3.4098928000293789</v>
      </c>
    </row>
    <row r="232" spans="1:8" ht="15.75">
      <c r="A232" s="23"/>
      <c r="C232" s="2">
        <v>1</v>
      </c>
      <c r="D232" s="2">
        <v>6</v>
      </c>
      <c r="F232" s="15">
        <v>29.274000000000001</v>
      </c>
      <c r="H232" s="15">
        <f t="shared" si="3"/>
        <v>3.3766997500617553</v>
      </c>
    </row>
    <row r="233" spans="1:8" ht="15.75">
      <c r="A233" s="23"/>
      <c r="C233" s="2">
        <v>1</v>
      </c>
      <c r="D233" s="2">
        <v>7</v>
      </c>
      <c r="F233" s="15">
        <v>27.146000000000001</v>
      </c>
      <c r="H233" s="15">
        <f t="shared" si="3"/>
        <v>3.3012297058757736</v>
      </c>
    </row>
    <row r="234" spans="1:8" ht="15.75">
      <c r="A234" s="23"/>
      <c r="C234" s="2">
        <v>1</v>
      </c>
      <c r="D234" s="2">
        <v>8</v>
      </c>
      <c r="F234" s="15">
        <v>27.658000000000001</v>
      </c>
      <c r="H234" s="15">
        <f t="shared" si="3"/>
        <v>3.3199150170424665</v>
      </c>
    </row>
    <row r="235" spans="1:8" ht="15.75">
      <c r="A235" s="23"/>
      <c r="C235" s="2">
        <v>1</v>
      </c>
      <c r="D235" s="2">
        <v>9</v>
      </c>
      <c r="F235" s="15">
        <v>27.018999999999998</v>
      </c>
      <c r="H235" s="15">
        <f t="shared" si="3"/>
        <v>3.2965403222246779</v>
      </c>
    </row>
    <row r="236" spans="1:8" ht="15.75">
      <c r="A236" s="24"/>
      <c r="C236" s="2">
        <v>1</v>
      </c>
      <c r="D236" s="2">
        <v>10</v>
      </c>
      <c r="F236" s="15">
        <v>25.791</v>
      </c>
      <c r="H236" s="15">
        <f t="shared" si="3"/>
        <v>3.2500255938604168</v>
      </c>
    </row>
    <row r="237" spans="1:8" ht="15.75">
      <c r="A237" s="22" t="s">
        <v>29</v>
      </c>
      <c r="C237" s="2">
        <v>1</v>
      </c>
      <c r="D237" s="2">
        <v>2</v>
      </c>
      <c r="F237" s="15">
        <v>41.02</v>
      </c>
      <c r="H237" s="15">
        <f t="shared" si="3"/>
        <v>3.7140597526442347</v>
      </c>
    </row>
    <row r="238" spans="1:8" ht="15.75">
      <c r="A238" s="23"/>
      <c r="C238" s="2">
        <v>1</v>
      </c>
      <c r="D238" s="2">
        <v>3</v>
      </c>
      <c r="F238" s="15">
        <v>35.459000000000003</v>
      </c>
      <c r="H238" s="15">
        <f t="shared" si="3"/>
        <v>3.56837709945879</v>
      </c>
    </row>
    <row r="239" spans="1:8" ht="15.75">
      <c r="A239" s="23"/>
      <c r="C239" s="2">
        <v>1</v>
      </c>
      <c r="D239" s="2">
        <v>4</v>
      </c>
      <c r="F239" s="15">
        <v>34.192</v>
      </c>
      <c r="H239" s="15">
        <f t="shared" si="3"/>
        <v>3.5319916985767916</v>
      </c>
    </row>
    <row r="240" spans="1:8" ht="15.75">
      <c r="A240" s="23"/>
      <c r="C240" s="2">
        <v>1</v>
      </c>
      <c r="D240" s="2">
        <v>5</v>
      </c>
      <c r="F240" s="15">
        <v>33.24</v>
      </c>
      <c r="H240" s="15">
        <f t="shared" si="3"/>
        <v>3.5037539699872475</v>
      </c>
    </row>
    <row r="241" spans="1:8" ht="15.75">
      <c r="A241" s="23"/>
      <c r="C241" s="2">
        <v>1</v>
      </c>
      <c r="D241" s="2">
        <v>6</v>
      </c>
      <c r="F241" s="15">
        <v>30.407</v>
      </c>
      <c r="H241" s="15">
        <f t="shared" si="3"/>
        <v>3.4146728450635786</v>
      </c>
    </row>
    <row r="242" spans="1:8" ht="15.75">
      <c r="A242" s="23"/>
      <c r="C242" s="2">
        <v>1</v>
      </c>
      <c r="D242" s="2">
        <v>7</v>
      </c>
      <c r="F242" s="15">
        <v>29.161999999999999</v>
      </c>
      <c r="H242" s="15">
        <f t="shared" si="3"/>
        <v>3.3728664918940936</v>
      </c>
    </row>
    <row r="243" spans="1:8" ht="15.75">
      <c r="A243" s="23"/>
      <c r="C243" s="2">
        <v>1</v>
      </c>
      <c r="D243" s="2">
        <v>8</v>
      </c>
      <c r="F243" s="15">
        <v>29.859000000000002</v>
      </c>
      <c r="H243" s="15">
        <f t="shared" si="3"/>
        <v>3.3964863019320362</v>
      </c>
    </row>
    <row r="244" spans="1:8" ht="15.75">
      <c r="A244" s="23"/>
      <c r="C244" s="2">
        <v>1</v>
      </c>
      <c r="D244" s="2">
        <v>9</v>
      </c>
      <c r="F244" s="15">
        <v>28.834</v>
      </c>
      <c r="H244" s="15">
        <f t="shared" si="3"/>
        <v>3.3615552463897118</v>
      </c>
    </row>
    <row r="245" spans="1:8" ht="15.75">
      <c r="A245" s="24"/>
      <c r="C245" s="2">
        <v>1</v>
      </c>
      <c r="D245" s="2">
        <v>10</v>
      </c>
      <c r="F245" s="15">
        <v>28.12</v>
      </c>
      <c r="H245" s="15">
        <f t="shared" si="3"/>
        <v>3.336481066942464</v>
      </c>
    </row>
    <row r="246" spans="1:8" ht="15.75">
      <c r="A246" s="22" t="s">
        <v>30</v>
      </c>
      <c r="C246" s="2">
        <v>1</v>
      </c>
      <c r="D246" s="2">
        <v>2</v>
      </c>
      <c r="F246" s="15">
        <v>42.195</v>
      </c>
      <c r="H246" s="15">
        <f t="shared" si="3"/>
        <v>3.7423017306099298</v>
      </c>
    </row>
    <row r="247" spans="1:8" ht="15.75">
      <c r="A247" s="23"/>
      <c r="C247" s="2">
        <v>1</v>
      </c>
      <c r="D247" s="2">
        <v>3</v>
      </c>
      <c r="F247" s="15">
        <v>33.691000000000003</v>
      </c>
      <c r="H247" s="15">
        <f t="shared" si="3"/>
        <v>3.5172307393762856</v>
      </c>
    </row>
    <row r="248" spans="1:8" ht="15.75">
      <c r="A248" s="23"/>
      <c r="C248" s="2">
        <v>1</v>
      </c>
      <c r="D248" s="2">
        <v>4</v>
      </c>
      <c r="F248" s="15">
        <v>32.03</v>
      </c>
      <c r="H248" s="15">
        <f t="shared" si="3"/>
        <v>3.4666729636210669</v>
      </c>
    </row>
    <row r="249" spans="1:8" ht="15.75">
      <c r="A249" s="23"/>
      <c r="C249" s="2">
        <v>1</v>
      </c>
      <c r="D249" s="2">
        <v>5</v>
      </c>
      <c r="F249" s="15">
        <v>31.702000000000002</v>
      </c>
      <c r="H249" s="15">
        <f t="shared" si="3"/>
        <v>3.4563797703757011</v>
      </c>
    </row>
    <row r="250" spans="1:8" ht="15.75">
      <c r="A250" s="23"/>
      <c r="C250" s="2">
        <v>1</v>
      </c>
      <c r="D250" s="2">
        <v>6</v>
      </c>
      <c r="F250" s="15">
        <v>29.66</v>
      </c>
      <c r="H250" s="15">
        <f t="shared" si="3"/>
        <v>3.3897993367097858</v>
      </c>
    </row>
    <row r="251" spans="1:8" ht="15.75">
      <c r="A251" s="23"/>
      <c r="C251" s="2">
        <v>1</v>
      </c>
      <c r="D251" s="2">
        <v>7</v>
      </c>
      <c r="F251" s="15">
        <v>27.582000000000001</v>
      </c>
      <c r="H251" s="15">
        <f t="shared" si="3"/>
        <v>3.3171633860521461</v>
      </c>
    </row>
    <row r="252" spans="1:8" ht="15.75">
      <c r="A252" s="23"/>
      <c r="C252" s="2">
        <v>1</v>
      </c>
      <c r="D252" s="2">
        <v>8</v>
      </c>
      <c r="F252" s="15">
        <v>27.466999999999999</v>
      </c>
      <c r="H252" s="15">
        <f t="shared" si="3"/>
        <v>3.3129852840960066</v>
      </c>
    </row>
    <row r="253" spans="1:8" ht="15.75">
      <c r="A253" s="23"/>
      <c r="C253" s="2">
        <v>1</v>
      </c>
      <c r="D253" s="2">
        <v>9</v>
      </c>
      <c r="F253" s="15">
        <v>26.495000000000001</v>
      </c>
      <c r="H253" s="15">
        <f t="shared" si="3"/>
        <v>3.2769560359447256</v>
      </c>
    </row>
    <row r="254" spans="1:8" ht="15.75">
      <c r="A254" s="24"/>
      <c r="C254" s="2">
        <v>1</v>
      </c>
      <c r="D254" s="2">
        <v>10</v>
      </c>
      <c r="F254" s="15">
        <v>26.013999999999999</v>
      </c>
      <c r="H254" s="15">
        <f t="shared" si="3"/>
        <v>3.2586348546415489</v>
      </c>
    </row>
    <row r="255" spans="1:8" ht="15.75">
      <c r="A255" s="22" t="s">
        <v>31</v>
      </c>
      <c r="C255" s="2">
        <v>1</v>
      </c>
      <c r="D255" s="2">
        <v>2</v>
      </c>
      <c r="F255" s="15">
        <v>156.38999999999999</v>
      </c>
      <c r="H255" s="15">
        <f t="shared" si="3"/>
        <v>5.0523528874481238</v>
      </c>
    </row>
    <row r="256" spans="1:8" ht="15.75">
      <c r="A256" s="23"/>
      <c r="C256" s="2">
        <v>1</v>
      </c>
      <c r="D256" s="2">
        <v>3</v>
      </c>
      <c r="F256" s="15">
        <v>134.11799999999999</v>
      </c>
      <c r="H256" s="15">
        <f t="shared" si="3"/>
        <v>4.8987200094677554</v>
      </c>
    </row>
    <row r="257" spans="1:8" ht="15.75">
      <c r="A257" s="23"/>
      <c r="C257" s="2">
        <v>1</v>
      </c>
      <c r="D257" s="2">
        <v>4</v>
      </c>
      <c r="F257" s="15">
        <v>124.53</v>
      </c>
      <c r="H257" s="15">
        <f t="shared" si="3"/>
        <v>4.8245466507330574</v>
      </c>
    </row>
    <row r="258" spans="1:8" ht="15.75">
      <c r="A258" s="23"/>
      <c r="C258" s="2">
        <v>1</v>
      </c>
      <c r="D258" s="2">
        <v>5</v>
      </c>
      <c r="F258" s="15">
        <v>109.205</v>
      </c>
      <c r="H258" s="15">
        <f t="shared" si="3"/>
        <v>4.6932268498083749</v>
      </c>
    </row>
    <row r="259" spans="1:8" ht="15.75">
      <c r="A259" s="23"/>
      <c r="C259" s="2">
        <v>1</v>
      </c>
      <c r="D259" s="2">
        <v>6</v>
      </c>
      <c r="F259" s="15">
        <v>91.325999999999993</v>
      </c>
      <c r="H259" s="15">
        <f t="shared" si="3"/>
        <v>4.5144355225255843</v>
      </c>
    </row>
    <row r="260" spans="1:8" ht="15.75">
      <c r="A260" s="23"/>
      <c r="C260" s="2">
        <v>1</v>
      </c>
      <c r="D260" s="2">
        <v>7</v>
      </c>
      <c r="F260" s="15">
        <v>83.034999999999997</v>
      </c>
      <c r="H260" s="15">
        <f t="shared" ref="H260:H323" si="4">LN(F260)</f>
        <v>4.4192622056587165</v>
      </c>
    </row>
    <row r="261" spans="1:8" ht="15.75">
      <c r="A261" s="23"/>
      <c r="C261" s="2">
        <v>1</v>
      </c>
      <c r="D261" s="2">
        <v>8</v>
      </c>
      <c r="F261" s="15">
        <v>77.947000000000003</v>
      </c>
      <c r="H261" s="15">
        <f t="shared" si="4"/>
        <v>4.3560291085540639</v>
      </c>
    </row>
    <row r="262" spans="1:8" ht="15.75">
      <c r="A262" s="23"/>
      <c r="C262" s="2">
        <v>1</v>
      </c>
      <c r="D262" s="2">
        <v>9</v>
      </c>
      <c r="F262" s="15">
        <v>71.251000000000005</v>
      </c>
      <c r="H262" s="15">
        <f t="shared" si="4"/>
        <v>4.2662088541379886</v>
      </c>
    </row>
    <row r="263" spans="1:8" ht="15.75">
      <c r="A263" s="24"/>
      <c r="C263" s="2">
        <v>1</v>
      </c>
      <c r="D263" s="2">
        <v>10</v>
      </c>
      <c r="F263" s="15">
        <v>60.843000000000004</v>
      </c>
      <c r="H263" s="15">
        <f t="shared" si="4"/>
        <v>4.1082967758401052</v>
      </c>
    </row>
    <row r="264" spans="1:8" ht="15.75">
      <c r="A264" s="22" t="s">
        <v>32</v>
      </c>
      <c r="C264" s="2">
        <v>1</v>
      </c>
      <c r="D264" s="2">
        <v>2</v>
      </c>
      <c r="F264" s="15">
        <v>91.825000000000003</v>
      </c>
      <c r="H264" s="15">
        <f t="shared" si="4"/>
        <v>4.5198845917057309</v>
      </c>
    </row>
    <row r="265" spans="1:8" ht="15.75">
      <c r="A265" s="23"/>
      <c r="C265" s="2">
        <v>1</v>
      </c>
      <c r="D265" s="2">
        <v>3</v>
      </c>
      <c r="F265" s="15">
        <v>99.328000000000003</v>
      </c>
      <c r="H265" s="15">
        <f t="shared" si="4"/>
        <v>4.5984275051206991</v>
      </c>
    </row>
    <row r="266" spans="1:8" ht="15.75">
      <c r="A266" s="23"/>
      <c r="C266" s="2">
        <v>1</v>
      </c>
      <c r="D266" s="2">
        <v>4</v>
      </c>
      <c r="F266" s="15">
        <v>89.834000000000003</v>
      </c>
      <c r="H266" s="15">
        <f t="shared" si="4"/>
        <v>4.4979635228036843</v>
      </c>
    </row>
    <row r="267" spans="1:8" ht="15.75">
      <c r="A267" s="23"/>
      <c r="C267" s="2">
        <v>1</v>
      </c>
      <c r="D267" s="2">
        <v>5</v>
      </c>
      <c r="F267" s="15">
        <v>84.652000000000001</v>
      </c>
      <c r="H267" s="15">
        <f t="shared" si="4"/>
        <v>4.4385487349982071</v>
      </c>
    </row>
    <row r="268" spans="1:8" ht="15.75">
      <c r="A268" s="23"/>
      <c r="C268" s="2">
        <v>1</v>
      </c>
      <c r="D268" s="2">
        <v>6</v>
      </c>
      <c r="F268" s="16">
        <v>81.691999999999993</v>
      </c>
      <c r="H268" s="15">
        <f t="shared" si="4"/>
        <v>4.4029560778549115</v>
      </c>
    </row>
    <row r="269" spans="1:8" ht="15.75">
      <c r="A269" s="23"/>
      <c r="C269" s="2">
        <v>1</v>
      </c>
      <c r="D269" s="2">
        <v>7</v>
      </c>
      <c r="F269" s="16">
        <v>76.433000000000007</v>
      </c>
      <c r="H269" s="15">
        <f t="shared" si="4"/>
        <v>4.3364145400872429</v>
      </c>
    </row>
    <row r="270" spans="1:8" ht="15.75">
      <c r="A270" s="23"/>
      <c r="C270" s="2">
        <v>1</v>
      </c>
      <c r="D270" s="2">
        <v>8</v>
      </c>
      <c r="F270" s="16">
        <v>76.501000000000005</v>
      </c>
      <c r="H270" s="15">
        <f t="shared" si="4"/>
        <v>4.337303812642479</v>
      </c>
    </row>
    <row r="271" spans="1:8" ht="15.75">
      <c r="A271" s="23"/>
      <c r="C271" s="2">
        <v>1</v>
      </c>
      <c r="D271" s="2">
        <v>9</v>
      </c>
      <c r="F271" s="16">
        <v>73.896000000000001</v>
      </c>
      <c r="H271" s="15">
        <f t="shared" si="4"/>
        <v>4.3026586992903093</v>
      </c>
    </row>
    <row r="272" spans="1:8" ht="15.75">
      <c r="A272" s="24"/>
      <c r="C272" s="2">
        <v>1</v>
      </c>
      <c r="D272" s="2">
        <v>10</v>
      </c>
      <c r="F272" s="16">
        <v>70.224000000000004</v>
      </c>
      <c r="H272" s="15">
        <f t="shared" si="4"/>
        <v>4.2516901329458783</v>
      </c>
    </row>
    <row r="273" spans="1:8" ht="15.75">
      <c r="A273" s="22" t="s">
        <v>33</v>
      </c>
      <c r="C273" s="2">
        <v>1</v>
      </c>
      <c r="D273" s="2">
        <v>2</v>
      </c>
      <c r="F273" s="16">
        <v>82.12</v>
      </c>
      <c r="H273" s="15">
        <f t="shared" si="4"/>
        <v>4.4081815921507328</v>
      </c>
    </row>
    <row r="274" spans="1:8" ht="15.75">
      <c r="A274" s="23"/>
      <c r="C274" s="2">
        <v>1</v>
      </c>
      <c r="D274" s="2">
        <v>3</v>
      </c>
      <c r="F274" s="16">
        <v>86.228999999999999</v>
      </c>
      <c r="H274" s="15">
        <f t="shared" si="4"/>
        <v>4.4570065480049559</v>
      </c>
    </row>
    <row r="275" spans="1:8" ht="15.75">
      <c r="A275" s="23"/>
      <c r="C275" s="2">
        <v>1</v>
      </c>
      <c r="D275" s="2">
        <v>4</v>
      </c>
      <c r="F275" s="16">
        <v>83.5</v>
      </c>
      <c r="H275" s="15">
        <f t="shared" si="4"/>
        <v>4.42484663185681</v>
      </c>
    </row>
    <row r="276" spans="1:8" ht="15.75">
      <c r="A276" s="23"/>
      <c r="C276" s="2">
        <v>1</v>
      </c>
      <c r="D276" s="2">
        <v>5</v>
      </c>
      <c r="F276" s="16">
        <v>81.498000000000005</v>
      </c>
      <c r="H276" s="15">
        <f t="shared" si="4"/>
        <v>4.4005784800684085</v>
      </c>
    </row>
    <row r="277" spans="1:8" ht="15.75">
      <c r="A277" s="23"/>
      <c r="C277" s="2">
        <v>1</v>
      </c>
      <c r="D277" s="2">
        <v>6</v>
      </c>
      <c r="F277" s="16">
        <v>77.180999999999997</v>
      </c>
      <c r="H277" s="15">
        <f t="shared" si="4"/>
        <v>4.3461533127500749</v>
      </c>
    </row>
    <row r="278" spans="1:8" ht="15.75">
      <c r="A278" s="23"/>
      <c r="C278" s="2">
        <v>1</v>
      </c>
      <c r="D278" s="2">
        <v>7</v>
      </c>
      <c r="F278" s="16">
        <v>73.510999999999996</v>
      </c>
      <c r="H278" s="15">
        <f t="shared" si="4"/>
        <v>4.2974350548848159</v>
      </c>
    </row>
    <row r="279" spans="1:8" ht="15.75">
      <c r="A279" s="23"/>
      <c r="C279" s="2">
        <v>1</v>
      </c>
      <c r="D279" s="2">
        <v>8</v>
      </c>
      <c r="F279" s="16">
        <v>73.194000000000003</v>
      </c>
      <c r="H279" s="15">
        <f t="shared" si="4"/>
        <v>4.2931134503946558</v>
      </c>
    </row>
    <row r="280" spans="1:8" ht="15.75">
      <c r="A280" s="23"/>
      <c r="C280" s="2">
        <v>1</v>
      </c>
      <c r="D280" s="2">
        <v>9</v>
      </c>
      <c r="F280" s="16">
        <v>70.879000000000005</v>
      </c>
      <c r="H280" s="15">
        <f t="shared" si="4"/>
        <v>4.2609741978451572</v>
      </c>
    </row>
    <row r="281" spans="1:8" ht="15.75">
      <c r="A281" s="24"/>
      <c r="C281" s="2">
        <v>1</v>
      </c>
      <c r="D281" s="2">
        <v>10</v>
      </c>
      <c r="F281" s="16">
        <v>72.262</v>
      </c>
      <c r="H281" s="15">
        <f t="shared" si="4"/>
        <v>4.2802984031665279</v>
      </c>
    </row>
    <row r="282" spans="1:8" ht="15.75">
      <c r="A282" s="22" t="s">
        <v>34</v>
      </c>
      <c r="C282" s="2">
        <v>1</v>
      </c>
      <c r="D282" s="2">
        <v>2</v>
      </c>
      <c r="F282" s="16">
        <v>145.62</v>
      </c>
      <c r="H282" s="15">
        <f t="shared" si="4"/>
        <v>4.9810004889665649</v>
      </c>
    </row>
    <row r="283" spans="1:8" ht="15.75">
      <c r="A283" s="23"/>
      <c r="C283" s="2">
        <v>1</v>
      </c>
      <c r="D283" s="2">
        <v>3</v>
      </c>
      <c r="F283" s="16">
        <v>140.19999999999999</v>
      </c>
      <c r="H283" s="15">
        <f t="shared" si="4"/>
        <v>4.9430699746004896</v>
      </c>
    </row>
    <row r="284" spans="1:8" ht="15.75">
      <c r="A284" s="23"/>
      <c r="C284" s="2">
        <v>1</v>
      </c>
      <c r="D284" s="2">
        <v>4</v>
      </c>
      <c r="F284" s="16">
        <v>131.26400000000001</v>
      </c>
      <c r="H284" s="15">
        <f t="shared" si="4"/>
        <v>4.8772105624499158</v>
      </c>
    </row>
    <row r="285" spans="1:8" ht="15.75">
      <c r="A285" s="23"/>
      <c r="C285" s="2">
        <v>1</v>
      </c>
      <c r="D285" s="2">
        <v>5</v>
      </c>
      <c r="F285" s="16">
        <v>117.56</v>
      </c>
      <c r="H285" s="15">
        <f t="shared" si="4"/>
        <v>4.7669488415507164</v>
      </c>
    </row>
    <row r="286" spans="1:8" ht="15.75">
      <c r="A286" s="23"/>
      <c r="C286" s="2">
        <v>1</v>
      </c>
      <c r="D286" s="2">
        <v>6</v>
      </c>
      <c r="F286" s="16">
        <v>113.02</v>
      </c>
      <c r="H286" s="15">
        <f t="shared" si="4"/>
        <v>4.7275647942016974</v>
      </c>
    </row>
    <row r="287" spans="1:8" ht="15.75">
      <c r="A287" s="23"/>
      <c r="C287" s="2">
        <v>1</v>
      </c>
      <c r="D287" s="2">
        <v>7</v>
      </c>
      <c r="F287" s="16">
        <v>98.507999999999996</v>
      </c>
      <c r="H287" s="15">
        <f t="shared" si="4"/>
        <v>4.5901377631541296</v>
      </c>
    </row>
    <row r="288" spans="1:8" ht="15.75">
      <c r="A288" s="23"/>
      <c r="C288" s="2">
        <v>1</v>
      </c>
      <c r="D288" s="2">
        <v>8</v>
      </c>
      <c r="F288" s="16">
        <v>95.070999999999998</v>
      </c>
      <c r="H288" s="15">
        <f t="shared" si="4"/>
        <v>4.554623980880887</v>
      </c>
    </row>
    <row r="289" spans="1:8" ht="15.75">
      <c r="A289" s="23"/>
      <c r="C289" s="2">
        <v>1</v>
      </c>
      <c r="D289" s="2">
        <v>9</v>
      </c>
      <c r="F289" s="16">
        <v>86.483000000000004</v>
      </c>
      <c r="H289" s="15">
        <f t="shared" si="4"/>
        <v>4.4599478628310232</v>
      </c>
    </row>
    <row r="290" spans="1:8" ht="15.75">
      <c r="A290" s="24"/>
      <c r="C290" s="2">
        <v>1</v>
      </c>
      <c r="D290" s="2">
        <v>10</v>
      </c>
      <c r="F290" s="16">
        <v>86.483999999999995</v>
      </c>
      <c r="H290" s="15">
        <f t="shared" si="4"/>
        <v>4.4599594257303039</v>
      </c>
    </row>
    <row r="291" spans="1:8" ht="15.75">
      <c r="A291" s="22" t="s">
        <v>35</v>
      </c>
      <c r="C291" s="2">
        <v>1</v>
      </c>
      <c r="D291" s="2">
        <v>2</v>
      </c>
      <c r="F291" s="16">
        <v>39.101999999999997</v>
      </c>
      <c r="H291" s="15">
        <f t="shared" si="4"/>
        <v>3.6661736165782983</v>
      </c>
    </row>
    <row r="292" spans="1:8" ht="15.75">
      <c r="A292" s="23"/>
      <c r="C292" s="2">
        <v>1</v>
      </c>
      <c r="D292" s="2">
        <v>3</v>
      </c>
      <c r="F292" s="16">
        <v>33.222999999999999</v>
      </c>
      <c r="H292" s="15">
        <f t="shared" si="4"/>
        <v>3.5032424071516628</v>
      </c>
    </row>
    <row r="293" spans="1:8" ht="15.75">
      <c r="A293" s="23"/>
      <c r="C293" s="2">
        <v>1</v>
      </c>
      <c r="D293" s="2">
        <v>4</v>
      </c>
      <c r="F293" s="16">
        <v>30.178999999999998</v>
      </c>
      <c r="H293" s="15">
        <f t="shared" si="4"/>
        <v>3.4071463182645658</v>
      </c>
    </row>
    <row r="294" spans="1:8" ht="15.75">
      <c r="A294" s="23"/>
      <c r="C294" s="2">
        <v>1</v>
      </c>
      <c r="D294" s="2">
        <v>5</v>
      </c>
      <c r="F294" s="16">
        <v>29.875</v>
      </c>
      <c r="H294" s="15">
        <f t="shared" si="4"/>
        <v>3.3970220102516748</v>
      </c>
    </row>
    <row r="295" spans="1:8" ht="15.75">
      <c r="A295" s="23"/>
      <c r="C295" s="2">
        <v>1</v>
      </c>
      <c r="D295" s="2">
        <v>6</v>
      </c>
      <c r="F295" s="16">
        <v>28.414000000000001</v>
      </c>
      <c r="H295" s="15">
        <f t="shared" si="4"/>
        <v>3.3468819814498856</v>
      </c>
    </row>
    <row r="296" spans="1:8" ht="15.75">
      <c r="A296" s="23"/>
      <c r="C296" s="2">
        <v>1</v>
      </c>
      <c r="D296" s="2">
        <v>7</v>
      </c>
      <c r="F296" s="16">
        <v>26.16</v>
      </c>
      <c r="H296" s="15">
        <f t="shared" si="4"/>
        <v>3.2642315265889978</v>
      </c>
    </row>
    <row r="297" spans="1:8" ht="15.75">
      <c r="A297" s="23"/>
      <c r="C297" s="2">
        <v>1</v>
      </c>
      <c r="D297" s="2">
        <v>8</v>
      </c>
      <c r="F297" s="16">
        <v>25.6</v>
      </c>
      <c r="H297" s="15">
        <f t="shared" si="4"/>
        <v>3.2425923514855168</v>
      </c>
    </row>
    <row r="298" spans="1:8" ht="15.75">
      <c r="A298" s="23"/>
      <c r="C298" s="2">
        <v>1</v>
      </c>
      <c r="D298" s="2">
        <v>9</v>
      </c>
      <c r="F298" s="16">
        <v>25.216000000000001</v>
      </c>
      <c r="H298" s="15">
        <f t="shared" si="4"/>
        <v>3.2274787136754686</v>
      </c>
    </row>
    <row r="299" spans="1:8" ht="15.75">
      <c r="A299" s="24"/>
      <c r="C299" s="2">
        <v>1</v>
      </c>
      <c r="D299" s="2">
        <v>10</v>
      </c>
      <c r="F299" s="16">
        <v>24.716999999999999</v>
      </c>
      <c r="H299" s="15">
        <f t="shared" si="4"/>
        <v>3.2074912660015626</v>
      </c>
    </row>
    <row r="300" spans="1:8" ht="15.75">
      <c r="A300" s="22" t="s">
        <v>36</v>
      </c>
      <c r="C300" s="2">
        <v>1</v>
      </c>
      <c r="D300" s="2">
        <v>2</v>
      </c>
      <c r="F300" s="16">
        <v>156.34399999999999</v>
      </c>
      <c r="H300" s="15">
        <f t="shared" si="4"/>
        <v>5.0520587077277757</v>
      </c>
    </row>
    <row r="301" spans="1:8" ht="15.75">
      <c r="A301" s="23"/>
      <c r="C301" s="2">
        <v>1</v>
      </c>
      <c r="D301" s="2">
        <v>3</v>
      </c>
      <c r="F301" s="16">
        <v>135.72800000000001</v>
      </c>
      <c r="H301" s="15">
        <f t="shared" si="4"/>
        <v>4.9106528830653788</v>
      </c>
    </row>
    <row r="302" spans="1:8" ht="15.75">
      <c r="A302" s="23"/>
      <c r="C302" s="2">
        <v>1</v>
      </c>
      <c r="D302" s="2">
        <v>4</v>
      </c>
      <c r="F302" s="16">
        <v>145.667</v>
      </c>
      <c r="H302" s="15">
        <f t="shared" si="4"/>
        <v>4.9813231947543821</v>
      </c>
    </row>
    <row r="303" spans="1:8" ht="15.75">
      <c r="A303" s="23"/>
      <c r="C303" s="2">
        <v>1</v>
      </c>
      <c r="D303" s="2">
        <v>5</v>
      </c>
      <c r="F303" s="16">
        <v>136.65100000000001</v>
      </c>
      <c r="H303" s="15">
        <f t="shared" si="4"/>
        <v>4.917430230312906</v>
      </c>
    </row>
    <row r="304" spans="1:8" ht="15.75">
      <c r="A304" s="23"/>
      <c r="C304" s="2">
        <v>1</v>
      </c>
      <c r="D304" s="2">
        <v>6</v>
      </c>
      <c r="F304" s="16">
        <v>124.65600000000001</v>
      </c>
      <c r="H304" s="15">
        <f t="shared" si="4"/>
        <v>4.8255579435885023</v>
      </c>
    </row>
    <row r="305" spans="1:8" ht="15.75">
      <c r="A305" s="23"/>
      <c r="C305" s="2">
        <v>1</v>
      </c>
      <c r="D305" s="2">
        <v>7</v>
      </c>
      <c r="F305" s="16">
        <v>118.235</v>
      </c>
      <c r="H305" s="15">
        <f t="shared" si="4"/>
        <v>4.7726741694316219</v>
      </c>
    </row>
    <row r="306" spans="1:8" ht="15.75">
      <c r="A306" s="23"/>
      <c r="C306" s="2">
        <v>1</v>
      </c>
      <c r="D306" s="2">
        <v>8</v>
      </c>
      <c r="F306" s="16">
        <v>114.08499999999999</v>
      </c>
      <c r="H306" s="15">
        <f t="shared" si="4"/>
        <v>4.7369437845975337</v>
      </c>
    </row>
    <row r="307" spans="1:8" ht="15.75">
      <c r="A307" s="23"/>
      <c r="C307" s="2">
        <v>1</v>
      </c>
      <c r="D307" s="2">
        <v>9</v>
      </c>
      <c r="F307" s="16">
        <v>113.36499999999999</v>
      </c>
      <c r="H307" s="15">
        <f t="shared" si="4"/>
        <v>4.7306127016786057</v>
      </c>
    </row>
    <row r="308" spans="1:8" ht="15.75">
      <c r="A308" s="24"/>
      <c r="C308" s="2">
        <v>1</v>
      </c>
      <c r="D308" s="2">
        <v>10</v>
      </c>
      <c r="F308" s="16">
        <v>109.494</v>
      </c>
      <c r="H308" s="15">
        <f t="shared" si="4"/>
        <v>4.6958697532347333</v>
      </c>
    </row>
    <row r="309" spans="1:8" ht="15.75">
      <c r="A309" s="22" t="s">
        <v>37</v>
      </c>
      <c r="C309" s="2">
        <v>1</v>
      </c>
      <c r="D309" s="2">
        <v>2</v>
      </c>
      <c r="F309" s="16">
        <v>23.097999999999999</v>
      </c>
      <c r="H309" s="15">
        <f t="shared" si="4"/>
        <v>3.1397460336928957</v>
      </c>
    </row>
    <row r="310" spans="1:8" ht="15.75">
      <c r="A310" s="23"/>
      <c r="C310" s="2">
        <v>1</v>
      </c>
      <c r="D310" s="2">
        <v>3</v>
      </c>
      <c r="F310" s="16">
        <v>20.289000000000001</v>
      </c>
      <c r="H310" s="15">
        <f t="shared" si="4"/>
        <v>3.0100788672609124</v>
      </c>
    </row>
    <row r="311" spans="1:8" ht="15.75">
      <c r="A311" s="23"/>
      <c r="C311" s="2">
        <v>1</v>
      </c>
      <c r="D311" s="2">
        <v>4</v>
      </c>
      <c r="F311" s="16">
        <v>19.018000000000001</v>
      </c>
      <c r="H311" s="15">
        <f t="shared" si="4"/>
        <v>2.9453858991172526</v>
      </c>
    </row>
    <row r="312" spans="1:8" ht="15.75">
      <c r="A312" s="23"/>
      <c r="C312" s="2">
        <v>1</v>
      </c>
      <c r="D312" s="2">
        <v>5</v>
      </c>
      <c r="F312" s="16">
        <v>18.439</v>
      </c>
      <c r="H312" s="15">
        <f t="shared" si="4"/>
        <v>2.9144679867230274</v>
      </c>
    </row>
    <row r="313" spans="1:8" ht="15.75">
      <c r="A313" s="23"/>
      <c r="C313" s="2">
        <v>1</v>
      </c>
      <c r="D313" s="2">
        <v>6</v>
      </c>
      <c r="F313" s="16">
        <v>17.613</v>
      </c>
      <c r="H313" s="15">
        <f t="shared" si="4"/>
        <v>2.8686372657501584</v>
      </c>
    </row>
    <row r="314" spans="1:8" ht="15.75">
      <c r="A314" s="23"/>
      <c r="C314" s="2">
        <v>1</v>
      </c>
      <c r="D314" s="2">
        <v>7</v>
      </c>
      <c r="F314" s="16">
        <v>16.917000000000002</v>
      </c>
      <c r="H314" s="15">
        <f t="shared" si="4"/>
        <v>2.8283190334931549</v>
      </c>
    </row>
    <row r="315" spans="1:8" ht="15.75">
      <c r="A315" s="23"/>
      <c r="C315" s="2">
        <v>1</v>
      </c>
      <c r="D315" s="2">
        <v>8</v>
      </c>
      <c r="F315" s="16">
        <v>18.125</v>
      </c>
      <c r="H315" s="15">
        <f t="shared" si="4"/>
        <v>2.8972922007407385</v>
      </c>
    </row>
    <row r="316" spans="1:8" ht="15.75">
      <c r="A316" s="23"/>
      <c r="C316" s="2">
        <v>1</v>
      </c>
      <c r="D316" s="2">
        <v>9</v>
      </c>
      <c r="F316" s="16">
        <v>17.463999999999999</v>
      </c>
      <c r="H316" s="15">
        <f t="shared" si="4"/>
        <v>2.8601416192476425</v>
      </c>
    </row>
    <row r="317" spans="1:8" ht="15.75">
      <c r="A317" s="24"/>
      <c r="C317" s="2">
        <v>1</v>
      </c>
      <c r="D317" s="2">
        <v>10</v>
      </c>
      <c r="F317" s="16">
        <v>16.268000000000001</v>
      </c>
      <c r="H317" s="15">
        <f t="shared" si="4"/>
        <v>2.7891999880449783</v>
      </c>
    </row>
    <row r="318" spans="1:8" ht="15.75">
      <c r="A318" s="22" t="s">
        <v>38</v>
      </c>
      <c r="C318" s="2">
        <v>1</v>
      </c>
      <c r="D318" s="2">
        <v>2</v>
      </c>
      <c r="F318" s="16">
        <v>22.36</v>
      </c>
      <c r="H318" s="15">
        <f t="shared" si="4"/>
        <v>3.1072736482868986</v>
      </c>
    </row>
    <row r="319" spans="1:8" ht="15.75">
      <c r="A319" s="23"/>
      <c r="C319" s="2">
        <v>1</v>
      </c>
      <c r="D319" s="2">
        <v>3</v>
      </c>
      <c r="F319" s="16">
        <v>19.399999999999999</v>
      </c>
      <c r="H319" s="15">
        <f t="shared" si="4"/>
        <v>2.9652730660692823</v>
      </c>
    </row>
    <row r="320" spans="1:8" ht="15.75">
      <c r="A320" s="23"/>
      <c r="C320" s="2">
        <v>1</v>
      </c>
      <c r="D320" s="2">
        <v>4</v>
      </c>
      <c r="F320" s="16">
        <v>18.411000000000001</v>
      </c>
      <c r="H320" s="15">
        <f t="shared" si="4"/>
        <v>2.9129483120750699</v>
      </c>
    </row>
    <row r="321" spans="1:8" ht="15.75">
      <c r="A321" s="23"/>
      <c r="C321" s="2">
        <v>1</v>
      </c>
      <c r="D321" s="2">
        <v>5</v>
      </c>
      <c r="F321" s="16">
        <v>17.686</v>
      </c>
      <c r="H321" s="15">
        <f t="shared" si="4"/>
        <v>2.8727733661535435</v>
      </c>
    </row>
    <row r="322" spans="1:8" ht="15.75">
      <c r="A322" s="23"/>
      <c r="C322" s="2">
        <v>1</v>
      </c>
      <c r="D322" s="2">
        <v>6</v>
      </c>
      <c r="F322" s="16">
        <v>16.821999999999999</v>
      </c>
      <c r="H322" s="15">
        <f t="shared" si="4"/>
        <v>2.8226875535402454</v>
      </c>
    </row>
    <row r="323" spans="1:8" ht="15.75">
      <c r="A323" s="23"/>
      <c r="C323" s="2">
        <v>1</v>
      </c>
      <c r="D323" s="2">
        <v>7</v>
      </c>
      <c r="F323" s="16">
        <v>16.061</v>
      </c>
      <c r="H323" s="15">
        <f t="shared" si="4"/>
        <v>2.7763939730807601</v>
      </c>
    </row>
    <row r="324" spans="1:8" ht="15.75">
      <c r="A324" s="23"/>
      <c r="C324" s="2">
        <v>1</v>
      </c>
      <c r="D324" s="2">
        <v>8</v>
      </c>
      <c r="F324" s="16">
        <v>16.704999999999998</v>
      </c>
      <c r="H324" s="15">
        <f t="shared" ref="H324:H387" si="5">LN(F324)</f>
        <v>2.8157080758087196</v>
      </c>
    </row>
    <row r="325" spans="1:8" ht="15.75">
      <c r="A325" s="23"/>
      <c r="C325" s="2">
        <v>1</v>
      </c>
      <c r="D325" s="2">
        <v>9</v>
      </c>
      <c r="F325" s="16">
        <v>15.962999999999999</v>
      </c>
      <c r="H325" s="15">
        <f t="shared" si="5"/>
        <v>2.7702735442823418</v>
      </c>
    </row>
    <row r="326" spans="1:8" ht="15.75">
      <c r="A326" s="24"/>
      <c r="C326" s="2">
        <v>1</v>
      </c>
      <c r="D326" s="2">
        <v>10</v>
      </c>
      <c r="F326" s="16">
        <v>15.253</v>
      </c>
      <c r="H326" s="15">
        <f t="shared" si="5"/>
        <v>2.7247762050177959</v>
      </c>
    </row>
    <row r="327" spans="1:8" ht="15.75">
      <c r="A327" s="22" t="s">
        <v>39</v>
      </c>
      <c r="C327" s="2">
        <v>1</v>
      </c>
      <c r="D327" s="2">
        <v>2</v>
      </c>
      <c r="F327" s="16">
        <v>25.875</v>
      </c>
      <c r="H327" s="15">
        <f t="shared" si="5"/>
        <v>3.253277251585533</v>
      </c>
    </row>
    <row r="328" spans="1:8" ht="15.75">
      <c r="A328" s="23"/>
      <c r="C328" s="2">
        <v>1</v>
      </c>
      <c r="D328" s="2">
        <v>3</v>
      </c>
      <c r="F328" s="16">
        <v>21.620999999999999</v>
      </c>
      <c r="H328" s="15">
        <f t="shared" si="5"/>
        <v>3.0736650646104136</v>
      </c>
    </row>
    <row r="329" spans="1:8" ht="15.75">
      <c r="A329" s="23"/>
      <c r="C329" s="2">
        <v>1</v>
      </c>
      <c r="D329" s="2">
        <v>4</v>
      </c>
      <c r="F329" s="16">
        <v>20.777000000000001</v>
      </c>
      <c r="H329" s="15">
        <f t="shared" si="5"/>
        <v>3.033846605662649</v>
      </c>
    </row>
    <row r="330" spans="1:8" ht="15.75">
      <c r="A330" s="23"/>
      <c r="C330" s="2">
        <v>1</v>
      </c>
      <c r="D330" s="2">
        <v>5</v>
      </c>
      <c r="F330" s="16">
        <v>19.875</v>
      </c>
      <c r="H330" s="15">
        <f t="shared" si="5"/>
        <v>2.9894626605403958</v>
      </c>
    </row>
    <row r="331" spans="1:8" ht="15.75">
      <c r="A331" s="23"/>
      <c r="C331" s="2">
        <v>1</v>
      </c>
      <c r="D331" s="2">
        <v>6</v>
      </c>
      <c r="F331" s="16">
        <v>19.521999999999998</v>
      </c>
      <c r="H331" s="15">
        <f t="shared" si="5"/>
        <v>2.9715420347527735</v>
      </c>
    </row>
    <row r="332" spans="1:8" ht="15.75">
      <c r="A332" s="23"/>
      <c r="C332" s="2">
        <v>1</v>
      </c>
      <c r="D332" s="2">
        <v>7</v>
      </c>
      <c r="F332" s="16">
        <v>19.158999999999999</v>
      </c>
      <c r="H332" s="15">
        <f t="shared" si="5"/>
        <v>2.9527725791138555</v>
      </c>
    </row>
    <row r="333" spans="1:8" ht="15.75">
      <c r="A333" s="23"/>
      <c r="C333" s="2">
        <v>1</v>
      </c>
      <c r="D333" s="2">
        <v>8</v>
      </c>
      <c r="F333" s="16">
        <v>18.378</v>
      </c>
      <c r="H333" s="15">
        <f t="shared" si="5"/>
        <v>2.911154297078693</v>
      </c>
    </row>
    <row r="334" spans="1:8" ht="15.75">
      <c r="A334" s="23"/>
      <c r="C334" s="2">
        <v>1</v>
      </c>
      <c r="D334" s="2">
        <v>9</v>
      </c>
      <c r="F334" s="16">
        <v>17.795000000000002</v>
      </c>
      <c r="H334" s="15">
        <f t="shared" si="5"/>
        <v>2.8789175189621563</v>
      </c>
    </row>
    <row r="335" spans="1:8" ht="15.75">
      <c r="A335" s="24"/>
      <c r="C335" s="2">
        <v>1</v>
      </c>
      <c r="D335" s="2">
        <v>10</v>
      </c>
      <c r="F335" s="16">
        <v>17.297000000000001</v>
      </c>
      <c r="H335" s="15">
        <f t="shared" si="5"/>
        <v>2.8505330760617862</v>
      </c>
    </row>
    <row r="336" spans="1:8" ht="15.75">
      <c r="A336" s="22" t="s">
        <v>40</v>
      </c>
      <c r="C336" s="2">
        <v>1</v>
      </c>
      <c r="D336" s="2">
        <v>2</v>
      </c>
      <c r="F336" s="16">
        <v>31.280999999999999</v>
      </c>
      <c r="H336" s="15">
        <f t="shared" si="5"/>
        <v>3.4430108844755658</v>
      </c>
    </row>
    <row r="337" spans="1:8" ht="15.75">
      <c r="A337" s="23"/>
      <c r="C337" s="2">
        <v>1</v>
      </c>
      <c r="D337" s="2">
        <v>3</v>
      </c>
      <c r="F337" s="16">
        <v>24.117999999999999</v>
      </c>
      <c r="H337" s="15">
        <f t="shared" si="5"/>
        <v>3.1829584496814007</v>
      </c>
    </row>
    <row r="338" spans="1:8" ht="15.75">
      <c r="A338" s="23"/>
      <c r="C338" s="2">
        <v>1</v>
      </c>
      <c r="D338" s="2">
        <v>4</v>
      </c>
      <c r="F338" s="16">
        <v>22.893999999999998</v>
      </c>
      <c r="H338" s="15">
        <f t="shared" si="5"/>
        <v>3.1308748674962845</v>
      </c>
    </row>
    <row r="339" spans="1:8" ht="15.75">
      <c r="A339" s="23"/>
      <c r="C339" s="2">
        <v>1</v>
      </c>
      <c r="D339" s="2">
        <v>5</v>
      </c>
      <c r="F339" s="16">
        <v>22.116</v>
      </c>
      <c r="H339" s="15">
        <f t="shared" si="5"/>
        <v>3.0963013284756866</v>
      </c>
    </row>
    <row r="340" spans="1:8" ht="15.75">
      <c r="A340" s="23"/>
      <c r="C340" s="2">
        <v>1</v>
      </c>
      <c r="D340" s="2">
        <v>6</v>
      </c>
      <c r="F340" s="16">
        <v>20.751999999999999</v>
      </c>
      <c r="H340" s="15">
        <f t="shared" si="5"/>
        <v>3.0326426275740879</v>
      </c>
    </row>
    <row r="341" spans="1:8" ht="15.75">
      <c r="A341" s="23"/>
      <c r="C341" s="2">
        <v>1</v>
      </c>
      <c r="D341" s="2">
        <v>7</v>
      </c>
      <c r="F341" s="16">
        <v>19.312000000000001</v>
      </c>
      <c r="H341" s="15">
        <f t="shared" si="5"/>
        <v>2.960726664355176</v>
      </c>
    </row>
    <row r="342" spans="1:8" ht="15.75">
      <c r="A342" s="23"/>
      <c r="C342" s="2">
        <v>1</v>
      </c>
      <c r="D342" s="2">
        <v>8</v>
      </c>
      <c r="F342" s="16">
        <v>18.706</v>
      </c>
      <c r="H342" s="15">
        <f t="shared" si="5"/>
        <v>2.9288443280123593</v>
      </c>
    </row>
    <row r="343" spans="1:8" ht="15.75">
      <c r="A343" s="23"/>
      <c r="C343" s="2">
        <v>1</v>
      </c>
      <c r="D343" s="2">
        <v>9</v>
      </c>
      <c r="F343" s="16">
        <v>17.195</v>
      </c>
      <c r="H343" s="15">
        <f t="shared" si="5"/>
        <v>2.8446186438842296</v>
      </c>
    </row>
    <row r="344" spans="1:8" ht="15.75">
      <c r="A344" s="24"/>
      <c r="C344" s="2">
        <v>1</v>
      </c>
      <c r="D344" s="2">
        <v>10</v>
      </c>
      <c r="F344" s="16">
        <v>15.484</v>
      </c>
      <c r="H344" s="15">
        <f t="shared" si="5"/>
        <v>2.7398072327154015</v>
      </c>
    </row>
    <row r="345" spans="1:8" ht="15.75">
      <c r="A345" s="22" t="s">
        <v>41</v>
      </c>
      <c r="C345" s="2">
        <v>1</v>
      </c>
      <c r="D345" s="2">
        <v>2</v>
      </c>
      <c r="F345" s="16">
        <v>23.655999999999999</v>
      </c>
      <c r="H345" s="15">
        <f t="shared" si="5"/>
        <v>3.163616782550176</v>
      </c>
    </row>
    <row r="346" spans="1:8" ht="15.75">
      <c r="A346" s="23"/>
      <c r="C346" s="2">
        <v>1</v>
      </c>
      <c r="D346" s="2">
        <v>3</v>
      </c>
      <c r="F346" s="16">
        <v>20.265999999999998</v>
      </c>
      <c r="H346" s="15">
        <f t="shared" si="5"/>
        <v>3.0089446050261257</v>
      </c>
    </row>
    <row r="347" spans="1:8" ht="15.75">
      <c r="A347" s="23"/>
      <c r="C347" s="2">
        <v>1</v>
      </c>
      <c r="D347" s="2">
        <v>4</v>
      </c>
      <c r="F347" s="16">
        <v>19.713000000000001</v>
      </c>
      <c r="H347" s="15">
        <f t="shared" si="5"/>
        <v>2.9812783165838406</v>
      </c>
    </row>
    <row r="348" spans="1:8" ht="15.75">
      <c r="A348" s="23"/>
      <c r="C348" s="2">
        <v>1</v>
      </c>
      <c r="D348" s="2">
        <v>5</v>
      </c>
      <c r="F348" s="16">
        <v>18.622</v>
      </c>
      <c r="H348" s="15">
        <f t="shared" si="5"/>
        <v>2.9243436774663381</v>
      </c>
    </row>
    <row r="349" spans="1:8" ht="15.75">
      <c r="A349" s="23"/>
      <c r="C349" s="2">
        <v>1</v>
      </c>
      <c r="D349" s="2">
        <v>6</v>
      </c>
      <c r="F349" s="16">
        <v>18.010999999999999</v>
      </c>
      <c r="H349" s="15">
        <f t="shared" si="5"/>
        <v>2.8909826823549203</v>
      </c>
    </row>
    <row r="350" spans="1:8" ht="15.75">
      <c r="A350" s="23"/>
      <c r="C350" s="2">
        <v>1</v>
      </c>
      <c r="D350" s="2">
        <v>7</v>
      </c>
      <c r="F350" s="16">
        <v>17.239000000000001</v>
      </c>
      <c r="H350" s="15">
        <f t="shared" si="5"/>
        <v>2.8471742589128417</v>
      </c>
    </row>
    <row r="351" spans="1:8" ht="15.75">
      <c r="A351" s="23"/>
      <c r="C351" s="2">
        <v>1</v>
      </c>
      <c r="D351" s="2">
        <v>8</v>
      </c>
      <c r="F351" s="16">
        <v>17.518999999999998</v>
      </c>
      <c r="H351" s="15">
        <f t="shared" si="5"/>
        <v>2.8632860062536847</v>
      </c>
    </row>
    <row r="352" spans="1:8" ht="15.75">
      <c r="A352" s="23"/>
      <c r="C352" s="2">
        <v>1</v>
      </c>
      <c r="D352" s="2">
        <v>9</v>
      </c>
      <c r="F352" s="16">
        <v>17.734999999999999</v>
      </c>
      <c r="H352" s="15">
        <f t="shared" si="5"/>
        <v>2.875540088225585</v>
      </c>
    </row>
    <row r="353" spans="1:8" ht="15.75">
      <c r="A353" s="24"/>
      <c r="C353" s="2">
        <v>1</v>
      </c>
      <c r="D353" s="2">
        <v>10</v>
      </c>
      <c r="F353" s="16">
        <v>16.792000000000002</v>
      </c>
      <c r="H353" s="15">
        <f t="shared" si="5"/>
        <v>2.820902582518332</v>
      </c>
    </row>
    <row r="354" spans="1:8" ht="15.75">
      <c r="A354" s="22" t="s">
        <v>42</v>
      </c>
      <c r="C354" s="2">
        <v>1</v>
      </c>
      <c r="D354" s="2">
        <v>2</v>
      </c>
      <c r="F354" s="16">
        <v>27.65</v>
      </c>
      <c r="H354" s="15">
        <f t="shared" si="5"/>
        <v>3.3196257279683437</v>
      </c>
    </row>
    <row r="355" spans="1:8" ht="15.75">
      <c r="A355" s="23"/>
      <c r="C355" s="2">
        <v>1</v>
      </c>
      <c r="D355" s="2">
        <v>3</v>
      </c>
      <c r="F355" s="16">
        <v>23.01</v>
      </c>
      <c r="H355" s="15">
        <f t="shared" si="5"/>
        <v>3.1359289040472746</v>
      </c>
    </row>
    <row r="356" spans="1:8" ht="15.75">
      <c r="A356" s="23"/>
      <c r="C356" s="2">
        <v>1</v>
      </c>
      <c r="D356" s="2">
        <v>4</v>
      </c>
      <c r="F356" s="16">
        <v>22.126999999999999</v>
      </c>
      <c r="H356" s="15">
        <f t="shared" si="5"/>
        <v>3.0967985822887938</v>
      </c>
    </row>
    <row r="357" spans="1:8" ht="15.75">
      <c r="A357" s="23"/>
      <c r="C357" s="2">
        <v>1</v>
      </c>
      <c r="D357" s="2">
        <v>5</v>
      </c>
      <c r="F357" s="16">
        <v>20.138000000000002</v>
      </c>
      <c r="H357" s="15">
        <f t="shared" si="5"/>
        <v>3.0026085774934232</v>
      </c>
    </row>
    <row r="358" spans="1:8" ht="15.75">
      <c r="A358" s="23"/>
      <c r="C358" s="2">
        <v>1</v>
      </c>
      <c r="D358" s="2">
        <v>6</v>
      </c>
      <c r="F358" s="16">
        <v>18.920000000000002</v>
      </c>
      <c r="H358" s="15">
        <f t="shared" si="5"/>
        <v>2.9402195636237325</v>
      </c>
    </row>
    <row r="359" spans="1:8" ht="15.75">
      <c r="A359" s="23"/>
      <c r="C359" s="2">
        <v>1</v>
      </c>
      <c r="D359" s="2">
        <v>7</v>
      </c>
      <c r="F359" s="16">
        <v>18.146999999999998</v>
      </c>
      <c r="H359" s="15">
        <f t="shared" si="5"/>
        <v>2.8985052577928867</v>
      </c>
    </row>
    <row r="360" spans="1:8" ht="15.75">
      <c r="A360" s="23"/>
      <c r="C360" s="2">
        <v>1</v>
      </c>
      <c r="D360" s="2">
        <v>8</v>
      </c>
      <c r="F360" s="16">
        <v>17.859000000000002</v>
      </c>
      <c r="H360" s="15">
        <f t="shared" si="5"/>
        <v>2.8825075828393629</v>
      </c>
    </row>
    <row r="361" spans="1:8" ht="15.75">
      <c r="A361" s="23"/>
      <c r="C361" s="2">
        <v>1</v>
      </c>
      <c r="D361" s="2">
        <v>9</v>
      </c>
      <c r="F361" s="16">
        <v>16.634</v>
      </c>
      <c r="H361" s="15">
        <f t="shared" si="5"/>
        <v>2.811448793446496</v>
      </c>
    </row>
    <row r="362" spans="1:8" ht="15.75">
      <c r="A362" s="24"/>
      <c r="C362" s="2">
        <v>1</v>
      </c>
      <c r="D362" s="2">
        <v>10</v>
      </c>
      <c r="F362" s="16">
        <v>16.568000000000001</v>
      </c>
      <c r="H362" s="15">
        <f t="shared" si="5"/>
        <v>2.8074731240932831</v>
      </c>
    </row>
    <row r="363" spans="1:8" ht="15.75">
      <c r="A363" s="22" t="s">
        <v>43</v>
      </c>
      <c r="C363" s="2">
        <v>1</v>
      </c>
      <c r="D363" s="2">
        <v>2</v>
      </c>
      <c r="F363" s="16">
        <v>26.145</v>
      </c>
      <c r="H363" s="15">
        <f t="shared" si="5"/>
        <v>3.2636579676400941</v>
      </c>
    </row>
    <row r="364" spans="1:8" ht="15.75">
      <c r="A364" s="23"/>
      <c r="C364" s="2">
        <v>1</v>
      </c>
      <c r="D364" s="2">
        <v>3</v>
      </c>
      <c r="F364" s="16">
        <v>22.102</v>
      </c>
      <c r="H364" s="15">
        <f t="shared" si="5"/>
        <v>3.0956681021665906</v>
      </c>
    </row>
    <row r="365" spans="1:8" ht="15.75">
      <c r="A365" s="23"/>
      <c r="C365" s="2">
        <v>1</v>
      </c>
      <c r="D365" s="2">
        <v>4</v>
      </c>
      <c r="F365" s="16">
        <v>21.548999999999999</v>
      </c>
      <c r="H365" s="15">
        <f t="shared" si="5"/>
        <v>3.070329411760774</v>
      </c>
    </row>
    <row r="366" spans="1:8" ht="15.75">
      <c r="A366" s="23"/>
      <c r="C366" s="2">
        <v>1</v>
      </c>
      <c r="D366" s="2">
        <v>5</v>
      </c>
      <c r="F366" s="16">
        <v>20.759</v>
      </c>
      <c r="H366" s="15">
        <f t="shared" si="5"/>
        <v>3.0329798875806575</v>
      </c>
    </row>
    <row r="367" spans="1:8" ht="15.75">
      <c r="A367" s="23"/>
      <c r="C367" s="2">
        <v>1</v>
      </c>
      <c r="D367" s="2">
        <v>6</v>
      </c>
      <c r="F367" s="16">
        <v>20.266999999999999</v>
      </c>
      <c r="H367" s="15">
        <f t="shared" si="5"/>
        <v>3.0089939475371761</v>
      </c>
    </row>
    <row r="368" spans="1:8" ht="15.75">
      <c r="A368" s="23"/>
      <c r="C368" s="2">
        <v>1</v>
      </c>
      <c r="D368" s="2">
        <v>7</v>
      </c>
      <c r="F368" s="16">
        <v>20.091000000000001</v>
      </c>
      <c r="H368" s="15">
        <f t="shared" si="5"/>
        <v>3.0002719535960227</v>
      </c>
    </row>
    <row r="369" spans="1:8" ht="15.75">
      <c r="A369" s="23"/>
      <c r="C369" s="2">
        <v>1</v>
      </c>
      <c r="D369" s="2">
        <v>8</v>
      </c>
      <c r="F369" s="16">
        <v>19.399999999999999</v>
      </c>
      <c r="H369" s="15">
        <f t="shared" si="5"/>
        <v>2.9652730660692823</v>
      </c>
    </row>
    <row r="370" spans="1:8" ht="15.75">
      <c r="A370" s="23"/>
      <c r="C370" s="2">
        <v>1</v>
      </c>
      <c r="D370" s="2">
        <v>9</v>
      </c>
      <c r="F370" s="17">
        <v>19.597999999999999</v>
      </c>
      <c r="H370" s="15">
        <f t="shared" si="5"/>
        <v>2.9754275202136267</v>
      </c>
    </row>
    <row r="371" spans="1:8" ht="15.75">
      <c r="A371" s="24"/>
      <c r="C371" s="2">
        <v>1</v>
      </c>
      <c r="D371" s="2">
        <v>10</v>
      </c>
      <c r="F371" s="16">
        <v>18.873999999999999</v>
      </c>
      <c r="H371" s="15">
        <f t="shared" si="5"/>
        <v>2.9377853135991412</v>
      </c>
    </row>
    <row r="372" spans="1:8" ht="15.75">
      <c r="A372" s="22" t="s">
        <v>44</v>
      </c>
      <c r="C372" s="2">
        <v>1</v>
      </c>
      <c r="D372" s="2">
        <v>2</v>
      </c>
      <c r="F372" s="16">
        <v>55.99</v>
      </c>
      <c r="H372" s="15">
        <f t="shared" si="5"/>
        <v>4.0251731033608023</v>
      </c>
    </row>
    <row r="373" spans="1:8" ht="15.75">
      <c r="A373" s="23"/>
      <c r="C373" s="2">
        <v>1</v>
      </c>
      <c r="D373" s="2">
        <v>3</v>
      </c>
      <c r="F373" s="16">
        <v>49.414999999999999</v>
      </c>
      <c r="H373" s="15">
        <f t="shared" si="5"/>
        <v>3.9002540218281472</v>
      </c>
    </row>
    <row r="374" spans="1:8" ht="15.75">
      <c r="A374" s="23"/>
      <c r="C374" s="2">
        <v>1</v>
      </c>
      <c r="D374" s="2">
        <v>4</v>
      </c>
      <c r="F374" s="16">
        <v>46.612000000000002</v>
      </c>
      <c r="H374" s="15">
        <f t="shared" si="5"/>
        <v>3.841858018711017</v>
      </c>
    </row>
    <row r="375" spans="1:8" ht="15.75">
      <c r="A375" s="23"/>
      <c r="C375" s="2">
        <v>1</v>
      </c>
      <c r="D375" s="2">
        <v>5</v>
      </c>
      <c r="F375" s="16">
        <v>44.064999999999998</v>
      </c>
      <c r="H375" s="15">
        <f t="shared" si="5"/>
        <v>3.7856658165516239</v>
      </c>
    </row>
    <row r="376" spans="1:8" ht="15.75">
      <c r="A376" s="23"/>
      <c r="C376" s="2">
        <v>1</v>
      </c>
      <c r="D376" s="2">
        <v>6</v>
      </c>
      <c r="F376" s="16">
        <v>40.725999999999999</v>
      </c>
      <c r="H376" s="15">
        <f t="shared" si="5"/>
        <v>3.7068667091283234</v>
      </c>
    </row>
    <row r="377" spans="1:8" ht="15.75">
      <c r="A377" s="23"/>
      <c r="C377" s="2">
        <v>1</v>
      </c>
      <c r="D377" s="2">
        <v>7</v>
      </c>
      <c r="F377" s="16">
        <v>39.262</v>
      </c>
      <c r="H377" s="15">
        <f t="shared" si="5"/>
        <v>3.6702571299858415</v>
      </c>
    </row>
    <row r="378" spans="1:8" ht="15.75">
      <c r="A378" s="23"/>
      <c r="C378" s="2">
        <v>1</v>
      </c>
      <c r="D378" s="2">
        <v>8</v>
      </c>
      <c r="F378" s="16">
        <v>39.634999999999998</v>
      </c>
      <c r="H378" s="15">
        <f t="shared" si="5"/>
        <v>3.679712566289119</v>
      </c>
    </row>
    <row r="379" spans="1:8" ht="15.75">
      <c r="A379" s="23"/>
      <c r="C379" s="2">
        <v>1</v>
      </c>
      <c r="D379" s="2">
        <v>9</v>
      </c>
      <c r="F379" s="16">
        <v>38.442</v>
      </c>
      <c r="H379" s="15">
        <f t="shared" si="5"/>
        <v>3.6491506118849397</v>
      </c>
    </row>
    <row r="380" spans="1:8" ht="15.75">
      <c r="A380" s="24"/>
      <c r="C380" s="2">
        <v>1</v>
      </c>
      <c r="D380" s="2">
        <v>10</v>
      </c>
      <c r="F380" s="16">
        <v>37.042999999999999</v>
      </c>
      <c r="H380" s="15">
        <f t="shared" si="5"/>
        <v>3.6120794000186991</v>
      </c>
    </row>
    <row r="381" spans="1:8" ht="15.75">
      <c r="A381" s="22" t="s">
        <v>45</v>
      </c>
      <c r="C381" s="2">
        <v>1</v>
      </c>
      <c r="D381" s="2">
        <v>2</v>
      </c>
      <c r="F381" s="16">
        <v>63.640999999999998</v>
      </c>
      <c r="H381" s="15">
        <f t="shared" si="5"/>
        <v>4.1532579167339385</v>
      </c>
    </row>
    <row r="382" spans="1:8" ht="15.75">
      <c r="A382" s="23"/>
      <c r="C382" s="2">
        <v>1</v>
      </c>
      <c r="D382" s="2">
        <v>3</v>
      </c>
      <c r="F382" s="16">
        <v>53.325000000000003</v>
      </c>
      <c r="H382" s="15">
        <f t="shared" si="5"/>
        <v>3.9764052643574144</v>
      </c>
    </row>
    <row r="383" spans="1:8" ht="15.75">
      <c r="A383" s="23"/>
      <c r="C383" s="2">
        <v>1</v>
      </c>
      <c r="D383" s="2">
        <v>4</v>
      </c>
      <c r="F383" s="16">
        <v>48.753</v>
      </c>
      <c r="H383" s="15">
        <f t="shared" si="5"/>
        <v>3.8867667340119811</v>
      </c>
    </row>
    <row r="384" spans="1:8" ht="15.75">
      <c r="A384" s="23"/>
      <c r="C384" s="2">
        <v>1</v>
      </c>
      <c r="D384" s="2">
        <v>5</v>
      </c>
      <c r="F384" s="16">
        <v>41.738</v>
      </c>
      <c r="H384" s="15">
        <f t="shared" si="5"/>
        <v>3.7314119848326386</v>
      </c>
    </row>
    <row r="385" spans="1:8" ht="15.75">
      <c r="A385" s="23"/>
      <c r="C385" s="2">
        <v>1</v>
      </c>
      <c r="D385" s="2">
        <v>6</v>
      </c>
      <c r="F385" s="16">
        <v>34.783999999999999</v>
      </c>
      <c r="H385" s="15">
        <f t="shared" si="5"/>
        <v>3.5491575109387989</v>
      </c>
    </row>
    <row r="386" spans="1:8" ht="15.75">
      <c r="A386" s="23"/>
      <c r="C386" s="2">
        <v>1</v>
      </c>
      <c r="D386" s="2">
        <v>7</v>
      </c>
      <c r="F386" s="16">
        <v>33.805999999999997</v>
      </c>
      <c r="H386" s="15">
        <f t="shared" si="5"/>
        <v>3.5206383015279861</v>
      </c>
    </row>
    <row r="387" spans="1:8" ht="15.75">
      <c r="A387" s="23"/>
      <c r="C387" s="2">
        <v>1</v>
      </c>
      <c r="D387" s="2">
        <v>8</v>
      </c>
      <c r="F387" s="16">
        <v>34.459000000000003</v>
      </c>
      <c r="H387" s="15">
        <f t="shared" si="5"/>
        <v>3.5397702115260792</v>
      </c>
    </row>
    <row r="388" spans="1:8" ht="15.75">
      <c r="A388" s="23"/>
      <c r="C388" s="2">
        <v>1</v>
      </c>
      <c r="D388" s="2">
        <v>9</v>
      </c>
      <c r="F388" s="16">
        <v>32.119999999999997</v>
      </c>
      <c r="H388" s="15">
        <f t="shared" ref="H388:H407" si="6">LN(F388)</f>
        <v>3.4694788890785611</v>
      </c>
    </row>
    <row r="389" spans="1:8" ht="15.75">
      <c r="A389" s="23"/>
      <c r="C389" s="2">
        <v>1</v>
      </c>
      <c r="D389" s="2">
        <v>10</v>
      </c>
      <c r="F389" s="16">
        <v>28.835000000000001</v>
      </c>
      <c r="H389" s="15">
        <f t="shared" si="6"/>
        <v>3.3615899270673761</v>
      </c>
    </row>
    <row r="390" spans="1:8" ht="15.75">
      <c r="A390" s="22" t="s">
        <v>46</v>
      </c>
      <c r="C390" s="2">
        <v>1</v>
      </c>
      <c r="D390" s="2">
        <v>2</v>
      </c>
      <c r="F390" s="16">
        <v>46.140999999999998</v>
      </c>
      <c r="H390" s="15">
        <f t="shared" si="6"/>
        <v>3.831701925679365</v>
      </c>
    </row>
    <row r="391" spans="1:8" ht="15.75">
      <c r="A391" s="23"/>
      <c r="C391" s="2">
        <v>1</v>
      </c>
      <c r="D391" s="2">
        <v>3</v>
      </c>
      <c r="F391" s="16">
        <v>41.311999999999998</v>
      </c>
      <c r="H391" s="15">
        <f t="shared" si="6"/>
        <v>3.7211530146642318</v>
      </c>
    </row>
    <row r="392" spans="1:8" ht="15.75">
      <c r="A392" s="23"/>
      <c r="C392" s="2">
        <v>1</v>
      </c>
      <c r="D392" s="2">
        <v>4</v>
      </c>
      <c r="F392" s="16">
        <v>38.064999999999998</v>
      </c>
      <c r="H392" s="15">
        <f t="shared" si="6"/>
        <v>3.6392952247581758</v>
      </c>
    </row>
    <row r="393" spans="1:8" ht="15.75">
      <c r="A393" s="23"/>
      <c r="C393" s="2">
        <v>1</v>
      </c>
      <c r="D393" s="2">
        <v>5</v>
      </c>
      <c r="F393" s="16">
        <v>35.682000000000002</v>
      </c>
      <c r="H393" s="15">
        <f t="shared" si="6"/>
        <v>3.5746463599525118</v>
      </c>
    </row>
    <row r="394" spans="1:8" ht="15.75">
      <c r="A394" s="23"/>
      <c r="C394" s="2">
        <v>1</v>
      </c>
      <c r="D394" s="2">
        <v>6</v>
      </c>
      <c r="F394" s="16">
        <v>33.622</v>
      </c>
      <c r="H394" s="15">
        <f t="shared" si="6"/>
        <v>3.5151806146108671</v>
      </c>
    </row>
    <row r="395" spans="1:8" ht="15.75">
      <c r="A395" s="23"/>
      <c r="C395" s="2">
        <v>1</v>
      </c>
      <c r="D395" s="2">
        <v>7</v>
      </c>
      <c r="F395" s="16">
        <v>29.582000000000001</v>
      </c>
      <c r="H395" s="15">
        <f t="shared" si="6"/>
        <v>3.3871660682491784</v>
      </c>
    </row>
    <row r="396" spans="1:8" ht="15.75">
      <c r="A396" s="23"/>
      <c r="C396" s="2">
        <v>1</v>
      </c>
      <c r="D396" s="2">
        <v>8</v>
      </c>
      <c r="F396" s="16">
        <v>29.213999999999999</v>
      </c>
      <c r="H396" s="15">
        <f t="shared" si="6"/>
        <v>3.3746480464286188</v>
      </c>
    </row>
    <row r="397" spans="1:8" ht="15.75">
      <c r="A397" s="23"/>
      <c r="C397" s="2">
        <v>1</v>
      </c>
      <c r="D397" s="2">
        <v>9</v>
      </c>
      <c r="F397" s="16">
        <v>27.759</v>
      </c>
      <c r="H397" s="15">
        <f t="shared" si="6"/>
        <v>3.3235601119350031</v>
      </c>
    </row>
    <row r="398" spans="1:8" ht="15.75">
      <c r="A398" s="23"/>
      <c r="C398" s="2">
        <v>1</v>
      </c>
      <c r="D398" s="2">
        <v>10</v>
      </c>
      <c r="F398" s="16">
        <v>26.161000000000001</v>
      </c>
      <c r="H398" s="15">
        <f t="shared" si="6"/>
        <v>3.2642697521580857</v>
      </c>
    </row>
    <row r="399" spans="1:8" ht="15.75">
      <c r="A399" s="25" t="s">
        <v>47</v>
      </c>
      <c r="C399" s="2">
        <v>1</v>
      </c>
      <c r="D399" s="2">
        <v>2</v>
      </c>
      <c r="F399" s="16">
        <v>44.99</v>
      </c>
      <c r="H399" s="15">
        <f t="shared" si="6"/>
        <v>3.806440242853081</v>
      </c>
    </row>
    <row r="400" spans="1:8" ht="15.75">
      <c r="A400" s="25"/>
      <c r="C400" s="2">
        <v>1</v>
      </c>
      <c r="D400" s="2">
        <v>3</v>
      </c>
      <c r="F400" s="16">
        <v>37.075000000000003</v>
      </c>
      <c r="H400" s="15">
        <f t="shared" si="6"/>
        <v>3.612942888023996</v>
      </c>
    </row>
    <row r="401" spans="1:8" ht="15.75">
      <c r="A401" s="25"/>
      <c r="C401" s="2">
        <v>1</v>
      </c>
      <c r="D401" s="2">
        <v>4</v>
      </c>
      <c r="F401" s="16">
        <v>33.286000000000001</v>
      </c>
      <c r="H401" s="15">
        <f t="shared" si="6"/>
        <v>3.5051368881645346</v>
      </c>
    </row>
    <row r="402" spans="1:8" ht="15.75">
      <c r="A402" s="25"/>
      <c r="C402" s="2">
        <v>1</v>
      </c>
      <c r="D402" s="2">
        <v>5</v>
      </c>
      <c r="F402" s="16">
        <v>29.902999999999999</v>
      </c>
      <c r="H402" s="15">
        <f t="shared" si="6"/>
        <v>3.3979588098116373</v>
      </c>
    </row>
    <row r="403" spans="1:8" ht="15.75">
      <c r="A403" s="25"/>
      <c r="C403" s="2">
        <v>1</v>
      </c>
      <c r="D403" s="2">
        <v>6</v>
      </c>
      <c r="F403" s="16">
        <v>27.254999999999999</v>
      </c>
      <c r="H403" s="15">
        <f t="shared" si="6"/>
        <v>3.305236990516244</v>
      </c>
    </row>
    <row r="404" spans="1:8" ht="15.75">
      <c r="A404" s="25"/>
      <c r="C404" s="2">
        <v>1</v>
      </c>
      <c r="D404" s="2">
        <v>7</v>
      </c>
      <c r="F404" s="16">
        <v>25.308</v>
      </c>
      <c r="H404" s="15">
        <f t="shared" si="6"/>
        <v>3.2311205512846377</v>
      </c>
    </row>
    <row r="405" spans="1:8" ht="15.75">
      <c r="A405" s="25"/>
      <c r="C405" s="2">
        <v>1</v>
      </c>
      <c r="D405" s="2">
        <v>8</v>
      </c>
      <c r="F405" s="16">
        <v>25.34</v>
      </c>
      <c r="H405" s="15">
        <f t="shared" si="6"/>
        <v>3.2323841748929931</v>
      </c>
    </row>
    <row r="406" spans="1:8" ht="15.75">
      <c r="A406" s="25"/>
      <c r="C406" s="2">
        <v>1</v>
      </c>
      <c r="D406" s="2">
        <v>9</v>
      </c>
      <c r="F406" s="16">
        <v>24.428000000000001</v>
      </c>
      <c r="H406" s="15">
        <f t="shared" si="6"/>
        <v>3.1957300153608883</v>
      </c>
    </row>
    <row r="407" spans="1:8" ht="15.75">
      <c r="A407" s="25"/>
      <c r="C407" s="2">
        <v>1</v>
      </c>
      <c r="D407" s="2">
        <v>10</v>
      </c>
      <c r="F407" s="16">
        <v>22.54</v>
      </c>
      <c r="H407" s="15">
        <f t="shared" si="6"/>
        <v>3.1152915086116302</v>
      </c>
    </row>
    <row r="408" spans="1:8">
      <c r="F408" s="14"/>
    </row>
    <row r="409" spans="1:8">
      <c r="F409" s="14"/>
    </row>
  </sheetData>
  <mergeCells count="63">
    <mergeCell ref="A102:A110"/>
    <mergeCell ref="A3:A11"/>
    <mergeCell ref="A12:A20"/>
    <mergeCell ref="A21:A29"/>
    <mergeCell ref="A30:A38"/>
    <mergeCell ref="A39:A47"/>
    <mergeCell ref="A48:A56"/>
    <mergeCell ref="A57:A65"/>
    <mergeCell ref="A66:A74"/>
    <mergeCell ref="A75:A83"/>
    <mergeCell ref="A84:A92"/>
    <mergeCell ref="A93:A101"/>
    <mergeCell ref="A183:A191"/>
    <mergeCell ref="A192:A200"/>
    <mergeCell ref="A201:A209"/>
    <mergeCell ref="A210:A218"/>
    <mergeCell ref="A111:A119"/>
    <mergeCell ref="A120:A128"/>
    <mergeCell ref="A129:A137"/>
    <mergeCell ref="A138:A146"/>
    <mergeCell ref="A147:A155"/>
    <mergeCell ref="A156:A164"/>
    <mergeCell ref="A390:A398"/>
    <mergeCell ref="A399:A407"/>
    <mergeCell ref="C1:D1"/>
    <mergeCell ref="C2:D2"/>
    <mergeCell ref="J1:P1"/>
    <mergeCell ref="J2:P2"/>
    <mergeCell ref="K4:K5"/>
    <mergeCell ref="A327:A335"/>
    <mergeCell ref="A336:A344"/>
    <mergeCell ref="A345:A353"/>
    <mergeCell ref="A354:A362"/>
    <mergeCell ref="A363:A371"/>
    <mergeCell ref="A372:A380"/>
    <mergeCell ref="A273:A281"/>
    <mergeCell ref="A282:A290"/>
    <mergeCell ref="A291:A299"/>
    <mergeCell ref="K7:K8"/>
    <mergeCell ref="K10:K11"/>
    <mergeCell ref="K13:K14"/>
    <mergeCell ref="K16:K17"/>
    <mergeCell ref="A381:A389"/>
    <mergeCell ref="A300:A308"/>
    <mergeCell ref="A309:A317"/>
    <mergeCell ref="A318:A326"/>
    <mergeCell ref="A219:A227"/>
    <mergeCell ref="A228:A236"/>
    <mergeCell ref="A237:A245"/>
    <mergeCell ref="A246:A254"/>
    <mergeCell ref="A255:A263"/>
    <mergeCell ref="A264:A272"/>
    <mergeCell ref="A165:A173"/>
    <mergeCell ref="A174:A182"/>
    <mergeCell ref="J33:J34"/>
    <mergeCell ref="K33:K34"/>
    <mergeCell ref="J36:J37"/>
    <mergeCell ref="J21:P21"/>
    <mergeCell ref="J22:P22"/>
    <mergeCell ref="J24:J25"/>
    <mergeCell ref="J27:J28"/>
    <mergeCell ref="J30:J31"/>
    <mergeCell ref="K30:K3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7081F-026A-47D6-94E9-7ECF85116243}">
  <dimension ref="A2:N409"/>
  <sheetViews>
    <sheetView tabSelected="1" topLeftCell="F16" workbookViewId="0">
      <selection activeCell="K25" sqref="K25"/>
    </sheetView>
  </sheetViews>
  <sheetFormatPr defaultRowHeight="15"/>
  <cols>
    <col min="1" max="1" width="22.140625" customWidth="1"/>
    <col min="2" max="2" width="18.85546875" customWidth="1"/>
    <col min="3" max="3" width="24.42578125" customWidth="1"/>
    <col min="4" max="4" width="28.5703125" customWidth="1"/>
    <col min="5" max="5" width="26.28515625" customWidth="1"/>
    <col min="6" max="6" width="22.85546875" customWidth="1"/>
    <col min="7" max="7" width="19" customWidth="1"/>
    <col min="8" max="8" width="32.85546875" customWidth="1"/>
    <col min="10" max="10" width="28" customWidth="1"/>
    <col min="11" max="11" width="16" customWidth="1"/>
    <col min="12" max="12" width="14.5703125" customWidth="1"/>
    <col min="13" max="13" width="17.140625" customWidth="1"/>
    <col min="14" max="14" width="16" customWidth="1"/>
  </cols>
  <sheetData>
    <row r="2" spans="1:14" ht="15.75">
      <c r="A2" s="13" t="s">
        <v>1</v>
      </c>
      <c r="B2" s="19" t="s">
        <v>61</v>
      </c>
      <c r="C2" s="13" t="s">
        <v>62</v>
      </c>
      <c r="D2" s="13" t="s">
        <v>76</v>
      </c>
      <c r="E2" s="12" t="s">
        <v>85</v>
      </c>
      <c r="F2" s="12" t="s">
        <v>86</v>
      </c>
      <c r="G2" s="12" t="s">
        <v>87</v>
      </c>
      <c r="H2" s="18" t="s">
        <v>100</v>
      </c>
      <c r="J2" s="27" t="s">
        <v>58</v>
      </c>
      <c r="K2" s="27"/>
      <c r="L2" s="27"/>
      <c r="M2" s="21"/>
      <c r="N2" s="21"/>
    </row>
    <row r="3" spans="1:14" ht="15.75">
      <c r="A3" s="23" t="s">
        <v>3</v>
      </c>
      <c r="B3" s="2">
        <v>2</v>
      </c>
      <c r="C3" s="15">
        <v>42.02</v>
      </c>
      <c r="D3" s="15">
        <f t="shared" ref="D3:D66" si="0">LN(C3)</f>
        <v>3.7381456954168546</v>
      </c>
      <c r="E3" s="15">
        <f>3.919800671-0.055371215*B3</f>
        <v>3.8090582409999998</v>
      </c>
      <c r="F3" s="15">
        <f>D3-E3</f>
        <v>-7.0912545583145192E-2</v>
      </c>
      <c r="G3" s="15">
        <f>F3^2</f>
        <v>5.0285891210816447E-3</v>
      </c>
      <c r="H3" s="15">
        <f>(D3-$L$5)^2</f>
        <v>2.26720222658949E-2</v>
      </c>
      <c r="J3" s="21"/>
      <c r="K3" s="21"/>
      <c r="L3" s="21"/>
      <c r="M3" s="21"/>
      <c r="N3" s="21"/>
    </row>
    <row r="4" spans="1:14" ht="15.75">
      <c r="A4" s="23"/>
      <c r="B4" s="2">
        <v>3</v>
      </c>
      <c r="C4" s="15">
        <v>37.926000000000002</v>
      </c>
      <c r="D4" s="15">
        <f t="shared" si="0"/>
        <v>3.6356368927182166</v>
      </c>
      <c r="E4" s="15">
        <f>3.919800671-0.055371215*B4</f>
        <v>3.7536870260000001</v>
      </c>
      <c r="F4" s="15">
        <f t="shared" ref="F4:F67" si="1">D4-E4</f>
        <v>-0.1180501332817836</v>
      </c>
      <c r="G4" s="15">
        <f t="shared" ref="G4:G67" si="2">F4^2</f>
        <v>1.3935833967846872E-2</v>
      </c>
      <c r="H4" s="15">
        <f t="shared" ref="H4:H67" si="3">(D4-$L$5)^2</f>
        <v>2.3101012854266595E-3</v>
      </c>
      <c r="J4" s="33" t="s">
        <v>78</v>
      </c>
      <c r="K4" s="15" t="s">
        <v>59</v>
      </c>
      <c r="L4" s="15">
        <f>AVERAGE(B3:B407)</f>
        <v>6</v>
      </c>
      <c r="M4" s="21"/>
      <c r="N4" s="21"/>
    </row>
    <row r="5" spans="1:14" ht="15.75">
      <c r="A5" s="23"/>
      <c r="B5" s="2">
        <v>4</v>
      </c>
      <c r="C5" s="15">
        <v>36.441000000000003</v>
      </c>
      <c r="D5" s="15">
        <f t="shared" si="0"/>
        <v>3.5956945143862433</v>
      </c>
      <c r="E5" s="15">
        <f t="shared" ref="E5:E68" si="4">3.919800671-0.055371215*B5</f>
        <v>3.6983158110000001</v>
      </c>
      <c r="F5" s="15">
        <f t="shared" si="1"/>
        <v>-0.10262129661375674</v>
      </c>
      <c r="G5" s="15">
        <f t="shared" si="2"/>
        <v>1.053113051868864E-2</v>
      </c>
      <c r="H5" s="15">
        <f t="shared" si="3"/>
        <v>6.5952828891916931E-5</v>
      </c>
      <c r="J5" s="33"/>
      <c r="K5" s="15" t="s">
        <v>79</v>
      </c>
      <c r="L5" s="15">
        <f>AVERAGE(D3:D407)</f>
        <v>3.5875733796815412</v>
      </c>
      <c r="M5" s="21"/>
      <c r="N5" s="21"/>
    </row>
    <row r="6" spans="1:14" ht="15.75">
      <c r="A6" s="23"/>
      <c r="B6" s="2">
        <v>5</v>
      </c>
      <c r="C6" s="15">
        <v>32.984000000000002</v>
      </c>
      <c r="D6" s="15">
        <f t="shared" si="0"/>
        <v>3.4960225954045989</v>
      </c>
      <c r="E6" s="15">
        <f t="shared" si="4"/>
        <v>3.642944596</v>
      </c>
      <c r="F6" s="15">
        <f t="shared" si="1"/>
        <v>-0.14692200059540106</v>
      </c>
      <c r="G6" s="15">
        <f t="shared" si="2"/>
        <v>2.1586074258955028E-2</v>
      </c>
      <c r="H6" s="15">
        <f t="shared" si="3"/>
        <v>8.3815461017232255E-3</v>
      </c>
      <c r="J6" s="21"/>
      <c r="K6" s="15" t="s">
        <v>99</v>
      </c>
      <c r="L6" s="15">
        <f>AVERAGE(C3:C407)</f>
        <v>41.337837037037083</v>
      </c>
      <c r="M6" s="21"/>
      <c r="N6" s="21"/>
    </row>
    <row r="7" spans="1:14" ht="15.75">
      <c r="A7" s="23"/>
      <c r="B7" s="2">
        <v>6</v>
      </c>
      <c r="C7" s="15">
        <v>30.260999999999999</v>
      </c>
      <c r="D7" s="15">
        <f t="shared" si="0"/>
        <v>3.409859754740808</v>
      </c>
      <c r="E7" s="15">
        <f t="shared" si="4"/>
        <v>3.5875733809999999</v>
      </c>
      <c r="F7" s="15">
        <f t="shared" si="1"/>
        <v>-0.17771362625919185</v>
      </c>
      <c r="G7" s="15">
        <f t="shared" si="2"/>
        <v>3.1582132958191719E-2</v>
      </c>
      <c r="H7" s="15">
        <f t="shared" si="3"/>
        <v>3.158213248957558E-2</v>
      </c>
      <c r="J7" s="21"/>
      <c r="K7" s="21"/>
      <c r="L7" s="21"/>
      <c r="M7" s="21"/>
      <c r="N7" s="21"/>
    </row>
    <row r="8" spans="1:14" ht="15.75">
      <c r="A8" s="23"/>
      <c r="B8" s="2">
        <v>7</v>
      </c>
      <c r="C8" s="15">
        <v>28.835999999999999</v>
      </c>
      <c r="D8" s="15">
        <f t="shared" si="0"/>
        <v>3.3616246065423323</v>
      </c>
      <c r="E8" s="15">
        <f t="shared" si="4"/>
        <v>3.5322021659999998</v>
      </c>
      <c r="F8" s="15">
        <f t="shared" si="1"/>
        <v>-0.1705775594576675</v>
      </c>
      <c r="G8" s="15">
        <f t="shared" si="2"/>
        <v>2.9096703790534091E-2</v>
      </c>
      <c r="H8" s="15">
        <f t="shared" si="3"/>
        <v>5.1052848083113694E-2</v>
      </c>
      <c r="J8" s="33" t="s">
        <v>80</v>
      </c>
      <c r="K8" s="15" t="s">
        <v>59</v>
      </c>
      <c r="L8" s="15">
        <f>_xlfn.VAR.S(B3:B407)</f>
        <v>6.6831683168316829</v>
      </c>
      <c r="M8" s="21"/>
      <c r="N8" s="21"/>
    </row>
    <row r="9" spans="1:14" ht="15.75">
      <c r="A9" s="23"/>
      <c r="B9" s="2">
        <v>8</v>
      </c>
      <c r="C9" s="15">
        <v>29.204999999999998</v>
      </c>
      <c r="D9" s="15">
        <f t="shared" si="0"/>
        <v>3.3743399274922727</v>
      </c>
      <c r="E9" s="15">
        <f t="shared" si="4"/>
        <v>3.4768309510000002</v>
      </c>
      <c r="F9" s="15">
        <f t="shared" si="1"/>
        <v>-0.10249102350772743</v>
      </c>
      <c r="G9" s="15">
        <f t="shared" si="2"/>
        <v>1.0504409899661537E-2</v>
      </c>
      <c r="H9" s="15">
        <f t="shared" si="3"/>
        <v>4.5468505132553044E-2</v>
      </c>
      <c r="J9" s="33"/>
      <c r="K9" s="15" t="s">
        <v>79</v>
      </c>
      <c r="L9" s="15">
        <f>_xlfn.VAR.S(D3:D407)</f>
        <v>0.23568432805968137</v>
      </c>
      <c r="M9" s="21"/>
      <c r="N9" s="21"/>
    </row>
    <row r="10" spans="1:14" ht="15.75">
      <c r="A10" s="23"/>
      <c r="B10" s="2">
        <v>9</v>
      </c>
      <c r="C10" s="15">
        <v>29.003</v>
      </c>
      <c r="D10" s="15">
        <f t="shared" si="0"/>
        <v>3.3673992729119324</v>
      </c>
      <c r="E10" s="15">
        <f t="shared" si="4"/>
        <v>3.4214597360000001</v>
      </c>
      <c r="F10" s="15">
        <f t="shared" si="1"/>
        <v>-5.4060463088067667E-2</v>
      </c>
      <c r="G10" s="15">
        <f t="shared" si="2"/>
        <v>2.9225336692963269E-3</v>
      </c>
      <c r="H10" s="15">
        <f t="shared" si="3"/>
        <v>4.8476637291795098E-2</v>
      </c>
      <c r="J10" s="21"/>
      <c r="K10" s="21"/>
      <c r="L10" s="21"/>
      <c r="M10" s="21"/>
      <c r="N10" s="21"/>
    </row>
    <row r="11" spans="1:14" ht="15.75">
      <c r="A11" s="24"/>
      <c r="B11" s="2">
        <v>10</v>
      </c>
      <c r="C11" s="15">
        <v>27.847999999999999</v>
      </c>
      <c r="D11" s="15">
        <f t="shared" si="0"/>
        <v>3.3267611505091379</v>
      </c>
      <c r="E11" s="15">
        <f t="shared" si="4"/>
        <v>3.366088521</v>
      </c>
      <c r="F11" s="15">
        <f t="shared" si="1"/>
        <v>-3.9327370490862101E-2</v>
      </c>
      <c r="G11" s="15">
        <f t="shared" si="2"/>
        <v>1.5466420697255311E-3</v>
      </c>
      <c r="H11" s="15">
        <f t="shared" si="3"/>
        <v>6.8023018885878236E-2</v>
      </c>
      <c r="J11" s="21"/>
      <c r="K11" s="21"/>
      <c r="L11" s="21"/>
      <c r="M11" s="21"/>
      <c r="N11" s="21"/>
    </row>
    <row r="12" spans="1:14" ht="15.75">
      <c r="A12" s="22" t="s">
        <v>4</v>
      </c>
      <c r="B12" s="2">
        <v>2</v>
      </c>
      <c r="C12" s="15">
        <v>32.280999999999999</v>
      </c>
      <c r="D12" s="15">
        <f t="shared" si="0"/>
        <v>3.4744788218562355</v>
      </c>
      <c r="E12" s="15">
        <f t="shared" si="4"/>
        <v>3.8090582409999998</v>
      </c>
      <c r="F12" s="15">
        <f t="shared" si="1"/>
        <v>-0.33457941914376432</v>
      </c>
      <c r="G12" s="15">
        <f t="shared" si="2"/>
        <v>0.11194338771457873</v>
      </c>
      <c r="H12" s="15">
        <f t="shared" si="3"/>
        <v>1.2790379009701426E-2</v>
      </c>
      <c r="J12" s="33" t="s">
        <v>81</v>
      </c>
      <c r="K12" s="36">
        <f>COVAR(D3:D407,B3:B407)</f>
        <v>-0.36914143446847947</v>
      </c>
      <c r="L12" s="21"/>
      <c r="M12" s="21"/>
      <c r="N12" s="21"/>
    </row>
    <row r="13" spans="1:14" ht="15.75">
      <c r="A13" s="23"/>
      <c r="B13" s="2">
        <v>3</v>
      </c>
      <c r="C13" s="15">
        <v>32.759</v>
      </c>
      <c r="D13" s="15">
        <f t="shared" si="0"/>
        <v>3.4891777334884453</v>
      </c>
      <c r="E13" s="15">
        <f t="shared" si="4"/>
        <v>3.7536870260000001</v>
      </c>
      <c r="F13" s="15">
        <f t="shared" si="1"/>
        <v>-0.26450929251155486</v>
      </c>
      <c r="G13" s="15">
        <f t="shared" si="2"/>
        <v>6.9965165824963288E-2</v>
      </c>
      <c r="H13" s="15">
        <f t="shared" si="3"/>
        <v>9.6817031897569131E-3</v>
      </c>
      <c r="J13" s="33"/>
      <c r="K13" s="37"/>
      <c r="L13" s="21"/>
      <c r="M13" s="21"/>
      <c r="N13" s="21"/>
    </row>
    <row r="14" spans="1:14" ht="15.75">
      <c r="A14" s="23"/>
      <c r="B14" s="2">
        <v>4</v>
      </c>
      <c r="C14" s="15">
        <v>31.637</v>
      </c>
      <c r="D14" s="15">
        <f t="shared" si="0"/>
        <v>3.4543273217163297</v>
      </c>
      <c r="E14" s="15">
        <f t="shared" si="4"/>
        <v>3.6983158110000001</v>
      </c>
      <c r="F14" s="15">
        <f t="shared" si="1"/>
        <v>-0.24398848928367034</v>
      </c>
      <c r="G14" s="15">
        <f t="shared" si="2"/>
        <v>5.9530382902927718E-2</v>
      </c>
      <c r="H14" s="15">
        <f t="shared" si="3"/>
        <v>1.77545119632685E-2</v>
      </c>
      <c r="J14" s="21"/>
      <c r="K14" s="21"/>
      <c r="L14" s="21"/>
      <c r="M14" s="21"/>
      <c r="N14" s="21"/>
    </row>
    <row r="15" spans="1:14" ht="15.75">
      <c r="A15" s="23"/>
      <c r="B15" s="2">
        <v>5</v>
      </c>
      <c r="C15" s="15">
        <v>30.379000000000001</v>
      </c>
      <c r="D15" s="15">
        <f t="shared" si="0"/>
        <v>3.413751580233507</v>
      </c>
      <c r="E15" s="15">
        <f t="shared" si="4"/>
        <v>3.642944596</v>
      </c>
      <c r="F15" s="15">
        <f t="shared" si="1"/>
        <v>-0.22919301576649298</v>
      </c>
      <c r="G15" s="15">
        <f t="shared" si="2"/>
        <v>5.2529438476139903E-2</v>
      </c>
      <c r="H15" s="15">
        <f t="shared" si="3"/>
        <v>3.021401796335263E-2</v>
      </c>
      <c r="J15" s="21"/>
      <c r="K15" s="21"/>
      <c r="L15" s="21"/>
      <c r="M15" s="21"/>
      <c r="N15" s="21"/>
    </row>
    <row r="16" spans="1:14" ht="15.75">
      <c r="A16" s="23"/>
      <c r="B16" s="2">
        <v>6</v>
      </c>
      <c r="C16" s="15">
        <v>28.102</v>
      </c>
      <c r="D16" s="15">
        <f t="shared" si="0"/>
        <v>3.3358407481841486</v>
      </c>
      <c r="E16" s="15">
        <f t="shared" si="4"/>
        <v>3.5875733809999999</v>
      </c>
      <c r="F16" s="15">
        <f t="shared" si="1"/>
        <v>-0.25173263281585134</v>
      </c>
      <c r="G16" s="15">
        <f t="shared" si="2"/>
        <v>6.3369318424400231E-2</v>
      </c>
      <c r="H16" s="15">
        <f t="shared" si="3"/>
        <v>6.336931776060209E-2</v>
      </c>
      <c r="J16" s="21"/>
      <c r="K16" s="21"/>
      <c r="L16" s="21"/>
      <c r="M16" s="21"/>
      <c r="N16" s="21"/>
    </row>
    <row r="17" spans="1:14" ht="15.75">
      <c r="A17" s="23"/>
      <c r="B17" s="2">
        <v>7</v>
      </c>
      <c r="C17" s="15">
        <v>26.524999999999999</v>
      </c>
      <c r="D17" s="15">
        <f t="shared" si="0"/>
        <v>3.2780876845000466</v>
      </c>
      <c r="E17" s="15">
        <f t="shared" si="4"/>
        <v>3.5322021659999998</v>
      </c>
      <c r="F17" s="15">
        <f t="shared" si="1"/>
        <v>-0.25411448149995319</v>
      </c>
      <c r="G17" s="15">
        <f t="shared" si="2"/>
        <v>6.4574169707990056E-2</v>
      </c>
      <c r="H17" s="15">
        <f t="shared" si="3"/>
        <v>9.5781395521972998E-2</v>
      </c>
      <c r="J17" s="21"/>
      <c r="K17" s="21"/>
      <c r="L17" s="21"/>
      <c r="M17" s="21"/>
      <c r="N17" s="21"/>
    </row>
    <row r="18" spans="1:14" ht="15.75">
      <c r="A18" s="23"/>
      <c r="B18" s="2">
        <v>8</v>
      </c>
      <c r="C18" s="15">
        <v>26.693000000000001</v>
      </c>
      <c r="D18" s="15">
        <f t="shared" si="0"/>
        <v>3.2844013587483984</v>
      </c>
      <c r="E18" s="15">
        <f t="shared" si="4"/>
        <v>3.4768309510000002</v>
      </c>
      <c r="F18" s="15">
        <f t="shared" si="1"/>
        <v>-0.19242959225160172</v>
      </c>
      <c r="G18" s="15">
        <f t="shared" si="2"/>
        <v>3.7029147974117695E-2</v>
      </c>
      <c r="H18" s="15">
        <f t="shared" si="3"/>
        <v>9.1913274276685955E-2</v>
      </c>
      <c r="J18" s="21"/>
      <c r="K18" s="21"/>
      <c r="L18" s="21"/>
      <c r="M18" s="21"/>
      <c r="N18" s="21"/>
    </row>
    <row r="19" spans="1:14" ht="15.75">
      <c r="A19" s="23"/>
      <c r="B19" s="2">
        <v>9</v>
      </c>
      <c r="C19" s="15">
        <v>24.827999999999999</v>
      </c>
      <c r="D19" s="15">
        <f t="shared" si="0"/>
        <v>3.2119720485514063</v>
      </c>
      <c r="E19" s="15">
        <f t="shared" si="4"/>
        <v>3.4214597360000001</v>
      </c>
      <c r="F19" s="15">
        <f t="shared" si="1"/>
        <v>-0.20948768744859381</v>
      </c>
      <c r="G19" s="15">
        <f t="shared" si="2"/>
        <v>4.3885091192559726E-2</v>
      </c>
      <c r="H19" s="15">
        <f t="shared" si="3"/>
        <v>0.14107635994672926</v>
      </c>
      <c r="J19" s="21"/>
      <c r="K19" s="21"/>
      <c r="L19" s="21"/>
      <c r="M19" s="21"/>
      <c r="N19" s="21"/>
    </row>
    <row r="20" spans="1:14" ht="15.75">
      <c r="A20" s="24"/>
      <c r="B20" s="2">
        <v>10</v>
      </c>
      <c r="C20" s="15">
        <v>26.896999999999998</v>
      </c>
      <c r="D20" s="15">
        <f t="shared" si="0"/>
        <v>3.2920147562249427</v>
      </c>
      <c r="E20" s="15">
        <f t="shared" si="4"/>
        <v>3.366088521</v>
      </c>
      <c r="F20" s="15">
        <f t="shared" si="1"/>
        <v>-7.4073764775057338E-2</v>
      </c>
      <c r="G20" s="15">
        <f t="shared" si="2"/>
        <v>5.4869226279505249E-3</v>
      </c>
      <c r="H20" s="15">
        <f t="shared" si="3"/>
        <v>8.7354899899559413E-2</v>
      </c>
      <c r="J20" s="29" t="s">
        <v>88</v>
      </c>
      <c r="K20" s="29"/>
      <c r="L20" s="29"/>
      <c r="M20" s="29"/>
      <c r="N20" s="29"/>
    </row>
    <row r="21" spans="1:14" ht="15.75">
      <c r="A21" s="22" t="s">
        <v>5</v>
      </c>
      <c r="B21" s="2">
        <v>2</v>
      </c>
      <c r="C21" s="15">
        <v>71.454999999999998</v>
      </c>
      <c r="D21" s="15">
        <f t="shared" si="0"/>
        <v>4.2690678809337577</v>
      </c>
      <c r="E21" s="15">
        <f t="shared" si="4"/>
        <v>3.8090582409999998</v>
      </c>
      <c r="F21" s="15">
        <f t="shared" si="1"/>
        <v>0.46000963993375787</v>
      </c>
      <c r="G21" s="15">
        <f t="shared" si="2"/>
        <v>0.21160886883198557</v>
      </c>
      <c r="H21" s="15">
        <f t="shared" si="3"/>
        <v>0.46443475523700722</v>
      </c>
      <c r="J21" s="15" t="s">
        <v>89</v>
      </c>
      <c r="K21" s="15" t="s">
        <v>90</v>
      </c>
      <c r="L21" s="15" t="s">
        <v>91</v>
      </c>
      <c r="M21" s="15" t="s">
        <v>92</v>
      </c>
      <c r="N21" s="15" t="s">
        <v>93</v>
      </c>
    </row>
    <row r="22" spans="1:14" ht="15.75">
      <c r="A22" s="23"/>
      <c r="B22" s="2">
        <v>3</v>
      </c>
      <c r="C22" s="15">
        <v>55.055</v>
      </c>
      <c r="D22" s="15">
        <f t="shared" si="0"/>
        <v>4.0083326855655548</v>
      </c>
      <c r="E22" s="15">
        <f t="shared" si="4"/>
        <v>3.7536870260000001</v>
      </c>
      <c r="F22" s="15">
        <f t="shared" si="1"/>
        <v>0.25464565956555463</v>
      </c>
      <c r="G22" s="15">
        <f t="shared" si="2"/>
        <v>6.4844411935576343E-2</v>
      </c>
      <c r="H22" s="15">
        <f t="shared" si="3"/>
        <v>0.17703839348799688</v>
      </c>
      <c r="J22" s="15" t="s">
        <v>94</v>
      </c>
      <c r="K22" s="15">
        <f>K24-K23</f>
        <v>8.2781229674679651</v>
      </c>
      <c r="L22" s="11">
        <f>L24-L23</f>
        <v>1</v>
      </c>
      <c r="M22" s="15">
        <f>K22/L22</f>
        <v>8.2781229674679651</v>
      </c>
      <c r="N22" s="15">
        <f>M22/M23</f>
        <v>38.372981842120623</v>
      </c>
    </row>
    <row r="23" spans="1:14" ht="15.75">
      <c r="A23" s="23"/>
      <c r="B23" s="2">
        <v>4</v>
      </c>
      <c r="C23" s="15">
        <v>51.884999999999998</v>
      </c>
      <c r="D23" s="15">
        <f t="shared" si="0"/>
        <v>3.9490297310572418</v>
      </c>
      <c r="E23" s="15">
        <f t="shared" si="4"/>
        <v>3.6983158110000001</v>
      </c>
      <c r="F23" s="15">
        <f t="shared" si="1"/>
        <v>0.25071392005724169</v>
      </c>
      <c r="G23" s="15">
        <f t="shared" si="2"/>
        <v>6.2857469710468974E-2</v>
      </c>
      <c r="H23" s="15">
        <f t="shared" si="3"/>
        <v>0.13065069394983389</v>
      </c>
      <c r="J23" s="15" t="s">
        <v>86</v>
      </c>
      <c r="K23" s="15">
        <f>SUM(G3:G407)</f>
        <v>86.938345568644152</v>
      </c>
      <c r="L23" s="11">
        <f>405-2</f>
        <v>403</v>
      </c>
      <c r="M23" s="15">
        <f>K23/L23</f>
        <v>0.21572790463683411</v>
      </c>
      <c r="N23" s="15"/>
    </row>
    <row r="24" spans="1:14" ht="15.75">
      <c r="A24" s="23"/>
      <c r="B24" s="2">
        <v>5</v>
      </c>
      <c r="C24" s="15">
        <v>49.218000000000004</v>
      </c>
      <c r="D24" s="15">
        <f t="shared" si="0"/>
        <v>3.8962594102486681</v>
      </c>
      <c r="E24" s="15">
        <f t="shared" si="4"/>
        <v>3.642944596</v>
      </c>
      <c r="F24" s="15">
        <f t="shared" si="1"/>
        <v>0.25331481424866809</v>
      </c>
      <c r="G24" s="15">
        <f t="shared" si="2"/>
        <v>6.4168395117837215E-2</v>
      </c>
      <c r="H24" s="15">
        <f t="shared" si="3"/>
        <v>9.528706546728917E-2</v>
      </c>
      <c r="J24" s="15" t="s">
        <v>95</v>
      </c>
      <c r="K24" s="15">
        <f>SUM(H3:H407)</f>
        <v>95.216468536112117</v>
      </c>
      <c r="L24" s="11">
        <f>405-1</f>
        <v>404</v>
      </c>
      <c r="M24" s="15">
        <f>K24/L24</f>
        <v>0.23568432805968345</v>
      </c>
      <c r="N24" s="15"/>
    </row>
    <row r="25" spans="1:14" ht="15.75">
      <c r="A25" s="23"/>
      <c r="B25" s="2">
        <v>6</v>
      </c>
      <c r="C25" s="15">
        <v>43.283000000000001</v>
      </c>
      <c r="D25" s="15">
        <f t="shared" si="0"/>
        <v>3.7677599482173085</v>
      </c>
      <c r="E25" s="15">
        <f t="shared" si="4"/>
        <v>3.5875733809999999</v>
      </c>
      <c r="F25" s="15">
        <f t="shared" si="1"/>
        <v>0.18018656721730864</v>
      </c>
      <c r="G25" s="15">
        <f t="shared" si="2"/>
        <v>3.2467199005557681E-2</v>
      </c>
      <c r="H25" s="15">
        <f t="shared" si="3"/>
        <v>3.2467199480694771E-2</v>
      </c>
      <c r="J25" s="20"/>
      <c r="K25" s="20"/>
      <c r="L25" s="20"/>
      <c r="M25" s="20"/>
      <c r="N25" s="20"/>
    </row>
    <row r="26" spans="1:14" ht="15.75">
      <c r="A26" s="23"/>
      <c r="B26" s="2">
        <v>7</v>
      </c>
      <c r="C26" s="15">
        <v>39.432000000000002</v>
      </c>
      <c r="D26" s="15">
        <f t="shared" si="0"/>
        <v>3.6745776694030767</v>
      </c>
      <c r="E26" s="15">
        <f t="shared" si="4"/>
        <v>3.5322021659999998</v>
      </c>
      <c r="F26" s="15">
        <f t="shared" si="1"/>
        <v>0.14237550340307692</v>
      </c>
      <c r="G26" s="15">
        <f t="shared" si="2"/>
        <v>2.0270783969279567E-2</v>
      </c>
      <c r="H26" s="15">
        <f t="shared" si="3"/>
        <v>7.5697464299488895E-3</v>
      </c>
      <c r="J26" s="15" t="s">
        <v>96</v>
      </c>
      <c r="K26" s="15">
        <f>FDIST(N22,L22,L23)</f>
        <v>1.4434549743873945E-9</v>
      </c>
      <c r="L26" s="20"/>
      <c r="M26" s="20"/>
      <c r="N26" s="20"/>
    </row>
    <row r="27" spans="1:14" ht="15.75">
      <c r="A27" s="23"/>
      <c r="B27" s="2">
        <v>8</v>
      </c>
      <c r="C27" s="15">
        <v>39.631</v>
      </c>
      <c r="D27" s="15">
        <f t="shared" si="0"/>
        <v>3.6796116402930199</v>
      </c>
      <c r="E27" s="15">
        <f t="shared" si="4"/>
        <v>3.4768309510000002</v>
      </c>
      <c r="F27" s="15">
        <f t="shared" si="1"/>
        <v>0.20278068929301973</v>
      </c>
      <c r="G27" s="15">
        <f t="shared" si="2"/>
        <v>4.1120007950152207E-2</v>
      </c>
      <c r="H27" s="15">
        <f t="shared" si="3"/>
        <v>8.471041416386469E-3</v>
      </c>
      <c r="J27" s="20"/>
      <c r="K27" s="20"/>
      <c r="L27" s="20"/>
      <c r="M27" s="20"/>
      <c r="N27" s="20"/>
    </row>
    <row r="28" spans="1:14" ht="15.75">
      <c r="A28" s="23"/>
      <c r="B28" s="2">
        <v>9</v>
      </c>
      <c r="C28" s="15">
        <v>36.844999999999999</v>
      </c>
      <c r="D28" s="15">
        <f t="shared" si="0"/>
        <v>3.6067199242189627</v>
      </c>
      <c r="E28" s="15">
        <f t="shared" si="4"/>
        <v>3.4214597360000001</v>
      </c>
      <c r="F28" s="15">
        <f t="shared" si="1"/>
        <v>0.18526018821896262</v>
      </c>
      <c r="G28" s="15">
        <f t="shared" si="2"/>
        <v>3.4321337338925458E-2</v>
      </c>
      <c r="H28" s="15">
        <f t="shared" si="3"/>
        <v>3.6659016772346448E-4</v>
      </c>
      <c r="J28" s="15" t="s">
        <v>97</v>
      </c>
      <c r="K28" s="15">
        <f>1-K23/K24</f>
        <v>8.6940033533467798E-2</v>
      </c>
      <c r="L28" s="20"/>
      <c r="M28" s="20"/>
      <c r="N28" s="20"/>
    </row>
    <row r="29" spans="1:14" ht="15.75">
      <c r="A29" s="24"/>
      <c r="B29" s="2">
        <v>10</v>
      </c>
      <c r="C29" s="15">
        <v>33.97</v>
      </c>
      <c r="D29" s="15">
        <f t="shared" si="0"/>
        <v>3.5254777821724925</v>
      </c>
      <c r="E29" s="15">
        <f t="shared" si="4"/>
        <v>3.366088521</v>
      </c>
      <c r="F29" s="15">
        <f t="shared" si="1"/>
        <v>0.15938926117249252</v>
      </c>
      <c r="G29" s="15">
        <f t="shared" si="2"/>
        <v>2.5404936577113034E-2</v>
      </c>
      <c r="H29" s="15">
        <f t="shared" si="3"/>
        <v>3.8558632300057746E-3</v>
      </c>
      <c r="J29" s="15" t="s">
        <v>98</v>
      </c>
      <c r="K29" s="15">
        <f>1-M23/M24</f>
        <v>8.4674376048439193E-2</v>
      </c>
      <c r="L29" s="20"/>
      <c r="M29" s="20"/>
      <c r="N29" s="20"/>
    </row>
    <row r="30" spans="1:14" ht="15.75">
      <c r="A30" s="22" t="s">
        <v>6</v>
      </c>
      <c r="B30" s="2">
        <v>2</v>
      </c>
      <c r="C30" s="15">
        <v>40.4</v>
      </c>
      <c r="D30" s="15">
        <f t="shared" si="0"/>
        <v>3.6988297849671046</v>
      </c>
      <c r="E30" s="15">
        <f t="shared" si="4"/>
        <v>3.8090582409999998</v>
      </c>
      <c r="F30" s="15">
        <f t="shared" si="1"/>
        <v>-0.11022845603289522</v>
      </c>
      <c r="G30" s="15">
        <f t="shared" si="2"/>
        <v>1.2150312519395913E-2</v>
      </c>
      <c r="H30" s="15">
        <f t="shared" si="3"/>
        <v>1.2377987717065529E-2</v>
      </c>
      <c r="J30" s="21"/>
      <c r="K30" s="21"/>
      <c r="L30" s="21"/>
      <c r="M30" s="21"/>
      <c r="N30" s="21"/>
    </row>
    <row r="31" spans="1:14" ht="15.75">
      <c r="A31" s="23"/>
      <c r="B31" s="2">
        <v>3</v>
      </c>
      <c r="C31" s="15">
        <v>36.323</v>
      </c>
      <c r="D31" s="15">
        <f t="shared" si="0"/>
        <v>3.5924511494409157</v>
      </c>
      <c r="E31" s="15">
        <f t="shared" si="4"/>
        <v>3.7536870260000001</v>
      </c>
      <c r="F31" s="15">
        <f t="shared" si="1"/>
        <v>-0.16123587655908445</v>
      </c>
      <c r="G31" s="15">
        <f t="shared" si="2"/>
        <v>2.5997007889776318E-2</v>
      </c>
      <c r="H31" s="15">
        <f t="shared" si="3"/>
        <v>2.3792637825468211E-5</v>
      </c>
      <c r="J31" s="21"/>
      <c r="K31" s="21"/>
      <c r="L31" s="21"/>
      <c r="M31" s="21"/>
      <c r="N31" s="21"/>
    </row>
    <row r="32" spans="1:14" ht="15.75">
      <c r="A32" s="23"/>
      <c r="B32" s="2">
        <v>4</v>
      </c>
      <c r="C32" s="15">
        <v>36.625999999999998</v>
      </c>
      <c r="D32" s="15">
        <f t="shared" si="0"/>
        <v>3.6007583707187569</v>
      </c>
      <c r="E32" s="15">
        <f t="shared" si="4"/>
        <v>3.6983158110000001</v>
      </c>
      <c r="F32" s="15">
        <f t="shared" si="1"/>
        <v>-9.7557440281243135E-2</v>
      </c>
      <c r="G32" s="15">
        <f t="shared" si="2"/>
        <v>9.5174541542283209E-3</v>
      </c>
      <c r="H32" s="15">
        <f t="shared" si="3"/>
        <v>1.738439886514586E-4</v>
      </c>
      <c r="J32" s="21"/>
      <c r="K32" s="21"/>
      <c r="L32" s="21"/>
      <c r="M32" s="21"/>
      <c r="N32" s="21"/>
    </row>
    <row r="33" spans="1:14" ht="15.75">
      <c r="A33" s="23"/>
      <c r="B33" s="2">
        <v>5</v>
      </c>
      <c r="C33" s="15">
        <v>34.819000000000003</v>
      </c>
      <c r="D33" s="15">
        <f t="shared" si="0"/>
        <v>3.5501632148007025</v>
      </c>
      <c r="E33" s="15">
        <f t="shared" si="4"/>
        <v>3.642944596</v>
      </c>
      <c r="F33" s="15">
        <f t="shared" si="1"/>
        <v>-9.2781381199297464E-2</v>
      </c>
      <c r="G33" s="15">
        <f t="shared" si="2"/>
        <v>8.6083846972493487E-3</v>
      </c>
      <c r="H33" s="15">
        <f t="shared" si="3"/>
        <v>1.3995204364115376E-3</v>
      </c>
      <c r="J33" s="21"/>
      <c r="K33" s="21"/>
      <c r="L33" s="21"/>
      <c r="M33" s="21"/>
      <c r="N33" s="21"/>
    </row>
    <row r="34" spans="1:14" ht="15.75">
      <c r="A34" s="23"/>
      <c r="B34" s="2">
        <v>6</v>
      </c>
      <c r="C34" s="15">
        <v>33.046999999999997</v>
      </c>
      <c r="D34" s="15">
        <f t="shared" si="0"/>
        <v>3.497930790619463</v>
      </c>
      <c r="E34" s="15">
        <f t="shared" si="4"/>
        <v>3.5875733809999999</v>
      </c>
      <c r="F34" s="15">
        <f t="shared" si="1"/>
        <v>-8.9642590380536902E-2</v>
      </c>
      <c r="G34" s="15">
        <f t="shared" si="2"/>
        <v>8.0357940101327269E-3</v>
      </c>
      <c r="H34" s="15">
        <f t="shared" si="3"/>
        <v>8.0357937737526274E-3</v>
      </c>
      <c r="J34" s="21"/>
      <c r="K34" s="21"/>
      <c r="L34" s="21"/>
      <c r="M34" s="21"/>
      <c r="N34" s="21"/>
    </row>
    <row r="35" spans="1:14" ht="15.75">
      <c r="A35" s="23"/>
      <c r="B35" s="2">
        <v>7</v>
      </c>
      <c r="C35" s="15">
        <v>32.819000000000003</v>
      </c>
      <c r="D35" s="15">
        <f t="shared" si="0"/>
        <v>3.4910076159716668</v>
      </c>
      <c r="E35" s="15">
        <f t="shared" si="4"/>
        <v>3.5322021659999998</v>
      </c>
      <c r="F35" s="15">
        <f t="shared" si="1"/>
        <v>-4.1194550028333055E-2</v>
      </c>
      <c r="G35" s="15">
        <f t="shared" si="2"/>
        <v>1.6969909520368348E-3</v>
      </c>
      <c r="H35" s="15">
        <f t="shared" si="3"/>
        <v>9.3249467208713077E-3</v>
      </c>
      <c r="J35" s="21"/>
      <c r="K35" s="21"/>
      <c r="L35" s="21"/>
      <c r="M35" s="21"/>
      <c r="N35" s="21"/>
    </row>
    <row r="36" spans="1:14" ht="15.75">
      <c r="A36" s="23"/>
      <c r="B36" s="2">
        <v>8</v>
      </c>
      <c r="C36" s="15">
        <v>32.755000000000003</v>
      </c>
      <c r="D36" s="15">
        <f t="shared" si="0"/>
        <v>3.4890556221838396</v>
      </c>
      <c r="E36" s="15">
        <f t="shared" si="4"/>
        <v>3.4768309510000002</v>
      </c>
      <c r="F36" s="15">
        <f t="shared" si="1"/>
        <v>1.2224671183839408E-2</v>
      </c>
      <c r="G36" s="15">
        <f t="shared" si="2"/>
        <v>1.4944258555299361E-4</v>
      </c>
      <c r="H36" s="15">
        <f t="shared" si="3"/>
        <v>9.7057485423759481E-3</v>
      </c>
      <c r="J36" s="21"/>
      <c r="K36" s="21"/>
      <c r="L36" s="21"/>
      <c r="M36" s="21"/>
      <c r="N36" s="21"/>
    </row>
    <row r="37" spans="1:14" ht="15.75">
      <c r="A37" s="23"/>
      <c r="B37" s="2">
        <v>9</v>
      </c>
      <c r="C37" s="15">
        <v>33.209000000000003</v>
      </c>
      <c r="D37" s="15">
        <f t="shared" si="0"/>
        <v>3.5028209235230725</v>
      </c>
      <c r="E37" s="15">
        <f t="shared" si="4"/>
        <v>3.4214597360000001</v>
      </c>
      <c r="F37" s="15">
        <f t="shared" si="1"/>
        <v>8.136118752307242E-2</v>
      </c>
      <c r="G37" s="15">
        <f t="shared" si="2"/>
        <v>6.6196428351645549E-3</v>
      </c>
      <c r="H37" s="15">
        <f t="shared" si="3"/>
        <v>7.1829788248931612E-3</v>
      </c>
      <c r="J37" s="21"/>
      <c r="K37" s="21"/>
      <c r="L37" s="21"/>
      <c r="M37" s="21"/>
      <c r="N37" s="21"/>
    </row>
    <row r="38" spans="1:14" ht="15.75">
      <c r="A38" s="24"/>
      <c r="B38" s="2">
        <v>10</v>
      </c>
      <c r="C38" s="15">
        <v>33.215000000000003</v>
      </c>
      <c r="D38" s="15">
        <f t="shared" si="0"/>
        <v>3.5030015811172044</v>
      </c>
      <c r="E38" s="15">
        <f t="shared" si="4"/>
        <v>3.366088521</v>
      </c>
      <c r="F38" s="15">
        <f t="shared" si="1"/>
        <v>0.13691306011720439</v>
      </c>
      <c r="G38" s="15">
        <f t="shared" si="2"/>
        <v>1.8745186030657224E-2</v>
      </c>
      <c r="H38" s="15">
        <f t="shared" si="3"/>
        <v>7.1523891124067656E-3</v>
      </c>
      <c r="J38" s="21"/>
      <c r="K38" s="21"/>
      <c r="L38" s="21"/>
      <c r="M38" s="21"/>
      <c r="N38" s="21"/>
    </row>
    <row r="39" spans="1:14" ht="15.75">
      <c r="A39" s="22" t="s">
        <v>7</v>
      </c>
      <c r="B39" s="2">
        <v>2</v>
      </c>
      <c r="C39" s="15">
        <v>57.866</v>
      </c>
      <c r="D39" s="15">
        <f t="shared" si="0"/>
        <v>4.0581299927544485</v>
      </c>
      <c r="E39" s="15">
        <f t="shared" si="4"/>
        <v>3.8090582409999998</v>
      </c>
      <c r="F39" s="15">
        <f t="shared" si="1"/>
        <v>0.24907175175444873</v>
      </c>
      <c r="G39" s="15">
        <f t="shared" si="2"/>
        <v>6.2036737522029733E-2</v>
      </c>
      <c r="H39" s="15">
        <f t="shared" si="3"/>
        <v>0.22142352610664578</v>
      </c>
      <c r="J39" s="21"/>
      <c r="K39" s="21"/>
      <c r="L39" s="21"/>
      <c r="M39" s="21"/>
      <c r="N39" s="21"/>
    </row>
    <row r="40" spans="1:14" ht="15.75">
      <c r="A40" s="23"/>
      <c r="B40" s="2">
        <v>3</v>
      </c>
      <c r="C40" s="15">
        <v>48.817</v>
      </c>
      <c r="D40" s="15">
        <f t="shared" si="0"/>
        <v>3.8880786128513543</v>
      </c>
      <c r="E40" s="15">
        <f t="shared" si="4"/>
        <v>3.7536870260000001</v>
      </c>
      <c r="F40" s="15">
        <f t="shared" si="1"/>
        <v>0.13439158685135411</v>
      </c>
      <c r="G40" s="15">
        <f t="shared" si="2"/>
        <v>1.8061098616425054E-2</v>
      </c>
      <c r="H40" s="15">
        <f t="shared" si="3"/>
        <v>9.0303395162443706E-2</v>
      </c>
      <c r="J40" s="21"/>
      <c r="K40" s="21"/>
      <c r="L40" s="21"/>
      <c r="M40" s="21"/>
      <c r="N40" s="21"/>
    </row>
    <row r="41" spans="1:14" ht="15.75">
      <c r="A41" s="23"/>
      <c r="B41" s="2">
        <v>4</v>
      </c>
      <c r="C41" s="15">
        <v>48.720999999999997</v>
      </c>
      <c r="D41" s="15">
        <f t="shared" si="0"/>
        <v>3.8861101486425573</v>
      </c>
      <c r="E41" s="15">
        <f t="shared" si="4"/>
        <v>3.6983158110000001</v>
      </c>
      <c r="F41" s="15">
        <f t="shared" si="1"/>
        <v>0.18779433764255726</v>
      </c>
      <c r="G41" s="15">
        <f t="shared" si="2"/>
        <v>3.5266713250606797E-2</v>
      </c>
      <c r="H41" s="15">
        <f t="shared" si="3"/>
        <v>8.9124202421683105E-2</v>
      </c>
      <c r="J41" s="21"/>
      <c r="K41" s="21"/>
      <c r="L41" s="21"/>
      <c r="M41" s="21"/>
      <c r="N41" s="21"/>
    </row>
    <row r="42" spans="1:14" ht="15.75">
      <c r="A42" s="23"/>
      <c r="B42" s="2">
        <v>5</v>
      </c>
      <c r="C42" s="15">
        <v>46.52</v>
      </c>
      <c r="D42" s="15">
        <f t="shared" si="0"/>
        <v>3.8398823276504639</v>
      </c>
      <c r="E42" s="15">
        <f t="shared" si="4"/>
        <v>3.642944596</v>
      </c>
      <c r="F42" s="15">
        <f t="shared" si="1"/>
        <v>0.19693773165046391</v>
      </c>
      <c r="G42" s="15">
        <f t="shared" si="2"/>
        <v>3.8784470147630132E-2</v>
      </c>
      <c r="H42" s="15">
        <f t="shared" si="3"/>
        <v>6.3659805225184524E-2</v>
      </c>
      <c r="J42" s="21"/>
      <c r="K42" s="21"/>
      <c r="L42" s="21"/>
      <c r="M42" s="21"/>
      <c r="N42" s="21"/>
    </row>
    <row r="43" spans="1:14" ht="15.75">
      <c r="A43" s="23"/>
      <c r="B43" s="2">
        <v>6</v>
      </c>
      <c r="C43" s="15">
        <v>42.563000000000002</v>
      </c>
      <c r="D43" s="15">
        <f t="shared" si="0"/>
        <v>3.7509853312709804</v>
      </c>
      <c r="E43" s="15">
        <f t="shared" si="4"/>
        <v>3.5875733809999999</v>
      </c>
      <c r="F43" s="15">
        <f t="shared" si="1"/>
        <v>0.16341195027098054</v>
      </c>
      <c r="G43" s="15">
        <f t="shared" si="2"/>
        <v>2.670346549136542E-2</v>
      </c>
      <c r="H43" s="15">
        <f t="shared" si="3"/>
        <v>2.6703465922269225E-2</v>
      </c>
      <c r="J43" s="21"/>
      <c r="K43" s="21"/>
      <c r="L43" s="21"/>
      <c r="M43" s="21"/>
      <c r="N43" s="21"/>
    </row>
    <row r="44" spans="1:14" ht="15.75">
      <c r="A44" s="23"/>
      <c r="B44" s="2">
        <v>7</v>
      </c>
      <c r="C44" s="15">
        <v>40.296999999999997</v>
      </c>
      <c r="D44" s="15">
        <f t="shared" si="0"/>
        <v>3.6962770244943726</v>
      </c>
      <c r="E44" s="15">
        <f t="shared" si="4"/>
        <v>3.5322021659999998</v>
      </c>
      <c r="F44" s="15">
        <f t="shared" si="1"/>
        <v>0.16407485849437276</v>
      </c>
      <c r="G44" s="15">
        <f t="shared" si="2"/>
        <v>2.6920559189948443E-2</v>
      </c>
      <c r="H44" s="15">
        <f t="shared" si="3"/>
        <v>1.1816482395594196E-2</v>
      </c>
      <c r="J44" s="21"/>
      <c r="K44" s="21"/>
      <c r="L44" s="21"/>
      <c r="M44" s="21"/>
      <c r="N44" s="21"/>
    </row>
    <row r="45" spans="1:14" ht="15.75">
      <c r="A45" s="23"/>
      <c r="B45" s="2">
        <v>8</v>
      </c>
      <c r="C45" s="15">
        <v>39.575000000000003</v>
      </c>
      <c r="D45" s="15">
        <f t="shared" si="0"/>
        <v>3.678197605767076</v>
      </c>
      <c r="E45" s="15">
        <f t="shared" si="4"/>
        <v>3.4768309510000002</v>
      </c>
      <c r="F45" s="15">
        <f t="shared" si="1"/>
        <v>0.20136665476707583</v>
      </c>
      <c r="G45" s="15">
        <f t="shared" si="2"/>
        <v>4.05485296520827E-2</v>
      </c>
      <c r="H45" s="15">
        <f t="shared" si="3"/>
        <v>8.2127503536021211E-3</v>
      </c>
      <c r="J45" s="21"/>
      <c r="K45" s="21"/>
      <c r="L45" s="21"/>
      <c r="M45" s="21"/>
      <c r="N45" s="21"/>
    </row>
    <row r="46" spans="1:14" ht="15.75">
      <c r="A46" s="23"/>
      <c r="B46" s="2">
        <v>9</v>
      </c>
      <c r="C46" s="15">
        <v>37.764000000000003</v>
      </c>
      <c r="D46" s="15">
        <f t="shared" si="0"/>
        <v>3.6313562678702702</v>
      </c>
      <c r="E46" s="15">
        <f t="shared" si="4"/>
        <v>3.4214597360000001</v>
      </c>
      <c r="F46" s="15">
        <f t="shared" si="1"/>
        <v>0.20989653187027013</v>
      </c>
      <c r="G46" s="15">
        <f t="shared" si="2"/>
        <v>4.4056554091167321E-2</v>
      </c>
      <c r="H46" s="15">
        <f t="shared" si="3"/>
        <v>1.9169412981467451E-3</v>
      </c>
      <c r="J46" s="21"/>
      <c r="K46" s="21"/>
      <c r="L46" s="21"/>
      <c r="M46" s="21"/>
      <c r="N46" s="21"/>
    </row>
    <row r="47" spans="1:14" ht="15.75">
      <c r="A47" s="24"/>
      <c r="B47" s="2">
        <v>10</v>
      </c>
      <c r="C47" s="15">
        <v>35.378</v>
      </c>
      <c r="D47" s="15">
        <f t="shared" si="0"/>
        <v>3.5660901580213156</v>
      </c>
      <c r="E47" s="15">
        <f t="shared" si="4"/>
        <v>3.366088521</v>
      </c>
      <c r="F47" s="15">
        <f t="shared" si="1"/>
        <v>0.20000163702131557</v>
      </c>
      <c r="G47" s="15">
        <f t="shared" si="2"/>
        <v>4.0000654811206064E-2</v>
      </c>
      <c r="H47" s="15">
        <f t="shared" si="3"/>
        <v>4.6152881290238847E-4</v>
      </c>
      <c r="J47" s="21"/>
      <c r="K47" s="21"/>
      <c r="L47" s="21"/>
      <c r="M47" s="21"/>
      <c r="N47" s="21"/>
    </row>
    <row r="48" spans="1:14" ht="15.75">
      <c r="A48" s="22" t="s">
        <v>8</v>
      </c>
      <c r="B48" s="2">
        <v>2</v>
      </c>
      <c r="C48" s="15">
        <v>42.021000000000001</v>
      </c>
      <c r="D48" s="15">
        <f t="shared" si="0"/>
        <v>3.7381694933250196</v>
      </c>
      <c r="E48" s="15">
        <f t="shared" si="4"/>
        <v>3.8090582409999998</v>
      </c>
      <c r="F48" s="15">
        <f t="shared" si="1"/>
        <v>-7.0888747674980213E-2</v>
      </c>
      <c r="G48" s="15">
        <f t="shared" si="2"/>
        <v>5.0252145469270124E-3</v>
      </c>
      <c r="H48" s="15">
        <f t="shared" si="3"/>
        <v>2.2679189444519448E-2</v>
      </c>
      <c r="J48" s="21"/>
      <c r="K48" s="21"/>
      <c r="L48" s="21"/>
      <c r="M48" s="21"/>
      <c r="N48" s="21"/>
    </row>
    <row r="49" spans="1:14" ht="15.75">
      <c r="A49" s="23"/>
      <c r="B49" s="2">
        <v>3</v>
      </c>
      <c r="C49" s="15">
        <v>37.194000000000003</v>
      </c>
      <c r="D49" s="15">
        <f t="shared" si="0"/>
        <v>3.6161474579478372</v>
      </c>
      <c r="E49" s="15">
        <f t="shared" si="4"/>
        <v>3.7536870260000001</v>
      </c>
      <c r="F49" s="15">
        <f t="shared" si="1"/>
        <v>-0.13753956805216294</v>
      </c>
      <c r="G49" s="15">
        <f t="shared" si="2"/>
        <v>1.891713277997556E-2</v>
      </c>
      <c r="H49" s="15">
        <f t="shared" si="3"/>
        <v>8.164779487684087E-4</v>
      </c>
      <c r="J49" s="21"/>
      <c r="K49" s="21"/>
      <c r="L49" s="21"/>
      <c r="M49" s="21"/>
      <c r="N49" s="21"/>
    </row>
    <row r="50" spans="1:14" ht="15.75">
      <c r="A50" s="23"/>
      <c r="B50" s="2">
        <v>4</v>
      </c>
      <c r="C50" s="15">
        <v>36.421999999999997</v>
      </c>
      <c r="D50" s="15">
        <f t="shared" si="0"/>
        <v>3.595172987673628</v>
      </c>
      <c r="E50" s="15">
        <f t="shared" si="4"/>
        <v>3.6983158110000001</v>
      </c>
      <c r="F50" s="15">
        <f t="shared" si="1"/>
        <v>-0.10314282332637204</v>
      </c>
      <c r="G50" s="15">
        <f t="shared" si="2"/>
        <v>1.0638442003735196E-2</v>
      </c>
      <c r="H50" s="15">
        <f t="shared" si="3"/>
        <v>5.7754041633389712E-5</v>
      </c>
      <c r="J50" s="21"/>
      <c r="K50" s="21"/>
      <c r="L50" s="21"/>
      <c r="M50" s="21"/>
      <c r="N50" s="21"/>
    </row>
    <row r="51" spans="1:14" ht="15.75">
      <c r="A51" s="23"/>
      <c r="B51" s="2">
        <v>5</v>
      </c>
      <c r="C51" s="15">
        <v>35.847000000000001</v>
      </c>
      <c r="D51" s="15">
        <f t="shared" si="0"/>
        <v>3.5792598815357266</v>
      </c>
      <c r="E51" s="15">
        <f t="shared" si="4"/>
        <v>3.642944596</v>
      </c>
      <c r="F51" s="15">
        <f t="shared" si="1"/>
        <v>-6.3684714464273373E-2</v>
      </c>
      <c r="G51" s="15">
        <f t="shared" si="2"/>
        <v>4.0557428563960298E-3</v>
      </c>
      <c r="H51" s="15">
        <f t="shared" si="3"/>
        <v>6.9114251420463011E-5</v>
      </c>
      <c r="J51" s="21"/>
      <c r="K51" s="21"/>
      <c r="L51" s="21"/>
      <c r="M51" s="21"/>
      <c r="N51" s="21"/>
    </row>
    <row r="52" spans="1:14" ht="15.75">
      <c r="A52" s="23"/>
      <c r="B52" s="2">
        <v>6</v>
      </c>
      <c r="C52" s="15">
        <v>34.677</v>
      </c>
      <c r="D52" s="15">
        <f t="shared" si="0"/>
        <v>3.5460766429802399</v>
      </c>
      <c r="E52" s="15">
        <f t="shared" si="4"/>
        <v>3.5875733809999999</v>
      </c>
      <c r="F52" s="15">
        <f t="shared" si="1"/>
        <v>-4.1496738019759949E-2</v>
      </c>
      <c r="G52" s="15">
        <f t="shared" si="2"/>
        <v>1.7219792662805909E-3</v>
      </c>
      <c r="H52" s="15">
        <f t="shared" si="3"/>
        <v>1.7219791568571241E-3</v>
      </c>
      <c r="J52" s="21"/>
      <c r="K52" s="21"/>
      <c r="L52" s="21"/>
      <c r="M52" s="21"/>
      <c r="N52" s="21"/>
    </row>
    <row r="53" spans="1:14" ht="15.75">
      <c r="A53" s="23"/>
      <c r="B53" s="2">
        <v>7</v>
      </c>
      <c r="C53" s="15">
        <v>32.689</v>
      </c>
      <c r="D53" s="15">
        <f t="shared" si="0"/>
        <v>3.4870386298736076</v>
      </c>
      <c r="E53" s="15">
        <f t="shared" si="4"/>
        <v>3.5322021659999998</v>
      </c>
      <c r="F53" s="15">
        <f t="shared" si="1"/>
        <v>-4.5163536126392234E-2</v>
      </c>
      <c r="G53" s="15">
        <f t="shared" si="2"/>
        <v>2.0397449954399367E-3</v>
      </c>
      <c r="H53" s="15">
        <f t="shared" si="3"/>
        <v>1.0107235918943814E-2</v>
      </c>
      <c r="J53" s="21"/>
      <c r="K53" s="21"/>
      <c r="L53" s="21"/>
      <c r="M53" s="21"/>
      <c r="N53" s="21"/>
    </row>
    <row r="54" spans="1:14" ht="15.75">
      <c r="A54" s="23"/>
      <c r="B54" s="2">
        <v>8</v>
      </c>
      <c r="C54" s="15">
        <v>33.512999999999998</v>
      </c>
      <c r="D54" s="15">
        <f t="shared" si="0"/>
        <v>3.5119334232568211</v>
      </c>
      <c r="E54" s="15">
        <f t="shared" si="4"/>
        <v>3.4768309510000002</v>
      </c>
      <c r="F54" s="15">
        <f t="shared" si="1"/>
        <v>3.5102472256820949E-2</v>
      </c>
      <c r="G54" s="15">
        <f t="shared" si="2"/>
        <v>1.2321835585408843E-3</v>
      </c>
      <c r="H54" s="15">
        <f t="shared" si="3"/>
        <v>5.7214030079335556E-3</v>
      </c>
      <c r="J54" s="21"/>
      <c r="K54" s="21"/>
      <c r="L54" s="21"/>
      <c r="M54" s="21"/>
      <c r="N54" s="21"/>
    </row>
    <row r="55" spans="1:14" ht="15.75">
      <c r="A55" s="23"/>
      <c r="B55" s="2">
        <v>9</v>
      </c>
      <c r="C55" s="15">
        <v>33.042999999999999</v>
      </c>
      <c r="D55" s="15">
        <f t="shared" si="0"/>
        <v>3.4978097435622719</v>
      </c>
      <c r="E55" s="15">
        <f t="shared" si="4"/>
        <v>3.4214597360000001</v>
      </c>
      <c r="F55" s="15">
        <f t="shared" si="1"/>
        <v>7.6350007562271838E-2</v>
      </c>
      <c r="G55" s="15">
        <f t="shared" si="2"/>
        <v>5.8293236547589666E-3</v>
      </c>
      <c r="H55" s="15">
        <f t="shared" si="3"/>
        <v>8.0575103693525871E-3</v>
      </c>
      <c r="J55" s="21"/>
      <c r="K55" s="21"/>
      <c r="L55" s="21"/>
      <c r="M55" s="21"/>
      <c r="N55" s="21"/>
    </row>
    <row r="56" spans="1:14" ht="15.75">
      <c r="A56" s="24"/>
      <c r="B56" s="2">
        <v>10</v>
      </c>
      <c r="C56" s="15">
        <v>32.323999999999998</v>
      </c>
      <c r="D56" s="15">
        <f t="shared" si="0"/>
        <v>3.4758099883712013</v>
      </c>
      <c r="E56" s="15">
        <f t="shared" si="4"/>
        <v>3.366088521</v>
      </c>
      <c r="F56" s="15">
        <f t="shared" si="1"/>
        <v>0.10972146737120125</v>
      </c>
      <c r="G56" s="15">
        <f t="shared" si="2"/>
        <v>1.2038800402089581E-2</v>
      </c>
      <c r="H56" s="15">
        <f t="shared" si="3"/>
        <v>1.2491055637188175E-2</v>
      </c>
      <c r="J56" s="21"/>
      <c r="K56" s="21"/>
      <c r="L56" s="21"/>
      <c r="M56" s="21"/>
      <c r="N56" s="21"/>
    </row>
    <row r="57" spans="1:14" ht="15.75">
      <c r="A57" s="22" t="s">
        <v>9</v>
      </c>
      <c r="B57" s="2">
        <v>2</v>
      </c>
      <c r="C57" s="15">
        <v>56.3</v>
      </c>
      <c r="D57" s="15">
        <f t="shared" si="0"/>
        <v>4.0306945351456447</v>
      </c>
      <c r="E57" s="15">
        <f t="shared" si="4"/>
        <v>3.8090582409999998</v>
      </c>
      <c r="F57" s="15">
        <f t="shared" si="1"/>
        <v>0.2216362941456449</v>
      </c>
      <c r="G57" s="15">
        <f t="shared" si="2"/>
        <v>4.9122646882614827E-2</v>
      </c>
      <c r="H57" s="15">
        <f t="shared" si="3"/>
        <v>0.19635635841984214</v>
      </c>
      <c r="J57" s="21"/>
      <c r="K57" s="21"/>
      <c r="L57" s="21"/>
      <c r="M57" s="21"/>
      <c r="N57" s="21"/>
    </row>
    <row r="58" spans="1:14" ht="15.75">
      <c r="A58" s="23"/>
      <c r="B58" s="2">
        <v>3</v>
      </c>
      <c r="C58" s="15">
        <v>47.968000000000004</v>
      </c>
      <c r="D58" s="15">
        <f t="shared" si="0"/>
        <v>3.8705341219201874</v>
      </c>
      <c r="E58" s="15">
        <f t="shared" si="4"/>
        <v>3.7536870260000001</v>
      </c>
      <c r="F58" s="15">
        <f t="shared" si="1"/>
        <v>0.11684709592018727</v>
      </c>
      <c r="G58" s="15">
        <f t="shared" si="2"/>
        <v>1.3653243824981445E-2</v>
      </c>
      <c r="H58" s="15">
        <f t="shared" si="3"/>
        <v>8.0066781648245572E-2</v>
      </c>
      <c r="J58" s="21"/>
      <c r="K58" s="21"/>
      <c r="L58" s="21"/>
      <c r="M58" s="21"/>
      <c r="N58" s="21"/>
    </row>
    <row r="59" spans="1:14" ht="15.75">
      <c r="A59" s="23"/>
      <c r="B59" s="2">
        <v>4</v>
      </c>
      <c r="C59" s="15">
        <v>43.966000000000001</v>
      </c>
      <c r="D59" s="15">
        <f t="shared" si="0"/>
        <v>3.7834166079379252</v>
      </c>
      <c r="E59" s="15">
        <f t="shared" si="4"/>
        <v>3.6983158110000001</v>
      </c>
      <c r="F59" s="15">
        <f t="shared" si="1"/>
        <v>8.5100796937925161E-2</v>
      </c>
      <c r="G59" s="15">
        <f t="shared" si="2"/>
        <v>7.2421456394699719E-3</v>
      </c>
      <c r="H59" s="15">
        <f t="shared" si="3"/>
        <v>3.8354570053882125E-2</v>
      </c>
      <c r="J59" s="21"/>
      <c r="K59" s="21"/>
      <c r="L59" s="21"/>
      <c r="M59" s="21"/>
      <c r="N59" s="21"/>
    </row>
    <row r="60" spans="1:14" ht="15.75">
      <c r="A60" s="23"/>
      <c r="B60" s="2">
        <v>5</v>
      </c>
      <c r="C60" s="15">
        <v>40.459000000000003</v>
      </c>
      <c r="D60" s="15">
        <f t="shared" si="0"/>
        <v>3.7002891156654996</v>
      </c>
      <c r="E60" s="15">
        <f t="shared" si="4"/>
        <v>3.642944596</v>
      </c>
      <c r="F60" s="15">
        <f t="shared" si="1"/>
        <v>5.7344519665499583E-2</v>
      </c>
      <c r="G60" s="15">
        <f t="shared" si="2"/>
        <v>3.2883939356668683E-3</v>
      </c>
      <c r="H60" s="15">
        <f t="shared" si="3"/>
        <v>1.2704837138405402E-2</v>
      </c>
      <c r="J60" s="21"/>
      <c r="K60" s="21"/>
      <c r="L60" s="21"/>
      <c r="M60" s="21"/>
      <c r="N60" s="21"/>
    </row>
    <row r="61" spans="1:14" ht="15.75">
      <c r="A61" s="23"/>
      <c r="B61" s="2">
        <v>6</v>
      </c>
      <c r="C61" s="15">
        <v>36.548999999999999</v>
      </c>
      <c r="D61" s="15">
        <f t="shared" si="0"/>
        <v>3.5986538260403802</v>
      </c>
      <c r="E61" s="15">
        <f t="shared" si="4"/>
        <v>3.5875733809999999</v>
      </c>
      <c r="F61" s="15">
        <f t="shared" si="1"/>
        <v>1.1080445040380305E-2</v>
      </c>
      <c r="G61" s="15">
        <f t="shared" si="2"/>
        <v>1.2277626229288848E-4</v>
      </c>
      <c r="H61" s="15">
        <f t="shared" si="3"/>
        <v>1.2277629151110801E-4</v>
      </c>
      <c r="J61" s="21"/>
      <c r="K61" s="21"/>
      <c r="L61" s="21"/>
      <c r="M61" s="21"/>
      <c r="N61" s="21"/>
    </row>
    <row r="62" spans="1:14" ht="15.75">
      <c r="A62" s="23"/>
      <c r="B62" s="2">
        <v>7</v>
      </c>
      <c r="C62" s="15">
        <v>33.081000000000003</v>
      </c>
      <c r="D62" s="15">
        <f t="shared" si="0"/>
        <v>3.4989590994446513</v>
      </c>
      <c r="E62" s="15">
        <f t="shared" si="4"/>
        <v>3.5322021659999998</v>
      </c>
      <c r="F62" s="15">
        <f t="shared" si="1"/>
        <v>-3.3243066555348477E-2</v>
      </c>
      <c r="G62" s="15">
        <f t="shared" si="2"/>
        <v>1.1051014740033284E-3</v>
      </c>
      <c r="H62" s="15">
        <f t="shared" si="3"/>
        <v>7.8524906619020542E-3</v>
      </c>
      <c r="J62" s="21"/>
      <c r="K62" s="21"/>
      <c r="L62" s="21"/>
      <c r="M62" s="21"/>
      <c r="N62" s="21"/>
    </row>
    <row r="63" spans="1:14" ht="15.75">
      <c r="A63" s="23"/>
      <c r="B63" s="2">
        <v>8</v>
      </c>
      <c r="C63" s="15">
        <v>32.543999999999997</v>
      </c>
      <c r="D63" s="15">
        <f t="shared" si="0"/>
        <v>3.4825930198661492</v>
      </c>
      <c r="E63" s="15">
        <f t="shared" si="4"/>
        <v>3.4768309510000002</v>
      </c>
      <c r="F63" s="15">
        <f t="shared" si="1"/>
        <v>5.7620688661490505E-3</v>
      </c>
      <c r="G63" s="15">
        <f t="shared" si="2"/>
        <v>3.3201437618244203E-5</v>
      </c>
      <c r="H63" s="15">
        <f t="shared" si="3"/>
        <v>1.1020875946969171E-2</v>
      </c>
      <c r="J63" s="21"/>
      <c r="K63" s="21"/>
      <c r="L63" s="21"/>
      <c r="M63" s="21"/>
      <c r="N63" s="21"/>
    </row>
    <row r="64" spans="1:14" ht="15.75">
      <c r="A64" s="23"/>
      <c r="B64" s="2">
        <v>9</v>
      </c>
      <c r="C64" s="15">
        <v>29.169</v>
      </c>
      <c r="D64" s="15">
        <f t="shared" si="0"/>
        <v>3.3731065014956298</v>
      </c>
      <c r="E64" s="15">
        <f t="shared" si="4"/>
        <v>3.4214597360000001</v>
      </c>
      <c r="F64" s="15">
        <f t="shared" si="1"/>
        <v>-4.8353234504370235E-2</v>
      </c>
      <c r="G64" s="15">
        <f t="shared" si="2"/>
        <v>2.3380352870346201E-3</v>
      </c>
      <c r="H64" s="15">
        <f t="shared" si="3"/>
        <v>4.5996041838810543E-2</v>
      </c>
      <c r="J64" s="21"/>
      <c r="K64" s="21"/>
      <c r="L64" s="21"/>
      <c r="M64" s="21"/>
      <c r="N64" s="21"/>
    </row>
    <row r="65" spans="1:14" ht="15.75">
      <c r="A65" s="24"/>
      <c r="B65" s="2">
        <v>10</v>
      </c>
      <c r="C65" s="15">
        <v>29.047999999999998</v>
      </c>
      <c r="D65" s="15">
        <f t="shared" si="0"/>
        <v>3.3689496341120346</v>
      </c>
      <c r="E65" s="15">
        <f t="shared" si="4"/>
        <v>3.366088521</v>
      </c>
      <c r="F65" s="15">
        <f t="shared" si="1"/>
        <v>2.86111311203463E-3</v>
      </c>
      <c r="G65" s="15">
        <f t="shared" si="2"/>
        <v>8.1859682398564847E-6</v>
      </c>
      <c r="H65" s="15">
        <f t="shared" si="3"/>
        <v>4.7796342126840349E-2</v>
      </c>
      <c r="J65" s="21"/>
      <c r="K65" s="21"/>
      <c r="L65" s="21"/>
      <c r="M65" s="21"/>
      <c r="N65" s="21"/>
    </row>
    <row r="66" spans="1:14" ht="15.75">
      <c r="A66" s="22" t="s">
        <v>10</v>
      </c>
      <c r="B66" s="2">
        <v>2</v>
      </c>
      <c r="C66" s="15">
        <v>30.657</v>
      </c>
      <c r="D66" s="15">
        <f t="shared" si="0"/>
        <v>3.4228610212981816</v>
      </c>
      <c r="E66" s="15">
        <f t="shared" si="4"/>
        <v>3.8090582409999998</v>
      </c>
      <c r="F66" s="15">
        <f t="shared" si="1"/>
        <v>-0.3861972197018182</v>
      </c>
      <c r="G66" s="15">
        <f t="shared" si="2"/>
        <v>0.14914829250541442</v>
      </c>
      <c r="H66" s="15">
        <f t="shared" si="3"/>
        <v>2.71301610042083E-2</v>
      </c>
      <c r="J66" s="21"/>
      <c r="K66" s="21"/>
      <c r="L66" s="21"/>
      <c r="M66" s="21"/>
      <c r="N66" s="21"/>
    </row>
    <row r="67" spans="1:14" ht="15.75">
      <c r="A67" s="23"/>
      <c r="B67" s="2">
        <v>3</v>
      </c>
      <c r="C67" s="15">
        <v>29.225999999999999</v>
      </c>
      <c r="D67" s="15">
        <f t="shared" ref="D67:D130" si="5">LN(C67)</f>
        <v>3.3750587240524608</v>
      </c>
      <c r="E67" s="15">
        <f t="shared" si="4"/>
        <v>3.7536870260000001</v>
      </c>
      <c r="F67" s="15">
        <f t="shared" si="1"/>
        <v>-0.37862830194753938</v>
      </c>
      <c r="G67" s="15">
        <f t="shared" si="2"/>
        <v>0.14335939103567705</v>
      </c>
      <c r="H67" s="15">
        <f t="shared" si="3"/>
        <v>4.5162478857146658E-2</v>
      </c>
      <c r="J67" s="21"/>
      <c r="K67" s="21"/>
      <c r="L67" s="21"/>
      <c r="M67" s="21"/>
      <c r="N67" s="21"/>
    </row>
    <row r="68" spans="1:14" ht="15.75">
      <c r="A68" s="23"/>
      <c r="B68" s="2">
        <v>4</v>
      </c>
      <c r="C68" s="15">
        <v>29.675000000000001</v>
      </c>
      <c r="D68" s="15">
        <f t="shared" si="5"/>
        <v>3.3903049404957319</v>
      </c>
      <c r="E68" s="15">
        <f t="shared" si="4"/>
        <v>3.6983158110000001</v>
      </c>
      <c r="F68" s="15">
        <f t="shared" ref="F68:F131" si="6">D68-E68</f>
        <v>-0.30801087050426812</v>
      </c>
      <c r="G68" s="15">
        <f t="shared" ref="G68:G131" si="7">F68^2</f>
        <v>9.4870696348797023E-2</v>
      </c>
      <c r="H68" s="15">
        <f t="shared" ref="H68:H131" si="8">(D68-$L$5)^2</f>
        <v>3.8914837098805333E-2</v>
      </c>
      <c r="J68" s="21"/>
      <c r="K68" s="21"/>
      <c r="L68" s="21"/>
      <c r="M68" s="21"/>
      <c r="N68" s="21"/>
    </row>
    <row r="69" spans="1:14" ht="15.75">
      <c r="A69" s="23"/>
      <c r="B69" s="2">
        <v>5</v>
      </c>
      <c r="C69" s="15">
        <v>27.89</v>
      </c>
      <c r="D69" s="15">
        <f t="shared" si="5"/>
        <v>3.3282682016393976</v>
      </c>
      <c r="E69" s="15">
        <f t="shared" ref="E69:E132" si="9">3.919800671-0.055371215*B69</f>
        <v>3.642944596</v>
      </c>
      <c r="F69" s="15">
        <f t="shared" si="6"/>
        <v>-0.31467639436060235</v>
      </c>
      <c r="G69" s="15">
        <f t="shared" si="7"/>
        <v>9.9021233167789338E-2</v>
      </c>
      <c r="H69" s="15">
        <f t="shared" si="8"/>
        <v>6.7239175359467787E-2</v>
      </c>
      <c r="J69" s="21"/>
      <c r="K69" s="21"/>
      <c r="L69" s="21"/>
      <c r="M69" s="21"/>
      <c r="N69" s="21"/>
    </row>
    <row r="70" spans="1:14" ht="15.75">
      <c r="A70" s="23"/>
      <c r="B70" s="2">
        <v>6</v>
      </c>
      <c r="C70" s="15">
        <v>28.361000000000001</v>
      </c>
      <c r="D70" s="15">
        <f t="shared" si="5"/>
        <v>3.3450149619731633</v>
      </c>
      <c r="E70" s="15">
        <f t="shared" si="9"/>
        <v>3.5875733809999999</v>
      </c>
      <c r="F70" s="15">
        <f t="shared" si="6"/>
        <v>-0.24255841902683661</v>
      </c>
      <c r="G70" s="15">
        <f t="shared" si="7"/>
        <v>5.8834586640798457E-2</v>
      </c>
      <c r="H70" s="15">
        <f t="shared" si="8"/>
        <v>5.8834586001191951E-2</v>
      </c>
      <c r="J70" s="21"/>
      <c r="K70" s="21"/>
      <c r="L70" s="21"/>
      <c r="M70" s="21"/>
      <c r="N70" s="21"/>
    </row>
    <row r="71" spans="1:14" ht="15.75">
      <c r="A71" s="23"/>
      <c r="B71" s="2">
        <v>7</v>
      </c>
      <c r="C71" s="15">
        <v>27.260999999999999</v>
      </c>
      <c r="D71" s="15">
        <f t="shared" si="5"/>
        <v>3.3054571093813196</v>
      </c>
      <c r="E71" s="15">
        <f t="shared" si="9"/>
        <v>3.5322021659999998</v>
      </c>
      <c r="F71" s="15">
        <f t="shared" si="6"/>
        <v>-0.22674505661868016</v>
      </c>
      <c r="G71" s="15">
        <f t="shared" si="7"/>
        <v>5.1413320701008472E-2</v>
      </c>
      <c r="H71" s="15">
        <f t="shared" si="8"/>
        <v>7.958958996810768E-2</v>
      </c>
      <c r="J71" s="21"/>
      <c r="K71" s="21"/>
      <c r="L71" s="21"/>
      <c r="M71" s="21"/>
      <c r="N71" s="21"/>
    </row>
    <row r="72" spans="1:14" ht="15.75">
      <c r="A72" s="23"/>
      <c r="B72" s="2">
        <v>8</v>
      </c>
      <c r="C72" s="15">
        <v>27.677</v>
      </c>
      <c r="D72" s="15">
        <f t="shared" si="5"/>
        <v>3.3206017433728792</v>
      </c>
      <c r="E72" s="15">
        <f t="shared" si="9"/>
        <v>3.4768309510000002</v>
      </c>
      <c r="F72" s="15">
        <f t="shared" si="6"/>
        <v>-0.156229207627121</v>
      </c>
      <c r="G72" s="15">
        <f t="shared" si="7"/>
        <v>2.4407565315798085E-2</v>
      </c>
      <c r="H72" s="15">
        <f t="shared" si="8"/>
        <v>7.1273854593324526E-2</v>
      </c>
      <c r="J72" s="21"/>
      <c r="K72" s="21"/>
      <c r="L72" s="21"/>
      <c r="M72" s="21"/>
      <c r="N72" s="21"/>
    </row>
    <row r="73" spans="1:14" ht="15.75">
      <c r="A73" s="23"/>
      <c r="B73" s="2">
        <v>9</v>
      </c>
      <c r="C73" s="15">
        <v>26.367000000000001</v>
      </c>
      <c r="D73" s="15">
        <f t="shared" si="5"/>
        <v>3.272113228250618</v>
      </c>
      <c r="E73" s="15">
        <f t="shared" si="9"/>
        <v>3.4214597360000001</v>
      </c>
      <c r="F73" s="15">
        <f t="shared" si="6"/>
        <v>-0.14934650774938207</v>
      </c>
      <c r="G73" s="15">
        <f t="shared" si="7"/>
        <v>2.2304379376936238E-2</v>
      </c>
      <c r="H73" s="15">
        <f t="shared" si="8"/>
        <v>9.9515107140820999E-2</v>
      </c>
      <c r="J73" s="21"/>
      <c r="K73" s="21"/>
      <c r="L73" s="21"/>
      <c r="M73" s="21"/>
      <c r="N73" s="21"/>
    </row>
    <row r="74" spans="1:14" ht="15.75">
      <c r="A74" s="24"/>
      <c r="B74" s="2">
        <v>10</v>
      </c>
      <c r="C74" s="15">
        <v>25.853999999999999</v>
      </c>
      <c r="D74" s="15">
        <f t="shared" si="5"/>
        <v>3.2524653278617559</v>
      </c>
      <c r="E74" s="15">
        <f t="shared" si="9"/>
        <v>3.366088521</v>
      </c>
      <c r="F74" s="15">
        <f t="shared" si="6"/>
        <v>-0.11362319313824409</v>
      </c>
      <c r="G74" s="15">
        <f t="shared" si="7"/>
        <v>1.291023001893072E-2</v>
      </c>
      <c r="H74" s="15">
        <f t="shared" si="8"/>
        <v>0.11229740639445192</v>
      </c>
      <c r="J74" s="21"/>
      <c r="K74" s="21"/>
      <c r="L74" s="21"/>
      <c r="M74" s="21"/>
      <c r="N74" s="21"/>
    </row>
    <row r="75" spans="1:14" ht="15.75">
      <c r="A75" s="22" t="s">
        <v>11</v>
      </c>
      <c r="B75" s="2">
        <v>2</v>
      </c>
      <c r="C75" s="15">
        <v>34.829000000000001</v>
      </c>
      <c r="D75" s="15">
        <f t="shared" si="5"/>
        <v>3.5504503730843204</v>
      </c>
      <c r="E75" s="15">
        <f t="shared" si="9"/>
        <v>3.8090582409999998</v>
      </c>
      <c r="F75" s="15">
        <f t="shared" si="6"/>
        <v>-0.25860786791567936</v>
      </c>
      <c r="G75" s="15">
        <f t="shared" si="7"/>
        <v>6.6878029347893456E-2</v>
      </c>
      <c r="H75" s="15">
        <f t="shared" si="8"/>
        <v>1.3781176188172981E-3</v>
      </c>
      <c r="J75" s="21"/>
      <c r="K75" s="21"/>
      <c r="L75" s="21"/>
      <c r="M75" s="21"/>
      <c r="N75" s="21"/>
    </row>
    <row r="76" spans="1:14" ht="15.75">
      <c r="A76" s="23"/>
      <c r="B76" s="2">
        <v>3</v>
      </c>
      <c r="C76" s="15">
        <v>30.695</v>
      </c>
      <c r="D76" s="15">
        <f t="shared" si="5"/>
        <v>3.4240997748794597</v>
      </c>
      <c r="E76" s="15">
        <f t="shared" si="9"/>
        <v>3.7536870260000001</v>
      </c>
      <c r="F76" s="15">
        <f t="shared" si="6"/>
        <v>-0.32958725112054044</v>
      </c>
      <c r="G76" s="15">
        <f t="shared" si="7"/>
        <v>0.10862775610119418</v>
      </c>
      <c r="H76" s="15">
        <f t="shared" si="8"/>
        <v>2.6723619466987127E-2</v>
      </c>
      <c r="J76" s="21"/>
      <c r="K76" s="21"/>
      <c r="L76" s="21"/>
      <c r="M76" s="21"/>
      <c r="N76" s="21"/>
    </row>
    <row r="77" spans="1:14" ht="15.75">
      <c r="A77" s="23"/>
      <c r="B77" s="2">
        <v>4</v>
      </c>
      <c r="C77" s="15">
        <v>28.004000000000001</v>
      </c>
      <c r="D77" s="15">
        <f t="shared" si="5"/>
        <v>3.3323473571149513</v>
      </c>
      <c r="E77" s="15">
        <f t="shared" si="9"/>
        <v>3.6983158110000001</v>
      </c>
      <c r="F77" s="15">
        <f t="shared" si="6"/>
        <v>-0.36596845388504873</v>
      </c>
      <c r="G77" s="15">
        <f t="shared" si="7"/>
        <v>0.13393290923901305</v>
      </c>
      <c r="H77" s="15">
        <f t="shared" si="8"/>
        <v>6.5140322595161448E-2</v>
      </c>
      <c r="J77" s="21"/>
      <c r="K77" s="21"/>
      <c r="L77" s="21"/>
      <c r="M77" s="21"/>
      <c r="N77" s="21"/>
    </row>
    <row r="78" spans="1:14" ht="15.75">
      <c r="A78" s="23"/>
      <c r="B78" s="2">
        <v>5</v>
      </c>
      <c r="C78" s="15">
        <v>25.385000000000002</v>
      </c>
      <c r="D78" s="15">
        <f t="shared" si="5"/>
        <v>3.2341584483993575</v>
      </c>
      <c r="E78" s="15">
        <f t="shared" si="9"/>
        <v>3.642944596</v>
      </c>
      <c r="F78" s="15">
        <f t="shared" si="6"/>
        <v>-0.40878614760064247</v>
      </c>
      <c r="G78" s="15">
        <f t="shared" si="7"/>
        <v>0.16710611447017426</v>
      </c>
      <c r="H78" s="15">
        <f t="shared" si="8"/>
        <v>0.12490211365319064</v>
      </c>
      <c r="J78" s="21"/>
      <c r="K78" s="21"/>
      <c r="L78" s="21"/>
      <c r="M78" s="21"/>
      <c r="N78" s="21"/>
    </row>
    <row r="79" spans="1:14" ht="15.75">
      <c r="A79" s="23"/>
      <c r="B79" s="2">
        <v>6</v>
      </c>
      <c r="C79" s="15">
        <v>23.553000000000001</v>
      </c>
      <c r="D79" s="15">
        <f t="shared" si="5"/>
        <v>3.159253200884228</v>
      </c>
      <c r="E79" s="15">
        <f t="shared" si="9"/>
        <v>3.5875733809999999</v>
      </c>
      <c r="F79" s="15">
        <f t="shared" si="6"/>
        <v>-0.42832018011577189</v>
      </c>
      <c r="G79" s="15">
        <f t="shared" si="7"/>
        <v>0.18345817669440728</v>
      </c>
      <c r="H79" s="15">
        <f t="shared" si="8"/>
        <v>0.18345817556496236</v>
      </c>
      <c r="J79" s="21"/>
      <c r="K79" s="21"/>
      <c r="L79" s="21"/>
      <c r="M79" s="21"/>
      <c r="N79" s="21"/>
    </row>
    <row r="80" spans="1:14" ht="15.75">
      <c r="A80" s="23"/>
      <c r="B80" s="2">
        <v>7</v>
      </c>
      <c r="C80" s="15">
        <v>22.545000000000002</v>
      </c>
      <c r="D80" s="15">
        <f t="shared" si="5"/>
        <v>3.1155133118730474</v>
      </c>
      <c r="E80" s="15">
        <f t="shared" si="9"/>
        <v>3.5322021659999998</v>
      </c>
      <c r="F80" s="15">
        <f t="shared" si="6"/>
        <v>-0.41668885412695245</v>
      </c>
      <c r="G80" s="15">
        <f t="shared" si="7"/>
        <v>0.17362960115363266</v>
      </c>
      <c r="H80" s="15">
        <f t="shared" si="8"/>
        <v>0.22284070761935981</v>
      </c>
      <c r="J80" s="21"/>
      <c r="K80" s="21"/>
      <c r="L80" s="21"/>
      <c r="M80" s="21"/>
      <c r="N80" s="21"/>
    </row>
    <row r="81" spans="1:14" ht="15.75">
      <c r="A81" s="23"/>
      <c r="B81" s="2">
        <v>8</v>
      </c>
      <c r="C81" s="15">
        <v>22.177</v>
      </c>
      <c r="D81" s="15">
        <f t="shared" si="5"/>
        <v>3.0990557157858918</v>
      </c>
      <c r="E81" s="15">
        <f t="shared" si="9"/>
        <v>3.4768309510000002</v>
      </c>
      <c r="F81" s="15">
        <f t="shared" si="6"/>
        <v>-0.37777523521410838</v>
      </c>
      <c r="G81" s="15">
        <f t="shared" si="7"/>
        <v>0.14271412834107491</v>
      </c>
      <c r="H81" s="15">
        <f t="shared" si="8"/>
        <v>0.23864950793806269</v>
      </c>
      <c r="J81" s="21"/>
      <c r="K81" s="21"/>
      <c r="L81" s="21"/>
      <c r="M81" s="21"/>
      <c r="N81" s="21"/>
    </row>
    <row r="82" spans="1:14" ht="15.75">
      <c r="A82" s="23"/>
      <c r="B82" s="2">
        <v>9</v>
      </c>
      <c r="C82" s="15">
        <v>22.082000000000001</v>
      </c>
      <c r="D82" s="15">
        <f t="shared" si="5"/>
        <v>3.0947627970169451</v>
      </c>
      <c r="E82" s="15">
        <f t="shared" si="9"/>
        <v>3.4214597360000001</v>
      </c>
      <c r="F82" s="15">
        <f t="shared" si="6"/>
        <v>-0.32669693898305496</v>
      </c>
      <c r="G82" s="15">
        <f t="shared" si="7"/>
        <v>0.10673088994089794</v>
      </c>
      <c r="H82" s="15">
        <f t="shared" si="8"/>
        <v>0.24286227038621871</v>
      </c>
      <c r="J82" s="21"/>
      <c r="K82" s="21"/>
      <c r="L82" s="21"/>
      <c r="M82" s="21"/>
      <c r="N82" s="21"/>
    </row>
    <row r="83" spans="1:14" ht="15.75">
      <c r="A83" s="24"/>
      <c r="B83" s="2">
        <v>10</v>
      </c>
      <c r="C83" s="15">
        <v>20.402999999999999</v>
      </c>
      <c r="D83" s="15">
        <f t="shared" si="5"/>
        <v>3.0156819488616113</v>
      </c>
      <c r="E83" s="15">
        <f t="shared" si="9"/>
        <v>3.366088521</v>
      </c>
      <c r="F83" s="15">
        <f t="shared" si="6"/>
        <v>-0.35040657213838866</v>
      </c>
      <c r="G83" s="15">
        <f t="shared" si="7"/>
        <v>0.12278476579777578</v>
      </c>
      <c r="H83" s="15">
        <f t="shared" si="8"/>
        <v>0.32705980864526663</v>
      </c>
      <c r="J83" s="21"/>
      <c r="K83" s="21"/>
      <c r="L83" s="21"/>
      <c r="M83" s="21"/>
      <c r="N83" s="21"/>
    </row>
    <row r="84" spans="1:14" ht="15.75">
      <c r="A84" s="22" t="s">
        <v>12</v>
      </c>
      <c r="B84" s="2">
        <v>2</v>
      </c>
      <c r="C84" s="15">
        <v>26.89</v>
      </c>
      <c r="D84" s="15">
        <f t="shared" si="5"/>
        <v>3.2917544702807735</v>
      </c>
      <c r="E84" s="15">
        <f t="shared" si="9"/>
        <v>3.8090582409999998</v>
      </c>
      <c r="F84" s="15">
        <f t="shared" si="6"/>
        <v>-0.51730377071922629</v>
      </c>
      <c r="G84" s="15">
        <f t="shared" si="7"/>
        <v>0.26760319120032983</v>
      </c>
      <c r="H84" s="15">
        <f t="shared" si="8"/>
        <v>8.7508827159059624E-2</v>
      </c>
      <c r="J84" s="21"/>
      <c r="K84" s="21"/>
      <c r="L84" s="21"/>
      <c r="M84" s="21"/>
      <c r="N84" s="21"/>
    </row>
    <row r="85" spans="1:14" ht="15.75">
      <c r="A85" s="23"/>
      <c r="B85" s="2">
        <v>3</v>
      </c>
      <c r="C85" s="15">
        <v>24.991</v>
      </c>
      <c r="D85" s="15">
        <f t="shared" si="5"/>
        <v>3.2185157600526444</v>
      </c>
      <c r="E85" s="15">
        <f t="shared" si="9"/>
        <v>3.7536870260000001</v>
      </c>
      <c r="F85" s="15">
        <f t="shared" si="6"/>
        <v>-0.53517126594735576</v>
      </c>
      <c r="G85" s="15">
        <f t="shared" si="7"/>
        <v>0.28640828389569539</v>
      </c>
      <c r="H85" s="15">
        <f t="shared" si="8"/>
        <v>0.13620352660614748</v>
      </c>
      <c r="J85" s="21"/>
      <c r="K85" s="21"/>
      <c r="L85" s="21"/>
      <c r="M85" s="21"/>
      <c r="N85" s="21"/>
    </row>
    <row r="86" spans="1:14" ht="15.75">
      <c r="A86" s="23"/>
      <c r="B86" s="2">
        <v>4</v>
      </c>
      <c r="C86" s="15">
        <v>23.808</v>
      </c>
      <c r="D86" s="15">
        <f t="shared" si="5"/>
        <v>3.1700216586506813</v>
      </c>
      <c r="E86" s="15">
        <f t="shared" si="9"/>
        <v>3.6983158110000001</v>
      </c>
      <c r="F86" s="15">
        <f t="shared" si="6"/>
        <v>-0.52829415234931876</v>
      </c>
      <c r="G86" s="15">
        <f t="shared" si="7"/>
        <v>0.27909471140648523</v>
      </c>
      <c r="H86" s="15">
        <f t="shared" si="8"/>
        <v>0.17434943973583306</v>
      </c>
      <c r="J86" s="21"/>
      <c r="K86" s="21"/>
      <c r="L86" s="21"/>
      <c r="M86" s="21"/>
      <c r="N86" s="21"/>
    </row>
    <row r="87" spans="1:14" ht="15.75">
      <c r="A87" s="23"/>
      <c r="B87" s="2">
        <v>5</v>
      </c>
      <c r="C87" s="15">
        <v>23.114000000000001</v>
      </c>
      <c r="D87" s="15">
        <f t="shared" si="5"/>
        <v>3.1404384945532495</v>
      </c>
      <c r="E87" s="15">
        <f t="shared" si="9"/>
        <v>3.642944596</v>
      </c>
      <c r="F87" s="15">
        <f t="shared" si="6"/>
        <v>-0.50250610144675045</v>
      </c>
      <c r="G87" s="15">
        <f t="shared" si="7"/>
        <v>0.25251238199121184</v>
      </c>
      <c r="H87" s="15">
        <f t="shared" si="8"/>
        <v>0.1999296054986906</v>
      </c>
      <c r="J87" s="21"/>
      <c r="K87" s="21"/>
      <c r="L87" s="21"/>
      <c r="M87" s="21"/>
      <c r="N87" s="21"/>
    </row>
    <row r="88" spans="1:14" ht="15.75">
      <c r="A88" s="23"/>
      <c r="B88" s="2">
        <v>6</v>
      </c>
      <c r="C88" s="15">
        <v>22.736000000000001</v>
      </c>
      <c r="D88" s="15">
        <f t="shared" si="5"/>
        <v>3.1239495713547449</v>
      </c>
      <c r="E88" s="15">
        <f t="shared" si="9"/>
        <v>3.5875733809999999</v>
      </c>
      <c r="F88" s="15">
        <f t="shared" si="6"/>
        <v>-0.46362380964525496</v>
      </c>
      <c r="G88" s="15">
        <f t="shared" si="7"/>
        <v>0.2149470368699796</v>
      </c>
      <c r="H88" s="15">
        <f t="shared" si="8"/>
        <v>0.21494703564744194</v>
      </c>
      <c r="J88" s="21"/>
      <c r="K88" s="21"/>
      <c r="L88" s="21"/>
      <c r="M88" s="21"/>
      <c r="N88" s="21"/>
    </row>
    <row r="89" spans="1:14" ht="15.75">
      <c r="A89" s="23"/>
      <c r="B89" s="2">
        <v>7</v>
      </c>
      <c r="C89" s="15">
        <v>20.95</v>
      </c>
      <c r="D89" s="15">
        <f t="shared" si="5"/>
        <v>3.0421386463681466</v>
      </c>
      <c r="E89" s="15">
        <f t="shared" si="9"/>
        <v>3.5322021659999998</v>
      </c>
      <c r="F89" s="15">
        <f t="shared" si="6"/>
        <v>-0.49006351963185324</v>
      </c>
      <c r="G89" s="15">
        <f t="shared" si="7"/>
        <v>0.24016225327395979</v>
      </c>
      <c r="H89" s="15">
        <f t="shared" si="8"/>
        <v>0.29749904830465396</v>
      </c>
      <c r="J89" s="21"/>
      <c r="K89" s="21"/>
      <c r="L89" s="21"/>
      <c r="M89" s="21"/>
      <c r="N89" s="21"/>
    </row>
    <row r="90" spans="1:14" ht="15.75">
      <c r="A90" s="23"/>
      <c r="B90" s="2">
        <v>8</v>
      </c>
      <c r="C90" s="15">
        <v>20.466000000000001</v>
      </c>
      <c r="D90" s="15">
        <f t="shared" si="5"/>
        <v>3.0187649726645636</v>
      </c>
      <c r="E90" s="15">
        <f t="shared" si="9"/>
        <v>3.4768309510000002</v>
      </c>
      <c r="F90" s="15">
        <f t="shared" si="6"/>
        <v>-0.45806597833543661</v>
      </c>
      <c r="G90" s="15">
        <f t="shared" si="7"/>
        <v>0.20982444050840068</v>
      </c>
      <c r="H90" s="15">
        <f t="shared" si="8"/>
        <v>0.32354300389319174</v>
      </c>
      <c r="J90" s="21"/>
      <c r="K90" s="21"/>
      <c r="L90" s="21"/>
      <c r="M90" s="21"/>
      <c r="N90" s="21"/>
    </row>
    <row r="91" spans="1:14" ht="15.75">
      <c r="A91" s="23"/>
      <c r="B91" s="2">
        <v>9</v>
      </c>
      <c r="C91" s="15">
        <v>20.626000000000001</v>
      </c>
      <c r="D91" s="15">
        <f t="shared" si="5"/>
        <v>3.0265524158938772</v>
      </c>
      <c r="E91" s="15">
        <f t="shared" si="9"/>
        <v>3.4214597360000001</v>
      </c>
      <c r="F91" s="15">
        <f t="shared" si="6"/>
        <v>-0.39490732010612284</v>
      </c>
      <c r="G91" s="15">
        <f t="shared" si="7"/>
        <v>0.15595179147339977</v>
      </c>
      <c r="H91" s="15">
        <f t="shared" si="8"/>
        <v>0.3147445218092394</v>
      </c>
      <c r="J91" s="21"/>
      <c r="K91" s="21"/>
      <c r="L91" s="21"/>
      <c r="M91" s="21"/>
      <c r="N91" s="21"/>
    </row>
    <row r="92" spans="1:14" ht="15.75">
      <c r="A92" s="24"/>
      <c r="B92" s="2">
        <v>10</v>
      </c>
      <c r="C92" s="15">
        <v>19.582999999999998</v>
      </c>
      <c r="D92" s="15">
        <f t="shared" si="5"/>
        <v>2.9746618429346992</v>
      </c>
      <c r="E92" s="15">
        <f t="shared" si="9"/>
        <v>3.366088521</v>
      </c>
      <c r="F92" s="15">
        <f t="shared" si="6"/>
        <v>-0.39142667806530085</v>
      </c>
      <c r="G92" s="15">
        <f t="shared" si="7"/>
        <v>0.15321484430123666</v>
      </c>
      <c r="H92" s="15">
        <f t="shared" si="8"/>
        <v>0.37566055187737551</v>
      </c>
      <c r="J92" s="21"/>
      <c r="K92" s="21"/>
      <c r="L92" s="21"/>
      <c r="M92" s="21"/>
      <c r="N92" s="21"/>
    </row>
    <row r="93" spans="1:14" ht="15.75">
      <c r="A93" s="22" t="s">
        <v>13</v>
      </c>
      <c r="B93" s="2">
        <v>2</v>
      </c>
      <c r="C93" s="15">
        <v>50.37</v>
      </c>
      <c r="D93" s="15">
        <f t="shared" si="5"/>
        <v>3.9193957597575593</v>
      </c>
      <c r="E93" s="15">
        <f t="shared" si="9"/>
        <v>3.8090582409999998</v>
      </c>
      <c r="F93" s="15">
        <f t="shared" si="6"/>
        <v>0.11033751875755948</v>
      </c>
      <c r="G93" s="15">
        <f t="shared" si="7"/>
        <v>1.217436804557479E-2</v>
      </c>
      <c r="H93" s="15">
        <f t="shared" si="8"/>
        <v>0.11010609191931338</v>
      </c>
      <c r="J93" s="21"/>
      <c r="K93" s="21"/>
      <c r="L93" s="21"/>
      <c r="M93" s="21"/>
      <c r="N93" s="21"/>
    </row>
    <row r="94" spans="1:14" ht="15.75">
      <c r="A94" s="23"/>
      <c r="B94" s="2">
        <v>3</v>
      </c>
      <c r="C94" s="15">
        <v>42.005000000000003</v>
      </c>
      <c r="D94" s="15">
        <f t="shared" si="5"/>
        <v>3.7377886588168105</v>
      </c>
      <c r="E94" s="15">
        <f t="shared" si="9"/>
        <v>3.7536870260000001</v>
      </c>
      <c r="F94" s="15">
        <f t="shared" si="6"/>
        <v>-1.5898367183189599E-2</v>
      </c>
      <c r="G94" s="15">
        <f t="shared" si="7"/>
        <v>2.5275807909151996E-4</v>
      </c>
      <c r="H94" s="15">
        <f t="shared" si="8"/>
        <v>2.256463008568688E-2</v>
      </c>
      <c r="J94" s="21"/>
      <c r="K94" s="21"/>
      <c r="L94" s="21"/>
      <c r="M94" s="21"/>
      <c r="N94" s="21"/>
    </row>
    <row r="95" spans="1:14" ht="15.75">
      <c r="A95" s="23"/>
      <c r="B95" s="2">
        <v>4</v>
      </c>
      <c r="C95" s="15">
        <v>39.427999999999997</v>
      </c>
      <c r="D95" s="15">
        <f t="shared" si="5"/>
        <v>3.6744762238031923</v>
      </c>
      <c r="E95" s="15">
        <f t="shared" si="9"/>
        <v>3.6983158110000001</v>
      </c>
      <c r="F95" s="15">
        <f t="shared" si="6"/>
        <v>-2.3839587196807788E-2</v>
      </c>
      <c r="G95" s="15">
        <f t="shared" si="7"/>
        <v>5.6832591771420178E-4</v>
      </c>
      <c r="H95" s="15">
        <f t="shared" si="8"/>
        <v>7.5521043164319818E-3</v>
      </c>
      <c r="J95" s="21"/>
      <c r="K95" s="21"/>
      <c r="L95" s="21"/>
      <c r="M95" s="21"/>
      <c r="N95" s="21"/>
    </row>
    <row r="96" spans="1:14" ht="15.75">
      <c r="A96" s="23"/>
      <c r="B96" s="2">
        <v>5</v>
      </c>
      <c r="C96" s="15">
        <v>36.334000000000003</v>
      </c>
      <c r="D96" s="15">
        <f t="shared" si="5"/>
        <v>3.5927539420165533</v>
      </c>
      <c r="E96" s="15">
        <f t="shared" si="9"/>
        <v>3.642944596</v>
      </c>
      <c r="F96" s="15">
        <f t="shared" si="6"/>
        <v>-5.0190653983446687E-2</v>
      </c>
      <c r="G96" s="15">
        <f t="shared" si="7"/>
        <v>2.5191017472860726E-3</v>
      </c>
      <c r="H96" s="15">
        <f t="shared" si="8"/>
        <v>2.6838226106945744E-5</v>
      </c>
      <c r="J96" s="21"/>
      <c r="K96" s="21"/>
      <c r="L96" s="21"/>
      <c r="M96" s="21"/>
      <c r="N96" s="21"/>
    </row>
    <row r="97" spans="1:14" ht="15.75">
      <c r="A97" s="23"/>
      <c r="B97" s="2">
        <v>6</v>
      </c>
      <c r="C97" s="15">
        <v>35.237000000000002</v>
      </c>
      <c r="D97" s="15">
        <f t="shared" si="5"/>
        <v>3.5620966669106844</v>
      </c>
      <c r="E97" s="15">
        <f t="shared" si="9"/>
        <v>3.5875733809999999</v>
      </c>
      <c r="F97" s="15">
        <f t="shared" si="6"/>
        <v>-2.5476714089315511E-2</v>
      </c>
      <c r="G97" s="15">
        <f t="shared" si="7"/>
        <v>6.490629607887275E-4</v>
      </c>
      <c r="H97" s="15">
        <f t="shared" si="8"/>
        <v>6.4906289360873979E-4</v>
      </c>
      <c r="J97" s="21"/>
      <c r="K97" s="21"/>
      <c r="L97" s="21"/>
      <c r="M97" s="21"/>
      <c r="N97" s="21"/>
    </row>
    <row r="98" spans="1:14" ht="15.75">
      <c r="A98" s="23"/>
      <c r="B98" s="2">
        <v>7</v>
      </c>
      <c r="C98" s="15">
        <v>33.984000000000002</v>
      </c>
      <c r="D98" s="15">
        <f t="shared" si="5"/>
        <v>3.5258898256194735</v>
      </c>
      <c r="E98" s="15">
        <f t="shared" si="9"/>
        <v>3.5322021659999998</v>
      </c>
      <c r="F98" s="15">
        <f t="shared" si="6"/>
        <v>-6.3123403805263045E-3</v>
      </c>
      <c r="G98" s="15">
        <f t="shared" si="7"/>
        <v>3.984564107962297E-5</v>
      </c>
      <c r="H98" s="15">
        <f t="shared" si="8"/>
        <v>3.8048608417280303E-3</v>
      </c>
      <c r="J98" s="21"/>
      <c r="K98" s="21"/>
      <c r="L98" s="21"/>
      <c r="M98" s="21"/>
      <c r="N98" s="21"/>
    </row>
    <row r="99" spans="1:14" ht="15.75">
      <c r="A99" s="23"/>
      <c r="B99" s="2">
        <v>8</v>
      </c>
      <c r="C99" s="15">
        <v>33.287999999999997</v>
      </c>
      <c r="D99" s="15">
        <f t="shared" si="5"/>
        <v>3.5051969716806402</v>
      </c>
      <c r="E99" s="15">
        <f t="shared" si="9"/>
        <v>3.4768309510000002</v>
      </c>
      <c r="F99" s="15">
        <f t="shared" si="6"/>
        <v>2.8366020680639981E-2</v>
      </c>
      <c r="G99" s="15">
        <f t="shared" si="7"/>
        <v>8.0463112925449512E-4</v>
      </c>
      <c r="H99" s="15">
        <f t="shared" si="8"/>
        <v>6.7858725951309177E-3</v>
      </c>
      <c r="J99" s="21"/>
      <c r="K99" s="21"/>
      <c r="L99" s="21"/>
      <c r="M99" s="21"/>
      <c r="N99" s="21"/>
    </row>
    <row r="100" spans="1:14" ht="15.75">
      <c r="A100" s="23"/>
      <c r="B100" s="2">
        <v>9</v>
      </c>
      <c r="C100" s="15">
        <v>32.561999999999998</v>
      </c>
      <c r="D100" s="15">
        <f t="shared" si="5"/>
        <v>3.4831459643093226</v>
      </c>
      <c r="E100" s="15">
        <f t="shared" si="9"/>
        <v>3.4214597360000001</v>
      </c>
      <c r="F100" s="15">
        <f t="shared" si="6"/>
        <v>6.1686228309322466E-2</v>
      </c>
      <c r="G100" s="15">
        <f t="shared" si="7"/>
        <v>3.8051907630298563E-3</v>
      </c>
      <c r="H100" s="15">
        <f t="shared" si="8"/>
        <v>1.0905085081321892E-2</v>
      </c>
      <c r="J100" s="21"/>
      <c r="K100" s="21"/>
      <c r="L100" s="21"/>
      <c r="M100" s="21"/>
      <c r="N100" s="21"/>
    </row>
    <row r="101" spans="1:14" ht="15.75">
      <c r="A101" s="24"/>
      <c r="B101" s="2">
        <v>10</v>
      </c>
      <c r="C101" s="15">
        <v>29.911999999999999</v>
      </c>
      <c r="D101" s="15">
        <f t="shared" si="5"/>
        <v>3.3982597376748127</v>
      </c>
      <c r="E101" s="15">
        <f t="shared" si="9"/>
        <v>3.366088521</v>
      </c>
      <c r="F101" s="15">
        <f t="shared" si="6"/>
        <v>3.2171216674812708E-2</v>
      </c>
      <c r="G101" s="15">
        <f t="shared" si="7"/>
        <v>1.0349871823377473E-3</v>
      </c>
      <c r="H101" s="15">
        <f t="shared" si="8"/>
        <v>3.583965504985176E-2</v>
      </c>
      <c r="J101" s="21"/>
      <c r="K101" s="21"/>
      <c r="L101" s="21"/>
      <c r="M101" s="21"/>
      <c r="N101" s="21"/>
    </row>
    <row r="102" spans="1:14" ht="15.75">
      <c r="A102" s="22" t="s">
        <v>14</v>
      </c>
      <c r="B102" s="2">
        <v>2</v>
      </c>
      <c r="C102" s="15">
        <v>30.497</v>
      </c>
      <c r="D102" s="15">
        <f t="shared" si="5"/>
        <v>3.4176283181199016</v>
      </c>
      <c r="E102" s="15">
        <f t="shared" si="9"/>
        <v>3.8090582409999998</v>
      </c>
      <c r="F102" s="15">
        <f t="shared" si="6"/>
        <v>-0.39142992288009815</v>
      </c>
      <c r="G102" s="15">
        <f t="shared" si="7"/>
        <v>0.15321738452591957</v>
      </c>
      <c r="H102" s="15">
        <f t="shared" si="8"/>
        <v>2.8881323949189467E-2</v>
      </c>
      <c r="J102" s="21"/>
      <c r="K102" s="21"/>
      <c r="L102" s="21"/>
      <c r="M102" s="21"/>
      <c r="N102" s="21"/>
    </row>
    <row r="103" spans="1:14" ht="15.75">
      <c r="A103" s="23"/>
      <c r="B103" s="2">
        <v>3</v>
      </c>
      <c r="C103" s="15">
        <v>28.376999999999999</v>
      </c>
      <c r="D103" s="15">
        <f t="shared" si="5"/>
        <v>3.3455789578991433</v>
      </c>
      <c r="E103" s="15">
        <f t="shared" si="9"/>
        <v>3.7536870260000001</v>
      </c>
      <c r="F103" s="15">
        <f t="shared" si="6"/>
        <v>-0.40810806810085687</v>
      </c>
      <c r="G103" s="15">
        <f t="shared" si="7"/>
        <v>0.16655219524901363</v>
      </c>
      <c r="H103" s="15">
        <f t="shared" si="8"/>
        <v>5.8561300173797112E-2</v>
      </c>
      <c r="J103" s="21"/>
      <c r="K103" s="21"/>
      <c r="L103" s="21"/>
      <c r="M103" s="21"/>
      <c r="N103" s="21"/>
    </row>
    <row r="104" spans="1:14" ht="15.75">
      <c r="A104" s="23"/>
      <c r="B104" s="2">
        <v>4</v>
      </c>
      <c r="C104" s="15">
        <v>27.116</v>
      </c>
      <c r="D104" s="15">
        <f t="shared" si="5"/>
        <v>3.3001239595687193</v>
      </c>
      <c r="E104" s="15">
        <f t="shared" si="9"/>
        <v>3.6983158110000001</v>
      </c>
      <c r="F104" s="15">
        <f t="shared" si="6"/>
        <v>-0.39819185143128077</v>
      </c>
      <c r="G104" s="15">
        <f t="shared" si="7"/>
        <v>0.15855675054627119</v>
      </c>
      <c r="H104" s="15">
        <f t="shared" si="8"/>
        <v>8.2627169123197591E-2</v>
      </c>
      <c r="J104" s="21"/>
      <c r="K104" s="21"/>
      <c r="L104" s="21"/>
      <c r="M104" s="21"/>
      <c r="N104" s="21"/>
    </row>
    <row r="105" spans="1:14" ht="15.75">
      <c r="A105" s="23"/>
      <c r="B105" s="2">
        <v>5</v>
      </c>
      <c r="C105" s="15">
        <v>25.898</v>
      </c>
      <c r="D105" s="15">
        <f t="shared" si="5"/>
        <v>3.2541657456466484</v>
      </c>
      <c r="E105" s="15">
        <f t="shared" si="9"/>
        <v>3.642944596</v>
      </c>
      <c r="F105" s="15">
        <f t="shared" si="6"/>
        <v>-0.38877885035335158</v>
      </c>
      <c r="G105" s="15">
        <f t="shared" si="7"/>
        <v>0.15114899448207375</v>
      </c>
      <c r="H105" s="15">
        <f t="shared" si="8"/>
        <v>0.11116065043274502</v>
      </c>
      <c r="J105" s="21"/>
      <c r="K105" s="21"/>
      <c r="L105" s="21"/>
      <c r="M105" s="21"/>
      <c r="N105" s="21"/>
    </row>
    <row r="106" spans="1:14" ht="15.75">
      <c r="A106" s="23"/>
      <c r="B106" s="2">
        <v>6</v>
      </c>
      <c r="C106" s="15">
        <v>25.082999999999998</v>
      </c>
      <c r="D106" s="15">
        <f t="shared" si="5"/>
        <v>3.2221903258360305</v>
      </c>
      <c r="E106" s="15">
        <f t="shared" si="9"/>
        <v>3.5875733809999999</v>
      </c>
      <c r="F106" s="15">
        <f t="shared" si="6"/>
        <v>-0.36538305516396941</v>
      </c>
      <c r="G106" s="15">
        <f t="shared" si="7"/>
        <v>0.13350477700095631</v>
      </c>
      <c r="H106" s="15">
        <f t="shared" si="8"/>
        <v>0.13350477603747141</v>
      </c>
      <c r="J106" s="21"/>
      <c r="K106" s="21"/>
      <c r="L106" s="21"/>
      <c r="M106" s="21"/>
      <c r="N106" s="21"/>
    </row>
    <row r="107" spans="1:14" ht="15.75">
      <c r="A107" s="23"/>
      <c r="B107" s="2">
        <v>7</v>
      </c>
      <c r="C107" s="15">
        <v>23.795000000000002</v>
      </c>
      <c r="D107" s="15">
        <f t="shared" si="5"/>
        <v>3.169475474573074</v>
      </c>
      <c r="E107" s="15">
        <f t="shared" si="9"/>
        <v>3.5322021659999998</v>
      </c>
      <c r="F107" s="15">
        <f t="shared" si="6"/>
        <v>-0.36272669142692582</v>
      </c>
      <c r="G107" s="15">
        <f t="shared" si="7"/>
        <v>0.13157065267352425</v>
      </c>
      <c r="H107" s="15">
        <f t="shared" si="8"/>
        <v>0.17480585825608885</v>
      </c>
      <c r="J107" s="21"/>
      <c r="K107" s="21"/>
      <c r="L107" s="21"/>
      <c r="M107" s="21"/>
      <c r="N107" s="21"/>
    </row>
    <row r="108" spans="1:14" ht="15.75">
      <c r="A108" s="23"/>
      <c r="B108" s="2">
        <v>8</v>
      </c>
      <c r="C108" s="15">
        <v>23.623000000000001</v>
      </c>
      <c r="D108" s="15">
        <f t="shared" si="5"/>
        <v>3.1622208137116217</v>
      </c>
      <c r="E108" s="15">
        <f t="shared" si="9"/>
        <v>3.4768309510000002</v>
      </c>
      <c r="F108" s="15">
        <f t="shared" si="6"/>
        <v>-0.3146101372883785</v>
      </c>
      <c r="G108" s="15">
        <f t="shared" si="7"/>
        <v>9.897953848461237E-2</v>
      </c>
      <c r="H108" s="15">
        <f t="shared" si="8"/>
        <v>0.18092480537719477</v>
      </c>
      <c r="J108" s="21"/>
      <c r="K108" s="21"/>
      <c r="L108" s="21"/>
      <c r="M108" s="21"/>
      <c r="N108" s="21"/>
    </row>
    <row r="109" spans="1:14" ht="15.75">
      <c r="A109" s="23"/>
      <c r="B109" s="2">
        <v>9</v>
      </c>
      <c r="C109" s="15">
        <v>23.370999999999999</v>
      </c>
      <c r="D109" s="15">
        <f t="shared" si="5"/>
        <v>3.1514959375368878</v>
      </c>
      <c r="E109" s="15">
        <f t="shared" si="9"/>
        <v>3.4214597360000001</v>
      </c>
      <c r="F109" s="15">
        <f t="shared" si="6"/>
        <v>-0.26996379846311225</v>
      </c>
      <c r="G109" s="15">
        <f t="shared" si="7"/>
        <v>7.2880452480631894E-2</v>
      </c>
      <c r="H109" s="15">
        <f t="shared" si="8"/>
        <v>0.19016353554742352</v>
      </c>
      <c r="J109" s="21"/>
      <c r="K109" s="21"/>
      <c r="L109" s="21"/>
      <c r="M109" s="21"/>
      <c r="N109" s="21"/>
    </row>
    <row r="110" spans="1:14" ht="15.75">
      <c r="A110" s="24"/>
      <c r="B110" s="2">
        <v>10</v>
      </c>
      <c r="C110" s="15">
        <v>22.919</v>
      </c>
      <c r="D110" s="15">
        <f t="shared" si="5"/>
        <v>3.1319662608772698</v>
      </c>
      <c r="E110" s="15">
        <f t="shared" si="9"/>
        <v>3.366088521</v>
      </c>
      <c r="F110" s="15">
        <f t="shared" si="6"/>
        <v>-0.23412226012273019</v>
      </c>
      <c r="G110" s="15">
        <f t="shared" si="7"/>
        <v>5.4813232684975337E-2</v>
      </c>
      <c r="H110" s="15">
        <f t="shared" si="8"/>
        <v>0.20757784670512947</v>
      </c>
      <c r="J110" s="21"/>
      <c r="K110" s="21"/>
      <c r="L110" s="21"/>
      <c r="M110" s="21"/>
      <c r="N110" s="21"/>
    </row>
    <row r="111" spans="1:14" ht="15.75">
      <c r="A111" s="22" t="s">
        <v>15</v>
      </c>
      <c r="B111" s="2">
        <v>2</v>
      </c>
      <c r="C111" s="15">
        <v>51.23</v>
      </c>
      <c r="D111" s="15">
        <f t="shared" si="5"/>
        <v>3.936325297951111</v>
      </c>
      <c r="E111" s="15">
        <f t="shared" si="9"/>
        <v>3.8090582409999998</v>
      </c>
      <c r="F111" s="15">
        <f t="shared" si="6"/>
        <v>0.12726705695111118</v>
      </c>
      <c r="G111" s="15">
        <f t="shared" si="7"/>
        <v>1.6196903784997375E-2</v>
      </c>
      <c r="H111" s="15">
        <f t="shared" si="8"/>
        <v>0.12162790049670466</v>
      </c>
      <c r="J111" s="21"/>
      <c r="K111" s="21"/>
      <c r="L111" s="21"/>
      <c r="M111" s="21"/>
      <c r="N111" s="21"/>
    </row>
    <row r="112" spans="1:14" ht="15.75">
      <c r="A112" s="23"/>
      <c r="B112" s="2">
        <v>3</v>
      </c>
      <c r="C112" s="15">
        <v>43.353000000000002</v>
      </c>
      <c r="D112" s="15">
        <f t="shared" si="5"/>
        <v>3.7693759049843032</v>
      </c>
      <c r="E112" s="15">
        <f t="shared" si="9"/>
        <v>3.7536870260000001</v>
      </c>
      <c r="F112" s="15">
        <f t="shared" si="6"/>
        <v>1.5688878984303045E-2</v>
      </c>
      <c r="G112" s="15">
        <f t="shared" si="7"/>
        <v>2.4614092378410574E-4</v>
      </c>
      <c r="H112" s="15">
        <f t="shared" si="8"/>
        <v>3.3052158206461409E-2</v>
      </c>
      <c r="J112" s="21"/>
      <c r="K112" s="21"/>
      <c r="L112" s="21"/>
      <c r="M112" s="21"/>
      <c r="N112" s="21"/>
    </row>
    <row r="113" spans="1:14" ht="15.75">
      <c r="A113" s="23"/>
      <c r="B113" s="2">
        <v>4</v>
      </c>
      <c r="C113" s="15">
        <v>39.853000000000002</v>
      </c>
      <c r="D113" s="15">
        <f t="shared" si="5"/>
        <v>3.6851976847113108</v>
      </c>
      <c r="E113" s="15">
        <f t="shared" si="9"/>
        <v>3.6983158110000001</v>
      </c>
      <c r="F113" s="15">
        <f t="shared" si="6"/>
        <v>-1.3118126288689247E-2</v>
      </c>
      <c r="G113" s="15">
        <f t="shared" si="7"/>
        <v>1.7208523732599991E-4</v>
      </c>
      <c r="H113" s="15">
        <f t="shared" si="8"/>
        <v>9.5305049325454978E-3</v>
      </c>
      <c r="J113" s="21"/>
      <c r="K113" s="21"/>
      <c r="L113" s="21"/>
      <c r="M113" s="21"/>
      <c r="N113" s="21"/>
    </row>
    <row r="114" spans="1:14" ht="15.75">
      <c r="A114" s="23"/>
      <c r="B114" s="2">
        <v>5</v>
      </c>
      <c r="C114" s="15">
        <v>36.350999999999999</v>
      </c>
      <c r="D114" s="15">
        <f t="shared" si="5"/>
        <v>3.5932217139174951</v>
      </c>
      <c r="E114" s="15">
        <f t="shared" si="9"/>
        <v>3.642944596</v>
      </c>
      <c r="F114" s="15">
        <f t="shared" si="6"/>
        <v>-4.972288208250486E-2</v>
      </c>
      <c r="G114" s="15">
        <f t="shared" si="7"/>
        <v>2.4723650025906827E-3</v>
      </c>
      <c r="H114" s="15">
        <f t="shared" si="8"/>
        <v>3.1903679641048927E-5</v>
      </c>
      <c r="J114" s="21"/>
      <c r="K114" s="21"/>
      <c r="L114" s="21"/>
      <c r="M114" s="21"/>
      <c r="N114" s="21"/>
    </row>
    <row r="115" spans="1:14" ht="15.75">
      <c r="A115" s="23"/>
      <c r="B115" s="2">
        <v>6</v>
      </c>
      <c r="C115" s="15">
        <v>35.267000000000003</v>
      </c>
      <c r="D115" s="15">
        <f t="shared" si="5"/>
        <v>3.5629476825072626</v>
      </c>
      <c r="E115" s="15">
        <f t="shared" si="9"/>
        <v>3.5875733809999999</v>
      </c>
      <c r="F115" s="15">
        <f t="shared" si="6"/>
        <v>-2.4625698492737325E-2</v>
      </c>
      <c r="G115" s="15">
        <f t="shared" si="7"/>
        <v>6.0642502625520532E-4</v>
      </c>
      <c r="H115" s="15">
        <f t="shared" si="8"/>
        <v>6.0642496131927542E-4</v>
      </c>
      <c r="J115" s="21"/>
      <c r="K115" s="21"/>
      <c r="L115" s="21"/>
      <c r="M115" s="21"/>
      <c r="N115" s="21"/>
    </row>
    <row r="116" spans="1:14" ht="15.75">
      <c r="A116" s="23"/>
      <c r="B116" s="2">
        <v>7</v>
      </c>
      <c r="C116" s="15">
        <v>31.611000000000001</v>
      </c>
      <c r="D116" s="15">
        <f t="shared" si="5"/>
        <v>3.4535051612855003</v>
      </c>
      <c r="E116" s="15">
        <f t="shared" si="9"/>
        <v>3.5322021659999998</v>
      </c>
      <c r="F116" s="15">
        <f t="shared" si="6"/>
        <v>-7.8697004714499474E-2</v>
      </c>
      <c r="G116" s="15">
        <f t="shared" si="7"/>
        <v>6.1932185510339523E-3</v>
      </c>
      <c r="H116" s="15">
        <f t="shared" si="8"/>
        <v>1.7974287183888514E-2</v>
      </c>
      <c r="J116" s="21"/>
      <c r="K116" s="21"/>
      <c r="L116" s="21"/>
      <c r="M116" s="21"/>
      <c r="N116" s="21"/>
    </row>
    <row r="117" spans="1:14" ht="15.75">
      <c r="A117" s="23"/>
      <c r="B117" s="2">
        <v>8</v>
      </c>
      <c r="C117" s="15">
        <v>31.943000000000001</v>
      </c>
      <c r="D117" s="15">
        <f t="shared" si="5"/>
        <v>3.4639530644875443</v>
      </c>
      <c r="E117" s="15">
        <f t="shared" si="9"/>
        <v>3.4768309510000002</v>
      </c>
      <c r="F117" s="15">
        <f t="shared" si="6"/>
        <v>-1.2877886512455916E-2</v>
      </c>
      <c r="G117" s="15">
        <f t="shared" si="7"/>
        <v>1.6583996102769398E-4</v>
      </c>
      <c r="H117" s="15">
        <f t="shared" si="8"/>
        <v>1.5281982328663157E-2</v>
      </c>
      <c r="J117" s="21"/>
      <c r="K117" s="21"/>
      <c r="L117" s="21"/>
      <c r="M117" s="21"/>
      <c r="N117" s="21"/>
    </row>
    <row r="118" spans="1:14" ht="15.75">
      <c r="A118" s="23"/>
      <c r="B118" s="2">
        <v>9</v>
      </c>
      <c r="C118" s="15">
        <v>31.312999999999999</v>
      </c>
      <c r="D118" s="15">
        <f t="shared" si="5"/>
        <v>3.4440333467814677</v>
      </c>
      <c r="E118" s="15">
        <f t="shared" si="9"/>
        <v>3.4214597360000001</v>
      </c>
      <c r="F118" s="15">
        <f t="shared" si="6"/>
        <v>2.2573610781467579E-2</v>
      </c>
      <c r="G118" s="15">
        <f t="shared" si="7"/>
        <v>5.0956790371318929E-4</v>
      </c>
      <c r="H118" s="15">
        <f t="shared" si="8"/>
        <v>2.0603741044954198E-2</v>
      </c>
      <c r="J118" s="21"/>
      <c r="K118" s="21"/>
      <c r="L118" s="21"/>
      <c r="M118" s="21"/>
      <c r="N118" s="21"/>
    </row>
    <row r="119" spans="1:14" ht="15.75">
      <c r="A119" s="24"/>
      <c r="B119" s="2">
        <v>10</v>
      </c>
      <c r="C119" s="15">
        <v>31.853999999999999</v>
      </c>
      <c r="D119" s="15">
        <f t="shared" si="5"/>
        <v>3.4611629628295892</v>
      </c>
      <c r="E119" s="15">
        <f t="shared" si="9"/>
        <v>3.366088521</v>
      </c>
      <c r="F119" s="15">
        <f t="shared" si="6"/>
        <v>9.507444182958924E-2</v>
      </c>
      <c r="G119" s="15">
        <f t="shared" si="7"/>
        <v>9.0391494892079483E-3</v>
      </c>
      <c r="H119" s="15">
        <f t="shared" si="8"/>
        <v>1.5979593488684263E-2</v>
      </c>
    </row>
    <row r="120" spans="1:14" ht="15.75">
      <c r="A120" s="22" t="s">
        <v>16</v>
      </c>
      <c r="B120" s="2">
        <v>2</v>
      </c>
      <c r="C120" s="15">
        <v>101.616</v>
      </c>
      <c r="D120" s="15">
        <f t="shared" si="5"/>
        <v>4.6212010030606194</v>
      </c>
      <c r="E120" s="15">
        <f t="shared" si="9"/>
        <v>3.8090582409999998</v>
      </c>
      <c r="F120" s="15">
        <f t="shared" si="6"/>
        <v>0.81214276206061964</v>
      </c>
      <c r="G120" s="15">
        <f t="shared" si="7"/>
        <v>0.65957586596745221</v>
      </c>
      <c r="H120" s="15">
        <f t="shared" si="8"/>
        <v>1.0683860638122815</v>
      </c>
    </row>
    <row r="121" spans="1:14" ht="15.75">
      <c r="A121" s="23"/>
      <c r="B121" s="2">
        <v>3</v>
      </c>
      <c r="C121" s="15">
        <v>93.683999999999997</v>
      </c>
      <c r="D121" s="15">
        <f t="shared" si="5"/>
        <v>4.5399274169261545</v>
      </c>
      <c r="E121" s="15">
        <f t="shared" si="9"/>
        <v>3.7536870260000001</v>
      </c>
      <c r="F121" s="15">
        <f t="shared" si="6"/>
        <v>0.78624039092615439</v>
      </c>
      <c r="G121" s="15">
        <f t="shared" si="7"/>
        <v>0.61817395232371208</v>
      </c>
      <c r="H121" s="15">
        <f t="shared" si="8"/>
        <v>0.9069782122561143</v>
      </c>
    </row>
    <row r="122" spans="1:14" ht="15.75">
      <c r="A122" s="23"/>
      <c r="B122" s="2">
        <v>4</v>
      </c>
      <c r="C122" s="15">
        <v>84.975999999999999</v>
      </c>
      <c r="D122" s="15">
        <f t="shared" si="5"/>
        <v>4.4423688636800431</v>
      </c>
      <c r="E122" s="15">
        <f t="shared" si="9"/>
        <v>3.6983158110000001</v>
      </c>
      <c r="F122" s="15">
        <f t="shared" si="6"/>
        <v>0.74405305268004307</v>
      </c>
      <c r="G122" s="15">
        <f t="shared" si="7"/>
        <v>0.55361494520249099</v>
      </c>
      <c r="H122" s="15">
        <f t="shared" si="8"/>
        <v>0.73067531946423314</v>
      </c>
    </row>
    <row r="123" spans="1:14" ht="15.75">
      <c r="A123" s="23"/>
      <c r="B123" s="2">
        <v>5</v>
      </c>
      <c r="C123" s="15">
        <v>79.454999999999998</v>
      </c>
      <c r="D123" s="15">
        <f t="shared" si="5"/>
        <v>4.3751908236645995</v>
      </c>
      <c r="E123" s="15">
        <f t="shared" si="9"/>
        <v>3.642944596</v>
      </c>
      <c r="F123" s="15">
        <f t="shared" si="6"/>
        <v>0.73224622766459957</v>
      </c>
      <c r="G123" s="15">
        <f t="shared" si="7"/>
        <v>0.53618453792903653</v>
      </c>
      <c r="H123" s="15">
        <f t="shared" si="8"/>
        <v>0.62034123806640606</v>
      </c>
    </row>
    <row r="124" spans="1:14" ht="15.75">
      <c r="A124" s="23"/>
      <c r="B124" s="2">
        <v>6</v>
      </c>
      <c r="C124" s="15">
        <v>64.394000000000005</v>
      </c>
      <c r="D124" s="15">
        <f t="shared" si="5"/>
        <v>4.1650204610680648</v>
      </c>
      <c r="E124" s="15">
        <f t="shared" si="9"/>
        <v>3.5875733809999999</v>
      </c>
      <c r="F124" s="15">
        <f t="shared" si="6"/>
        <v>0.57744708006806489</v>
      </c>
      <c r="G124" s="15">
        <f t="shared" si="7"/>
        <v>0.33344513027913414</v>
      </c>
      <c r="H124" s="15">
        <f t="shared" si="8"/>
        <v>0.33344513180181434</v>
      </c>
    </row>
    <row r="125" spans="1:14" ht="15.75">
      <c r="A125" s="23"/>
      <c r="B125" s="2">
        <v>7</v>
      </c>
      <c r="C125" s="15">
        <v>55.634999999999998</v>
      </c>
      <c r="D125" s="15">
        <f t="shared" si="5"/>
        <v>4.0188124996096635</v>
      </c>
      <c r="E125" s="15">
        <f t="shared" si="9"/>
        <v>3.5322021659999998</v>
      </c>
      <c r="F125" s="15">
        <f t="shared" si="6"/>
        <v>0.48661033360966366</v>
      </c>
      <c r="G125" s="15">
        <f t="shared" si="7"/>
        <v>0.23678961677570817</v>
      </c>
      <c r="H125" s="15">
        <f t="shared" si="8"/>
        <v>0.1859671785563814</v>
      </c>
    </row>
    <row r="126" spans="1:14" ht="15.75">
      <c r="A126" s="23"/>
      <c r="B126" s="2">
        <v>8</v>
      </c>
      <c r="C126" s="15">
        <v>56.094000000000001</v>
      </c>
      <c r="D126" s="15">
        <f t="shared" si="5"/>
        <v>4.0270288549372335</v>
      </c>
      <c r="E126" s="15">
        <f t="shared" si="9"/>
        <v>3.4768309510000002</v>
      </c>
      <c r="F126" s="15">
        <f t="shared" si="6"/>
        <v>0.55019790393723333</v>
      </c>
      <c r="G126" s="15">
        <f t="shared" si="7"/>
        <v>0.30271773349692505</v>
      </c>
      <c r="H126" s="15">
        <f t="shared" si="8"/>
        <v>0.19312111473220636</v>
      </c>
    </row>
    <row r="127" spans="1:14" ht="15.75">
      <c r="A127" s="23"/>
      <c r="B127" s="2">
        <v>9</v>
      </c>
      <c r="C127" s="15">
        <v>56.316000000000003</v>
      </c>
      <c r="D127" s="15">
        <f t="shared" si="5"/>
        <v>4.0309786866002808</v>
      </c>
      <c r="E127" s="15">
        <f t="shared" si="9"/>
        <v>3.4214597360000001</v>
      </c>
      <c r="F127" s="15">
        <f t="shared" si="6"/>
        <v>0.60951895060028072</v>
      </c>
      <c r="G127" s="15">
        <f t="shared" si="7"/>
        <v>0.37151335114086742</v>
      </c>
      <c r="H127" s="15">
        <f t="shared" si="8"/>
        <v>0.19660826620370164</v>
      </c>
    </row>
    <row r="128" spans="1:14" ht="15.75">
      <c r="A128" s="24"/>
      <c r="B128" s="2">
        <v>10</v>
      </c>
      <c r="C128" s="15">
        <v>47.414000000000001</v>
      </c>
      <c r="D128" s="15">
        <f t="shared" si="5"/>
        <v>3.8589175437410406</v>
      </c>
      <c r="E128" s="15">
        <f t="shared" si="9"/>
        <v>3.366088521</v>
      </c>
      <c r="F128" s="15">
        <f t="shared" si="6"/>
        <v>0.49282902274104057</v>
      </c>
      <c r="G128" s="15">
        <f t="shared" si="7"/>
        <v>0.24288044565588909</v>
      </c>
      <c r="H128" s="15">
        <f t="shared" si="8"/>
        <v>7.3627655369148504E-2</v>
      </c>
    </row>
    <row r="129" spans="1:8" ht="15.75">
      <c r="A129" s="22" t="s">
        <v>17</v>
      </c>
      <c r="B129" s="2">
        <v>2</v>
      </c>
      <c r="C129" s="15">
        <v>46.1</v>
      </c>
      <c r="D129" s="15">
        <f t="shared" si="5"/>
        <v>3.8308129500026027</v>
      </c>
      <c r="E129" s="15">
        <f t="shared" si="9"/>
        <v>3.8090582409999998</v>
      </c>
      <c r="F129" s="15">
        <f t="shared" si="6"/>
        <v>2.1754709002602901E-2</v>
      </c>
      <c r="G129" s="15">
        <f t="shared" si="7"/>
        <v>4.7326736378793173E-4</v>
      </c>
      <c r="H129" s="15">
        <f t="shared" si="8"/>
        <v>5.9165488569974611E-2</v>
      </c>
    </row>
    <row r="130" spans="1:8" ht="15.75">
      <c r="A130" s="23"/>
      <c r="B130" s="2">
        <v>3</v>
      </c>
      <c r="C130" s="15">
        <v>40.064</v>
      </c>
      <c r="D130" s="15">
        <f t="shared" si="5"/>
        <v>3.6904781754776335</v>
      </c>
      <c r="E130" s="15">
        <f t="shared" si="9"/>
        <v>3.7536870260000001</v>
      </c>
      <c r="F130" s="15">
        <f t="shared" si="6"/>
        <v>-6.3208850522366689E-2</v>
      </c>
      <c r="G130" s="15">
        <f t="shared" si="7"/>
        <v>3.9953587843588956E-3</v>
      </c>
      <c r="H130" s="15">
        <f t="shared" si="8"/>
        <v>1.0589396997835444E-2</v>
      </c>
    </row>
    <row r="131" spans="1:8" ht="15.75">
      <c r="A131" s="23"/>
      <c r="B131" s="2">
        <v>4</v>
      </c>
      <c r="C131" s="15">
        <v>36.526000000000003</v>
      </c>
      <c r="D131" s="15">
        <f t="shared" ref="D131:D194" si="10">LN(C131)</f>
        <v>3.5980243357698503</v>
      </c>
      <c r="E131" s="15">
        <f t="shared" si="9"/>
        <v>3.6983158110000001</v>
      </c>
      <c r="F131" s="15">
        <f t="shared" si="6"/>
        <v>-0.10029147523014981</v>
      </c>
      <c r="G131" s="15">
        <f t="shared" si="7"/>
        <v>1.0058380003839752E-2</v>
      </c>
      <c r="H131" s="15">
        <f t="shared" si="8"/>
        <v>1.0922248315976375E-4</v>
      </c>
    </row>
    <row r="132" spans="1:8" ht="15.75">
      <c r="A132" s="23"/>
      <c r="B132" s="2">
        <v>5</v>
      </c>
      <c r="C132" s="15">
        <v>33.893999999999998</v>
      </c>
      <c r="D132" s="15">
        <f t="shared" si="10"/>
        <v>3.5232380075711802</v>
      </c>
      <c r="E132" s="15">
        <f t="shared" si="9"/>
        <v>3.642944596</v>
      </c>
      <c r="F132" s="15">
        <f t="shared" ref="F132:F195" si="11">D132-E132</f>
        <v>-0.11970658842881976</v>
      </c>
      <c r="G132" s="15">
        <f t="shared" ref="G132:G195" si="12">F132^2</f>
        <v>1.4329667313266846E-2</v>
      </c>
      <c r="H132" s="15">
        <f t="shared" ref="H132:H195" si="13">(D132-$L$5)^2</f>
        <v>4.1390401045786158E-3</v>
      </c>
    </row>
    <row r="133" spans="1:8" ht="15.75">
      <c r="A133" s="23"/>
      <c r="B133" s="2">
        <v>6</v>
      </c>
      <c r="C133" s="15">
        <v>31.114999999999998</v>
      </c>
      <c r="D133" s="15">
        <f t="shared" si="10"/>
        <v>3.4376900180211813</v>
      </c>
      <c r="E133" s="15">
        <f t="shared" ref="E133:E196" si="14">3.919800671-0.055371215*B133</f>
        <v>3.5875733809999999</v>
      </c>
      <c r="F133" s="15">
        <f t="shared" si="11"/>
        <v>-0.14988336297881855</v>
      </c>
      <c r="G133" s="15">
        <f t="shared" si="12"/>
        <v>2.2465022497840274E-2</v>
      </c>
      <c r="H133" s="15">
        <f t="shared" si="13"/>
        <v>2.2465022102610234E-2</v>
      </c>
    </row>
    <row r="134" spans="1:8" ht="15.75">
      <c r="A134" s="23"/>
      <c r="B134" s="2">
        <v>7</v>
      </c>
      <c r="C134" s="15">
        <v>29.481999999999999</v>
      </c>
      <c r="D134" s="15">
        <f t="shared" si="10"/>
        <v>3.3837799076250863</v>
      </c>
      <c r="E134" s="15">
        <f t="shared" si="14"/>
        <v>3.5322021659999998</v>
      </c>
      <c r="F134" s="15">
        <f t="shared" si="11"/>
        <v>-0.14842225837491352</v>
      </c>
      <c r="G134" s="15">
        <f t="shared" si="12"/>
        <v>2.2029166781109586E-2</v>
      </c>
      <c r="H134" s="15">
        <f t="shared" si="13"/>
        <v>4.1531779252825078E-2</v>
      </c>
    </row>
    <row r="135" spans="1:8" ht="15.75">
      <c r="A135" s="23"/>
      <c r="B135" s="2">
        <v>8</v>
      </c>
      <c r="C135" s="15">
        <v>29.638000000000002</v>
      </c>
      <c r="D135" s="15">
        <f t="shared" si="10"/>
        <v>3.3890573217679867</v>
      </c>
      <c r="E135" s="15">
        <f t="shared" si="14"/>
        <v>3.4768309510000002</v>
      </c>
      <c r="F135" s="15">
        <f t="shared" si="11"/>
        <v>-8.7773629232013484E-2</v>
      </c>
      <c r="G135" s="15">
        <f t="shared" si="12"/>
        <v>7.7042099885589717E-3</v>
      </c>
      <c r="H135" s="15">
        <f t="shared" si="13"/>
        <v>3.940862524953774E-2</v>
      </c>
    </row>
    <row r="136" spans="1:8" ht="15.75">
      <c r="A136" s="23"/>
      <c r="B136" s="2">
        <v>9</v>
      </c>
      <c r="C136" s="15">
        <v>29.452000000000002</v>
      </c>
      <c r="D136" s="15">
        <f t="shared" si="10"/>
        <v>3.3827618195064706</v>
      </c>
      <c r="E136" s="15">
        <f t="shared" si="14"/>
        <v>3.4214597360000001</v>
      </c>
      <c r="F136" s="15">
        <f t="shared" si="11"/>
        <v>-3.8697916493529494E-2</v>
      </c>
      <c r="G136" s="15">
        <f t="shared" si="12"/>
        <v>1.497528740940182E-3</v>
      </c>
      <c r="H136" s="15">
        <f t="shared" si="13"/>
        <v>4.1947775181346576E-2</v>
      </c>
    </row>
    <row r="137" spans="1:8" ht="15.75">
      <c r="A137" s="24"/>
      <c r="B137" s="2">
        <v>10</v>
      </c>
      <c r="C137" s="15">
        <v>27.893999999999998</v>
      </c>
      <c r="D137" s="15">
        <f t="shared" si="10"/>
        <v>3.3284116119365028</v>
      </c>
      <c r="E137" s="15">
        <f t="shared" si="14"/>
        <v>3.366088521</v>
      </c>
      <c r="F137" s="15">
        <f t="shared" si="11"/>
        <v>-3.7676909063497188E-2</v>
      </c>
      <c r="G137" s="15">
        <f t="shared" si="12"/>
        <v>1.4195494765790366E-3</v>
      </c>
      <c r="H137" s="15">
        <f t="shared" si="13"/>
        <v>6.7164821860733234E-2</v>
      </c>
    </row>
    <row r="138" spans="1:8" ht="15.75">
      <c r="A138" s="22" t="s">
        <v>18</v>
      </c>
      <c r="B138" s="2">
        <v>2</v>
      </c>
      <c r="C138" s="15">
        <v>48.957000000000001</v>
      </c>
      <c r="D138" s="15">
        <f t="shared" si="10"/>
        <v>3.8909423618169074</v>
      </c>
      <c r="E138" s="15">
        <f t="shared" si="14"/>
        <v>3.8090582409999998</v>
      </c>
      <c r="F138" s="15">
        <f t="shared" si="11"/>
        <v>8.1884120816907657E-2</v>
      </c>
      <c r="G138" s="15">
        <f t="shared" si="12"/>
        <v>6.7050092419579299E-3</v>
      </c>
      <c r="H138" s="15">
        <f t="shared" si="13"/>
        <v>9.2032739321848148E-2</v>
      </c>
    </row>
    <row r="139" spans="1:8" ht="15.75">
      <c r="A139" s="23"/>
      <c r="B139" s="2">
        <v>3</v>
      </c>
      <c r="C139" s="15">
        <v>40.368000000000002</v>
      </c>
      <c r="D139" s="15">
        <f t="shared" si="10"/>
        <v>3.6980373918987022</v>
      </c>
      <c r="E139" s="15">
        <f t="shared" si="14"/>
        <v>3.7536870260000001</v>
      </c>
      <c r="F139" s="15">
        <f t="shared" si="11"/>
        <v>-5.5649634101297973E-2</v>
      </c>
      <c r="G139" s="15">
        <f t="shared" si="12"/>
        <v>3.0968817756083463E-3</v>
      </c>
      <c r="H139" s="15">
        <f t="shared" si="13"/>
        <v>1.2202297995113085E-2</v>
      </c>
    </row>
    <row r="140" spans="1:8" ht="15.75">
      <c r="A140" s="23"/>
      <c r="B140" s="2">
        <v>4</v>
      </c>
      <c r="C140" s="15">
        <v>38.912999999999997</v>
      </c>
      <c r="D140" s="15">
        <f t="shared" si="10"/>
        <v>3.6613283850266458</v>
      </c>
      <c r="E140" s="15">
        <f t="shared" si="14"/>
        <v>3.6983158110000001</v>
      </c>
      <c r="F140" s="15">
        <f t="shared" si="11"/>
        <v>-3.6987425973354249E-2</v>
      </c>
      <c r="G140" s="15">
        <f t="shared" si="12"/>
        <v>1.3680696801343605E-3</v>
      </c>
      <c r="H140" s="15">
        <f t="shared" si="13"/>
        <v>5.439800813456408E-3</v>
      </c>
    </row>
    <row r="141" spans="1:8" ht="15.75">
      <c r="A141" s="23"/>
      <c r="B141" s="2">
        <v>5</v>
      </c>
      <c r="C141" s="15">
        <v>35.582999999999998</v>
      </c>
      <c r="D141" s="15">
        <f t="shared" si="10"/>
        <v>3.5718679957152482</v>
      </c>
      <c r="E141" s="15">
        <f t="shared" si="14"/>
        <v>3.642944596</v>
      </c>
      <c r="F141" s="15">
        <f t="shared" si="11"/>
        <v>-7.1076600284751823E-2</v>
      </c>
      <c r="G141" s="15">
        <f t="shared" si="12"/>
        <v>5.051883108038383E-3</v>
      </c>
      <c r="H141" s="15">
        <f t="shared" si="13"/>
        <v>2.4665908552869522E-4</v>
      </c>
    </row>
    <row r="142" spans="1:8" ht="15.75">
      <c r="A142" s="23"/>
      <c r="B142" s="2">
        <v>6</v>
      </c>
      <c r="C142" s="15">
        <v>34.399000000000001</v>
      </c>
      <c r="D142" s="15">
        <f t="shared" si="10"/>
        <v>3.538027494189377</v>
      </c>
      <c r="E142" s="15">
        <f t="shared" si="14"/>
        <v>3.5875733809999999</v>
      </c>
      <c r="F142" s="15">
        <f t="shared" si="11"/>
        <v>-4.9545886810622886E-2</v>
      </c>
      <c r="G142" s="15">
        <f t="shared" si="12"/>
        <v>2.4547948998510549E-3</v>
      </c>
      <c r="H142" s="15">
        <f t="shared" si="13"/>
        <v>2.4547947692026479E-3</v>
      </c>
    </row>
    <row r="143" spans="1:8" ht="15.75">
      <c r="A143" s="23"/>
      <c r="B143" s="2">
        <v>7</v>
      </c>
      <c r="C143" s="15">
        <v>30.835000000000001</v>
      </c>
      <c r="D143" s="15">
        <f t="shared" si="10"/>
        <v>3.4286504084434561</v>
      </c>
      <c r="E143" s="15">
        <f t="shared" si="14"/>
        <v>3.5322021659999998</v>
      </c>
      <c r="F143" s="15">
        <f t="shared" si="11"/>
        <v>-0.10355175755654367</v>
      </c>
      <c r="G143" s="15">
        <f t="shared" si="12"/>
        <v>1.0722966493049199E-2</v>
      </c>
      <c r="H143" s="15">
        <f t="shared" si="13"/>
        <v>2.5256510787141216E-2</v>
      </c>
    </row>
    <row r="144" spans="1:8" ht="15.75">
      <c r="A144" s="23"/>
      <c r="B144" s="2">
        <v>8</v>
      </c>
      <c r="C144" s="15">
        <v>28.792000000000002</v>
      </c>
      <c r="D144" s="15">
        <f t="shared" si="10"/>
        <v>3.3600975707767295</v>
      </c>
      <c r="E144" s="15">
        <f t="shared" si="14"/>
        <v>3.4768309510000002</v>
      </c>
      <c r="F144" s="15">
        <f t="shared" si="11"/>
        <v>-0.11673338022327062</v>
      </c>
      <c r="G144" s="15">
        <f t="shared" si="12"/>
        <v>1.3626682058350669E-2</v>
      </c>
      <c r="H144" s="15">
        <f t="shared" si="13"/>
        <v>5.1745243636898398E-2</v>
      </c>
    </row>
    <row r="145" spans="1:8" ht="15.75">
      <c r="A145" s="23"/>
      <c r="B145" s="2">
        <v>9</v>
      </c>
      <c r="C145" s="15">
        <v>29.597000000000001</v>
      </c>
      <c r="D145" s="15">
        <f t="shared" si="10"/>
        <v>3.3876730048422683</v>
      </c>
      <c r="E145" s="15">
        <f t="shared" si="14"/>
        <v>3.4214597360000001</v>
      </c>
      <c r="F145" s="15">
        <f t="shared" si="11"/>
        <v>-3.3786731157731786E-2</v>
      </c>
      <c r="G145" s="15">
        <f t="shared" si="12"/>
        <v>1.1415432023248438E-3</v>
      </c>
      <c r="H145" s="15">
        <f t="shared" si="13"/>
        <v>3.9960159860881819E-2</v>
      </c>
    </row>
    <row r="146" spans="1:8" ht="15.75">
      <c r="A146" s="24"/>
      <c r="B146" s="2">
        <v>10</v>
      </c>
      <c r="C146" s="15">
        <v>28.67</v>
      </c>
      <c r="D146" s="15">
        <f t="shared" si="10"/>
        <v>3.3558512798952784</v>
      </c>
      <c r="E146" s="15">
        <f t="shared" si="14"/>
        <v>3.366088521</v>
      </c>
      <c r="F146" s="15">
        <f t="shared" si="11"/>
        <v>-1.0237241104721573E-2</v>
      </c>
      <c r="G146" s="15">
        <f t="shared" si="12"/>
        <v>1.0480110543620096E-4</v>
      </c>
      <c r="H146" s="15">
        <f t="shared" si="13"/>
        <v>5.3695131529354734E-2</v>
      </c>
    </row>
    <row r="147" spans="1:8" ht="15.75">
      <c r="A147" s="22" t="s">
        <v>19</v>
      </c>
      <c r="B147" s="2">
        <v>2</v>
      </c>
      <c r="C147" s="15">
        <v>69.706999999999994</v>
      </c>
      <c r="D147" s="15">
        <f t="shared" si="10"/>
        <v>4.2443007431397506</v>
      </c>
      <c r="E147" s="15">
        <f t="shared" si="14"/>
        <v>3.8090582409999998</v>
      </c>
      <c r="F147" s="15">
        <f t="shared" si="11"/>
        <v>0.4352425021397508</v>
      </c>
      <c r="G147" s="15">
        <f t="shared" si="12"/>
        <v>0.18943603566887099</v>
      </c>
      <c r="H147" s="15">
        <f t="shared" si="13"/>
        <v>0.43129082991477102</v>
      </c>
    </row>
    <row r="148" spans="1:8" ht="15.75">
      <c r="A148" s="23"/>
      <c r="B148" s="2">
        <v>3</v>
      </c>
      <c r="C148" s="15">
        <v>57.277000000000001</v>
      </c>
      <c r="D148" s="15">
        <f t="shared" si="10"/>
        <v>4.047899146979133</v>
      </c>
      <c r="E148" s="15">
        <f t="shared" si="14"/>
        <v>3.7536870260000001</v>
      </c>
      <c r="F148" s="15">
        <f t="shared" si="11"/>
        <v>0.29421212097913285</v>
      </c>
      <c r="G148" s="15">
        <f t="shared" si="12"/>
        <v>8.6560772131039909E-2</v>
      </c>
      <c r="H148" s="15">
        <f t="shared" si="13"/>
        <v>0.21189981203811661</v>
      </c>
    </row>
    <row r="149" spans="1:8" ht="15.75">
      <c r="A149" s="23"/>
      <c r="B149" s="2">
        <v>4</v>
      </c>
      <c r="C149" s="15">
        <v>52.844999999999999</v>
      </c>
      <c r="D149" s="15">
        <f t="shared" si="10"/>
        <v>3.9673631004613106</v>
      </c>
      <c r="E149" s="15">
        <f t="shared" si="14"/>
        <v>3.6983158110000001</v>
      </c>
      <c r="F149" s="15">
        <f t="shared" si="11"/>
        <v>0.26904728946131051</v>
      </c>
      <c r="G149" s="15">
        <f t="shared" si="12"/>
        <v>7.2386443966478212E-2</v>
      </c>
      <c r="H149" s="15">
        <f t="shared" si="13"/>
        <v>0.14424023200997518</v>
      </c>
    </row>
    <row r="150" spans="1:8" ht="15.75">
      <c r="A150" s="23"/>
      <c r="B150" s="2">
        <v>5</v>
      </c>
      <c r="C150" s="15">
        <v>45.305</v>
      </c>
      <c r="D150" s="15">
        <f t="shared" si="10"/>
        <v>3.8134174016740241</v>
      </c>
      <c r="E150" s="15">
        <f t="shared" si="14"/>
        <v>3.642944596</v>
      </c>
      <c r="F150" s="15">
        <f t="shared" si="11"/>
        <v>0.17047280567402412</v>
      </c>
      <c r="G150" s="15">
        <f t="shared" si="12"/>
        <v>2.9060977474373591E-2</v>
      </c>
      <c r="H150" s="15">
        <f t="shared" si="13"/>
        <v>5.1005522269741088E-2</v>
      </c>
    </row>
    <row r="151" spans="1:8" ht="15.75">
      <c r="A151" s="23"/>
      <c r="B151" s="2">
        <v>6</v>
      </c>
      <c r="C151" s="15">
        <v>38.981999999999999</v>
      </c>
      <c r="D151" s="15">
        <f t="shared" si="10"/>
        <v>3.6631000011264487</v>
      </c>
      <c r="E151" s="15">
        <f t="shared" si="14"/>
        <v>3.5875733809999999</v>
      </c>
      <c r="F151" s="15">
        <f t="shared" si="11"/>
        <v>7.552662012644884E-2</v>
      </c>
      <c r="G151" s="15">
        <f t="shared" si="12"/>
        <v>5.704270347724907E-3</v>
      </c>
      <c r="H151" s="15">
        <f t="shared" si="13"/>
        <v>5.704270546882364E-3</v>
      </c>
    </row>
    <row r="152" spans="1:8" ht="15.75">
      <c r="A152" s="23"/>
      <c r="B152" s="2">
        <v>7</v>
      </c>
      <c r="C152" s="15">
        <v>39.494</v>
      </c>
      <c r="D152" s="15">
        <f t="shared" si="10"/>
        <v>3.6761487616351181</v>
      </c>
      <c r="E152" s="15">
        <f t="shared" si="14"/>
        <v>3.5322021659999998</v>
      </c>
      <c r="F152" s="15">
        <f t="shared" si="11"/>
        <v>0.14394659563511825</v>
      </c>
      <c r="G152" s="15">
        <f t="shared" si="12"/>
        <v>2.0720622394940245E-2</v>
      </c>
      <c r="H152" s="15">
        <f t="shared" si="13"/>
        <v>7.8455982882220249E-3</v>
      </c>
    </row>
    <row r="153" spans="1:8" ht="15.75">
      <c r="A153" s="23"/>
      <c r="B153" s="2">
        <v>8</v>
      </c>
      <c r="C153" s="15">
        <v>39.707000000000001</v>
      </c>
      <c r="D153" s="15">
        <f t="shared" si="10"/>
        <v>3.6815274945683103</v>
      </c>
      <c r="E153" s="15">
        <f t="shared" si="14"/>
        <v>3.4768309510000002</v>
      </c>
      <c r="F153" s="15">
        <f t="shared" si="11"/>
        <v>0.20469654356831013</v>
      </c>
      <c r="G153" s="15">
        <f t="shared" si="12"/>
        <v>4.1900674948813089E-2</v>
      </c>
      <c r="H153" s="15">
        <f t="shared" si="13"/>
        <v>8.827375704156204E-3</v>
      </c>
    </row>
    <row r="154" spans="1:8" ht="15.75">
      <c r="A154" s="23"/>
      <c r="B154" s="2">
        <v>9</v>
      </c>
      <c r="C154" s="15">
        <v>36.963999999999999</v>
      </c>
      <c r="D154" s="15">
        <f t="shared" si="10"/>
        <v>3.609944466025794</v>
      </c>
      <c r="E154" s="15">
        <f t="shared" si="14"/>
        <v>3.4214597360000001</v>
      </c>
      <c r="F154" s="15">
        <f t="shared" si="11"/>
        <v>0.18848473002579391</v>
      </c>
      <c r="G154" s="15">
        <f t="shared" si="12"/>
        <v>3.5526493452896414E-2</v>
      </c>
      <c r="H154" s="15">
        <f t="shared" si="13"/>
        <v>5.0046550422201306E-4</v>
      </c>
    </row>
    <row r="155" spans="1:8" ht="15.75">
      <c r="A155" s="24"/>
      <c r="B155" s="2">
        <v>10</v>
      </c>
      <c r="C155" s="15">
        <v>31.37</v>
      </c>
      <c r="D155" s="15">
        <f t="shared" si="10"/>
        <v>3.4458520222025868</v>
      </c>
      <c r="E155" s="15">
        <f t="shared" si="14"/>
        <v>3.366088521</v>
      </c>
      <c r="F155" s="15">
        <f t="shared" si="11"/>
        <v>7.9763501202586795E-2</v>
      </c>
      <c r="G155" s="15">
        <f t="shared" si="12"/>
        <v>6.3622161240950654E-3</v>
      </c>
      <c r="H155" s="15">
        <f t="shared" si="13"/>
        <v>2.0084943165677591E-2</v>
      </c>
    </row>
    <row r="156" spans="1:8" ht="15.75">
      <c r="A156" s="22" t="s">
        <v>20</v>
      </c>
      <c r="B156" s="2">
        <v>2</v>
      </c>
      <c r="C156" s="15">
        <v>59.23</v>
      </c>
      <c r="D156" s="15">
        <f t="shared" si="10"/>
        <v>4.0814281702888735</v>
      </c>
      <c r="E156" s="15">
        <f t="shared" si="14"/>
        <v>3.8090582409999998</v>
      </c>
      <c r="F156" s="15">
        <f t="shared" si="11"/>
        <v>0.27236992928887371</v>
      </c>
      <c r="G156" s="15">
        <f t="shared" si="12"/>
        <v>7.4185378380826061E-2</v>
      </c>
      <c r="H156" s="15">
        <f t="shared" si="13"/>
        <v>0.24389255420581202</v>
      </c>
    </row>
    <row r="157" spans="1:8" ht="15.75">
      <c r="A157" s="23"/>
      <c r="B157" s="2">
        <v>3</v>
      </c>
      <c r="C157" s="15">
        <v>55.941000000000003</v>
      </c>
      <c r="D157" s="15">
        <f t="shared" si="10"/>
        <v>4.024297563910066</v>
      </c>
      <c r="E157" s="15">
        <f t="shared" si="14"/>
        <v>3.7536870260000001</v>
      </c>
      <c r="F157" s="15">
        <f t="shared" si="11"/>
        <v>0.27061053791006584</v>
      </c>
      <c r="G157" s="15">
        <f t="shared" si="12"/>
        <v>7.3230063227975178E-2</v>
      </c>
      <c r="H157" s="15">
        <f t="shared" si="13"/>
        <v>0.19072801309007045</v>
      </c>
    </row>
    <row r="158" spans="1:8" ht="15.75">
      <c r="A158" s="23"/>
      <c r="B158" s="2">
        <v>4</v>
      </c>
      <c r="C158" s="15">
        <v>52.561999999999998</v>
      </c>
      <c r="D158" s="15">
        <f t="shared" si="10"/>
        <v>3.961993425202786</v>
      </c>
      <c r="E158" s="15">
        <f t="shared" si="14"/>
        <v>3.6983158110000001</v>
      </c>
      <c r="F158" s="15">
        <f t="shared" si="11"/>
        <v>0.2636776142027859</v>
      </c>
      <c r="G158" s="15">
        <f t="shared" si="12"/>
        <v>6.9525884231673205E-2</v>
      </c>
      <c r="H158" s="15">
        <f t="shared" si="13"/>
        <v>0.14019037048813099</v>
      </c>
    </row>
    <row r="159" spans="1:8" ht="15.75">
      <c r="A159" s="23"/>
      <c r="B159" s="2">
        <v>5</v>
      </c>
      <c r="C159" s="15">
        <v>46.652000000000001</v>
      </c>
      <c r="D159" s="15">
        <f t="shared" si="10"/>
        <v>3.8427157988288037</v>
      </c>
      <c r="E159" s="15">
        <f t="shared" si="14"/>
        <v>3.642944596</v>
      </c>
      <c r="F159" s="15">
        <f t="shared" si="11"/>
        <v>0.19977120282880367</v>
      </c>
      <c r="G159" s="15">
        <f t="shared" si="12"/>
        <v>3.9908533479667017E-2</v>
      </c>
      <c r="H159" s="15">
        <f t="shared" si="13"/>
        <v>6.5097654048317355E-2</v>
      </c>
    </row>
    <row r="160" spans="1:8" ht="15.75">
      <c r="A160" s="23"/>
      <c r="B160" s="2">
        <v>6</v>
      </c>
      <c r="C160" s="15">
        <v>43.252000000000002</v>
      </c>
      <c r="D160" s="15">
        <f t="shared" si="10"/>
        <v>3.7670434750832906</v>
      </c>
      <c r="E160" s="15">
        <f t="shared" si="14"/>
        <v>3.5875733809999999</v>
      </c>
      <c r="F160" s="15">
        <f t="shared" si="11"/>
        <v>0.17947009408329073</v>
      </c>
      <c r="G160" s="15">
        <f t="shared" si="12"/>
        <v>3.2209514670265227E-2</v>
      </c>
      <c r="H160" s="15">
        <f t="shared" si="13"/>
        <v>3.2209515143513036E-2</v>
      </c>
    </row>
    <row r="161" spans="1:8" ht="15.75">
      <c r="A161" s="23"/>
      <c r="B161" s="2">
        <v>7</v>
      </c>
      <c r="C161" s="15">
        <v>38.838999999999999</v>
      </c>
      <c r="D161" s="15">
        <f t="shared" si="10"/>
        <v>3.6594248964387384</v>
      </c>
      <c r="E161" s="15">
        <f t="shared" si="14"/>
        <v>3.5322021659999998</v>
      </c>
      <c r="F161" s="15">
        <f t="shared" si="11"/>
        <v>0.12722273043873855</v>
      </c>
      <c r="G161" s="15">
        <f t="shared" si="12"/>
        <v>1.6185623140287934E-2</v>
      </c>
      <c r="H161" s="15">
        <f t="shared" si="13"/>
        <v>5.1626404603097821E-3</v>
      </c>
    </row>
    <row r="162" spans="1:8" ht="15.75">
      <c r="A162" s="23"/>
      <c r="B162" s="2">
        <v>8</v>
      </c>
      <c r="C162" s="15">
        <v>38.143999999999998</v>
      </c>
      <c r="D162" s="15">
        <f t="shared" si="10"/>
        <v>3.6413684714428847</v>
      </c>
      <c r="E162" s="15">
        <f t="shared" si="14"/>
        <v>3.4768309510000002</v>
      </c>
      <c r="F162" s="15">
        <f t="shared" si="11"/>
        <v>0.1645375204428845</v>
      </c>
      <c r="G162" s="15">
        <f t="shared" si="12"/>
        <v>2.7072595633492635E-2</v>
      </c>
      <c r="H162" s="15">
        <f t="shared" si="13"/>
        <v>2.8939118976113619E-3</v>
      </c>
    </row>
    <row r="163" spans="1:8" ht="15.75">
      <c r="A163" s="23"/>
      <c r="B163" s="2">
        <v>9</v>
      </c>
      <c r="C163" s="15">
        <v>35.238</v>
      </c>
      <c r="D163" s="15">
        <f t="shared" si="10"/>
        <v>3.5621250457684375</v>
      </c>
      <c r="E163" s="15">
        <f t="shared" si="14"/>
        <v>3.4214597360000001</v>
      </c>
      <c r="F163" s="15">
        <f t="shared" si="11"/>
        <v>0.14066530976843739</v>
      </c>
      <c r="G163" s="15">
        <f t="shared" si="12"/>
        <v>1.9786729372250445E-2</v>
      </c>
      <c r="H163" s="15">
        <f t="shared" si="13"/>
        <v>6.4761769895282635E-4</v>
      </c>
    </row>
    <row r="164" spans="1:8" ht="15.75">
      <c r="A164" s="24"/>
      <c r="B164" s="2">
        <v>10</v>
      </c>
      <c r="C164" s="15">
        <v>32.936</v>
      </c>
      <c r="D164" s="15">
        <f t="shared" si="10"/>
        <v>3.4945662844676035</v>
      </c>
      <c r="E164" s="15">
        <f t="shared" si="14"/>
        <v>3.366088521</v>
      </c>
      <c r="F164" s="15">
        <f t="shared" si="11"/>
        <v>0.12847776346760353</v>
      </c>
      <c r="G164" s="15">
        <f t="shared" si="12"/>
        <v>1.6506535705637482E-2</v>
      </c>
      <c r="H164" s="15">
        <f t="shared" si="13"/>
        <v>8.6503197601344711E-3</v>
      </c>
    </row>
    <row r="165" spans="1:8" ht="15.75">
      <c r="A165" s="22" t="s">
        <v>21</v>
      </c>
      <c r="B165" s="2">
        <v>2</v>
      </c>
      <c r="C165" s="15">
        <v>50.725000000000001</v>
      </c>
      <c r="D165" s="15">
        <f t="shared" si="10"/>
        <v>3.9264188857118785</v>
      </c>
      <c r="E165" s="15">
        <f t="shared" si="14"/>
        <v>3.8090582409999998</v>
      </c>
      <c r="F165" s="15">
        <f t="shared" si="11"/>
        <v>0.11736064471187868</v>
      </c>
      <c r="G165" s="15">
        <f t="shared" si="12"/>
        <v>1.3773520927187817E-2</v>
      </c>
      <c r="H165" s="15">
        <f t="shared" si="13"/>
        <v>0.11481627695695532</v>
      </c>
    </row>
    <row r="166" spans="1:8" ht="15.75">
      <c r="A166" s="23"/>
      <c r="B166" s="2">
        <v>3</v>
      </c>
      <c r="C166" s="15">
        <v>43.5</v>
      </c>
      <c r="D166" s="15">
        <f t="shared" si="10"/>
        <v>3.7727609380946383</v>
      </c>
      <c r="E166" s="15">
        <f t="shared" si="14"/>
        <v>3.7536870260000001</v>
      </c>
      <c r="F166" s="15">
        <f t="shared" si="11"/>
        <v>1.9073912094638157E-2</v>
      </c>
      <c r="G166" s="15">
        <f t="shared" si="12"/>
        <v>3.6381412259398375E-4</v>
      </c>
      <c r="H166" s="15">
        <f t="shared" si="13"/>
        <v>3.4294431791004248E-2</v>
      </c>
    </row>
    <row r="167" spans="1:8" ht="15.75">
      <c r="A167" s="23"/>
      <c r="B167" s="2">
        <v>4</v>
      </c>
      <c r="C167" s="15">
        <v>42.713999999999999</v>
      </c>
      <c r="D167" s="15">
        <f t="shared" si="10"/>
        <v>3.7545267353497911</v>
      </c>
      <c r="E167" s="15">
        <f t="shared" si="14"/>
        <v>3.6983158110000001</v>
      </c>
      <c r="F167" s="15">
        <f t="shared" si="11"/>
        <v>5.6210924349791025E-2</v>
      </c>
      <c r="G167" s="15">
        <f t="shared" si="12"/>
        <v>3.1596680162579295E-3</v>
      </c>
      <c r="H167" s="15">
        <f t="shared" si="13"/>
        <v>2.7873422968889141E-2</v>
      </c>
    </row>
    <row r="168" spans="1:8" ht="15.75">
      <c r="A168" s="23"/>
      <c r="B168" s="2">
        <v>5</v>
      </c>
      <c r="C168" s="15">
        <v>39.590000000000003</v>
      </c>
      <c r="D168" s="15">
        <f t="shared" si="10"/>
        <v>3.6785765611180392</v>
      </c>
      <c r="E168" s="15">
        <f t="shared" si="14"/>
        <v>3.642944596</v>
      </c>
      <c r="F168" s="15">
        <f t="shared" si="11"/>
        <v>3.5631965118039233E-2</v>
      </c>
      <c r="G168" s="15">
        <f t="shared" si="12"/>
        <v>1.2696369381731646E-3</v>
      </c>
      <c r="H168" s="15">
        <f t="shared" si="13"/>
        <v>8.2815790315641721E-3</v>
      </c>
    </row>
    <row r="169" spans="1:8" ht="15.75">
      <c r="A169" s="23"/>
      <c r="B169" s="2">
        <v>6</v>
      </c>
      <c r="C169" s="15">
        <v>36.576999999999998</v>
      </c>
      <c r="D169" s="15">
        <f t="shared" si="10"/>
        <v>3.5994196275711183</v>
      </c>
      <c r="E169" s="15">
        <f t="shared" si="14"/>
        <v>3.5875733809999999</v>
      </c>
      <c r="F169" s="15">
        <f t="shared" si="11"/>
        <v>1.1846246571118435E-2</v>
      </c>
      <c r="G169" s="15">
        <f t="shared" si="12"/>
        <v>1.4033355782373528E-4</v>
      </c>
      <c r="H169" s="15">
        <f t="shared" si="13"/>
        <v>1.4033358906131015E-4</v>
      </c>
    </row>
    <row r="170" spans="1:8" ht="15.75">
      <c r="A170" s="23"/>
      <c r="B170" s="2">
        <v>7</v>
      </c>
      <c r="C170" s="15">
        <v>33.646999999999998</v>
      </c>
      <c r="D170" s="15">
        <f t="shared" si="10"/>
        <v>3.5159238990703052</v>
      </c>
      <c r="E170" s="15">
        <f t="shared" si="14"/>
        <v>3.5322021659999998</v>
      </c>
      <c r="F170" s="15">
        <f t="shared" si="11"/>
        <v>-1.6278266929694585E-2</v>
      </c>
      <c r="G170" s="15">
        <f t="shared" si="12"/>
        <v>2.6498197423438838E-4</v>
      </c>
      <c r="H170" s="15">
        <f t="shared" si="13"/>
        <v>5.1336480718598828E-3</v>
      </c>
    </row>
    <row r="171" spans="1:8" ht="15.75">
      <c r="A171" s="23"/>
      <c r="B171" s="2">
        <v>8</v>
      </c>
      <c r="C171" s="15">
        <v>34.712000000000003</v>
      </c>
      <c r="D171" s="15">
        <f t="shared" si="10"/>
        <v>3.5470854484960497</v>
      </c>
      <c r="E171" s="15">
        <f t="shared" si="14"/>
        <v>3.4768309510000002</v>
      </c>
      <c r="F171" s="15">
        <f t="shared" si="11"/>
        <v>7.0254497496049506E-2</v>
      </c>
      <c r="G171" s="15">
        <f t="shared" si="12"/>
        <v>4.9356944184224261E-3</v>
      </c>
      <c r="H171" s="15">
        <f t="shared" si="13"/>
        <v>1.6392725716810987E-3</v>
      </c>
    </row>
    <row r="172" spans="1:8" ht="15.75">
      <c r="A172" s="23"/>
      <c r="B172" s="2">
        <v>9</v>
      </c>
      <c r="C172" s="15">
        <v>33.124000000000002</v>
      </c>
      <c r="D172" s="15">
        <f t="shared" si="10"/>
        <v>3.5002580951714539</v>
      </c>
      <c r="E172" s="15">
        <f t="shared" si="14"/>
        <v>3.4214597360000001</v>
      </c>
      <c r="F172" s="15">
        <f t="shared" si="11"/>
        <v>7.8798359171453836E-2</v>
      </c>
      <c r="G172" s="15">
        <f t="shared" si="12"/>
        <v>6.2091814081134426E-3</v>
      </c>
      <c r="H172" s="15">
        <f t="shared" si="13"/>
        <v>7.6239589090774914E-3</v>
      </c>
    </row>
    <row r="173" spans="1:8" ht="15.75">
      <c r="A173" s="24"/>
      <c r="B173" s="2">
        <v>10</v>
      </c>
      <c r="C173" s="15">
        <v>31.239000000000001</v>
      </c>
      <c r="D173" s="15">
        <f t="shared" si="10"/>
        <v>3.4416673142158687</v>
      </c>
      <c r="E173" s="15">
        <f t="shared" si="14"/>
        <v>3.366088521</v>
      </c>
      <c r="F173" s="15">
        <f t="shared" si="11"/>
        <v>7.5578793215868689E-2</v>
      </c>
      <c r="G173" s="15">
        <f t="shared" si="12"/>
        <v>5.7121539839670391E-3</v>
      </c>
      <c r="H173" s="15">
        <f t="shared" si="13"/>
        <v>2.1288579939673119E-2</v>
      </c>
    </row>
    <row r="174" spans="1:8" ht="15.75">
      <c r="A174" s="22" t="s">
        <v>22</v>
      </c>
      <c r="B174" s="2">
        <v>2</v>
      </c>
      <c r="C174" s="15">
        <v>46.56</v>
      </c>
      <c r="D174" s="15">
        <f t="shared" si="10"/>
        <v>3.8407418034231826</v>
      </c>
      <c r="E174" s="15">
        <f t="shared" si="14"/>
        <v>3.8090582409999998</v>
      </c>
      <c r="F174" s="15">
        <f t="shared" si="11"/>
        <v>3.1683562423182821E-2</v>
      </c>
      <c r="G174" s="15">
        <f t="shared" si="12"/>
        <v>1.0038481278237224E-3</v>
      </c>
      <c r="H174" s="15">
        <f t="shared" si="13"/>
        <v>6.4094250779827291E-2</v>
      </c>
    </row>
    <row r="175" spans="1:8" ht="15.75">
      <c r="A175" s="23"/>
      <c r="B175" s="2">
        <v>3</v>
      </c>
      <c r="C175" s="15">
        <v>40.023000000000003</v>
      </c>
      <c r="D175" s="15">
        <f t="shared" si="10"/>
        <v>3.6894542888647788</v>
      </c>
      <c r="E175" s="15">
        <f t="shared" si="14"/>
        <v>3.7536870260000001</v>
      </c>
      <c r="F175" s="15">
        <f t="shared" si="11"/>
        <v>-6.4232737135221374E-2</v>
      </c>
      <c r="G175" s="15">
        <f t="shared" si="12"/>
        <v>4.125844519882447E-3</v>
      </c>
      <c r="H175" s="15">
        <f t="shared" si="13"/>
        <v>1.0379719656003098E-2</v>
      </c>
    </row>
    <row r="176" spans="1:8" ht="15.75">
      <c r="A176" s="23"/>
      <c r="B176" s="2">
        <v>4</v>
      </c>
      <c r="C176" s="15">
        <v>37.771000000000001</v>
      </c>
      <c r="D176" s="15">
        <f t="shared" si="10"/>
        <v>3.6315416124130659</v>
      </c>
      <c r="E176" s="15">
        <f t="shared" si="14"/>
        <v>3.6983158110000001</v>
      </c>
      <c r="F176" s="15">
        <f t="shared" si="11"/>
        <v>-6.6774198586934119E-2</v>
      </c>
      <c r="G176" s="15">
        <f t="shared" si="12"/>
        <v>4.4587935969273148E-3</v>
      </c>
      <c r="H176" s="15">
        <f t="shared" si="13"/>
        <v>1.9332054895335221E-3</v>
      </c>
    </row>
    <row r="177" spans="1:8" ht="15.75">
      <c r="A177" s="23"/>
      <c r="B177" s="2">
        <v>5</v>
      </c>
      <c r="C177" s="15">
        <v>35.984999999999999</v>
      </c>
      <c r="D177" s="15">
        <f t="shared" si="10"/>
        <v>3.5831021849597677</v>
      </c>
      <c r="E177" s="15">
        <f t="shared" si="14"/>
        <v>3.642944596</v>
      </c>
      <c r="F177" s="15">
        <f t="shared" si="11"/>
        <v>-5.9842411040232246E-2</v>
      </c>
      <c r="G177" s="15">
        <f t="shared" si="12"/>
        <v>3.5811141591081102E-3</v>
      </c>
      <c r="H177" s="15">
        <f t="shared" si="13"/>
        <v>1.9991582240015081E-5</v>
      </c>
    </row>
    <row r="178" spans="1:8" ht="15.75">
      <c r="A178" s="23"/>
      <c r="B178" s="2">
        <v>6</v>
      </c>
      <c r="C178" s="15">
        <v>34.424999999999997</v>
      </c>
      <c r="D178" s="15">
        <f t="shared" si="10"/>
        <v>3.5387830446147186</v>
      </c>
      <c r="E178" s="15">
        <f t="shared" si="14"/>
        <v>3.5875733809999999</v>
      </c>
      <c r="F178" s="15">
        <f t="shared" si="11"/>
        <v>-4.8790336385281297E-2</v>
      </c>
      <c r="G178" s="15">
        <f t="shared" si="12"/>
        <v>2.3804969245889039E-3</v>
      </c>
      <c r="H178" s="15">
        <f t="shared" si="13"/>
        <v>2.3804967959328211E-3</v>
      </c>
    </row>
    <row r="179" spans="1:8" ht="15.75">
      <c r="A179" s="23"/>
      <c r="B179" s="2">
        <v>7</v>
      </c>
      <c r="C179" s="15">
        <v>33.031999999999996</v>
      </c>
      <c r="D179" s="15">
        <f t="shared" si="10"/>
        <v>3.4974767885837892</v>
      </c>
      <c r="E179" s="15">
        <f t="shared" si="14"/>
        <v>3.5322021659999998</v>
      </c>
      <c r="F179" s="15">
        <f t="shared" si="11"/>
        <v>-3.4725377416210623E-2</v>
      </c>
      <c r="G179" s="15">
        <f t="shared" si="12"/>
        <v>1.2058518366982708E-3</v>
      </c>
      <c r="H179" s="15">
        <f t="shared" si="13"/>
        <v>8.1173957274355314E-3</v>
      </c>
    </row>
    <row r="180" spans="1:8" ht="15.75">
      <c r="A180" s="23"/>
      <c r="B180" s="2">
        <v>8</v>
      </c>
      <c r="C180" s="15">
        <v>32.156999999999996</v>
      </c>
      <c r="D180" s="15">
        <f t="shared" si="10"/>
        <v>3.4706301563774922</v>
      </c>
      <c r="E180" s="15">
        <f t="shared" si="14"/>
        <v>3.4768309510000002</v>
      </c>
      <c r="F180" s="15">
        <f t="shared" si="11"/>
        <v>-6.2007946225079991E-3</v>
      </c>
      <c r="G180" s="15">
        <f t="shared" si="12"/>
        <v>3.8449853950524121E-5</v>
      </c>
      <c r="H180" s="15">
        <f t="shared" si="13"/>
        <v>1.367571747674068E-2</v>
      </c>
    </row>
    <row r="181" spans="1:8" ht="15.75">
      <c r="A181" s="23"/>
      <c r="B181" s="2">
        <v>9</v>
      </c>
      <c r="C181" s="15">
        <v>33.371000000000002</v>
      </c>
      <c r="D181" s="15">
        <f t="shared" si="10"/>
        <v>3.5076872593505404</v>
      </c>
      <c r="E181" s="15">
        <f t="shared" si="14"/>
        <v>3.4214597360000001</v>
      </c>
      <c r="F181" s="15">
        <f t="shared" si="11"/>
        <v>8.6227523350540292E-2</v>
      </c>
      <c r="G181" s="15">
        <f t="shared" si="12"/>
        <v>7.435185783167971E-3</v>
      </c>
      <c r="H181" s="15">
        <f t="shared" si="13"/>
        <v>6.3817922215391462E-3</v>
      </c>
    </row>
    <row r="182" spans="1:8" ht="15.75">
      <c r="A182" s="24"/>
      <c r="B182" s="2">
        <v>10</v>
      </c>
      <c r="C182" s="15">
        <v>31.72</v>
      </c>
      <c r="D182" s="15">
        <f t="shared" si="10"/>
        <v>3.4569473967666471</v>
      </c>
      <c r="E182" s="15">
        <f t="shared" si="14"/>
        <v>3.366088521</v>
      </c>
      <c r="F182" s="15">
        <f t="shared" si="11"/>
        <v>9.0858875766647085E-2</v>
      </c>
      <c r="G182" s="15">
        <f t="shared" si="12"/>
        <v>8.2553353055790091E-3</v>
      </c>
      <c r="H182" s="15">
        <f t="shared" si="13"/>
        <v>1.7063147412482216E-2</v>
      </c>
    </row>
    <row r="183" spans="1:8" ht="15.75">
      <c r="A183" s="22" t="s">
        <v>23</v>
      </c>
      <c r="B183" s="2">
        <v>2</v>
      </c>
      <c r="C183" s="15">
        <v>46.636000000000003</v>
      </c>
      <c r="D183" s="15">
        <f t="shared" si="10"/>
        <v>3.8423727750710448</v>
      </c>
      <c r="E183" s="15">
        <f t="shared" si="14"/>
        <v>3.8090582409999998</v>
      </c>
      <c r="F183" s="15">
        <f t="shared" si="11"/>
        <v>3.331453407104501E-2</v>
      </c>
      <c r="G183" s="15">
        <f t="shared" si="12"/>
        <v>1.1098581803708188E-3</v>
      </c>
      <c r="H183" s="15">
        <f t="shared" si="13"/>
        <v>6.492273189085658E-2</v>
      </c>
    </row>
    <row r="184" spans="1:8" ht="15.75">
      <c r="A184" s="23"/>
      <c r="B184" s="2">
        <v>3</v>
      </c>
      <c r="C184" s="15">
        <v>40.899000000000001</v>
      </c>
      <c r="D184" s="15">
        <f t="shared" si="10"/>
        <v>3.7111056128721023</v>
      </c>
      <c r="E184" s="15">
        <f t="shared" si="14"/>
        <v>3.7536870260000001</v>
      </c>
      <c r="F184" s="15">
        <f t="shared" si="11"/>
        <v>-4.2581413127897871E-2</v>
      </c>
      <c r="G184" s="15">
        <f t="shared" si="12"/>
        <v>1.8131767439687131E-3</v>
      </c>
      <c r="H184" s="15">
        <f t="shared" si="13"/>
        <v>1.5260212637047155E-2</v>
      </c>
    </row>
    <row r="185" spans="1:8" ht="15.75">
      <c r="A185" s="23"/>
      <c r="B185" s="2">
        <v>4</v>
      </c>
      <c r="C185" s="15">
        <v>38.526000000000003</v>
      </c>
      <c r="D185" s="15">
        <f t="shared" si="10"/>
        <v>3.6513333380399664</v>
      </c>
      <c r="E185" s="15">
        <f t="shared" si="14"/>
        <v>3.6983158110000001</v>
      </c>
      <c r="F185" s="15">
        <f t="shared" si="11"/>
        <v>-4.6982472960033661E-2</v>
      </c>
      <c r="G185" s="15">
        <f t="shared" si="12"/>
        <v>2.2073527654402941E-3</v>
      </c>
      <c r="H185" s="15">
        <f t="shared" si="13"/>
        <v>4.0653322898681135E-3</v>
      </c>
    </row>
    <row r="186" spans="1:8" ht="15.75">
      <c r="A186" s="23"/>
      <c r="B186" s="2">
        <v>5</v>
      </c>
      <c r="C186" s="15">
        <v>36.03</v>
      </c>
      <c r="D186" s="15">
        <f t="shared" si="10"/>
        <v>3.5843519247600018</v>
      </c>
      <c r="E186" s="15">
        <f t="shared" si="14"/>
        <v>3.642944596</v>
      </c>
      <c r="F186" s="15">
        <f t="shared" si="11"/>
        <v>-5.8592671239998229E-2</v>
      </c>
      <c r="G186" s="15">
        <f t="shared" si="12"/>
        <v>3.4331011230385156E-3</v>
      </c>
      <c r="H186" s="15">
        <f t="shared" si="13"/>
        <v>1.0377771811510862E-5</v>
      </c>
    </row>
    <row r="187" spans="1:8" ht="15.75">
      <c r="A187" s="23"/>
      <c r="B187" s="2">
        <v>6</v>
      </c>
      <c r="C187" s="15">
        <v>33.411999999999999</v>
      </c>
      <c r="D187" s="15">
        <f t="shared" si="10"/>
        <v>3.5089151168936596</v>
      </c>
      <c r="E187" s="15">
        <f t="shared" si="14"/>
        <v>3.5875733809999999</v>
      </c>
      <c r="F187" s="15">
        <f t="shared" si="11"/>
        <v>-7.8658264106340248E-2</v>
      </c>
      <c r="G187" s="15">
        <f t="shared" si="12"/>
        <v>6.1871225122227744E-3</v>
      </c>
      <c r="H187" s="15">
        <f t="shared" si="13"/>
        <v>6.1871223048074351E-3</v>
      </c>
    </row>
    <row r="188" spans="1:8" ht="15.75">
      <c r="A188" s="23"/>
      <c r="B188" s="2">
        <v>7</v>
      </c>
      <c r="C188" s="15">
        <v>31.768999999999998</v>
      </c>
      <c r="D188" s="15">
        <f t="shared" si="10"/>
        <v>3.4584909715505954</v>
      </c>
      <c r="E188" s="15">
        <f t="shared" si="14"/>
        <v>3.5322021659999998</v>
      </c>
      <c r="F188" s="15">
        <f t="shared" si="11"/>
        <v>-7.3711194449404438E-2</v>
      </c>
      <c r="G188" s="15">
        <f t="shared" si="12"/>
        <v>5.4333401871579116E-3</v>
      </c>
      <c r="H188" s="15">
        <f t="shared" si="13"/>
        <v>1.6662268088884075E-2</v>
      </c>
    </row>
    <row r="189" spans="1:8" ht="15.75">
      <c r="A189" s="23"/>
      <c r="B189" s="2">
        <v>8</v>
      </c>
      <c r="C189" s="15">
        <v>31.922999999999998</v>
      </c>
      <c r="D189" s="15">
        <f t="shared" si="10"/>
        <v>3.4633267531277041</v>
      </c>
      <c r="E189" s="15">
        <f t="shared" si="14"/>
        <v>3.4768309510000002</v>
      </c>
      <c r="F189" s="15">
        <f t="shared" si="11"/>
        <v>-1.3504197872296064E-2</v>
      </c>
      <c r="G189" s="15">
        <f t="shared" si="12"/>
        <v>1.8236336017412555E-4</v>
      </c>
      <c r="H189" s="15">
        <f t="shared" si="13"/>
        <v>1.5437224210008663E-2</v>
      </c>
    </row>
    <row r="190" spans="1:8" ht="15.75">
      <c r="A190" s="23"/>
      <c r="B190" s="2">
        <v>9</v>
      </c>
      <c r="C190" s="15">
        <v>31.300999999999998</v>
      </c>
      <c r="D190" s="15">
        <f t="shared" si="10"/>
        <v>3.4436500459175421</v>
      </c>
      <c r="E190" s="15">
        <f t="shared" si="14"/>
        <v>3.4214597360000001</v>
      </c>
      <c r="F190" s="15">
        <f t="shared" si="11"/>
        <v>2.2190309917542006E-2</v>
      </c>
      <c r="G190" s="15">
        <f t="shared" si="12"/>
        <v>4.9240985423656307E-4</v>
      </c>
      <c r="H190" s="15">
        <f t="shared" si="13"/>
        <v>2.0713926001743491E-2</v>
      </c>
    </row>
    <row r="191" spans="1:8" ht="15.75">
      <c r="A191" s="24"/>
      <c r="B191" s="2">
        <v>10</v>
      </c>
      <c r="C191" s="15">
        <v>29.675000000000001</v>
      </c>
      <c r="D191" s="15">
        <f t="shared" si="10"/>
        <v>3.3903049404957319</v>
      </c>
      <c r="E191" s="15">
        <f t="shared" si="14"/>
        <v>3.366088521</v>
      </c>
      <c r="F191" s="15">
        <f t="shared" si="11"/>
        <v>2.4216419495731945E-2</v>
      </c>
      <c r="G191" s="15">
        <f t="shared" si="12"/>
        <v>5.8643497319326625E-4</v>
      </c>
      <c r="H191" s="15">
        <f t="shared" si="13"/>
        <v>3.8914837098805333E-2</v>
      </c>
    </row>
    <row r="192" spans="1:8" ht="15.75">
      <c r="A192" s="22" t="s">
        <v>24</v>
      </c>
      <c r="B192" s="2">
        <v>2</v>
      </c>
      <c r="C192" s="15">
        <v>46.895000000000003</v>
      </c>
      <c r="D192" s="15">
        <f t="shared" si="10"/>
        <v>3.8479110599609019</v>
      </c>
      <c r="E192" s="15">
        <f t="shared" si="14"/>
        <v>3.8090582409999998</v>
      </c>
      <c r="F192" s="15">
        <f t="shared" si="11"/>
        <v>3.8852818960902091E-2</v>
      </c>
      <c r="G192" s="15">
        <f t="shared" si="12"/>
        <v>1.5095415412086331E-3</v>
      </c>
      <c r="H192" s="15">
        <f t="shared" si="13"/>
        <v>6.7775707773238617E-2</v>
      </c>
    </row>
    <row r="193" spans="1:8" ht="15.75">
      <c r="A193" s="23"/>
      <c r="B193" s="2">
        <v>3</v>
      </c>
      <c r="C193" s="15">
        <v>38.875999999999998</v>
      </c>
      <c r="D193" s="15">
        <f t="shared" si="10"/>
        <v>3.6603770936412241</v>
      </c>
      <c r="E193" s="15">
        <f t="shared" si="14"/>
        <v>3.7536870260000001</v>
      </c>
      <c r="F193" s="15">
        <f t="shared" si="11"/>
        <v>-9.3309932358776049E-2</v>
      </c>
      <c r="G193" s="15">
        <f t="shared" si="12"/>
        <v>8.7067434767993616E-3</v>
      </c>
      <c r="H193" s="15">
        <f t="shared" si="13"/>
        <v>5.3003807663233237E-3</v>
      </c>
    </row>
    <row r="194" spans="1:8" ht="15.75">
      <c r="A194" s="23"/>
      <c r="B194" s="2">
        <v>4</v>
      </c>
      <c r="C194" s="15">
        <v>38.292000000000002</v>
      </c>
      <c r="D194" s="15">
        <f t="shared" si="10"/>
        <v>3.6452409970841066</v>
      </c>
      <c r="E194" s="15">
        <f t="shared" si="14"/>
        <v>3.6983158110000001</v>
      </c>
      <c r="F194" s="15">
        <f t="shared" si="11"/>
        <v>-5.3074813915893415E-2</v>
      </c>
      <c r="G194" s="15">
        <f t="shared" si="12"/>
        <v>2.8169358722067131E-3</v>
      </c>
      <c r="H194" s="15">
        <f t="shared" si="13"/>
        <v>3.3255540968886673E-3</v>
      </c>
    </row>
    <row r="195" spans="1:8" ht="15.75">
      <c r="A195" s="23"/>
      <c r="B195" s="2">
        <v>5</v>
      </c>
      <c r="C195" s="15">
        <v>35.874000000000002</v>
      </c>
      <c r="D195" s="15">
        <f t="shared" ref="D195:D258" si="15">LN(C195)</f>
        <v>3.5800127991268225</v>
      </c>
      <c r="E195" s="15">
        <f t="shared" si="14"/>
        <v>3.642944596</v>
      </c>
      <c r="F195" s="15">
        <f t="shared" si="11"/>
        <v>-6.2931796873177515E-2</v>
      </c>
      <c r="G195" s="15">
        <f t="shared" si="12"/>
        <v>3.9604110576868749E-3</v>
      </c>
      <c r="H195" s="15">
        <f t="shared" si="13"/>
        <v>5.7162378324391345E-5</v>
      </c>
    </row>
    <row r="196" spans="1:8" ht="15.75">
      <c r="A196" s="23"/>
      <c r="B196" s="2">
        <v>6</v>
      </c>
      <c r="C196" s="15">
        <v>31.289000000000001</v>
      </c>
      <c r="D196" s="15">
        <f t="shared" si="15"/>
        <v>3.4432665980777264</v>
      </c>
      <c r="E196" s="15">
        <f t="shared" si="14"/>
        <v>3.5875733809999999</v>
      </c>
      <c r="F196" s="15">
        <f t="shared" ref="F196:F259" si="16">D196-E196</f>
        <v>-0.1443067829222735</v>
      </c>
      <c r="G196" s="15">
        <f t="shared" ref="G196:G259" si="17">F196^2</f>
        <v>2.0824447597376169E-2</v>
      </c>
      <c r="H196" s="15">
        <f t="shared" ref="H196:H259" si="18">(D196-$L$5)^2</f>
        <v>2.0824447216851109E-2</v>
      </c>
    </row>
    <row r="197" spans="1:8" ht="15.75">
      <c r="A197" s="23"/>
      <c r="B197" s="2">
        <v>7</v>
      </c>
      <c r="C197" s="15">
        <v>30.82</v>
      </c>
      <c r="D197" s="15">
        <f t="shared" si="15"/>
        <v>3.4281638298919699</v>
      </c>
      <c r="E197" s="15">
        <f t="shared" ref="E197:E260" si="19">3.919800671-0.055371215*B197</f>
        <v>3.5322021659999998</v>
      </c>
      <c r="F197" s="15">
        <f t="shared" si="16"/>
        <v>-0.10403833610802993</v>
      </c>
      <c r="G197" s="15">
        <f t="shared" si="17"/>
        <v>1.0823975380127403E-2</v>
      </c>
      <c r="H197" s="15">
        <f t="shared" si="18"/>
        <v>2.5411404564113824E-2</v>
      </c>
    </row>
    <row r="198" spans="1:8" ht="15.75">
      <c r="A198" s="23"/>
      <c r="B198" s="2">
        <v>8</v>
      </c>
      <c r="C198" s="15">
        <v>30.681000000000001</v>
      </c>
      <c r="D198" s="15">
        <f t="shared" si="15"/>
        <v>3.4236435704919854</v>
      </c>
      <c r="E198" s="15">
        <f t="shared" si="19"/>
        <v>3.4768309510000002</v>
      </c>
      <c r="F198" s="15">
        <f t="shared" si="16"/>
        <v>-5.3187380508014748E-2</v>
      </c>
      <c r="G198" s="15">
        <f t="shared" si="17"/>
        <v>2.8288974453043471E-3</v>
      </c>
      <c r="H198" s="15">
        <f t="shared" si="18"/>
        <v>2.6872982340924171E-2</v>
      </c>
    </row>
    <row r="199" spans="1:8" ht="15.75">
      <c r="A199" s="23"/>
      <c r="B199" s="2">
        <v>9</v>
      </c>
      <c r="C199" s="15">
        <v>30.558</v>
      </c>
      <c r="D199" s="15">
        <f t="shared" si="15"/>
        <v>3.4196265171305225</v>
      </c>
      <c r="E199" s="15">
        <f t="shared" si="19"/>
        <v>3.4214597360000001</v>
      </c>
      <c r="F199" s="15">
        <f t="shared" si="16"/>
        <v>-1.8332188694776264E-3</v>
      </c>
      <c r="G199" s="15">
        <f t="shared" si="17"/>
        <v>3.3606914234088266E-6</v>
      </c>
      <c r="H199" s="15">
        <f t="shared" si="18"/>
        <v>2.8206148640730788E-2</v>
      </c>
    </row>
    <row r="200" spans="1:8" ht="15.75">
      <c r="A200" s="24"/>
      <c r="B200" s="2">
        <v>10</v>
      </c>
      <c r="C200" s="15">
        <v>29.385000000000002</v>
      </c>
      <c r="D200" s="15">
        <f t="shared" si="15"/>
        <v>3.3804843400646138</v>
      </c>
      <c r="E200" s="15">
        <f t="shared" si="19"/>
        <v>3.366088521</v>
      </c>
      <c r="F200" s="15">
        <f t="shared" si="16"/>
        <v>1.4395819064613846E-2</v>
      </c>
      <c r="G200" s="15">
        <f t="shared" si="17"/>
        <v>2.0723960654109948E-4</v>
      </c>
      <c r="H200" s="15">
        <f t="shared" si="18"/>
        <v>4.2885870329461312E-2</v>
      </c>
    </row>
    <row r="201" spans="1:8" ht="15.75">
      <c r="A201" s="22" t="s">
        <v>25</v>
      </c>
      <c r="B201" s="2">
        <v>2</v>
      </c>
      <c r="C201" s="15">
        <v>44.844999999999999</v>
      </c>
      <c r="D201" s="15">
        <f t="shared" si="15"/>
        <v>3.8032120995699663</v>
      </c>
      <c r="E201" s="15">
        <f t="shared" si="19"/>
        <v>3.8090582409999998</v>
      </c>
      <c r="F201" s="15">
        <f t="shared" si="16"/>
        <v>-5.8461414300334802E-3</v>
      </c>
      <c r="G201" s="15">
        <f t="shared" si="17"/>
        <v>3.4177369619953908E-5</v>
      </c>
      <c r="H201" s="15">
        <f t="shared" si="18"/>
        <v>4.650005751511866E-2</v>
      </c>
    </row>
    <row r="202" spans="1:8" ht="15.75">
      <c r="A202" s="23"/>
      <c r="B202" s="2">
        <v>3</v>
      </c>
      <c r="C202" s="15">
        <v>39.088000000000001</v>
      </c>
      <c r="D202" s="15">
        <f t="shared" si="15"/>
        <v>3.6658155145153848</v>
      </c>
      <c r="E202" s="15">
        <f t="shared" si="19"/>
        <v>3.7536870260000001</v>
      </c>
      <c r="F202" s="15">
        <f t="shared" si="16"/>
        <v>-8.7871511484615361E-2</v>
      </c>
      <c r="G202" s="15">
        <f t="shared" si="17"/>
        <v>7.7214025305908894E-3</v>
      </c>
      <c r="H202" s="15">
        <f t="shared" si="18"/>
        <v>6.1218316633573572E-3</v>
      </c>
    </row>
    <row r="203" spans="1:8" ht="15.75">
      <c r="A203" s="23"/>
      <c r="B203" s="2">
        <v>4</v>
      </c>
      <c r="C203" s="15">
        <v>37.585000000000001</v>
      </c>
      <c r="D203" s="15">
        <f t="shared" si="15"/>
        <v>3.6266050346294323</v>
      </c>
      <c r="E203" s="15">
        <f t="shared" si="19"/>
        <v>3.6983158110000001</v>
      </c>
      <c r="F203" s="15">
        <f t="shared" si="16"/>
        <v>-7.1710776370567775E-2</v>
      </c>
      <c r="G203" s="15">
        <f t="shared" si="17"/>
        <v>5.1424354476695818E-3</v>
      </c>
      <c r="H203" s="15">
        <f t="shared" si="18"/>
        <v>1.5234700879712296E-3</v>
      </c>
    </row>
    <row r="204" spans="1:8" ht="15.75">
      <c r="A204" s="23"/>
      <c r="B204" s="2">
        <v>5</v>
      </c>
      <c r="C204" s="15">
        <v>35.874000000000002</v>
      </c>
      <c r="D204" s="15">
        <f t="shared" si="15"/>
        <v>3.5800127991268225</v>
      </c>
      <c r="E204" s="15">
        <f t="shared" si="19"/>
        <v>3.642944596</v>
      </c>
      <c r="F204" s="15">
        <f t="shared" si="16"/>
        <v>-6.2931796873177515E-2</v>
      </c>
      <c r="G204" s="15">
        <f t="shared" si="17"/>
        <v>3.9604110576868749E-3</v>
      </c>
      <c r="H204" s="15">
        <f t="shared" si="18"/>
        <v>5.7162378324391345E-5</v>
      </c>
    </row>
    <row r="205" spans="1:8" ht="15.75">
      <c r="A205" s="23"/>
      <c r="B205" s="2">
        <v>6</v>
      </c>
      <c r="C205" s="15">
        <v>33.423000000000002</v>
      </c>
      <c r="D205" s="15">
        <f t="shared" si="15"/>
        <v>3.509244285745289</v>
      </c>
      <c r="E205" s="15">
        <f t="shared" si="19"/>
        <v>3.5875733809999999</v>
      </c>
      <c r="F205" s="15">
        <f t="shared" si="16"/>
        <v>-7.8329095254710879E-2</v>
      </c>
      <c r="G205" s="15">
        <f t="shared" si="17"/>
        <v>6.1354471634215701E-3</v>
      </c>
      <c r="H205" s="15">
        <f t="shared" si="18"/>
        <v>6.1354469568742215E-3</v>
      </c>
    </row>
    <row r="206" spans="1:8" ht="15.75">
      <c r="A206" s="23"/>
      <c r="B206" s="2">
        <v>7</v>
      </c>
      <c r="C206" s="15">
        <v>32.813000000000002</v>
      </c>
      <c r="D206" s="15">
        <f t="shared" si="15"/>
        <v>3.4908247783309823</v>
      </c>
      <c r="E206" s="15">
        <f t="shared" si="19"/>
        <v>3.5322021659999998</v>
      </c>
      <c r="F206" s="15">
        <f t="shared" si="16"/>
        <v>-4.1377387669017551E-2</v>
      </c>
      <c r="G206" s="15">
        <f t="shared" si="17"/>
        <v>1.7120882103121658E-3</v>
      </c>
      <c r="H206" s="15">
        <f t="shared" si="18"/>
        <v>9.360291863289379E-3</v>
      </c>
    </row>
    <row r="207" spans="1:8" ht="15.75">
      <c r="A207" s="23"/>
      <c r="B207" s="2">
        <v>8</v>
      </c>
      <c r="C207" s="15">
        <v>33.359000000000002</v>
      </c>
      <c r="D207" s="15">
        <f t="shared" si="15"/>
        <v>3.5073276010220718</v>
      </c>
      <c r="E207" s="15">
        <f t="shared" si="19"/>
        <v>3.4768309510000002</v>
      </c>
      <c r="F207" s="15">
        <f t="shared" si="16"/>
        <v>3.0496650022071581E-2</v>
      </c>
      <c r="G207" s="15">
        <f t="shared" si="17"/>
        <v>9.3004566256871854E-4</v>
      </c>
      <c r="H207" s="15">
        <f t="shared" si="18"/>
        <v>6.4393849926645654E-3</v>
      </c>
    </row>
    <row r="208" spans="1:8" ht="15.75">
      <c r="A208" s="23"/>
      <c r="B208" s="2">
        <v>9</v>
      </c>
      <c r="C208" s="15">
        <v>32.99</v>
      </c>
      <c r="D208" s="15">
        <f t="shared" si="15"/>
        <v>3.4962044852404901</v>
      </c>
      <c r="E208" s="15">
        <f t="shared" si="19"/>
        <v>3.4214597360000001</v>
      </c>
      <c r="F208" s="15">
        <f t="shared" si="16"/>
        <v>7.4744749240490016E-2</v>
      </c>
      <c r="G208" s="15">
        <f t="shared" si="17"/>
        <v>5.586777539023733E-3</v>
      </c>
      <c r="H208" s="15">
        <f t="shared" si="18"/>
        <v>8.3482748713799414E-3</v>
      </c>
    </row>
    <row r="209" spans="1:8" ht="15.75">
      <c r="A209" s="24"/>
      <c r="B209" s="2">
        <v>10</v>
      </c>
      <c r="C209" s="15">
        <v>30.643000000000001</v>
      </c>
      <c r="D209" s="15">
        <f t="shared" si="15"/>
        <v>3.4224042513065531</v>
      </c>
      <c r="E209" s="15">
        <f t="shared" si="19"/>
        <v>3.366088521</v>
      </c>
      <c r="F209" s="15">
        <f t="shared" si="16"/>
        <v>5.6315730306553125E-2</v>
      </c>
      <c r="G209" s="15">
        <f t="shared" si="17"/>
        <v>3.171461479960426E-3</v>
      </c>
      <c r="H209" s="15">
        <f t="shared" si="18"/>
        <v>2.7280840968153298E-2</v>
      </c>
    </row>
    <row r="210" spans="1:8" ht="15.75">
      <c r="A210" s="22" t="s">
        <v>26</v>
      </c>
      <c r="B210" s="2">
        <v>2</v>
      </c>
      <c r="C210" s="15">
        <v>54.298999999999999</v>
      </c>
      <c r="D210" s="15">
        <f t="shared" si="15"/>
        <v>3.9945058105640476</v>
      </c>
      <c r="E210" s="15">
        <f t="shared" si="19"/>
        <v>3.8090582409999998</v>
      </c>
      <c r="F210" s="15">
        <f t="shared" si="16"/>
        <v>0.18544756956404784</v>
      </c>
      <c r="G210" s="15">
        <f t="shared" si="17"/>
        <v>3.4390801057212365E-2</v>
      </c>
      <c r="H210" s="15">
        <f t="shared" si="18"/>
        <v>0.16559400330394586</v>
      </c>
    </row>
    <row r="211" spans="1:8" ht="15.75">
      <c r="A211" s="23"/>
      <c r="B211" s="2">
        <v>3</v>
      </c>
      <c r="C211" s="15">
        <v>48.078000000000003</v>
      </c>
      <c r="D211" s="15">
        <f t="shared" si="15"/>
        <v>3.8728246920239884</v>
      </c>
      <c r="E211" s="15">
        <f t="shared" si="19"/>
        <v>3.7536870260000001</v>
      </c>
      <c r="F211" s="15">
        <f t="shared" si="16"/>
        <v>0.11913766602398823</v>
      </c>
      <c r="G211" s="15">
        <f t="shared" si="17"/>
        <v>1.419378346564336E-2</v>
      </c>
      <c r="H211" s="15">
        <f t="shared" si="18"/>
        <v>8.136831119308835E-2</v>
      </c>
    </row>
    <row r="212" spans="1:8" ht="15.75">
      <c r="A212" s="23"/>
      <c r="B212" s="2">
        <v>4</v>
      </c>
      <c r="C212" s="15">
        <v>48.786999999999999</v>
      </c>
      <c r="D212" s="15">
        <f t="shared" si="15"/>
        <v>3.8874638839274427</v>
      </c>
      <c r="E212" s="15">
        <f t="shared" si="19"/>
        <v>3.6983158110000001</v>
      </c>
      <c r="F212" s="15">
        <f t="shared" si="16"/>
        <v>0.18914807292744262</v>
      </c>
      <c r="G212" s="15">
        <f t="shared" si="17"/>
        <v>3.5776993492165156E-2</v>
      </c>
      <c r="H212" s="15">
        <f t="shared" si="18"/>
        <v>8.9934314536861043E-2</v>
      </c>
    </row>
    <row r="213" spans="1:8" ht="15.75">
      <c r="A213" s="23"/>
      <c r="B213" s="2">
        <v>5</v>
      </c>
      <c r="C213" s="15">
        <v>44.746000000000002</v>
      </c>
      <c r="D213" s="15">
        <f t="shared" si="15"/>
        <v>3.8010020552508843</v>
      </c>
      <c r="E213" s="15">
        <f t="shared" si="19"/>
        <v>3.642944596</v>
      </c>
      <c r="F213" s="15">
        <f t="shared" si="16"/>
        <v>0.15805745925088432</v>
      </c>
      <c r="G213" s="15">
        <f t="shared" si="17"/>
        <v>2.4982160424844958E-2</v>
      </c>
      <c r="H213" s="15">
        <f t="shared" si="18"/>
        <v>4.5551799555283906E-2</v>
      </c>
    </row>
    <row r="214" spans="1:8" ht="15.75">
      <c r="A214" s="23"/>
      <c r="B214" s="2">
        <v>6</v>
      </c>
      <c r="C214" s="15">
        <v>42.09</v>
      </c>
      <c r="D214" s="15">
        <f t="shared" si="15"/>
        <v>3.7398101827824792</v>
      </c>
      <c r="E214" s="15">
        <f t="shared" si="19"/>
        <v>3.5875733809999999</v>
      </c>
      <c r="F214" s="15">
        <f t="shared" si="16"/>
        <v>0.15223680178247934</v>
      </c>
      <c r="G214" s="15">
        <f t="shared" si="17"/>
        <v>2.3176043816957904E-2</v>
      </c>
      <c r="H214" s="15">
        <f t="shared" si="18"/>
        <v>2.3176044218393768E-2</v>
      </c>
    </row>
    <row r="215" spans="1:8" ht="15.75">
      <c r="A215" s="23"/>
      <c r="B215" s="2">
        <v>7</v>
      </c>
      <c r="C215" s="15">
        <v>38.198</v>
      </c>
      <c r="D215" s="15">
        <f t="shared" si="15"/>
        <v>3.6427831582209627</v>
      </c>
      <c r="E215" s="15">
        <f t="shared" si="19"/>
        <v>3.5322021659999998</v>
      </c>
      <c r="F215" s="15">
        <f t="shared" si="16"/>
        <v>0.11058099222096285</v>
      </c>
      <c r="G215" s="15">
        <f t="shared" si="17"/>
        <v>1.2228155840572645E-2</v>
      </c>
      <c r="H215" s="15">
        <f t="shared" si="18"/>
        <v>3.04811964637196E-3</v>
      </c>
    </row>
    <row r="216" spans="1:8" ht="15.75">
      <c r="A216" s="23"/>
      <c r="B216" s="2">
        <v>8</v>
      </c>
      <c r="C216" s="15">
        <v>36.813000000000002</v>
      </c>
      <c r="D216" s="15">
        <f t="shared" si="15"/>
        <v>3.6058510436625206</v>
      </c>
      <c r="E216" s="15">
        <f t="shared" si="19"/>
        <v>3.4768309510000002</v>
      </c>
      <c r="F216" s="15">
        <f t="shared" si="16"/>
        <v>0.12902009266252046</v>
      </c>
      <c r="G216" s="15">
        <f t="shared" si="17"/>
        <v>1.6646184310645365E-2</v>
      </c>
      <c r="H216" s="15">
        <f t="shared" si="18"/>
        <v>3.3407300060159202E-4</v>
      </c>
    </row>
    <row r="217" spans="1:8" ht="15.75">
      <c r="A217" s="23"/>
      <c r="B217" s="2">
        <v>9</v>
      </c>
      <c r="C217" s="15">
        <v>33.843000000000004</v>
      </c>
      <c r="D217" s="15">
        <f t="shared" si="15"/>
        <v>3.5217321832908932</v>
      </c>
      <c r="E217" s="15">
        <f t="shared" si="19"/>
        <v>3.4214597360000001</v>
      </c>
      <c r="F217" s="15">
        <f t="shared" si="16"/>
        <v>0.10027244729089313</v>
      </c>
      <c r="G217" s="15">
        <f t="shared" si="17"/>
        <v>1.0054563685704941E-2</v>
      </c>
      <c r="H217" s="15">
        <f t="shared" si="18"/>
        <v>4.3350631421518798E-3</v>
      </c>
    </row>
    <row r="218" spans="1:8" ht="15.75">
      <c r="A218" s="24"/>
      <c r="B218" s="2">
        <v>10</v>
      </c>
      <c r="C218" s="15">
        <v>31.997</v>
      </c>
      <c r="D218" s="15">
        <f t="shared" si="15"/>
        <v>3.4656421484049207</v>
      </c>
      <c r="E218" s="15">
        <f t="shared" si="19"/>
        <v>3.366088521</v>
      </c>
      <c r="F218" s="15">
        <f t="shared" si="16"/>
        <v>9.9553627404920686E-2</v>
      </c>
      <c r="G218" s="15">
        <f t="shared" si="17"/>
        <v>9.9109247294777748E-3</v>
      </c>
      <c r="H218" s="15">
        <f t="shared" si="18"/>
        <v>1.4867225160632725E-2</v>
      </c>
    </row>
    <row r="219" spans="1:8" ht="15.75">
      <c r="A219" s="22" t="s">
        <v>27</v>
      </c>
      <c r="B219" s="2">
        <v>2</v>
      </c>
      <c r="C219" s="15">
        <v>75.334999999999994</v>
      </c>
      <c r="D219" s="15">
        <f t="shared" si="15"/>
        <v>4.3219448342532516</v>
      </c>
      <c r="E219" s="15">
        <f t="shared" si="19"/>
        <v>3.8090582409999998</v>
      </c>
      <c r="F219" s="15">
        <f t="shared" si="16"/>
        <v>0.51288659325325181</v>
      </c>
      <c r="G219" s="15">
        <f t="shared" si="17"/>
        <v>0.26305265753892654</v>
      </c>
      <c r="H219" s="15">
        <f t="shared" si="18"/>
        <v>0.53930143328976965</v>
      </c>
    </row>
    <row r="220" spans="1:8" ht="15.75">
      <c r="A220" s="23"/>
      <c r="B220" s="2">
        <v>3</v>
      </c>
      <c r="C220" s="15">
        <v>70.954999999999998</v>
      </c>
      <c r="D220" s="15">
        <f t="shared" si="15"/>
        <v>4.2620458732865005</v>
      </c>
      <c r="E220" s="15">
        <f t="shared" si="19"/>
        <v>3.7536870260000001</v>
      </c>
      <c r="F220" s="15">
        <f t="shared" si="16"/>
        <v>0.50835884728650038</v>
      </c>
      <c r="G220" s="15">
        <f t="shared" si="17"/>
        <v>0.2584287176144594</v>
      </c>
      <c r="H220" s="15">
        <f t="shared" si="18"/>
        <v>0.4549131446296919</v>
      </c>
    </row>
    <row r="221" spans="1:8" ht="15.75">
      <c r="A221" s="23"/>
      <c r="B221" s="2">
        <v>4</v>
      </c>
      <c r="C221" s="15">
        <v>66.724000000000004</v>
      </c>
      <c r="D221" s="15">
        <f t="shared" si="15"/>
        <v>4.2005647082918092</v>
      </c>
      <c r="E221" s="15">
        <f t="shared" si="19"/>
        <v>3.6983158110000001</v>
      </c>
      <c r="F221" s="15">
        <f t="shared" si="16"/>
        <v>0.5022488972918091</v>
      </c>
      <c r="G221" s="15">
        <f t="shared" si="17"/>
        <v>0.25225395483083823</v>
      </c>
      <c r="H221" s="15">
        <f t="shared" si="18"/>
        <v>0.37575836895138148</v>
      </c>
    </row>
    <row r="222" spans="1:8" ht="15.75">
      <c r="A222" s="23"/>
      <c r="B222" s="2">
        <v>5</v>
      </c>
      <c r="C222" s="15">
        <v>65.153999999999996</v>
      </c>
      <c r="D222" s="15">
        <f t="shared" si="15"/>
        <v>4.176753698462818</v>
      </c>
      <c r="E222" s="15">
        <f t="shared" si="19"/>
        <v>3.642944596</v>
      </c>
      <c r="F222" s="15">
        <f t="shared" si="16"/>
        <v>0.53380910246281799</v>
      </c>
      <c r="G222" s="15">
        <f t="shared" si="17"/>
        <v>0.28495215787215933</v>
      </c>
      <c r="H222" s="15">
        <f t="shared" si="18"/>
        <v>0.34713344803920687</v>
      </c>
    </row>
    <row r="223" spans="1:8" ht="15.75">
      <c r="A223" s="23"/>
      <c r="B223" s="2">
        <v>6</v>
      </c>
      <c r="C223" s="15">
        <v>63.069000000000003</v>
      </c>
      <c r="D223" s="15">
        <f t="shared" si="15"/>
        <v>4.1442293651510989</v>
      </c>
      <c r="E223" s="15">
        <f t="shared" si="19"/>
        <v>3.5875733809999999</v>
      </c>
      <c r="F223" s="15">
        <f t="shared" si="16"/>
        <v>0.55665598415109896</v>
      </c>
      <c r="G223" s="15">
        <f t="shared" si="17"/>
        <v>0.30986588469122855</v>
      </c>
      <c r="H223" s="15">
        <f t="shared" si="18"/>
        <v>0.30986588615908434</v>
      </c>
    </row>
    <row r="224" spans="1:8" ht="15.75">
      <c r="A224" s="23"/>
      <c r="B224" s="2">
        <v>7</v>
      </c>
      <c r="C224" s="15">
        <v>60.417999999999999</v>
      </c>
      <c r="D224" s="15">
        <f t="shared" si="15"/>
        <v>4.1012870737886757</v>
      </c>
      <c r="E224" s="15">
        <f t="shared" si="19"/>
        <v>3.5322021659999998</v>
      </c>
      <c r="F224" s="15">
        <f t="shared" si="16"/>
        <v>0.56908490778867593</v>
      </c>
      <c r="G224" s="15">
        <f t="shared" si="17"/>
        <v>0.32385763227284581</v>
      </c>
      <c r="H224" s="15">
        <f t="shared" si="18"/>
        <v>0.26390175951319855</v>
      </c>
    </row>
    <row r="225" spans="1:8" ht="15.75">
      <c r="A225" s="23"/>
      <c r="B225" s="2">
        <v>8</v>
      </c>
      <c r="C225" s="15">
        <v>44.545000000000002</v>
      </c>
      <c r="D225" s="15">
        <f t="shared" si="15"/>
        <v>3.7964999141726072</v>
      </c>
      <c r="E225" s="15">
        <f t="shared" si="19"/>
        <v>3.4768309510000002</v>
      </c>
      <c r="F225" s="15">
        <f t="shared" si="16"/>
        <v>0.31966896317260707</v>
      </c>
      <c r="G225" s="15">
        <f t="shared" si="17"/>
        <v>0.10218824601584961</v>
      </c>
      <c r="H225" s="15">
        <f t="shared" si="18"/>
        <v>4.3650296814446599E-2</v>
      </c>
    </row>
    <row r="226" spans="1:8" ht="15.75">
      <c r="A226" s="23"/>
      <c r="B226" s="2">
        <v>9</v>
      </c>
      <c r="C226" s="15">
        <v>39.862000000000002</v>
      </c>
      <c r="D226" s="15">
        <f t="shared" si="15"/>
        <v>3.685423489140546</v>
      </c>
      <c r="E226" s="15">
        <f t="shared" si="19"/>
        <v>3.4214597360000001</v>
      </c>
      <c r="F226" s="15">
        <f t="shared" si="16"/>
        <v>0.26396375314054588</v>
      </c>
      <c r="G226" s="15">
        <f t="shared" si="17"/>
        <v>6.9676862972043049E-2</v>
      </c>
      <c r="H226" s="15">
        <f t="shared" si="18"/>
        <v>9.574643921139209E-3</v>
      </c>
    </row>
    <row r="227" spans="1:8" ht="15.75">
      <c r="A227" s="24"/>
      <c r="B227" s="2">
        <v>10</v>
      </c>
      <c r="C227" s="15">
        <v>37.427999999999997</v>
      </c>
      <c r="D227" s="15">
        <f t="shared" si="15"/>
        <v>3.6224190874136664</v>
      </c>
      <c r="E227" s="15">
        <f t="shared" si="19"/>
        <v>3.366088521</v>
      </c>
      <c r="F227" s="15">
        <f t="shared" si="16"/>
        <v>0.25633056641366636</v>
      </c>
      <c r="G227" s="15">
        <f t="shared" si="17"/>
        <v>6.5705359277951014E-2</v>
      </c>
      <c r="H227" s="15">
        <f t="shared" si="18"/>
        <v>1.2142233473526858E-3</v>
      </c>
    </row>
    <row r="228" spans="1:8" ht="15.75">
      <c r="A228" s="22" t="s">
        <v>28</v>
      </c>
      <c r="B228" s="2">
        <v>2</v>
      </c>
      <c r="C228" s="15">
        <v>41.406999999999996</v>
      </c>
      <c r="D228" s="15">
        <f t="shared" si="15"/>
        <v>3.7234499486641011</v>
      </c>
      <c r="E228" s="15">
        <f t="shared" si="19"/>
        <v>3.8090582409999998</v>
      </c>
      <c r="F228" s="15">
        <f t="shared" si="16"/>
        <v>-8.5608292335898728E-2</v>
      </c>
      <c r="G228" s="15">
        <f t="shared" si="17"/>
        <v>7.3287797166686972E-3</v>
      </c>
      <c r="H228" s="15">
        <f t="shared" si="18"/>
        <v>1.8462441998472343E-2</v>
      </c>
    </row>
    <row r="229" spans="1:8" ht="15.75">
      <c r="A229" s="23"/>
      <c r="B229" s="2">
        <v>3</v>
      </c>
      <c r="C229" s="15">
        <v>34.314999999999998</v>
      </c>
      <c r="D229" s="15">
        <f t="shared" si="15"/>
        <v>3.5355825763605981</v>
      </c>
      <c r="E229" s="15">
        <f t="shared" si="19"/>
        <v>3.7536870260000001</v>
      </c>
      <c r="F229" s="15">
        <f t="shared" si="16"/>
        <v>-0.21810444963940201</v>
      </c>
      <c r="G229" s="15">
        <f t="shared" si="17"/>
        <v>4.7569550952506444E-2</v>
      </c>
      <c r="H229" s="15">
        <f t="shared" si="18"/>
        <v>2.7030436299569859E-3</v>
      </c>
    </row>
    <row r="230" spans="1:8" ht="15.75">
      <c r="A230" s="23"/>
      <c r="B230" s="2">
        <v>4</v>
      </c>
      <c r="C230" s="15">
        <v>33.456000000000003</v>
      </c>
      <c r="D230" s="15">
        <f t="shared" si="15"/>
        <v>3.510231142686278</v>
      </c>
      <c r="E230" s="15">
        <f t="shared" si="19"/>
        <v>3.6983158110000001</v>
      </c>
      <c r="F230" s="15">
        <f t="shared" si="16"/>
        <v>-0.18808466831372206</v>
      </c>
      <c r="G230" s="15">
        <f t="shared" si="17"/>
        <v>3.5375842454682845E-2</v>
      </c>
      <c r="H230" s="15">
        <f t="shared" si="18"/>
        <v>5.9818216234314618E-3</v>
      </c>
    </row>
    <row r="231" spans="1:8" ht="15.75">
      <c r="A231" s="23"/>
      <c r="B231" s="2">
        <v>5</v>
      </c>
      <c r="C231" s="15">
        <v>30.262</v>
      </c>
      <c r="D231" s="15">
        <f t="shared" si="15"/>
        <v>3.4098928000293789</v>
      </c>
      <c r="E231" s="15">
        <f t="shared" si="19"/>
        <v>3.642944596</v>
      </c>
      <c r="F231" s="15">
        <f t="shared" si="16"/>
        <v>-0.23305179597062109</v>
      </c>
      <c r="G231" s="15">
        <f t="shared" si="17"/>
        <v>5.4313139605132003E-2</v>
      </c>
      <c r="H231" s="15">
        <f t="shared" si="18"/>
        <v>3.1570388385528399E-2</v>
      </c>
    </row>
    <row r="232" spans="1:8" ht="15.75">
      <c r="A232" s="23"/>
      <c r="B232" s="2">
        <v>6</v>
      </c>
      <c r="C232" s="15">
        <v>29.274000000000001</v>
      </c>
      <c r="D232" s="15">
        <f t="shared" si="15"/>
        <v>3.3766997500617553</v>
      </c>
      <c r="E232" s="15">
        <f t="shared" si="19"/>
        <v>3.5875733809999999</v>
      </c>
      <c r="F232" s="15">
        <f t="shared" si="16"/>
        <v>-0.21087363093824463</v>
      </c>
      <c r="G232" s="15">
        <f t="shared" si="17"/>
        <v>4.4467688225079002E-2</v>
      </c>
      <c r="H232" s="15">
        <f t="shared" si="18"/>
        <v>4.4467687669022669E-2</v>
      </c>
    </row>
    <row r="233" spans="1:8" ht="15.75">
      <c r="A233" s="23"/>
      <c r="B233" s="2">
        <v>7</v>
      </c>
      <c r="C233" s="15">
        <v>27.146000000000001</v>
      </c>
      <c r="D233" s="15">
        <f t="shared" si="15"/>
        <v>3.3012297058757736</v>
      </c>
      <c r="E233" s="15">
        <f t="shared" si="19"/>
        <v>3.5322021659999998</v>
      </c>
      <c r="F233" s="15">
        <f t="shared" si="16"/>
        <v>-0.23097246012422623</v>
      </c>
      <c r="G233" s="15">
        <f t="shared" si="17"/>
        <v>5.3348277335837274E-2</v>
      </c>
      <c r="H233" s="15">
        <f t="shared" si="18"/>
        <v>8.1992699528583859E-2</v>
      </c>
    </row>
    <row r="234" spans="1:8" ht="15.75">
      <c r="A234" s="23"/>
      <c r="B234" s="2">
        <v>8</v>
      </c>
      <c r="C234" s="15">
        <v>27.658000000000001</v>
      </c>
      <c r="D234" s="15">
        <f t="shared" si="15"/>
        <v>3.3199150170424665</v>
      </c>
      <c r="E234" s="15">
        <f t="shared" si="19"/>
        <v>3.4768309510000002</v>
      </c>
      <c r="F234" s="15">
        <f t="shared" si="16"/>
        <v>-0.15691593395753367</v>
      </c>
      <c r="G234" s="15">
        <f t="shared" si="17"/>
        <v>2.4622610329765069E-2</v>
      </c>
      <c r="H234" s="15">
        <f t="shared" si="18"/>
        <v>7.1640999090630431E-2</v>
      </c>
    </row>
    <row r="235" spans="1:8" ht="15.75">
      <c r="A235" s="23"/>
      <c r="B235" s="2">
        <v>9</v>
      </c>
      <c r="C235" s="15">
        <v>27.018999999999998</v>
      </c>
      <c r="D235" s="15">
        <f t="shared" si="15"/>
        <v>3.2965403222246779</v>
      </c>
      <c r="E235" s="15">
        <f t="shared" si="19"/>
        <v>3.4214597360000001</v>
      </c>
      <c r="F235" s="15">
        <f t="shared" si="16"/>
        <v>-0.12491941377532223</v>
      </c>
      <c r="G235" s="15">
        <f t="shared" si="17"/>
        <v>1.5604859937970166E-2</v>
      </c>
      <c r="H235" s="15">
        <f t="shared" si="18"/>
        <v>8.470024053268993E-2</v>
      </c>
    </row>
    <row r="236" spans="1:8" ht="15.75">
      <c r="A236" s="24"/>
      <c r="B236" s="2">
        <v>10</v>
      </c>
      <c r="C236" s="15">
        <v>25.791</v>
      </c>
      <c r="D236" s="15">
        <f t="shared" si="15"/>
        <v>3.2500255938604168</v>
      </c>
      <c r="E236" s="15">
        <f t="shared" si="19"/>
        <v>3.366088521</v>
      </c>
      <c r="F236" s="15">
        <f t="shared" si="16"/>
        <v>-0.11606292713958322</v>
      </c>
      <c r="G236" s="15">
        <f t="shared" si="17"/>
        <v>1.3470603056208202E-2</v>
      </c>
      <c r="H236" s="15">
        <f t="shared" si="18"/>
        <v>0.11393850771274369</v>
      </c>
    </row>
    <row r="237" spans="1:8" ht="15.75">
      <c r="A237" s="22" t="s">
        <v>29</v>
      </c>
      <c r="B237" s="2">
        <v>2</v>
      </c>
      <c r="C237" s="15">
        <v>41.02</v>
      </c>
      <c r="D237" s="15">
        <f t="shared" si="15"/>
        <v>3.7140597526442347</v>
      </c>
      <c r="E237" s="15">
        <f t="shared" si="19"/>
        <v>3.8090582409999998</v>
      </c>
      <c r="F237" s="15">
        <f t="shared" si="16"/>
        <v>-9.4998488355765076E-2</v>
      </c>
      <c r="G237" s="15">
        <f t="shared" si="17"/>
        <v>9.0247127898804326E-3</v>
      </c>
      <c r="H237" s="15">
        <f t="shared" si="18"/>
        <v>1.5998802545257599E-2</v>
      </c>
    </row>
    <row r="238" spans="1:8" ht="15.75">
      <c r="A238" s="23"/>
      <c r="B238" s="2">
        <v>3</v>
      </c>
      <c r="C238" s="15">
        <v>35.459000000000003</v>
      </c>
      <c r="D238" s="15">
        <f t="shared" si="15"/>
        <v>3.56837709945879</v>
      </c>
      <c r="E238" s="15">
        <f t="shared" si="19"/>
        <v>3.7536870260000001</v>
      </c>
      <c r="F238" s="15">
        <f t="shared" si="16"/>
        <v>-0.18530992654121015</v>
      </c>
      <c r="G238" s="15">
        <f t="shared" si="17"/>
        <v>3.4339768874708701E-2</v>
      </c>
      <c r="H238" s="15">
        <f t="shared" si="18"/>
        <v>3.6849717439038946E-4</v>
      </c>
    </row>
    <row r="239" spans="1:8" ht="15.75">
      <c r="A239" s="23"/>
      <c r="B239" s="2">
        <v>4</v>
      </c>
      <c r="C239" s="15">
        <v>34.192</v>
      </c>
      <c r="D239" s="15">
        <f t="shared" si="15"/>
        <v>3.5319916985767916</v>
      </c>
      <c r="E239" s="15">
        <f t="shared" si="19"/>
        <v>3.6983158110000001</v>
      </c>
      <c r="F239" s="15">
        <f t="shared" si="16"/>
        <v>-0.16632411242320844</v>
      </c>
      <c r="G239" s="15">
        <f t="shared" si="17"/>
        <v>2.7663710373368081E-2</v>
      </c>
      <c r="H239" s="15">
        <f t="shared" si="18"/>
        <v>3.0893232744300778E-3</v>
      </c>
    </row>
    <row r="240" spans="1:8" ht="15.75">
      <c r="A240" s="23"/>
      <c r="B240" s="2">
        <v>5</v>
      </c>
      <c r="C240" s="15">
        <v>33.24</v>
      </c>
      <c r="D240" s="15">
        <f t="shared" si="15"/>
        <v>3.5037539699872475</v>
      </c>
      <c r="E240" s="15">
        <f t="shared" si="19"/>
        <v>3.642944596</v>
      </c>
      <c r="F240" s="15">
        <f t="shared" si="16"/>
        <v>-0.13919062601275245</v>
      </c>
      <c r="G240" s="15">
        <f t="shared" si="17"/>
        <v>1.937403036982192E-2</v>
      </c>
      <c r="H240" s="15">
        <f t="shared" si="18"/>
        <v>7.0256934414998553E-3</v>
      </c>
    </row>
    <row r="241" spans="1:8" ht="15.75">
      <c r="A241" s="23"/>
      <c r="B241" s="2">
        <v>6</v>
      </c>
      <c r="C241" s="15">
        <v>30.407</v>
      </c>
      <c r="D241" s="15">
        <f t="shared" si="15"/>
        <v>3.4146728450635786</v>
      </c>
      <c r="E241" s="15">
        <f t="shared" si="19"/>
        <v>3.5875733809999999</v>
      </c>
      <c r="F241" s="15">
        <f t="shared" si="16"/>
        <v>-0.1729005359364213</v>
      </c>
      <c r="G241" s="15">
        <f t="shared" si="17"/>
        <v>2.9894595327101713E-2</v>
      </c>
      <c r="H241" s="15">
        <f t="shared" si="18"/>
        <v>2.989459487117729E-2</v>
      </c>
    </row>
    <row r="242" spans="1:8" ht="15.75">
      <c r="A242" s="23"/>
      <c r="B242" s="2">
        <v>7</v>
      </c>
      <c r="C242" s="15">
        <v>29.161999999999999</v>
      </c>
      <c r="D242" s="15">
        <f t="shared" si="15"/>
        <v>3.3728664918940936</v>
      </c>
      <c r="E242" s="15">
        <f t="shared" si="19"/>
        <v>3.5322021659999998</v>
      </c>
      <c r="F242" s="15">
        <f t="shared" si="16"/>
        <v>-0.15933567410590621</v>
      </c>
      <c r="G242" s="15">
        <f t="shared" si="17"/>
        <v>2.5387857042783551E-2</v>
      </c>
      <c r="H242" s="15">
        <f t="shared" si="18"/>
        <v>4.6099047663371626E-2</v>
      </c>
    </row>
    <row r="243" spans="1:8" ht="15.75">
      <c r="A243" s="23"/>
      <c r="B243" s="2">
        <v>8</v>
      </c>
      <c r="C243" s="15">
        <v>29.859000000000002</v>
      </c>
      <c r="D243" s="15">
        <f t="shared" si="15"/>
        <v>3.3964863019320362</v>
      </c>
      <c r="E243" s="15">
        <f t="shared" si="19"/>
        <v>3.4768309510000002</v>
      </c>
      <c r="F243" s="15">
        <f t="shared" si="16"/>
        <v>-8.0344649067964014E-2</v>
      </c>
      <c r="G243" s="15">
        <f t="shared" si="17"/>
        <v>6.4552626338542909E-3</v>
      </c>
      <c r="H243" s="15">
        <f t="shared" si="18"/>
        <v>3.6514271282845394E-2</v>
      </c>
    </row>
    <row r="244" spans="1:8" ht="15.75">
      <c r="A244" s="23"/>
      <c r="B244" s="2">
        <v>9</v>
      </c>
      <c r="C244" s="15">
        <v>28.834</v>
      </c>
      <c r="D244" s="15">
        <f t="shared" si="15"/>
        <v>3.3615552463897118</v>
      </c>
      <c r="E244" s="15">
        <f t="shared" si="19"/>
        <v>3.4214597360000001</v>
      </c>
      <c r="F244" s="15">
        <f t="shared" si="16"/>
        <v>-5.990448961028827E-2</v>
      </c>
      <c r="G244" s="15">
        <f t="shared" si="17"/>
        <v>3.5885478754691352E-3</v>
      </c>
      <c r="H244" s="15">
        <f t="shared" si="18"/>
        <v>5.1084196576723161E-2</v>
      </c>
    </row>
    <row r="245" spans="1:8" ht="15.75">
      <c r="A245" s="24"/>
      <c r="B245" s="2">
        <v>10</v>
      </c>
      <c r="C245" s="15">
        <v>28.12</v>
      </c>
      <c r="D245" s="15">
        <f t="shared" si="15"/>
        <v>3.336481066942464</v>
      </c>
      <c r="E245" s="15">
        <f t="shared" si="19"/>
        <v>3.366088521</v>
      </c>
      <c r="F245" s="15">
        <f t="shared" si="16"/>
        <v>-2.9607454057535953E-2</v>
      </c>
      <c r="G245" s="15">
        <f t="shared" si="17"/>
        <v>8.7660133576910216E-4</v>
      </c>
      <c r="H245" s="15">
        <f t="shared" si="18"/>
        <v>6.3047349516658538E-2</v>
      </c>
    </row>
    <row r="246" spans="1:8" ht="15.75">
      <c r="A246" s="22" t="s">
        <v>30</v>
      </c>
      <c r="B246" s="2">
        <v>2</v>
      </c>
      <c r="C246" s="15">
        <v>42.195</v>
      </c>
      <c r="D246" s="15">
        <f t="shared" si="15"/>
        <v>3.7423017306099298</v>
      </c>
      <c r="E246" s="15">
        <f t="shared" si="19"/>
        <v>3.8090582409999998</v>
      </c>
      <c r="F246" s="15">
        <f t="shared" si="16"/>
        <v>-6.6756510390070023E-2</v>
      </c>
      <c r="G246" s="15">
        <f t="shared" si="17"/>
        <v>4.4564316794595271E-3</v>
      </c>
      <c r="H246" s="15">
        <f t="shared" si="18"/>
        <v>2.3940862581018556E-2</v>
      </c>
    </row>
    <row r="247" spans="1:8" ht="15.75">
      <c r="A247" s="23"/>
      <c r="B247" s="2">
        <v>3</v>
      </c>
      <c r="C247" s="15">
        <v>33.691000000000003</v>
      </c>
      <c r="D247" s="15">
        <f t="shared" si="15"/>
        <v>3.5172307393762856</v>
      </c>
      <c r="E247" s="15">
        <f t="shared" si="19"/>
        <v>3.7536870260000001</v>
      </c>
      <c r="F247" s="15">
        <f t="shared" si="16"/>
        <v>-0.23645628662371454</v>
      </c>
      <c r="G247" s="15">
        <f t="shared" si="17"/>
        <v>5.5911575483876243E-2</v>
      </c>
      <c r="H247" s="15">
        <f t="shared" si="18"/>
        <v>4.9480870451145713E-3</v>
      </c>
    </row>
    <row r="248" spans="1:8" ht="15.75">
      <c r="A248" s="23"/>
      <c r="B248" s="2">
        <v>4</v>
      </c>
      <c r="C248" s="15">
        <v>32.03</v>
      </c>
      <c r="D248" s="15">
        <f t="shared" si="15"/>
        <v>3.4666729636210669</v>
      </c>
      <c r="E248" s="15">
        <f t="shared" si="19"/>
        <v>3.6983158110000001</v>
      </c>
      <c r="F248" s="15">
        <f t="shared" si="16"/>
        <v>-0.23164284737893315</v>
      </c>
      <c r="G248" s="15">
        <f t="shared" si="17"/>
        <v>5.3658408741819714E-2</v>
      </c>
      <c r="H248" s="15">
        <f t="shared" si="18"/>
        <v>1.4616910603595793E-2</v>
      </c>
    </row>
    <row r="249" spans="1:8" ht="15.75">
      <c r="A249" s="23"/>
      <c r="B249" s="2">
        <v>5</v>
      </c>
      <c r="C249" s="15">
        <v>31.702000000000002</v>
      </c>
      <c r="D249" s="15">
        <f t="shared" si="15"/>
        <v>3.4563797703757011</v>
      </c>
      <c r="E249" s="15">
        <f t="shared" si="19"/>
        <v>3.642944596</v>
      </c>
      <c r="F249" s="15">
        <f t="shared" si="16"/>
        <v>-0.18656482562429888</v>
      </c>
      <c r="G249" s="15">
        <f t="shared" si="17"/>
        <v>3.4806434160225046E-2</v>
      </c>
      <c r="H249" s="15">
        <f t="shared" si="18"/>
        <v>1.7211763122693419E-2</v>
      </c>
    </row>
    <row r="250" spans="1:8" ht="15.75">
      <c r="A250" s="23"/>
      <c r="B250" s="2">
        <v>6</v>
      </c>
      <c r="C250" s="15">
        <v>29.66</v>
      </c>
      <c r="D250" s="15">
        <f t="shared" si="15"/>
        <v>3.3897993367097858</v>
      </c>
      <c r="E250" s="15">
        <f t="shared" si="19"/>
        <v>3.5875733809999999</v>
      </c>
      <c r="F250" s="15">
        <f t="shared" si="16"/>
        <v>-0.19777404429021406</v>
      </c>
      <c r="G250" s="15">
        <f t="shared" si="17"/>
        <v>3.9114572594907554E-2</v>
      </c>
      <c r="H250" s="15">
        <f t="shared" si="18"/>
        <v>3.9114572073393743E-2</v>
      </c>
    </row>
    <row r="251" spans="1:8" ht="15.75">
      <c r="A251" s="23"/>
      <c r="B251" s="2">
        <v>7</v>
      </c>
      <c r="C251" s="15">
        <v>27.582000000000001</v>
      </c>
      <c r="D251" s="15">
        <f t="shared" si="15"/>
        <v>3.3171633860521461</v>
      </c>
      <c r="E251" s="15">
        <f t="shared" si="19"/>
        <v>3.5322021659999998</v>
      </c>
      <c r="F251" s="15">
        <f t="shared" si="16"/>
        <v>-0.2150387799478537</v>
      </c>
      <c r="G251" s="15">
        <f t="shared" si="17"/>
        <v>4.6241676881461448E-2</v>
      </c>
      <c r="H251" s="15">
        <f t="shared" si="18"/>
        <v>7.3121564654649501E-2</v>
      </c>
    </row>
    <row r="252" spans="1:8" ht="15.75">
      <c r="A252" s="23"/>
      <c r="B252" s="2">
        <v>8</v>
      </c>
      <c r="C252" s="15">
        <v>27.466999999999999</v>
      </c>
      <c r="D252" s="15">
        <f t="shared" si="15"/>
        <v>3.3129852840960066</v>
      </c>
      <c r="E252" s="15">
        <f t="shared" si="19"/>
        <v>3.4768309510000002</v>
      </c>
      <c r="F252" s="15">
        <f t="shared" si="16"/>
        <v>-0.1638456669039936</v>
      </c>
      <c r="G252" s="15">
        <f t="shared" si="17"/>
        <v>2.6845402563214424E-2</v>
      </c>
      <c r="H252" s="15">
        <f t="shared" si="18"/>
        <v>7.5398622237290713E-2</v>
      </c>
    </row>
    <row r="253" spans="1:8" ht="15.75">
      <c r="A253" s="23"/>
      <c r="B253" s="2">
        <v>9</v>
      </c>
      <c r="C253" s="15">
        <v>26.495000000000001</v>
      </c>
      <c r="D253" s="15">
        <f t="shared" si="15"/>
        <v>3.2769560359447256</v>
      </c>
      <c r="E253" s="15">
        <f t="shared" si="19"/>
        <v>3.4214597360000001</v>
      </c>
      <c r="F253" s="15">
        <f t="shared" si="16"/>
        <v>-0.14450370005527446</v>
      </c>
      <c r="G253" s="15">
        <f t="shared" si="17"/>
        <v>2.0881319329664728E-2</v>
      </c>
      <c r="H253" s="15">
        <f t="shared" si="18"/>
        <v>9.648313423011505E-2</v>
      </c>
    </row>
    <row r="254" spans="1:8" ht="15.75">
      <c r="A254" s="24"/>
      <c r="B254" s="2">
        <v>10</v>
      </c>
      <c r="C254" s="15">
        <v>26.013999999999999</v>
      </c>
      <c r="D254" s="15">
        <f t="shared" si="15"/>
        <v>3.2586348546415489</v>
      </c>
      <c r="E254" s="15">
        <f t="shared" si="19"/>
        <v>3.366088521</v>
      </c>
      <c r="F254" s="15">
        <f t="shared" si="16"/>
        <v>-0.10745366635845111</v>
      </c>
      <c r="G254" s="15">
        <f t="shared" si="17"/>
        <v>1.1546290413873327E-2</v>
      </c>
      <c r="H254" s="15">
        <f t="shared" si="18"/>
        <v>0.10820055325548565</v>
      </c>
    </row>
    <row r="255" spans="1:8" ht="15.75">
      <c r="A255" s="22" t="s">
        <v>31</v>
      </c>
      <c r="B255" s="2">
        <v>2</v>
      </c>
      <c r="C255" s="15">
        <v>156.38999999999999</v>
      </c>
      <c r="D255" s="15">
        <f t="shared" si="15"/>
        <v>5.0523528874481238</v>
      </c>
      <c r="E255" s="15">
        <f t="shared" si="19"/>
        <v>3.8090582409999998</v>
      </c>
      <c r="F255" s="15">
        <f t="shared" si="16"/>
        <v>1.243294646448124</v>
      </c>
      <c r="G255" s="15">
        <f t="shared" si="17"/>
        <v>1.5457815778865658</v>
      </c>
      <c r="H255" s="15">
        <f t="shared" si="18"/>
        <v>2.1455790063729121</v>
      </c>
    </row>
    <row r="256" spans="1:8" ht="15.75">
      <c r="A256" s="23"/>
      <c r="B256" s="2">
        <v>3</v>
      </c>
      <c r="C256" s="15">
        <v>134.11799999999999</v>
      </c>
      <c r="D256" s="15">
        <f t="shared" si="15"/>
        <v>4.8987200094677554</v>
      </c>
      <c r="E256" s="15">
        <f t="shared" si="19"/>
        <v>3.7536870260000001</v>
      </c>
      <c r="F256" s="15">
        <f t="shared" si="16"/>
        <v>1.1450329834677553</v>
      </c>
      <c r="G256" s="15">
        <f t="shared" si="17"/>
        <v>1.3111005332290688</v>
      </c>
      <c r="H256" s="15">
        <f t="shared" si="18"/>
        <v>1.7191054847997478</v>
      </c>
    </row>
    <row r="257" spans="1:8" ht="15.75">
      <c r="A257" s="23"/>
      <c r="B257" s="2">
        <v>4</v>
      </c>
      <c r="C257" s="15">
        <v>124.53</v>
      </c>
      <c r="D257" s="15">
        <f t="shared" si="15"/>
        <v>4.8245466507330574</v>
      </c>
      <c r="E257" s="15">
        <f t="shared" si="19"/>
        <v>3.6983158110000001</v>
      </c>
      <c r="F257" s="15">
        <f t="shared" si="16"/>
        <v>1.1262308397330574</v>
      </c>
      <c r="G257" s="15">
        <f t="shared" si="17"/>
        <v>1.2683959043658275</v>
      </c>
      <c r="H257" s="15">
        <f t="shared" si="18"/>
        <v>1.5301028732958879</v>
      </c>
    </row>
    <row r="258" spans="1:8" ht="15.75">
      <c r="A258" s="23"/>
      <c r="B258" s="2">
        <v>5</v>
      </c>
      <c r="C258" s="15">
        <v>109.205</v>
      </c>
      <c r="D258" s="15">
        <f t="shared" si="15"/>
        <v>4.6932268498083749</v>
      </c>
      <c r="E258" s="15">
        <f t="shared" si="19"/>
        <v>3.642944596</v>
      </c>
      <c r="F258" s="15">
        <f t="shared" si="16"/>
        <v>1.0502822538083749</v>
      </c>
      <c r="G258" s="15">
        <f t="shared" si="17"/>
        <v>1.1030928126647996</v>
      </c>
      <c r="H258" s="15">
        <f t="shared" si="18"/>
        <v>1.222469596003509</v>
      </c>
    </row>
    <row r="259" spans="1:8" ht="15.75">
      <c r="A259" s="23"/>
      <c r="B259" s="2">
        <v>6</v>
      </c>
      <c r="C259" s="15">
        <v>91.325999999999993</v>
      </c>
      <c r="D259" s="15">
        <f t="shared" ref="D259:D322" si="20">LN(C259)</f>
        <v>4.5144355225255843</v>
      </c>
      <c r="E259" s="15">
        <f t="shared" si="19"/>
        <v>3.5875733809999999</v>
      </c>
      <c r="F259" s="15">
        <f t="shared" si="16"/>
        <v>0.92686214152558444</v>
      </c>
      <c r="G259" s="15">
        <f t="shared" si="17"/>
        <v>0.85907342939339248</v>
      </c>
      <c r="H259" s="15">
        <f t="shared" si="18"/>
        <v>0.85907343183745133</v>
      </c>
    </row>
    <row r="260" spans="1:8" ht="15.75">
      <c r="A260" s="23"/>
      <c r="B260" s="2">
        <v>7</v>
      </c>
      <c r="C260" s="15">
        <v>83.034999999999997</v>
      </c>
      <c r="D260" s="15">
        <f t="shared" si="20"/>
        <v>4.4192622056587165</v>
      </c>
      <c r="E260" s="15">
        <f t="shared" si="19"/>
        <v>3.5322021659999998</v>
      </c>
      <c r="F260" s="15">
        <f t="shared" ref="F260:F323" si="21">D260-E260</f>
        <v>0.88706003965871671</v>
      </c>
      <c r="G260" s="15">
        <f t="shared" ref="G260:G323" si="22">F260^2</f>
        <v>0.78687551395932409</v>
      </c>
      <c r="H260" s="15">
        <f t="shared" ref="H260:H323" si="23">(D260-$L$5)^2</f>
        <v>0.69170630325529214</v>
      </c>
    </row>
    <row r="261" spans="1:8" ht="15.75">
      <c r="A261" s="23"/>
      <c r="B261" s="2">
        <v>8</v>
      </c>
      <c r="C261" s="15">
        <v>77.947000000000003</v>
      </c>
      <c r="D261" s="15">
        <f t="shared" si="20"/>
        <v>4.3560291085540639</v>
      </c>
      <c r="E261" s="15">
        <f t="shared" ref="E261:E324" si="24">3.919800671-0.055371215*B261</f>
        <v>3.4768309510000002</v>
      </c>
      <c r="F261" s="15">
        <f t="shared" si="21"/>
        <v>0.87919815755406372</v>
      </c>
      <c r="G261" s="15">
        <f t="shared" si="22"/>
        <v>0.77298940024646023</v>
      </c>
      <c r="H261" s="15">
        <f t="shared" si="23"/>
        <v>0.59052420723700005</v>
      </c>
    </row>
    <row r="262" spans="1:8" ht="15.75">
      <c r="A262" s="23"/>
      <c r="B262" s="2">
        <v>9</v>
      </c>
      <c r="C262" s="15">
        <v>71.251000000000005</v>
      </c>
      <c r="D262" s="15">
        <f t="shared" si="20"/>
        <v>4.2662088541379886</v>
      </c>
      <c r="E262" s="15">
        <f t="shared" si="24"/>
        <v>3.4214597360000001</v>
      </c>
      <c r="F262" s="15">
        <f t="shared" si="21"/>
        <v>0.84474911813798848</v>
      </c>
      <c r="G262" s="15">
        <f t="shared" si="22"/>
        <v>0.71360107259490924</v>
      </c>
      <c r="H262" s="15">
        <f t="shared" si="23"/>
        <v>0.46054610719072742</v>
      </c>
    </row>
    <row r="263" spans="1:8" ht="15.75">
      <c r="A263" s="24"/>
      <c r="B263" s="2">
        <v>10</v>
      </c>
      <c r="C263" s="15">
        <v>60.843000000000004</v>
      </c>
      <c r="D263" s="15">
        <f t="shared" si="20"/>
        <v>4.1082967758401052</v>
      </c>
      <c r="E263" s="15">
        <f t="shared" si="24"/>
        <v>3.366088521</v>
      </c>
      <c r="F263" s="15">
        <f t="shared" si="21"/>
        <v>0.74220825484010522</v>
      </c>
      <c r="G263" s="15">
        <f t="shared" si="22"/>
        <v>0.55087309355279457</v>
      </c>
      <c r="H263" s="15">
        <f t="shared" si="23"/>
        <v>0.2711528553069088</v>
      </c>
    </row>
    <row r="264" spans="1:8" ht="15.75">
      <c r="A264" s="22" t="s">
        <v>32</v>
      </c>
      <c r="B264" s="2">
        <v>2</v>
      </c>
      <c r="C264" s="15">
        <v>91.825000000000003</v>
      </c>
      <c r="D264" s="15">
        <f t="shared" si="20"/>
        <v>4.5198845917057309</v>
      </c>
      <c r="E264" s="15">
        <f t="shared" si="24"/>
        <v>3.8090582409999998</v>
      </c>
      <c r="F264" s="15">
        <f t="shared" si="21"/>
        <v>0.71082635070573108</v>
      </c>
      <c r="G264" s="15">
        <f t="shared" si="22"/>
        <v>0.50527410085762703</v>
      </c>
      <c r="H264" s="15">
        <f t="shared" si="23"/>
        <v>0.86920419606601351</v>
      </c>
    </row>
    <row r="265" spans="1:8" ht="15.75">
      <c r="A265" s="23"/>
      <c r="B265" s="2">
        <v>3</v>
      </c>
      <c r="C265" s="15">
        <v>99.328000000000003</v>
      </c>
      <c r="D265" s="15">
        <f t="shared" si="20"/>
        <v>4.5984275051206991</v>
      </c>
      <c r="E265" s="15">
        <f t="shared" si="24"/>
        <v>3.7536870260000001</v>
      </c>
      <c r="F265" s="15">
        <f t="shared" si="21"/>
        <v>0.84474047912069894</v>
      </c>
      <c r="G265" s="15">
        <f t="shared" si="22"/>
        <v>0.71358647706506795</v>
      </c>
      <c r="H265" s="15">
        <f t="shared" si="23"/>
        <v>1.0218260629173648</v>
      </c>
    </row>
    <row r="266" spans="1:8" ht="15.75">
      <c r="A266" s="23"/>
      <c r="B266" s="2">
        <v>4</v>
      </c>
      <c r="C266" s="15">
        <v>89.834000000000003</v>
      </c>
      <c r="D266" s="15">
        <f t="shared" si="20"/>
        <v>4.4979635228036843</v>
      </c>
      <c r="E266" s="15">
        <f t="shared" si="24"/>
        <v>3.6983158110000001</v>
      </c>
      <c r="F266" s="15">
        <f t="shared" si="21"/>
        <v>0.79964771180368421</v>
      </c>
      <c r="G266" s="15">
        <f t="shared" si="22"/>
        <v>0.63943646299286805</v>
      </c>
      <c r="H266" s="15">
        <f t="shared" si="23"/>
        <v>0.82881021269395616</v>
      </c>
    </row>
    <row r="267" spans="1:8" ht="15.75">
      <c r="A267" s="23"/>
      <c r="B267" s="2">
        <v>5</v>
      </c>
      <c r="C267" s="15">
        <v>84.652000000000001</v>
      </c>
      <c r="D267" s="15">
        <f t="shared" si="20"/>
        <v>4.4385487349982071</v>
      </c>
      <c r="E267" s="15">
        <f t="shared" si="24"/>
        <v>3.642944596</v>
      </c>
      <c r="F267" s="15">
        <f t="shared" si="21"/>
        <v>0.79560413899820714</v>
      </c>
      <c r="G267" s="15">
        <f t="shared" si="22"/>
        <v>0.63298594599107849</v>
      </c>
      <c r="H267" s="15">
        <f t="shared" si="23"/>
        <v>0.72415905535632574</v>
      </c>
    </row>
    <row r="268" spans="1:8" ht="15.75">
      <c r="A268" s="23"/>
      <c r="B268" s="2">
        <v>6</v>
      </c>
      <c r="C268" s="16">
        <v>81.691999999999993</v>
      </c>
      <c r="D268" s="15">
        <f t="shared" si="20"/>
        <v>4.4029560778549115</v>
      </c>
      <c r="E268" s="15">
        <f t="shared" si="24"/>
        <v>3.5875733809999999</v>
      </c>
      <c r="F268" s="15">
        <f t="shared" si="21"/>
        <v>0.8153826968549116</v>
      </c>
      <c r="G268" s="15">
        <f t="shared" si="22"/>
        <v>0.66484894233038871</v>
      </c>
      <c r="H268" s="15">
        <f t="shared" si="23"/>
        <v>0.66484894448048548</v>
      </c>
    </row>
    <row r="269" spans="1:8" ht="15.75">
      <c r="A269" s="23"/>
      <c r="B269" s="2">
        <v>7</v>
      </c>
      <c r="C269" s="16">
        <v>76.433000000000007</v>
      </c>
      <c r="D269" s="15">
        <f t="shared" si="20"/>
        <v>4.3364145400872429</v>
      </c>
      <c r="E269" s="15">
        <f t="shared" si="24"/>
        <v>3.5322021659999998</v>
      </c>
      <c r="F269" s="15">
        <f t="shared" si="21"/>
        <v>0.80421237408724311</v>
      </c>
      <c r="G269" s="15">
        <f t="shared" si="22"/>
        <v>0.64675754263503982</v>
      </c>
      <c r="H269" s="15">
        <f t="shared" si="23"/>
        <v>0.56076308351775783</v>
      </c>
    </row>
    <row r="270" spans="1:8" ht="15.75">
      <c r="A270" s="23"/>
      <c r="B270" s="2">
        <v>8</v>
      </c>
      <c r="C270" s="16">
        <v>76.501000000000005</v>
      </c>
      <c r="D270" s="15">
        <f t="shared" si="20"/>
        <v>4.337303812642479</v>
      </c>
      <c r="E270" s="15">
        <f t="shared" si="24"/>
        <v>3.4768309510000002</v>
      </c>
      <c r="F270" s="15">
        <f t="shared" si="21"/>
        <v>0.86047286164247883</v>
      </c>
      <c r="G270" s="15">
        <f t="shared" si="22"/>
        <v>0.7404135456231965</v>
      </c>
      <c r="H270" s="15">
        <f t="shared" si="23"/>
        <v>0.56209572210779524</v>
      </c>
    </row>
    <row r="271" spans="1:8" ht="15.75">
      <c r="A271" s="23"/>
      <c r="B271" s="2">
        <v>9</v>
      </c>
      <c r="C271" s="16">
        <v>73.896000000000001</v>
      </c>
      <c r="D271" s="15">
        <f t="shared" si="20"/>
        <v>4.3026586992903093</v>
      </c>
      <c r="E271" s="15">
        <f t="shared" si="24"/>
        <v>3.4214597360000001</v>
      </c>
      <c r="F271" s="15">
        <f t="shared" si="21"/>
        <v>0.88119896329030922</v>
      </c>
      <c r="G271" s="15">
        <f t="shared" si="22"/>
        <v>0.77651161290391579</v>
      </c>
      <c r="H271" s="15">
        <f t="shared" si="23"/>
        <v>0.51134701431997398</v>
      </c>
    </row>
    <row r="272" spans="1:8" ht="15.75">
      <c r="A272" s="24"/>
      <c r="B272" s="2">
        <v>10</v>
      </c>
      <c r="C272" s="16">
        <v>70.224000000000004</v>
      </c>
      <c r="D272" s="15">
        <f t="shared" si="20"/>
        <v>4.2516901329458783</v>
      </c>
      <c r="E272" s="15">
        <f t="shared" si="24"/>
        <v>3.366088521</v>
      </c>
      <c r="F272" s="15">
        <f t="shared" si="21"/>
        <v>0.88560161194587828</v>
      </c>
      <c r="G272" s="15">
        <f t="shared" si="22"/>
        <v>0.78429021508113794</v>
      </c>
      <c r="H272" s="15">
        <f t="shared" si="23"/>
        <v>0.44105106196636434</v>
      </c>
    </row>
    <row r="273" spans="1:8" ht="15.75">
      <c r="A273" s="22" t="s">
        <v>33</v>
      </c>
      <c r="B273" s="2">
        <v>2</v>
      </c>
      <c r="C273" s="16">
        <v>82.12</v>
      </c>
      <c r="D273" s="15">
        <f t="shared" si="20"/>
        <v>4.4081815921507328</v>
      </c>
      <c r="E273" s="15">
        <f t="shared" si="24"/>
        <v>3.8090582409999998</v>
      </c>
      <c r="F273" s="15">
        <f t="shared" si="21"/>
        <v>0.59912335115073301</v>
      </c>
      <c r="G273" s="15">
        <f t="shared" si="22"/>
        <v>0.35894878989408452</v>
      </c>
      <c r="H273" s="15">
        <f t="shared" si="23"/>
        <v>0.67339783837188183</v>
      </c>
    </row>
    <row r="274" spans="1:8" ht="15.75">
      <c r="A274" s="23"/>
      <c r="B274" s="2">
        <v>3</v>
      </c>
      <c r="C274" s="16">
        <v>86.228999999999999</v>
      </c>
      <c r="D274" s="15">
        <f t="shared" si="20"/>
        <v>4.4570065480049559</v>
      </c>
      <c r="E274" s="15">
        <f t="shared" si="24"/>
        <v>3.7536870260000001</v>
      </c>
      <c r="F274" s="15">
        <f t="shared" si="21"/>
        <v>0.70331952200495573</v>
      </c>
      <c r="G274" s="15">
        <f t="shared" si="22"/>
        <v>0.4946583500332794</v>
      </c>
      <c r="H274" s="15">
        <f t="shared" si="23"/>
        <v>0.75591403418089109</v>
      </c>
    </row>
    <row r="275" spans="1:8" ht="15.75">
      <c r="A275" s="23"/>
      <c r="B275" s="2">
        <v>4</v>
      </c>
      <c r="C275" s="16">
        <v>83.5</v>
      </c>
      <c r="D275" s="15">
        <f t="shared" si="20"/>
        <v>4.42484663185681</v>
      </c>
      <c r="E275" s="15">
        <f t="shared" si="24"/>
        <v>3.6983158110000001</v>
      </c>
      <c r="F275" s="15">
        <f t="shared" si="21"/>
        <v>0.72653082085680998</v>
      </c>
      <c r="G275" s="15">
        <f t="shared" si="22"/>
        <v>0.52784703365487007</v>
      </c>
      <c r="H275" s="15">
        <f t="shared" si="23"/>
        <v>0.70102649880815127</v>
      </c>
    </row>
    <row r="276" spans="1:8" ht="15.75">
      <c r="A276" s="23"/>
      <c r="B276" s="2">
        <v>5</v>
      </c>
      <c r="C276" s="16">
        <v>81.498000000000005</v>
      </c>
      <c r="D276" s="15">
        <f t="shared" si="20"/>
        <v>4.4005784800684085</v>
      </c>
      <c r="E276" s="15">
        <f t="shared" si="24"/>
        <v>3.642944596</v>
      </c>
      <c r="F276" s="15">
        <f t="shared" si="21"/>
        <v>0.75763388406840848</v>
      </c>
      <c r="G276" s="15">
        <f t="shared" si="22"/>
        <v>0.5740091022885826</v>
      </c>
      <c r="H276" s="15">
        <f t="shared" si="23"/>
        <v>0.66097729325506005</v>
      </c>
    </row>
    <row r="277" spans="1:8" ht="15.75">
      <c r="A277" s="23"/>
      <c r="B277" s="2">
        <v>6</v>
      </c>
      <c r="C277" s="16">
        <v>77.180999999999997</v>
      </c>
      <c r="D277" s="15">
        <f t="shared" si="20"/>
        <v>4.3461533127500749</v>
      </c>
      <c r="E277" s="15">
        <f t="shared" si="24"/>
        <v>3.5875733809999999</v>
      </c>
      <c r="F277" s="15">
        <f t="shared" si="21"/>
        <v>0.75857993175007499</v>
      </c>
      <c r="G277" s="15">
        <f t="shared" si="22"/>
        <v>0.57544351285394846</v>
      </c>
      <c r="H277" s="15">
        <f t="shared" si="23"/>
        <v>0.57544351485426104</v>
      </c>
    </row>
    <row r="278" spans="1:8" ht="15.75">
      <c r="A278" s="23"/>
      <c r="B278" s="2">
        <v>7</v>
      </c>
      <c r="C278" s="16">
        <v>73.510999999999996</v>
      </c>
      <c r="D278" s="15">
        <f t="shared" si="20"/>
        <v>4.2974350548848159</v>
      </c>
      <c r="E278" s="15">
        <f t="shared" si="24"/>
        <v>3.5322021659999998</v>
      </c>
      <c r="F278" s="15">
        <f t="shared" si="21"/>
        <v>0.76523288888481611</v>
      </c>
      <c r="G278" s="15">
        <f t="shared" si="22"/>
        <v>0.58558137423100132</v>
      </c>
      <c r="H278" s="15">
        <f t="shared" si="23"/>
        <v>0.50390359792239947</v>
      </c>
    </row>
    <row r="279" spans="1:8" ht="15.75">
      <c r="A279" s="23"/>
      <c r="B279" s="2">
        <v>8</v>
      </c>
      <c r="C279" s="16">
        <v>73.194000000000003</v>
      </c>
      <c r="D279" s="15">
        <f t="shared" si="20"/>
        <v>4.2931134503946558</v>
      </c>
      <c r="E279" s="15">
        <f t="shared" si="24"/>
        <v>3.4768309510000002</v>
      </c>
      <c r="F279" s="15">
        <f t="shared" si="21"/>
        <v>0.81628249939465558</v>
      </c>
      <c r="G279" s="15">
        <f t="shared" si="22"/>
        <v>0.66631711881798594</v>
      </c>
      <c r="H279" s="15">
        <f t="shared" si="23"/>
        <v>0.49778679138186666</v>
      </c>
    </row>
    <row r="280" spans="1:8" ht="15.75">
      <c r="A280" s="23"/>
      <c r="B280" s="2">
        <v>9</v>
      </c>
      <c r="C280" s="16">
        <v>70.879000000000005</v>
      </c>
      <c r="D280" s="15">
        <f t="shared" si="20"/>
        <v>4.2609741978451572</v>
      </c>
      <c r="E280" s="15">
        <f t="shared" si="24"/>
        <v>3.4214597360000001</v>
      </c>
      <c r="F280" s="15">
        <f t="shared" si="21"/>
        <v>0.8395144618451571</v>
      </c>
      <c r="G280" s="15">
        <f t="shared" si="22"/>
        <v>0.7047845316471637</v>
      </c>
      <c r="H280" s="15">
        <f t="shared" si="23"/>
        <v>0.45346866190342738</v>
      </c>
    </row>
    <row r="281" spans="1:8" ht="15.75">
      <c r="A281" s="24"/>
      <c r="B281" s="2">
        <v>10</v>
      </c>
      <c r="C281" s="16">
        <v>72.262</v>
      </c>
      <c r="D281" s="15">
        <f t="shared" si="20"/>
        <v>4.2802984031665279</v>
      </c>
      <c r="E281" s="15">
        <f t="shared" si="24"/>
        <v>3.366088521</v>
      </c>
      <c r="F281" s="15">
        <f t="shared" si="21"/>
        <v>0.91420988216652788</v>
      </c>
      <c r="G281" s="15">
        <f t="shared" si="22"/>
        <v>0.83577970865093676</v>
      </c>
      <c r="H281" s="15">
        <f t="shared" si="23"/>
        <v>0.47986795816227534</v>
      </c>
    </row>
    <row r="282" spans="1:8" ht="15.75">
      <c r="A282" s="22" t="s">
        <v>34</v>
      </c>
      <c r="B282" s="2">
        <v>2</v>
      </c>
      <c r="C282" s="16">
        <v>145.62</v>
      </c>
      <c r="D282" s="15">
        <f t="shared" si="20"/>
        <v>4.9810004889665649</v>
      </c>
      <c r="E282" s="15">
        <f t="shared" si="24"/>
        <v>3.8090582409999998</v>
      </c>
      <c r="F282" s="15">
        <f t="shared" si="21"/>
        <v>1.1719422479665651</v>
      </c>
      <c r="G282" s="15">
        <f t="shared" si="22"/>
        <v>1.3734486325689259</v>
      </c>
      <c r="H282" s="15">
        <f t="shared" si="23"/>
        <v>1.9416391088904172</v>
      </c>
    </row>
    <row r="283" spans="1:8" ht="15.75">
      <c r="A283" s="23"/>
      <c r="B283" s="2">
        <v>3</v>
      </c>
      <c r="C283" s="16">
        <v>140.19999999999999</v>
      </c>
      <c r="D283" s="15">
        <f t="shared" si="20"/>
        <v>4.9430699746004896</v>
      </c>
      <c r="E283" s="15">
        <f t="shared" si="24"/>
        <v>3.7536870260000001</v>
      </c>
      <c r="F283" s="15">
        <f t="shared" si="21"/>
        <v>1.1893829486004894</v>
      </c>
      <c r="G283" s="15">
        <f t="shared" si="22"/>
        <v>1.4146317984215946</v>
      </c>
      <c r="H283" s="15">
        <f t="shared" si="23"/>
        <v>1.8373710188368635</v>
      </c>
    </row>
    <row r="284" spans="1:8" ht="15.75">
      <c r="A284" s="23"/>
      <c r="B284" s="2">
        <v>4</v>
      </c>
      <c r="C284" s="16">
        <v>131.26400000000001</v>
      </c>
      <c r="D284" s="15">
        <f t="shared" si="20"/>
        <v>4.8772105624499158</v>
      </c>
      <c r="E284" s="15">
        <f t="shared" si="24"/>
        <v>3.6983158110000001</v>
      </c>
      <c r="F284" s="15">
        <f t="shared" si="21"/>
        <v>1.1788947514499157</v>
      </c>
      <c r="G284" s="15">
        <f t="shared" si="22"/>
        <v>1.3897928349961586</v>
      </c>
      <c r="H284" s="15">
        <f t="shared" si="23"/>
        <v>1.6631640631787499</v>
      </c>
    </row>
    <row r="285" spans="1:8" ht="15.75">
      <c r="A285" s="23"/>
      <c r="B285" s="2">
        <v>5</v>
      </c>
      <c r="C285" s="16">
        <v>117.56</v>
      </c>
      <c r="D285" s="15">
        <f t="shared" si="20"/>
        <v>4.7669488415507164</v>
      </c>
      <c r="E285" s="15">
        <f t="shared" si="24"/>
        <v>3.642944596</v>
      </c>
      <c r="F285" s="15">
        <f t="shared" si="21"/>
        <v>1.1240042455507164</v>
      </c>
      <c r="G285" s="15">
        <f t="shared" si="22"/>
        <v>1.2633855440160353</v>
      </c>
      <c r="H285" s="15">
        <f t="shared" si="23"/>
        <v>1.3909264800591303</v>
      </c>
    </row>
    <row r="286" spans="1:8" ht="15.75">
      <c r="A286" s="23"/>
      <c r="B286" s="2">
        <v>6</v>
      </c>
      <c r="C286" s="16">
        <v>113.02</v>
      </c>
      <c r="D286" s="15">
        <f t="shared" si="20"/>
        <v>4.7275647942016974</v>
      </c>
      <c r="E286" s="15">
        <f t="shared" si="24"/>
        <v>3.5875733809999999</v>
      </c>
      <c r="F286" s="15">
        <f t="shared" si="21"/>
        <v>1.1399914132016975</v>
      </c>
      <c r="G286" s="15">
        <f t="shared" si="22"/>
        <v>1.2995804221736034</v>
      </c>
      <c r="H286" s="15">
        <f t="shared" si="23"/>
        <v>1.2995804251796665</v>
      </c>
    </row>
    <row r="287" spans="1:8" ht="15.75">
      <c r="A287" s="23"/>
      <c r="B287" s="2">
        <v>7</v>
      </c>
      <c r="C287" s="16">
        <v>98.507999999999996</v>
      </c>
      <c r="D287" s="15">
        <f t="shared" si="20"/>
        <v>4.5901377631541296</v>
      </c>
      <c r="E287" s="15">
        <f t="shared" si="24"/>
        <v>3.5322021659999998</v>
      </c>
      <c r="F287" s="15">
        <f t="shared" si="21"/>
        <v>1.0579355971541298</v>
      </c>
      <c r="G287" s="15">
        <f t="shared" si="22"/>
        <v>1.1192277277258651</v>
      </c>
      <c r="H287" s="15">
        <f t="shared" si="23"/>
        <v>1.0051353430077712</v>
      </c>
    </row>
    <row r="288" spans="1:8" ht="15.75">
      <c r="A288" s="23"/>
      <c r="B288" s="2">
        <v>8</v>
      </c>
      <c r="C288" s="16">
        <v>95.070999999999998</v>
      </c>
      <c r="D288" s="15">
        <f t="shared" si="20"/>
        <v>4.554623980880887</v>
      </c>
      <c r="E288" s="15">
        <f t="shared" si="24"/>
        <v>3.4768309510000002</v>
      </c>
      <c r="F288" s="15">
        <f t="shared" si="21"/>
        <v>1.0777930298808869</v>
      </c>
      <c r="G288" s="15">
        <f t="shared" si="22"/>
        <v>1.1616378152598223</v>
      </c>
      <c r="H288" s="15">
        <f t="shared" si="23"/>
        <v>0.93518686528001616</v>
      </c>
    </row>
    <row r="289" spans="1:8" ht="15.75">
      <c r="A289" s="23"/>
      <c r="B289" s="2">
        <v>9</v>
      </c>
      <c r="C289" s="16">
        <v>86.483000000000004</v>
      </c>
      <c r="D289" s="15">
        <f t="shared" si="20"/>
        <v>4.4599478628310232</v>
      </c>
      <c r="E289" s="15">
        <f t="shared" si="24"/>
        <v>3.4214597360000001</v>
      </c>
      <c r="F289" s="15">
        <f t="shared" si="21"/>
        <v>1.0384881268310231</v>
      </c>
      <c r="G289" s="15">
        <f t="shared" si="22"/>
        <v>1.0784575895690072</v>
      </c>
      <c r="H289" s="15">
        <f t="shared" si="23"/>
        <v>0.76103723885032581</v>
      </c>
    </row>
    <row r="290" spans="1:8" ht="15.75">
      <c r="A290" s="24"/>
      <c r="B290" s="2">
        <v>10</v>
      </c>
      <c r="C290" s="16">
        <v>86.483999999999995</v>
      </c>
      <c r="D290" s="15">
        <f t="shared" si="20"/>
        <v>4.4599594257303039</v>
      </c>
      <c r="E290" s="15">
        <f t="shared" si="24"/>
        <v>3.366088521</v>
      </c>
      <c r="F290" s="15">
        <f t="shared" si="21"/>
        <v>1.0938709047303039</v>
      </c>
      <c r="G290" s="15">
        <f t="shared" si="22"/>
        <v>1.1965535562154936</v>
      </c>
      <c r="H290" s="15">
        <f t="shared" si="23"/>
        <v>0.76105741334059385</v>
      </c>
    </row>
    <row r="291" spans="1:8" ht="15.75">
      <c r="A291" s="22" t="s">
        <v>35</v>
      </c>
      <c r="B291" s="2">
        <v>2</v>
      </c>
      <c r="C291" s="16">
        <v>39.101999999999997</v>
      </c>
      <c r="D291" s="15">
        <f t="shared" si="20"/>
        <v>3.6661736165782983</v>
      </c>
      <c r="E291" s="15">
        <f t="shared" si="24"/>
        <v>3.8090582409999998</v>
      </c>
      <c r="F291" s="15">
        <f t="shared" si="21"/>
        <v>-0.14288462442170147</v>
      </c>
      <c r="G291" s="15">
        <f t="shared" si="22"/>
        <v>2.0416015896130686E-2</v>
      </c>
      <c r="H291" s="15">
        <f t="shared" si="23"/>
        <v>6.1779972402263364E-3</v>
      </c>
    </row>
    <row r="292" spans="1:8" ht="15.75">
      <c r="A292" s="23"/>
      <c r="B292" s="2">
        <v>3</v>
      </c>
      <c r="C292" s="16">
        <v>33.222999999999999</v>
      </c>
      <c r="D292" s="15">
        <f t="shared" si="20"/>
        <v>3.5032424071516628</v>
      </c>
      <c r="E292" s="15">
        <f t="shared" si="24"/>
        <v>3.7536870260000001</v>
      </c>
      <c r="F292" s="15">
        <f t="shared" si="21"/>
        <v>-0.25044461884833735</v>
      </c>
      <c r="G292" s="15">
        <f t="shared" si="22"/>
        <v>6.2722507110088976E-2</v>
      </c>
      <c r="H292" s="15">
        <f t="shared" si="23"/>
        <v>7.1117129278351092E-3</v>
      </c>
    </row>
    <row r="293" spans="1:8" ht="15.75">
      <c r="A293" s="23"/>
      <c r="B293" s="2">
        <v>4</v>
      </c>
      <c r="C293" s="16">
        <v>30.178999999999998</v>
      </c>
      <c r="D293" s="15">
        <f t="shared" si="20"/>
        <v>3.4071463182645658</v>
      </c>
      <c r="E293" s="15">
        <f t="shared" si="24"/>
        <v>3.6983158110000001</v>
      </c>
      <c r="F293" s="15">
        <f t="shared" si="21"/>
        <v>-0.29116949273543424</v>
      </c>
      <c r="G293" s="15">
        <f t="shared" si="22"/>
        <v>8.4779673499810096E-2</v>
      </c>
      <c r="H293" s="15">
        <f t="shared" si="23"/>
        <v>3.2553924491565016E-2</v>
      </c>
    </row>
    <row r="294" spans="1:8" ht="15.75">
      <c r="A294" s="23"/>
      <c r="B294" s="2">
        <v>5</v>
      </c>
      <c r="C294" s="16">
        <v>29.875</v>
      </c>
      <c r="D294" s="15">
        <f t="shared" si="20"/>
        <v>3.3970220102516748</v>
      </c>
      <c r="E294" s="15">
        <f t="shared" si="24"/>
        <v>3.642944596</v>
      </c>
      <c r="F294" s="15">
        <f t="shared" si="21"/>
        <v>-0.24592258574832515</v>
      </c>
      <c r="G294" s="15">
        <f t="shared" si="22"/>
        <v>6.0477918181142336E-2</v>
      </c>
      <c r="H294" s="15">
        <f t="shared" si="23"/>
        <v>3.6309824391597419E-2</v>
      </c>
    </row>
    <row r="295" spans="1:8" ht="15.75">
      <c r="A295" s="23"/>
      <c r="B295" s="2">
        <v>6</v>
      </c>
      <c r="C295" s="16">
        <v>28.414000000000001</v>
      </c>
      <c r="D295" s="15">
        <f t="shared" si="20"/>
        <v>3.3468819814498856</v>
      </c>
      <c r="E295" s="15">
        <f t="shared" si="24"/>
        <v>3.5875733809999999</v>
      </c>
      <c r="F295" s="15">
        <f t="shared" si="21"/>
        <v>-0.24069139955011432</v>
      </c>
      <c r="G295" s="15">
        <f t="shared" si="22"/>
        <v>5.7932349817392773E-2</v>
      </c>
      <c r="H295" s="15">
        <f t="shared" si="23"/>
        <v>5.7932349182709446E-2</v>
      </c>
    </row>
    <row r="296" spans="1:8" ht="15.75">
      <c r="A296" s="23"/>
      <c r="B296" s="2">
        <v>7</v>
      </c>
      <c r="C296" s="16">
        <v>26.16</v>
      </c>
      <c r="D296" s="15">
        <f t="shared" si="20"/>
        <v>3.2642315265889978</v>
      </c>
      <c r="E296" s="15">
        <f t="shared" si="24"/>
        <v>3.5322021659999998</v>
      </c>
      <c r="F296" s="15">
        <f t="shared" si="21"/>
        <v>-0.26797063941100197</v>
      </c>
      <c r="G296" s="15">
        <f t="shared" si="22"/>
        <v>7.1808263586341237E-2</v>
      </c>
      <c r="H296" s="15">
        <f t="shared" si="23"/>
        <v>0.1045499539613199</v>
      </c>
    </row>
    <row r="297" spans="1:8" ht="15.75">
      <c r="A297" s="23"/>
      <c r="B297" s="2">
        <v>8</v>
      </c>
      <c r="C297" s="16">
        <v>25.6</v>
      </c>
      <c r="D297" s="15">
        <f t="shared" si="20"/>
        <v>3.2425923514855168</v>
      </c>
      <c r="E297" s="15">
        <f t="shared" si="24"/>
        <v>3.4768309510000002</v>
      </c>
      <c r="F297" s="15">
        <f t="shared" si="21"/>
        <v>-0.23423859951448334</v>
      </c>
      <c r="G297" s="15">
        <f t="shared" si="22"/>
        <v>5.486772150250651E-2</v>
      </c>
      <c r="H297" s="15">
        <f t="shared" si="23"/>
        <v>0.11901190981518617</v>
      </c>
    </row>
    <row r="298" spans="1:8" ht="15.75">
      <c r="A298" s="23"/>
      <c r="B298" s="2">
        <v>9</v>
      </c>
      <c r="C298" s="16">
        <v>25.216000000000001</v>
      </c>
      <c r="D298" s="15">
        <f t="shared" si="20"/>
        <v>3.2274787136754686</v>
      </c>
      <c r="E298" s="15">
        <f t="shared" si="24"/>
        <v>3.4214597360000001</v>
      </c>
      <c r="F298" s="15">
        <f t="shared" si="21"/>
        <v>-0.19398102232453152</v>
      </c>
      <c r="G298" s="15">
        <f t="shared" si="22"/>
        <v>3.7628637022070394E-2</v>
      </c>
      <c r="H298" s="15">
        <f t="shared" si="23"/>
        <v>0.12966816848602503</v>
      </c>
    </row>
    <row r="299" spans="1:8" ht="15.75">
      <c r="A299" s="24"/>
      <c r="B299" s="2">
        <v>10</v>
      </c>
      <c r="C299" s="16">
        <v>24.716999999999999</v>
      </c>
      <c r="D299" s="15">
        <f t="shared" si="20"/>
        <v>3.2074912660015626</v>
      </c>
      <c r="E299" s="15">
        <f t="shared" si="24"/>
        <v>3.366088521</v>
      </c>
      <c r="F299" s="15">
        <f t="shared" si="21"/>
        <v>-0.15859725499843735</v>
      </c>
      <c r="G299" s="15">
        <f t="shared" si="22"/>
        <v>2.5153089293039364E-2</v>
      </c>
      <c r="H299" s="15">
        <f t="shared" si="23"/>
        <v>0.14446241313944017</v>
      </c>
    </row>
    <row r="300" spans="1:8" ht="15.75">
      <c r="A300" s="22" t="s">
        <v>36</v>
      </c>
      <c r="B300" s="2">
        <v>2</v>
      </c>
      <c r="C300" s="16">
        <v>156.34399999999999</v>
      </c>
      <c r="D300" s="15">
        <f t="shared" si="20"/>
        <v>5.0520587077277757</v>
      </c>
      <c r="E300" s="15">
        <f t="shared" si="24"/>
        <v>3.8090582409999998</v>
      </c>
      <c r="F300" s="15">
        <f t="shared" si="21"/>
        <v>1.2430004667277759</v>
      </c>
      <c r="G300" s="15">
        <f t="shared" si="22"/>
        <v>1.5450501602854687</v>
      </c>
      <c r="H300" s="15">
        <f t="shared" si="23"/>
        <v>2.1447172760626869</v>
      </c>
    </row>
    <row r="301" spans="1:8" ht="15.75">
      <c r="A301" s="23"/>
      <c r="B301" s="2">
        <v>3</v>
      </c>
      <c r="C301" s="16">
        <v>135.72800000000001</v>
      </c>
      <c r="D301" s="15">
        <f t="shared" si="20"/>
        <v>4.9106528830653788</v>
      </c>
      <c r="E301" s="15">
        <f t="shared" si="24"/>
        <v>3.7536870260000001</v>
      </c>
      <c r="F301" s="15">
        <f t="shared" si="21"/>
        <v>1.1569658570653787</v>
      </c>
      <c r="G301" s="15">
        <f t="shared" si="22"/>
        <v>1.3385699944150262</v>
      </c>
      <c r="H301" s="15">
        <f t="shared" si="23"/>
        <v>1.7505393722744225</v>
      </c>
    </row>
    <row r="302" spans="1:8" ht="15.75">
      <c r="A302" s="23"/>
      <c r="B302" s="2">
        <v>4</v>
      </c>
      <c r="C302" s="16">
        <v>145.667</v>
      </c>
      <c r="D302" s="15">
        <f t="shared" si="20"/>
        <v>4.9813231947543821</v>
      </c>
      <c r="E302" s="15">
        <f t="shared" si="24"/>
        <v>3.6983158110000001</v>
      </c>
      <c r="F302" s="15">
        <f t="shared" si="21"/>
        <v>1.2830073837543821</v>
      </c>
      <c r="G302" s="15">
        <f t="shared" si="22"/>
        <v>1.6461079467682642</v>
      </c>
      <c r="H302" s="15">
        <f t="shared" si="23"/>
        <v>1.9425385470155783</v>
      </c>
    </row>
    <row r="303" spans="1:8" ht="15.75">
      <c r="A303" s="23"/>
      <c r="B303" s="2">
        <v>5</v>
      </c>
      <c r="C303" s="16">
        <v>136.65100000000001</v>
      </c>
      <c r="D303" s="15">
        <f t="shared" si="20"/>
        <v>4.917430230312906</v>
      </c>
      <c r="E303" s="15">
        <f t="shared" si="24"/>
        <v>3.642944596</v>
      </c>
      <c r="F303" s="15">
        <f t="shared" si="21"/>
        <v>1.2744856343129061</v>
      </c>
      <c r="G303" s="15">
        <f t="shared" si="22"/>
        <v>1.6243136320699705</v>
      </c>
      <c r="H303" s="15">
        <f t="shared" si="23"/>
        <v>1.7685192431711723</v>
      </c>
    </row>
    <row r="304" spans="1:8" ht="15.75">
      <c r="A304" s="23"/>
      <c r="B304" s="2">
        <v>6</v>
      </c>
      <c r="C304" s="16">
        <v>124.65600000000001</v>
      </c>
      <c r="D304" s="15">
        <f t="shared" si="20"/>
        <v>4.8255579435885023</v>
      </c>
      <c r="E304" s="15">
        <f t="shared" si="24"/>
        <v>3.5875733809999999</v>
      </c>
      <c r="F304" s="15">
        <f t="shared" si="21"/>
        <v>1.2379845625885024</v>
      </c>
      <c r="G304" s="15">
        <f t="shared" si="22"/>
        <v>1.5326057772074457</v>
      </c>
      <c r="H304" s="15">
        <f t="shared" si="23"/>
        <v>1.5326057804719087</v>
      </c>
    </row>
    <row r="305" spans="1:8" ht="15.75">
      <c r="A305" s="23"/>
      <c r="B305" s="2">
        <v>7</v>
      </c>
      <c r="C305" s="16">
        <v>118.235</v>
      </c>
      <c r="D305" s="15">
        <f t="shared" si="20"/>
        <v>4.7726741694316219</v>
      </c>
      <c r="E305" s="15">
        <f t="shared" si="24"/>
        <v>3.5322021659999998</v>
      </c>
      <c r="F305" s="15">
        <f t="shared" si="21"/>
        <v>1.2404720034316221</v>
      </c>
      <c r="G305" s="15">
        <f t="shared" si="22"/>
        <v>1.5387707912976623</v>
      </c>
      <c r="H305" s="15">
        <f t="shared" si="23"/>
        <v>1.4044638818662649</v>
      </c>
    </row>
    <row r="306" spans="1:8" ht="15.75">
      <c r="A306" s="23"/>
      <c r="B306" s="2">
        <v>8</v>
      </c>
      <c r="C306" s="16">
        <v>114.08499999999999</v>
      </c>
      <c r="D306" s="15">
        <f t="shared" si="20"/>
        <v>4.7369437845975337</v>
      </c>
      <c r="E306" s="15">
        <f t="shared" si="24"/>
        <v>3.4768309510000002</v>
      </c>
      <c r="F306" s="15">
        <f t="shared" si="21"/>
        <v>1.2601128335975336</v>
      </c>
      <c r="G306" s="15">
        <f t="shared" si="22"/>
        <v>1.5878843533972054</v>
      </c>
      <c r="H306" s="15">
        <f t="shared" si="23"/>
        <v>1.3210523276967525</v>
      </c>
    </row>
    <row r="307" spans="1:8" ht="15.75">
      <c r="A307" s="23"/>
      <c r="B307" s="2">
        <v>9</v>
      </c>
      <c r="C307" s="16">
        <v>113.36499999999999</v>
      </c>
      <c r="D307" s="15">
        <f t="shared" si="20"/>
        <v>4.7306127016786057</v>
      </c>
      <c r="E307" s="15">
        <f t="shared" si="24"/>
        <v>3.4214597360000001</v>
      </c>
      <c r="F307" s="15">
        <f t="shared" si="21"/>
        <v>1.3091529656786056</v>
      </c>
      <c r="G307" s="15">
        <f t="shared" si="22"/>
        <v>1.7138814875450883</v>
      </c>
      <c r="H307" s="15">
        <f t="shared" si="23"/>
        <v>1.3065388916315088</v>
      </c>
    </row>
    <row r="308" spans="1:8" ht="15.75">
      <c r="A308" s="24"/>
      <c r="B308" s="2">
        <v>10</v>
      </c>
      <c r="C308" s="16">
        <v>109.494</v>
      </c>
      <c r="D308" s="15">
        <f t="shared" si="20"/>
        <v>4.6958697532347333</v>
      </c>
      <c r="E308" s="15">
        <f t="shared" si="24"/>
        <v>3.366088521</v>
      </c>
      <c r="F308" s="15">
        <f t="shared" si="21"/>
        <v>1.3297812322347333</v>
      </c>
      <c r="G308" s="15">
        <f t="shared" si="22"/>
        <v>1.7683181256037257</v>
      </c>
      <c r="H308" s="15">
        <f t="shared" si="23"/>
        <v>1.2283208516311568</v>
      </c>
    </row>
    <row r="309" spans="1:8" ht="15.75">
      <c r="A309" s="22" t="s">
        <v>37</v>
      </c>
      <c r="B309" s="2">
        <v>2</v>
      </c>
      <c r="C309" s="16">
        <v>23.097999999999999</v>
      </c>
      <c r="D309" s="15">
        <f t="shared" si="20"/>
        <v>3.1397460336928957</v>
      </c>
      <c r="E309" s="15">
        <f t="shared" si="24"/>
        <v>3.8090582409999998</v>
      </c>
      <c r="F309" s="15">
        <f t="shared" si="21"/>
        <v>-0.66931220730710406</v>
      </c>
      <c r="G309" s="15">
        <f t="shared" si="22"/>
        <v>0.44797883085030782</v>
      </c>
      <c r="H309" s="15">
        <f t="shared" si="23"/>
        <v>0.20054933181523399</v>
      </c>
    </row>
    <row r="310" spans="1:8" ht="15.75">
      <c r="A310" s="23"/>
      <c r="B310" s="2">
        <v>3</v>
      </c>
      <c r="C310" s="16">
        <v>20.289000000000001</v>
      </c>
      <c r="D310" s="15">
        <f t="shared" si="20"/>
        <v>3.0100788672609124</v>
      </c>
      <c r="E310" s="15">
        <f t="shared" si="24"/>
        <v>3.7536870260000001</v>
      </c>
      <c r="F310" s="15">
        <f t="shared" si="21"/>
        <v>-0.7436081587390877</v>
      </c>
      <c r="G310" s="15">
        <f t="shared" si="22"/>
        <v>0.55295309374333623</v>
      </c>
      <c r="H310" s="15">
        <f t="shared" si="23"/>
        <v>0.33349991187593975</v>
      </c>
    </row>
    <row r="311" spans="1:8" ht="15.75">
      <c r="A311" s="23"/>
      <c r="B311" s="2">
        <v>4</v>
      </c>
      <c r="C311" s="16">
        <v>19.018000000000001</v>
      </c>
      <c r="D311" s="15">
        <f t="shared" si="20"/>
        <v>2.9453858991172526</v>
      </c>
      <c r="E311" s="15">
        <f t="shared" si="24"/>
        <v>3.6983158110000001</v>
      </c>
      <c r="F311" s="15">
        <f t="shared" si="21"/>
        <v>-0.75292991188274749</v>
      </c>
      <c r="G311" s="15">
        <f t="shared" si="22"/>
        <v>0.56690345220776195</v>
      </c>
      <c r="H311" s="15">
        <f t="shared" si="23"/>
        <v>0.41240476019350863</v>
      </c>
    </row>
    <row r="312" spans="1:8" ht="15.75">
      <c r="A312" s="23"/>
      <c r="B312" s="2">
        <v>5</v>
      </c>
      <c r="C312" s="16">
        <v>18.439</v>
      </c>
      <c r="D312" s="15">
        <f t="shared" si="20"/>
        <v>2.9144679867230274</v>
      </c>
      <c r="E312" s="15">
        <f t="shared" si="24"/>
        <v>3.642944596</v>
      </c>
      <c r="F312" s="15">
        <f t="shared" si="21"/>
        <v>-0.72847660927697255</v>
      </c>
      <c r="G312" s="15">
        <f t="shared" si="22"/>
        <v>0.53067817026367492</v>
      </c>
      <c r="H312" s="15">
        <f t="shared" si="23"/>
        <v>0.45307087002983526</v>
      </c>
    </row>
    <row r="313" spans="1:8" ht="15.75">
      <c r="A313" s="23"/>
      <c r="B313" s="2">
        <v>6</v>
      </c>
      <c r="C313" s="16">
        <v>17.613</v>
      </c>
      <c r="D313" s="15">
        <f t="shared" si="20"/>
        <v>2.8686372657501584</v>
      </c>
      <c r="E313" s="15">
        <f t="shared" si="24"/>
        <v>3.5875733809999999</v>
      </c>
      <c r="F313" s="15">
        <f t="shared" si="21"/>
        <v>-0.71893611524984147</v>
      </c>
      <c r="G313" s="15">
        <f t="shared" si="22"/>
        <v>0.51686913781053334</v>
      </c>
      <c r="H313" s="15">
        <f t="shared" si="23"/>
        <v>0.51686913591475825</v>
      </c>
    </row>
    <row r="314" spans="1:8" ht="15.75">
      <c r="A314" s="23"/>
      <c r="B314" s="2">
        <v>7</v>
      </c>
      <c r="C314" s="16">
        <v>16.917000000000002</v>
      </c>
      <c r="D314" s="15">
        <f t="shared" si="20"/>
        <v>2.8283190334931549</v>
      </c>
      <c r="E314" s="15">
        <f t="shared" si="24"/>
        <v>3.5322021659999998</v>
      </c>
      <c r="F314" s="15">
        <f t="shared" si="21"/>
        <v>-0.70388313250684487</v>
      </c>
      <c r="G314" s="15">
        <f t="shared" si="22"/>
        <v>0.49545146422764852</v>
      </c>
      <c r="H314" s="15">
        <f t="shared" si="23"/>
        <v>0.57646716220595395</v>
      </c>
    </row>
    <row r="315" spans="1:8" ht="15.75">
      <c r="A315" s="23"/>
      <c r="B315" s="2">
        <v>8</v>
      </c>
      <c r="C315" s="16">
        <v>18.125</v>
      </c>
      <c r="D315" s="15">
        <f t="shared" si="20"/>
        <v>2.8972922007407385</v>
      </c>
      <c r="E315" s="15">
        <f t="shared" si="24"/>
        <v>3.4768309510000002</v>
      </c>
      <c r="F315" s="15">
        <f t="shared" si="21"/>
        <v>-0.57953875025926171</v>
      </c>
      <c r="G315" s="15">
        <f t="shared" si="22"/>
        <v>0.33586516305206693</v>
      </c>
      <c r="H315" s="15">
        <f t="shared" si="23"/>
        <v>0.47648810599990454</v>
      </c>
    </row>
    <row r="316" spans="1:8" ht="15.75">
      <c r="A316" s="23"/>
      <c r="B316" s="2">
        <v>9</v>
      </c>
      <c r="C316" s="16">
        <v>17.463999999999999</v>
      </c>
      <c r="D316" s="15">
        <f t="shared" si="20"/>
        <v>2.8601416192476425</v>
      </c>
      <c r="E316" s="15">
        <f t="shared" si="24"/>
        <v>3.4214597360000001</v>
      </c>
      <c r="F316" s="15">
        <f t="shared" si="21"/>
        <v>-0.56131811675235754</v>
      </c>
      <c r="G316" s="15">
        <f t="shared" si="22"/>
        <v>0.31507802819441327</v>
      </c>
      <c r="H316" s="15">
        <f t="shared" si="23"/>
        <v>0.52915696608796092</v>
      </c>
    </row>
    <row r="317" spans="1:8" ht="15.75">
      <c r="A317" s="24"/>
      <c r="B317" s="2">
        <v>10</v>
      </c>
      <c r="C317" s="16">
        <v>16.268000000000001</v>
      </c>
      <c r="D317" s="15">
        <f t="shared" si="20"/>
        <v>2.7891999880449783</v>
      </c>
      <c r="E317" s="15">
        <f t="shared" si="24"/>
        <v>3.366088521</v>
      </c>
      <c r="F317" s="15">
        <f t="shared" si="21"/>
        <v>-0.57688853295502174</v>
      </c>
      <c r="G317" s="15">
        <f t="shared" si="22"/>
        <v>0.33280037945499719</v>
      </c>
      <c r="H317" s="15">
        <f t="shared" si="23"/>
        <v>0.63740007247326869</v>
      </c>
    </row>
    <row r="318" spans="1:8" ht="15.75">
      <c r="A318" s="22" t="s">
        <v>38</v>
      </c>
      <c r="B318" s="2">
        <v>2</v>
      </c>
      <c r="C318" s="16">
        <v>22.36</v>
      </c>
      <c r="D318" s="15">
        <f t="shared" si="20"/>
        <v>3.1072736482868986</v>
      </c>
      <c r="E318" s="15">
        <f t="shared" si="24"/>
        <v>3.8090582409999998</v>
      </c>
      <c r="F318" s="15">
        <f t="shared" si="21"/>
        <v>-0.70178459271310123</v>
      </c>
      <c r="G318" s="15">
        <f t="shared" si="22"/>
        <v>0.49250161456949337</v>
      </c>
      <c r="H318" s="15">
        <f t="shared" si="23"/>
        <v>0.23068783197776588</v>
      </c>
    </row>
    <row r="319" spans="1:8" ht="15.75">
      <c r="A319" s="23"/>
      <c r="B319" s="2">
        <v>3</v>
      </c>
      <c r="C319" s="16">
        <v>19.399999999999999</v>
      </c>
      <c r="D319" s="15">
        <f t="shared" si="20"/>
        <v>2.9652730660692823</v>
      </c>
      <c r="E319" s="15">
        <f t="shared" si="24"/>
        <v>3.7536870260000001</v>
      </c>
      <c r="F319" s="15">
        <f t="shared" si="21"/>
        <v>-0.78841395993071783</v>
      </c>
      <c r="G319" s="15">
        <f t="shared" si="22"/>
        <v>0.62159657221363551</v>
      </c>
      <c r="H319" s="15">
        <f t="shared" si="23"/>
        <v>0.38725768032191576</v>
      </c>
    </row>
    <row r="320" spans="1:8" ht="15.75">
      <c r="A320" s="23"/>
      <c r="B320" s="2">
        <v>4</v>
      </c>
      <c r="C320" s="16">
        <v>18.411000000000001</v>
      </c>
      <c r="D320" s="15">
        <f t="shared" si="20"/>
        <v>2.9129483120750699</v>
      </c>
      <c r="E320" s="15">
        <f t="shared" si="24"/>
        <v>3.6983158110000001</v>
      </c>
      <c r="F320" s="15">
        <f t="shared" si="21"/>
        <v>-0.78536749892493019</v>
      </c>
      <c r="G320" s="15">
        <f t="shared" si="22"/>
        <v>0.61680210836760019</v>
      </c>
      <c r="H320" s="15">
        <f t="shared" si="23"/>
        <v>0.45511898184303601</v>
      </c>
    </row>
    <row r="321" spans="1:8" ht="15.75">
      <c r="A321" s="23"/>
      <c r="B321" s="2">
        <v>5</v>
      </c>
      <c r="C321" s="16">
        <v>17.686</v>
      </c>
      <c r="D321" s="15">
        <f t="shared" si="20"/>
        <v>2.8727733661535435</v>
      </c>
      <c r="E321" s="15">
        <f t="shared" si="24"/>
        <v>3.642944596</v>
      </c>
      <c r="F321" s="15">
        <f t="shared" si="21"/>
        <v>-0.77017122984645647</v>
      </c>
      <c r="G321" s="15">
        <f t="shared" si="22"/>
        <v>0.59316372328320333</v>
      </c>
      <c r="H321" s="15">
        <f t="shared" si="23"/>
        <v>0.51093905933962569</v>
      </c>
    </row>
    <row r="322" spans="1:8" ht="15.75">
      <c r="A322" s="23"/>
      <c r="B322" s="2">
        <v>6</v>
      </c>
      <c r="C322" s="16">
        <v>16.821999999999999</v>
      </c>
      <c r="D322" s="15">
        <f t="shared" si="20"/>
        <v>2.8226875535402454</v>
      </c>
      <c r="E322" s="15">
        <f t="shared" si="24"/>
        <v>3.5875733809999999</v>
      </c>
      <c r="F322" s="15">
        <f t="shared" si="21"/>
        <v>-0.76488582745975453</v>
      </c>
      <c r="G322" s="15">
        <f t="shared" si="22"/>
        <v>0.58505032904879339</v>
      </c>
      <c r="H322" s="15">
        <f t="shared" si="23"/>
        <v>0.58505032703185267</v>
      </c>
    </row>
    <row r="323" spans="1:8" ht="15.75">
      <c r="A323" s="23"/>
      <c r="B323" s="2">
        <v>7</v>
      </c>
      <c r="C323" s="16">
        <v>16.061</v>
      </c>
      <c r="D323" s="15">
        <f t="shared" ref="D323:D386" si="25">LN(C323)</f>
        <v>2.7763939730807601</v>
      </c>
      <c r="E323" s="15">
        <f t="shared" si="24"/>
        <v>3.5322021659999998</v>
      </c>
      <c r="F323" s="15">
        <f t="shared" si="21"/>
        <v>-0.75580819291923973</v>
      </c>
      <c r="G323" s="15">
        <f t="shared" si="22"/>
        <v>0.57124602448384665</v>
      </c>
      <c r="H323" s="15">
        <f t="shared" si="23"/>
        <v>0.65801202969319539</v>
      </c>
    </row>
    <row r="324" spans="1:8" ht="15.75">
      <c r="A324" s="23"/>
      <c r="B324" s="2">
        <v>8</v>
      </c>
      <c r="C324" s="16">
        <v>16.704999999999998</v>
      </c>
      <c r="D324" s="15">
        <f t="shared" si="25"/>
        <v>2.8157080758087196</v>
      </c>
      <c r="E324" s="15">
        <f t="shared" si="24"/>
        <v>3.4768309510000002</v>
      </c>
      <c r="F324" s="15">
        <f t="shared" ref="F324:F387" si="26">D324-E324</f>
        <v>-0.66112287519128055</v>
      </c>
      <c r="G324" s="15">
        <f t="shared" ref="G324:G387" si="27">F324^2</f>
        <v>0.43708345610118554</v>
      </c>
      <c r="H324" s="15">
        <f t="shared" ref="H324:H387" si="28">(D324-$L$5)^2</f>
        <v>0.59577604732268319</v>
      </c>
    </row>
    <row r="325" spans="1:8" ht="15.75">
      <c r="A325" s="23"/>
      <c r="B325" s="2">
        <v>9</v>
      </c>
      <c r="C325" s="16">
        <v>15.962999999999999</v>
      </c>
      <c r="D325" s="15">
        <f t="shared" si="25"/>
        <v>2.7702735442823418</v>
      </c>
      <c r="E325" s="15">
        <f t="shared" ref="E325:E388" si="29">3.919800671-0.055371215*B325</f>
        <v>3.4214597360000001</v>
      </c>
      <c r="F325" s="15">
        <f t="shared" si="26"/>
        <v>-0.65118619171765824</v>
      </c>
      <c r="G325" s="15">
        <f t="shared" si="27"/>
        <v>0.42404345628374673</v>
      </c>
      <c r="H325" s="15">
        <f t="shared" si="28"/>
        <v>0.66797902094355843</v>
      </c>
    </row>
    <row r="326" spans="1:8" ht="15.75">
      <c r="A326" s="24"/>
      <c r="B326" s="2">
        <v>10</v>
      </c>
      <c r="C326" s="16">
        <v>15.253</v>
      </c>
      <c r="D326" s="15">
        <f t="shared" si="25"/>
        <v>2.7247762050177959</v>
      </c>
      <c r="E326" s="15">
        <f t="shared" si="29"/>
        <v>3.366088521</v>
      </c>
      <c r="F326" s="15">
        <f t="shared" si="26"/>
        <v>-0.64131231598220406</v>
      </c>
      <c r="G326" s="15">
        <f t="shared" si="27"/>
        <v>0.41128148663045833</v>
      </c>
      <c r="H326" s="15">
        <f t="shared" si="28"/>
        <v>0.74441896460774137</v>
      </c>
    </row>
    <row r="327" spans="1:8" ht="15.75">
      <c r="A327" s="22" t="s">
        <v>39</v>
      </c>
      <c r="B327" s="2">
        <v>2</v>
      </c>
      <c r="C327" s="16">
        <v>25.875</v>
      </c>
      <c r="D327" s="15">
        <f t="shared" si="25"/>
        <v>3.253277251585533</v>
      </c>
      <c r="E327" s="15">
        <f t="shared" si="29"/>
        <v>3.8090582409999998</v>
      </c>
      <c r="F327" s="15">
        <f t="shared" si="26"/>
        <v>-0.55578098941446674</v>
      </c>
      <c r="G327" s="15">
        <f t="shared" si="27"/>
        <v>0.30889250819452357</v>
      </c>
      <c r="H327" s="15">
        <f t="shared" si="28"/>
        <v>0.1117539012599827</v>
      </c>
    </row>
    <row r="328" spans="1:8" ht="15.75">
      <c r="A328" s="23"/>
      <c r="B328" s="2">
        <v>3</v>
      </c>
      <c r="C328" s="16">
        <v>21.620999999999999</v>
      </c>
      <c r="D328" s="15">
        <f t="shared" si="25"/>
        <v>3.0736650646104136</v>
      </c>
      <c r="E328" s="15">
        <f t="shared" si="29"/>
        <v>3.7536870260000001</v>
      </c>
      <c r="F328" s="15">
        <f t="shared" si="26"/>
        <v>-0.68002196138958659</v>
      </c>
      <c r="G328" s="15">
        <f t="shared" si="27"/>
        <v>0.46242986797214042</v>
      </c>
      <c r="H328" s="15">
        <f t="shared" si="28"/>
        <v>0.26410175629924543</v>
      </c>
    </row>
    <row r="329" spans="1:8" ht="15.75">
      <c r="A329" s="23"/>
      <c r="B329" s="2">
        <v>4</v>
      </c>
      <c r="C329" s="16">
        <v>20.777000000000001</v>
      </c>
      <c r="D329" s="15">
        <f t="shared" si="25"/>
        <v>3.033846605662649</v>
      </c>
      <c r="E329" s="15">
        <f t="shared" si="29"/>
        <v>3.6983158110000001</v>
      </c>
      <c r="F329" s="15">
        <f t="shared" si="26"/>
        <v>-0.6644692053373511</v>
      </c>
      <c r="G329" s="15">
        <f t="shared" si="27"/>
        <v>0.44151932484165085</v>
      </c>
      <c r="H329" s="15">
        <f t="shared" si="28"/>
        <v>0.30661334026536935</v>
      </c>
    </row>
    <row r="330" spans="1:8" ht="15.75">
      <c r="A330" s="23"/>
      <c r="B330" s="2">
        <v>5</v>
      </c>
      <c r="C330" s="16">
        <v>19.875</v>
      </c>
      <c r="D330" s="15">
        <f t="shared" si="25"/>
        <v>2.9894626605403958</v>
      </c>
      <c r="E330" s="15">
        <f t="shared" si="29"/>
        <v>3.642944596</v>
      </c>
      <c r="F330" s="15">
        <f t="shared" si="26"/>
        <v>-0.6534819354596042</v>
      </c>
      <c r="G330" s="15">
        <f t="shared" si="27"/>
        <v>0.42703863997203029</v>
      </c>
      <c r="H330" s="15">
        <f t="shared" si="28"/>
        <v>0.35773643235153818</v>
      </c>
    </row>
    <row r="331" spans="1:8" ht="15.75">
      <c r="A331" s="23"/>
      <c r="B331" s="2">
        <v>6</v>
      </c>
      <c r="C331" s="16">
        <v>19.521999999999998</v>
      </c>
      <c r="D331" s="15">
        <f t="shared" si="25"/>
        <v>2.9715420347527735</v>
      </c>
      <c r="E331" s="15">
        <f t="shared" si="29"/>
        <v>3.5875733809999999</v>
      </c>
      <c r="F331" s="15">
        <f t="shared" si="26"/>
        <v>-0.61603134624722644</v>
      </c>
      <c r="G331" s="15">
        <f t="shared" si="27"/>
        <v>0.37949461955917019</v>
      </c>
      <c r="H331" s="15">
        <f t="shared" si="28"/>
        <v>0.37949461793474643</v>
      </c>
    </row>
    <row r="332" spans="1:8" ht="15.75">
      <c r="A332" s="23"/>
      <c r="B332" s="2">
        <v>7</v>
      </c>
      <c r="C332" s="16">
        <v>19.158999999999999</v>
      </c>
      <c r="D332" s="15">
        <f t="shared" si="25"/>
        <v>2.9527725791138555</v>
      </c>
      <c r="E332" s="15">
        <f t="shared" si="29"/>
        <v>3.5322021659999998</v>
      </c>
      <c r="F332" s="15">
        <f t="shared" si="26"/>
        <v>-0.57942958688614432</v>
      </c>
      <c r="G332" s="15">
        <f t="shared" si="27"/>
        <v>0.33573864615904786</v>
      </c>
      <c r="H332" s="15">
        <f t="shared" si="28"/>
        <v>0.40297205640137473</v>
      </c>
    </row>
    <row r="333" spans="1:8" ht="15.75">
      <c r="A333" s="23"/>
      <c r="B333" s="2">
        <v>8</v>
      </c>
      <c r="C333" s="16">
        <v>18.378</v>
      </c>
      <c r="D333" s="15">
        <f t="shared" si="25"/>
        <v>2.911154297078693</v>
      </c>
      <c r="E333" s="15">
        <f t="shared" si="29"/>
        <v>3.4768309510000002</v>
      </c>
      <c r="F333" s="15">
        <f t="shared" si="26"/>
        <v>-0.56567665392130717</v>
      </c>
      <c r="G333" s="15">
        <f t="shared" si="27"/>
        <v>0.31999007679160635</v>
      </c>
      <c r="H333" s="15">
        <f t="shared" si="28"/>
        <v>0.45754277530927878</v>
      </c>
    </row>
    <row r="334" spans="1:8" ht="15.75">
      <c r="A334" s="23"/>
      <c r="B334" s="2">
        <v>9</v>
      </c>
      <c r="C334" s="16">
        <v>17.795000000000002</v>
      </c>
      <c r="D334" s="15">
        <f t="shared" si="25"/>
        <v>2.8789175189621563</v>
      </c>
      <c r="E334" s="15">
        <f t="shared" si="29"/>
        <v>3.4214597360000001</v>
      </c>
      <c r="F334" s="15">
        <f t="shared" si="26"/>
        <v>-0.54254221703784378</v>
      </c>
      <c r="G334" s="15">
        <f t="shared" si="27"/>
        <v>0.2943520572683388</v>
      </c>
      <c r="H334" s="15">
        <f t="shared" si="28"/>
        <v>0.50219312893193224</v>
      </c>
    </row>
    <row r="335" spans="1:8" ht="15.75">
      <c r="A335" s="24"/>
      <c r="B335" s="2">
        <v>10</v>
      </c>
      <c r="C335" s="16">
        <v>17.297000000000001</v>
      </c>
      <c r="D335" s="15">
        <f t="shared" si="25"/>
        <v>2.8505330760617862</v>
      </c>
      <c r="E335" s="15">
        <f t="shared" si="29"/>
        <v>3.366088521</v>
      </c>
      <c r="F335" s="15">
        <f t="shared" si="26"/>
        <v>-0.51555544493821381</v>
      </c>
      <c r="G335" s="15">
        <f t="shared" si="27"/>
        <v>0.26579741680543961</v>
      </c>
      <c r="H335" s="15">
        <f t="shared" si="28"/>
        <v>0.54322840915990067</v>
      </c>
    </row>
    <row r="336" spans="1:8" ht="15.75">
      <c r="A336" s="22" t="s">
        <v>40</v>
      </c>
      <c r="B336" s="2">
        <v>2</v>
      </c>
      <c r="C336" s="16">
        <v>31.280999999999999</v>
      </c>
      <c r="D336" s="15">
        <f t="shared" si="25"/>
        <v>3.4430108844755658</v>
      </c>
      <c r="E336" s="15">
        <f t="shared" si="29"/>
        <v>3.8090582409999998</v>
      </c>
      <c r="F336" s="15">
        <f t="shared" si="26"/>
        <v>-0.36604735652443399</v>
      </c>
      <c r="G336" s="15">
        <f t="shared" si="27"/>
        <v>0.13399066721852609</v>
      </c>
      <c r="H336" s="15">
        <f t="shared" si="28"/>
        <v>2.0898315020177666E-2</v>
      </c>
    </row>
    <row r="337" spans="1:8" ht="15.75">
      <c r="A337" s="23"/>
      <c r="B337" s="2">
        <v>3</v>
      </c>
      <c r="C337" s="16">
        <v>24.117999999999999</v>
      </c>
      <c r="D337" s="15">
        <f t="shared" si="25"/>
        <v>3.1829584496814007</v>
      </c>
      <c r="E337" s="15">
        <f t="shared" si="29"/>
        <v>3.7536870260000001</v>
      </c>
      <c r="F337" s="15">
        <f t="shared" si="26"/>
        <v>-0.57072857631859941</v>
      </c>
      <c r="G337" s="15">
        <f t="shared" si="27"/>
        <v>0.32573110782665537</v>
      </c>
      <c r="H337" s="15">
        <f t="shared" si="28"/>
        <v>0.16371324157901859</v>
      </c>
    </row>
    <row r="338" spans="1:8" ht="15.75">
      <c r="A338" s="23"/>
      <c r="B338" s="2">
        <v>4</v>
      </c>
      <c r="C338" s="16">
        <v>22.893999999999998</v>
      </c>
      <c r="D338" s="15">
        <f t="shared" si="25"/>
        <v>3.1308748674962845</v>
      </c>
      <c r="E338" s="15">
        <f t="shared" si="29"/>
        <v>3.6983158110000001</v>
      </c>
      <c r="F338" s="15">
        <f t="shared" si="26"/>
        <v>-0.56744094350371554</v>
      </c>
      <c r="G338" s="15">
        <f t="shared" si="27"/>
        <v>0.32198922436438687</v>
      </c>
      <c r="H338" s="15">
        <f t="shared" si="28"/>
        <v>0.20857353103222706</v>
      </c>
    </row>
    <row r="339" spans="1:8" ht="15.75">
      <c r="A339" s="23"/>
      <c r="B339" s="2">
        <v>5</v>
      </c>
      <c r="C339" s="16">
        <v>22.116</v>
      </c>
      <c r="D339" s="15">
        <f t="shared" si="25"/>
        <v>3.0963013284756866</v>
      </c>
      <c r="E339" s="15">
        <f t="shared" si="29"/>
        <v>3.642944596</v>
      </c>
      <c r="F339" s="15">
        <f t="shared" si="26"/>
        <v>-0.54664326752431336</v>
      </c>
      <c r="G339" s="15">
        <f t="shared" si="27"/>
        <v>0.29881886192965801</v>
      </c>
      <c r="H339" s="15">
        <f t="shared" si="28"/>
        <v>0.24134822829600783</v>
      </c>
    </row>
    <row r="340" spans="1:8" ht="15.75">
      <c r="A340" s="23"/>
      <c r="B340" s="2">
        <v>6</v>
      </c>
      <c r="C340" s="16">
        <v>20.751999999999999</v>
      </c>
      <c r="D340" s="15">
        <f t="shared" si="25"/>
        <v>3.0326426275740879</v>
      </c>
      <c r="E340" s="15">
        <f t="shared" si="29"/>
        <v>3.5875733809999999</v>
      </c>
      <c r="F340" s="15">
        <f t="shared" si="26"/>
        <v>-0.55493075342591203</v>
      </c>
      <c r="G340" s="15">
        <f t="shared" si="27"/>
        <v>0.30794814109785035</v>
      </c>
      <c r="H340" s="15">
        <f t="shared" si="28"/>
        <v>0.30794813963454382</v>
      </c>
    </row>
    <row r="341" spans="1:8" ht="15.75">
      <c r="A341" s="23"/>
      <c r="B341" s="2">
        <v>7</v>
      </c>
      <c r="C341" s="16">
        <v>19.312000000000001</v>
      </c>
      <c r="D341" s="15">
        <f t="shared" si="25"/>
        <v>2.960726664355176</v>
      </c>
      <c r="E341" s="15">
        <f t="shared" si="29"/>
        <v>3.5322021659999998</v>
      </c>
      <c r="F341" s="15">
        <f t="shared" si="26"/>
        <v>-0.57147550164482386</v>
      </c>
      <c r="G341" s="15">
        <f t="shared" si="27"/>
        <v>0.32658424898020305</v>
      </c>
      <c r="H341" s="15">
        <f t="shared" si="28"/>
        <v>0.39293680451545321</v>
      </c>
    </row>
    <row r="342" spans="1:8" ht="15.75">
      <c r="A342" s="23"/>
      <c r="B342" s="2">
        <v>8</v>
      </c>
      <c r="C342" s="16">
        <v>18.706</v>
      </c>
      <c r="D342" s="15">
        <f t="shared" si="25"/>
        <v>2.9288443280123593</v>
      </c>
      <c r="E342" s="15">
        <f t="shared" si="29"/>
        <v>3.4768309510000002</v>
      </c>
      <c r="F342" s="15">
        <f t="shared" si="26"/>
        <v>-0.54798662298764089</v>
      </c>
      <c r="G342" s="15">
        <f t="shared" si="27"/>
        <v>0.30028933897339888</v>
      </c>
      <c r="H342" s="15">
        <f t="shared" si="28"/>
        <v>0.43392396351297979</v>
      </c>
    </row>
    <row r="343" spans="1:8" ht="15.75">
      <c r="A343" s="23"/>
      <c r="B343" s="2">
        <v>9</v>
      </c>
      <c r="C343" s="16">
        <v>17.195</v>
      </c>
      <c r="D343" s="15">
        <f t="shared" si="25"/>
        <v>2.8446186438842296</v>
      </c>
      <c r="E343" s="15">
        <f t="shared" si="29"/>
        <v>3.4214597360000001</v>
      </c>
      <c r="F343" s="15">
        <f t="shared" si="26"/>
        <v>-0.5768410921157705</v>
      </c>
      <c r="G343" s="15">
        <f t="shared" si="27"/>
        <v>0.33274564555331482</v>
      </c>
      <c r="H343" s="15">
        <f t="shared" si="28"/>
        <v>0.55198173944365314</v>
      </c>
    </row>
    <row r="344" spans="1:8" ht="15.75">
      <c r="A344" s="24"/>
      <c r="B344" s="2">
        <v>10</v>
      </c>
      <c r="C344" s="16">
        <v>15.484</v>
      </c>
      <c r="D344" s="15">
        <f t="shared" si="25"/>
        <v>2.7398072327154015</v>
      </c>
      <c r="E344" s="15">
        <f t="shared" si="29"/>
        <v>3.366088521</v>
      </c>
      <c r="F344" s="15">
        <f t="shared" si="26"/>
        <v>-0.6262812882845985</v>
      </c>
      <c r="G344" s="15">
        <f t="shared" si="27"/>
        <v>0.39222825205541639</v>
      </c>
      <c r="H344" s="15">
        <f t="shared" si="28"/>
        <v>0.71870743994181441</v>
      </c>
    </row>
    <row r="345" spans="1:8" ht="15.75">
      <c r="A345" s="22" t="s">
        <v>41</v>
      </c>
      <c r="B345" s="2">
        <v>2</v>
      </c>
      <c r="C345" s="16">
        <v>23.655999999999999</v>
      </c>
      <c r="D345" s="15">
        <f t="shared" si="25"/>
        <v>3.163616782550176</v>
      </c>
      <c r="E345" s="15">
        <f t="shared" si="29"/>
        <v>3.8090582409999998</v>
      </c>
      <c r="F345" s="15">
        <f t="shared" si="26"/>
        <v>-0.64544145844982381</v>
      </c>
      <c r="G345" s="15">
        <f t="shared" si="27"/>
        <v>0.41659467628583563</v>
      </c>
      <c r="H345" s="15">
        <f t="shared" si="28"/>
        <v>0.17973919625120674</v>
      </c>
    </row>
    <row r="346" spans="1:8" ht="15.75">
      <c r="A346" s="23"/>
      <c r="B346" s="2">
        <v>3</v>
      </c>
      <c r="C346" s="16">
        <v>20.265999999999998</v>
      </c>
      <c r="D346" s="15">
        <f t="shared" si="25"/>
        <v>3.0089446050261257</v>
      </c>
      <c r="E346" s="15">
        <f t="shared" si="29"/>
        <v>3.7536870260000001</v>
      </c>
      <c r="F346" s="15">
        <f t="shared" si="26"/>
        <v>-0.74474242097387444</v>
      </c>
      <c r="G346" s="15">
        <f t="shared" si="27"/>
        <v>0.55464127359802762</v>
      </c>
      <c r="H346" s="15">
        <f t="shared" si="28"/>
        <v>0.33481125885922763</v>
      </c>
    </row>
    <row r="347" spans="1:8" ht="15.75">
      <c r="A347" s="23"/>
      <c r="B347" s="2">
        <v>4</v>
      </c>
      <c r="C347" s="16">
        <v>19.713000000000001</v>
      </c>
      <c r="D347" s="15">
        <f t="shared" si="25"/>
        <v>2.9812783165838406</v>
      </c>
      <c r="E347" s="15">
        <f t="shared" si="29"/>
        <v>3.6983158110000001</v>
      </c>
      <c r="F347" s="15">
        <f t="shared" si="26"/>
        <v>-0.71703749441615949</v>
      </c>
      <c r="G347" s="15">
        <f t="shared" si="27"/>
        <v>0.51414276839860396</v>
      </c>
      <c r="H347" s="15">
        <f t="shared" si="28"/>
        <v>0.36759370353664483</v>
      </c>
    </row>
    <row r="348" spans="1:8" ht="15.75">
      <c r="A348" s="23"/>
      <c r="B348" s="2">
        <v>5</v>
      </c>
      <c r="C348" s="16">
        <v>18.622</v>
      </c>
      <c r="D348" s="15">
        <f t="shared" si="25"/>
        <v>2.9243436774663381</v>
      </c>
      <c r="E348" s="15">
        <f t="shared" si="29"/>
        <v>3.642944596</v>
      </c>
      <c r="F348" s="15">
        <f t="shared" si="26"/>
        <v>-0.71860091853366193</v>
      </c>
      <c r="G348" s="15">
        <f t="shared" si="27"/>
        <v>0.51638728011742263</v>
      </c>
      <c r="H348" s="15">
        <f t="shared" si="28"/>
        <v>0.43987363790046707</v>
      </c>
    </row>
    <row r="349" spans="1:8" ht="15.75">
      <c r="A349" s="23"/>
      <c r="B349" s="2">
        <v>6</v>
      </c>
      <c r="C349" s="16">
        <v>18.010999999999999</v>
      </c>
      <c r="D349" s="15">
        <f t="shared" si="25"/>
        <v>2.8909826823549203</v>
      </c>
      <c r="E349" s="15">
        <f t="shared" si="29"/>
        <v>3.5875733809999999</v>
      </c>
      <c r="F349" s="15">
        <f t="shared" si="26"/>
        <v>-0.69659069864507961</v>
      </c>
      <c r="G349" s="15">
        <f t="shared" si="27"/>
        <v>0.48523860143884012</v>
      </c>
      <c r="H349" s="15">
        <f t="shared" si="28"/>
        <v>0.48523859960198801</v>
      </c>
    </row>
    <row r="350" spans="1:8" ht="15.75">
      <c r="A350" s="23"/>
      <c r="B350" s="2">
        <v>7</v>
      </c>
      <c r="C350" s="16">
        <v>17.239000000000001</v>
      </c>
      <c r="D350" s="15">
        <f t="shared" si="25"/>
        <v>2.8471742589128417</v>
      </c>
      <c r="E350" s="15">
        <f t="shared" si="29"/>
        <v>3.5322021659999998</v>
      </c>
      <c r="F350" s="15">
        <f t="shared" si="26"/>
        <v>-0.68502790708715811</v>
      </c>
      <c r="G350" s="15">
        <f t="shared" si="27"/>
        <v>0.46926323348821214</v>
      </c>
      <c r="H350" s="15">
        <f t="shared" si="28"/>
        <v>0.54819085803506329</v>
      </c>
    </row>
    <row r="351" spans="1:8" ht="15.75">
      <c r="A351" s="23"/>
      <c r="B351" s="2">
        <v>8</v>
      </c>
      <c r="C351" s="16">
        <v>17.518999999999998</v>
      </c>
      <c r="D351" s="15">
        <f t="shared" si="25"/>
        <v>2.8632860062536847</v>
      </c>
      <c r="E351" s="15">
        <f t="shared" si="29"/>
        <v>3.4768309510000002</v>
      </c>
      <c r="F351" s="15">
        <f t="shared" si="26"/>
        <v>-0.61354494474631549</v>
      </c>
      <c r="G351" s="15">
        <f t="shared" si="27"/>
        <v>0.37643739922375935</v>
      </c>
      <c r="H351" s="15">
        <f t="shared" si="28"/>
        <v>0.52459219930702328</v>
      </c>
    </row>
    <row r="352" spans="1:8" ht="15.75">
      <c r="A352" s="23"/>
      <c r="B352" s="2">
        <v>9</v>
      </c>
      <c r="C352" s="16">
        <v>17.734999999999999</v>
      </c>
      <c r="D352" s="15">
        <f t="shared" si="25"/>
        <v>2.875540088225585</v>
      </c>
      <c r="E352" s="15">
        <f t="shared" si="29"/>
        <v>3.4214597360000001</v>
      </c>
      <c r="F352" s="15">
        <f t="shared" si="26"/>
        <v>-0.54591964777441504</v>
      </c>
      <c r="G352" s="15">
        <f t="shared" si="27"/>
        <v>0.29802826182614139</v>
      </c>
      <c r="H352" s="15">
        <f t="shared" si="28"/>
        <v>0.5069914081416026</v>
      </c>
    </row>
    <row r="353" spans="1:8" ht="15.75">
      <c r="A353" s="24"/>
      <c r="B353" s="2">
        <v>10</v>
      </c>
      <c r="C353" s="16">
        <v>16.792000000000002</v>
      </c>
      <c r="D353" s="15">
        <f t="shared" si="25"/>
        <v>2.820902582518332</v>
      </c>
      <c r="E353" s="15">
        <f t="shared" si="29"/>
        <v>3.366088521</v>
      </c>
      <c r="F353" s="15">
        <f t="shared" si="26"/>
        <v>-0.54518593848166796</v>
      </c>
      <c r="G353" s="15">
        <f t="shared" si="27"/>
        <v>0.29722770751813704</v>
      </c>
      <c r="H353" s="15">
        <f t="shared" si="28"/>
        <v>0.58778411122287066</v>
      </c>
    </row>
    <row r="354" spans="1:8" ht="15.75">
      <c r="A354" s="22" t="s">
        <v>42</v>
      </c>
      <c r="B354" s="2">
        <v>2</v>
      </c>
      <c r="C354" s="16">
        <v>27.65</v>
      </c>
      <c r="D354" s="15">
        <f t="shared" si="25"/>
        <v>3.3196257279683437</v>
      </c>
      <c r="E354" s="15">
        <f t="shared" si="29"/>
        <v>3.8090582409999998</v>
      </c>
      <c r="F354" s="15">
        <f t="shared" si="26"/>
        <v>-0.48943251303165614</v>
      </c>
      <c r="G354" s="15">
        <f t="shared" si="27"/>
        <v>0.23954418481248224</v>
      </c>
      <c r="H354" s="15">
        <f t="shared" si="28"/>
        <v>7.1795944058617028E-2</v>
      </c>
    </row>
    <row r="355" spans="1:8" ht="15.75">
      <c r="A355" s="23"/>
      <c r="B355" s="2">
        <v>3</v>
      </c>
      <c r="C355" s="16">
        <v>23.01</v>
      </c>
      <c r="D355" s="15">
        <f t="shared" si="25"/>
        <v>3.1359289040472746</v>
      </c>
      <c r="E355" s="15">
        <f t="shared" si="29"/>
        <v>3.7536870260000001</v>
      </c>
      <c r="F355" s="15">
        <f t="shared" si="26"/>
        <v>-0.6177581219527255</v>
      </c>
      <c r="G355" s="15">
        <f t="shared" si="27"/>
        <v>0.38162509723855847</v>
      </c>
      <c r="H355" s="15">
        <f t="shared" si="28"/>
        <v>0.2039827323709516</v>
      </c>
    </row>
    <row r="356" spans="1:8" ht="15.75">
      <c r="A356" s="23"/>
      <c r="B356" s="2">
        <v>4</v>
      </c>
      <c r="C356" s="16">
        <v>22.126999999999999</v>
      </c>
      <c r="D356" s="15">
        <f t="shared" si="25"/>
        <v>3.0967985822887938</v>
      </c>
      <c r="E356" s="15">
        <f t="shared" si="29"/>
        <v>3.6983158110000001</v>
      </c>
      <c r="F356" s="15">
        <f t="shared" si="26"/>
        <v>-0.60151722871120628</v>
      </c>
      <c r="G356" s="15">
        <f t="shared" si="27"/>
        <v>0.36182297643640965</v>
      </c>
      <c r="H356" s="15">
        <f t="shared" si="28"/>
        <v>0.24085990175589228</v>
      </c>
    </row>
    <row r="357" spans="1:8" ht="15.75">
      <c r="A357" s="23"/>
      <c r="B357" s="2">
        <v>5</v>
      </c>
      <c r="C357" s="16">
        <v>20.138000000000002</v>
      </c>
      <c r="D357" s="15">
        <f t="shared" si="25"/>
        <v>3.0026085774934232</v>
      </c>
      <c r="E357" s="15">
        <f t="shared" si="29"/>
        <v>3.642944596</v>
      </c>
      <c r="F357" s="15">
        <f t="shared" si="26"/>
        <v>-0.64033601850657673</v>
      </c>
      <c r="G357" s="15">
        <f t="shared" si="27"/>
        <v>0.41003021659685496</v>
      </c>
      <c r="H357" s="15">
        <f t="shared" si="28"/>
        <v>0.34218381979898399</v>
      </c>
    </row>
    <row r="358" spans="1:8" ht="15.75">
      <c r="A358" s="23"/>
      <c r="B358" s="2">
        <v>6</v>
      </c>
      <c r="C358" s="16">
        <v>18.920000000000002</v>
      </c>
      <c r="D358" s="15">
        <f t="shared" si="25"/>
        <v>2.9402195636237325</v>
      </c>
      <c r="E358" s="15">
        <f t="shared" si="29"/>
        <v>3.5875733809999999</v>
      </c>
      <c r="F358" s="15">
        <f t="shared" si="26"/>
        <v>-0.6473538173762674</v>
      </c>
      <c r="G358" s="15">
        <f t="shared" si="27"/>
        <v>0.41906696487162576</v>
      </c>
      <c r="H358" s="15">
        <f t="shared" si="28"/>
        <v>0.41906696316460723</v>
      </c>
    </row>
    <row r="359" spans="1:8" ht="15.75">
      <c r="A359" s="23"/>
      <c r="B359" s="2">
        <v>7</v>
      </c>
      <c r="C359" s="16">
        <v>18.146999999999998</v>
      </c>
      <c r="D359" s="15">
        <f t="shared" si="25"/>
        <v>2.8985052577928867</v>
      </c>
      <c r="E359" s="15">
        <f t="shared" si="29"/>
        <v>3.5322021659999998</v>
      </c>
      <c r="F359" s="15">
        <f t="shared" si="26"/>
        <v>-0.63369690820711311</v>
      </c>
      <c r="G359" s="15">
        <f t="shared" si="27"/>
        <v>0.40157177147125434</v>
      </c>
      <c r="H359" s="15">
        <f t="shared" si="28"/>
        <v>0.47481487660315763</v>
      </c>
    </row>
    <row r="360" spans="1:8" ht="15.75">
      <c r="A360" s="23"/>
      <c r="B360" s="2">
        <v>8</v>
      </c>
      <c r="C360" s="16">
        <v>17.859000000000002</v>
      </c>
      <c r="D360" s="15">
        <f t="shared" si="25"/>
        <v>2.8825075828393629</v>
      </c>
      <c r="E360" s="15">
        <f t="shared" si="29"/>
        <v>3.4768309510000002</v>
      </c>
      <c r="F360" s="15">
        <f t="shared" si="26"/>
        <v>-0.59432336816063724</v>
      </c>
      <c r="G360" s="15">
        <f t="shared" si="27"/>
        <v>0.35322026594180433</v>
      </c>
      <c r="H360" s="15">
        <f t="shared" si="28"/>
        <v>0.49711777787669581</v>
      </c>
    </row>
    <row r="361" spans="1:8" ht="15.75">
      <c r="A361" s="23"/>
      <c r="B361" s="2">
        <v>9</v>
      </c>
      <c r="C361" s="16">
        <v>16.634</v>
      </c>
      <c r="D361" s="15">
        <f t="shared" si="25"/>
        <v>2.811448793446496</v>
      </c>
      <c r="E361" s="15">
        <f t="shared" si="29"/>
        <v>3.4214597360000001</v>
      </c>
      <c r="F361" s="15">
        <f t="shared" si="26"/>
        <v>-0.61001094255350408</v>
      </c>
      <c r="G361" s="15">
        <f t="shared" si="27"/>
        <v>0.37211335003501445</v>
      </c>
      <c r="H361" s="15">
        <f t="shared" si="28"/>
        <v>0.60236937335852014</v>
      </c>
    </row>
    <row r="362" spans="1:8" ht="15.75">
      <c r="A362" s="24"/>
      <c r="B362" s="2">
        <v>10</v>
      </c>
      <c r="C362" s="16">
        <v>16.568000000000001</v>
      </c>
      <c r="D362" s="15">
        <f t="shared" si="25"/>
        <v>2.8074731240932831</v>
      </c>
      <c r="E362" s="15">
        <f t="shared" si="29"/>
        <v>3.366088521</v>
      </c>
      <c r="F362" s="15">
        <f t="shared" si="26"/>
        <v>-0.55861539690671691</v>
      </c>
      <c r="G362" s="15">
        <f t="shared" si="27"/>
        <v>0.31205116166124885</v>
      </c>
      <c r="H362" s="15">
        <f t="shared" si="28"/>
        <v>0.60855640876886563</v>
      </c>
    </row>
    <row r="363" spans="1:8" ht="15.75">
      <c r="A363" s="22" t="s">
        <v>43</v>
      </c>
      <c r="B363" s="2">
        <v>2</v>
      </c>
      <c r="C363" s="16">
        <v>26.145</v>
      </c>
      <c r="D363" s="15">
        <f t="shared" si="25"/>
        <v>3.2636579676400941</v>
      </c>
      <c r="E363" s="15">
        <f t="shared" si="29"/>
        <v>3.8090582409999998</v>
      </c>
      <c r="F363" s="15">
        <f t="shared" si="26"/>
        <v>-0.54540027335990571</v>
      </c>
      <c r="G363" s="15">
        <f t="shared" si="27"/>
        <v>0.29746145818105985</v>
      </c>
      <c r="H363" s="15">
        <f t="shared" si="28"/>
        <v>0.10492119415798047</v>
      </c>
    </row>
    <row r="364" spans="1:8" ht="15.75">
      <c r="A364" s="23"/>
      <c r="B364" s="2">
        <v>3</v>
      </c>
      <c r="C364" s="16">
        <v>22.102</v>
      </c>
      <c r="D364" s="15">
        <f t="shared" si="25"/>
        <v>3.0956681021665906</v>
      </c>
      <c r="E364" s="15">
        <f t="shared" si="29"/>
        <v>3.7536870260000001</v>
      </c>
      <c r="F364" s="15">
        <f t="shared" si="26"/>
        <v>-0.65801892383340954</v>
      </c>
      <c r="G364" s="15">
        <f t="shared" si="27"/>
        <v>0.43298890412287844</v>
      </c>
      <c r="H364" s="15">
        <f t="shared" si="28"/>
        <v>0.24197080204706056</v>
      </c>
    </row>
    <row r="365" spans="1:8" ht="15.75">
      <c r="A365" s="23"/>
      <c r="B365" s="2">
        <v>4</v>
      </c>
      <c r="C365" s="16">
        <v>21.548999999999999</v>
      </c>
      <c r="D365" s="15">
        <f t="shared" si="25"/>
        <v>3.070329411760774</v>
      </c>
      <c r="E365" s="15">
        <f t="shared" si="29"/>
        <v>3.6983158110000001</v>
      </c>
      <c r="F365" s="15">
        <f t="shared" si="26"/>
        <v>-0.62798639923922606</v>
      </c>
      <c r="G365" s="15">
        <f t="shared" si="27"/>
        <v>0.39436691762944864</v>
      </c>
      <c r="H365" s="15">
        <f t="shared" si="28"/>
        <v>0.26754132235041966</v>
      </c>
    </row>
    <row r="366" spans="1:8" ht="15.75">
      <c r="A366" s="23"/>
      <c r="B366" s="2">
        <v>5</v>
      </c>
      <c r="C366" s="16">
        <v>20.759</v>
      </c>
      <c r="D366" s="15">
        <f t="shared" si="25"/>
        <v>3.0329798875806575</v>
      </c>
      <c r="E366" s="15">
        <f t="shared" si="29"/>
        <v>3.642944596</v>
      </c>
      <c r="F366" s="15">
        <f t="shared" si="26"/>
        <v>-0.60996470841934247</v>
      </c>
      <c r="G366" s="15">
        <f t="shared" si="27"/>
        <v>0.37205694551709351</v>
      </c>
      <c r="H366" s="15">
        <f t="shared" si="28"/>
        <v>0.30757394148065298</v>
      </c>
    </row>
    <row r="367" spans="1:8" ht="15.75">
      <c r="A367" s="23"/>
      <c r="B367" s="2">
        <v>6</v>
      </c>
      <c r="C367" s="16">
        <v>20.266999999999999</v>
      </c>
      <c r="D367" s="15">
        <f t="shared" si="25"/>
        <v>3.0089939475371761</v>
      </c>
      <c r="E367" s="15">
        <f t="shared" si="29"/>
        <v>3.5875733809999999</v>
      </c>
      <c r="F367" s="15">
        <f t="shared" si="26"/>
        <v>-0.57857943346282381</v>
      </c>
      <c r="G367" s="15">
        <f t="shared" si="27"/>
        <v>0.33475416082616216</v>
      </c>
      <c r="H367" s="15">
        <f t="shared" si="28"/>
        <v>0.33475415930049601</v>
      </c>
    </row>
    <row r="368" spans="1:8" ht="15.75">
      <c r="A368" s="23"/>
      <c r="B368" s="2">
        <v>7</v>
      </c>
      <c r="C368" s="16">
        <v>20.091000000000001</v>
      </c>
      <c r="D368" s="15">
        <f t="shared" si="25"/>
        <v>3.0002719535960227</v>
      </c>
      <c r="E368" s="15">
        <f t="shared" si="29"/>
        <v>3.5322021659999998</v>
      </c>
      <c r="F368" s="15">
        <f t="shared" si="26"/>
        <v>-0.53193021240397709</v>
      </c>
      <c r="G368" s="15">
        <f t="shared" si="27"/>
        <v>0.28294975086814017</v>
      </c>
      <c r="H368" s="15">
        <f t="shared" si="28"/>
        <v>0.34492296508208375</v>
      </c>
    </row>
    <row r="369" spans="1:8" ht="15.75">
      <c r="A369" s="23"/>
      <c r="B369" s="2">
        <v>8</v>
      </c>
      <c r="C369" s="16">
        <v>19.399999999999999</v>
      </c>
      <c r="D369" s="15">
        <f t="shared" si="25"/>
        <v>2.9652730660692823</v>
      </c>
      <c r="E369" s="15">
        <f t="shared" si="29"/>
        <v>3.4768309510000002</v>
      </c>
      <c r="F369" s="15">
        <f t="shared" si="26"/>
        <v>-0.51155788493071785</v>
      </c>
      <c r="G369" s="15">
        <f t="shared" si="27"/>
        <v>0.26169146963478956</v>
      </c>
      <c r="H369" s="15">
        <f t="shared" si="28"/>
        <v>0.38725768032191576</v>
      </c>
    </row>
    <row r="370" spans="1:8" ht="15.75">
      <c r="A370" s="23"/>
      <c r="B370" s="2">
        <v>9</v>
      </c>
      <c r="C370" s="17">
        <v>19.597999999999999</v>
      </c>
      <c r="D370" s="15">
        <f t="shared" si="25"/>
        <v>2.9754275202136267</v>
      </c>
      <c r="E370" s="15">
        <f t="shared" si="29"/>
        <v>3.4214597360000001</v>
      </c>
      <c r="F370" s="15">
        <f t="shared" si="26"/>
        <v>-0.44603221578637342</v>
      </c>
      <c r="G370" s="15">
        <f t="shared" si="27"/>
        <v>0.19894473751930197</v>
      </c>
      <c r="H370" s="15">
        <f t="shared" si="28"/>
        <v>0.37472255326371179</v>
      </c>
    </row>
    <row r="371" spans="1:8" ht="15.75">
      <c r="A371" s="24"/>
      <c r="B371" s="2">
        <v>10</v>
      </c>
      <c r="C371" s="16">
        <v>18.873999999999999</v>
      </c>
      <c r="D371" s="15">
        <f t="shared" si="25"/>
        <v>2.9377853135991412</v>
      </c>
      <c r="E371" s="15">
        <f t="shared" si="29"/>
        <v>3.366088521</v>
      </c>
      <c r="F371" s="15">
        <f t="shared" si="26"/>
        <v>-0.42830320740085881</v>
      </c>
      <c r="G371" s="15">
        <f t="shared" si="27"/>
        <v>0.18344363746986309</v>
      </c>
      <c r="H371" s="15">
        <f t="shared" si="28"/>
        <v>0.42222453082310546</v>
      </c>
    </row>
    <row r="372" spans="1:8" ht="15.75">
      <c r="A372" s="22" t="s">
        <v>44</v>
      </c>
      <c r="B372" s="2">
        <v>2</v>
      </c>
      <c r="C372" s="16">
        <v>55.99</v>
      </c>
      <c r="D372" s="15">
        <f t="shared" si="25"/>
        <v>4.0251731033608023</v>
      </c>
      <c r="E372" s="15">
        <f t="shared" si="29"/>
        <v>3.8090582409999998</v>
      </c>
      <c r="F372" s="15">
        <f t="shared" si="26"/>
        <v>0.21611486236080246</v>
      </c>
      <c r="G372" s="15">
        <f t="shared" si="27"/>
        <v>4.6705633733228592E-2</v>
      </c>
      <c r="H372" s="15">
        <f t="shared" si="28"/>
        <v>0.1914935181641656</v>
      </c>
    </row>
    <row r="373" spans="1:8" ht="15.75">
      <c r="A373" s="23"/>
      <c r="B373" s="2">
        <v>3</v>
      </c>
      <c r="C373" s="16">
        <v>49.414999999999999</v>
      </c>
      <c r="D373" s="15">
        <f t="shared" si="25"/>
        <v>3.9002540218281472</v>
      </c>
      <c r="E373" s="15">
        <f t="shared" si="29"/>
        <v>3.7536870260000001</v>
      </c>
      <c r="F373" s="15">
        <f t="shared" si="26"/>
        <v>0.14656699582814703</v>
      </c>
      <c r="G373" s="15">
        <f t="shared" si="27"/>
        <v>2.1481884266088068E-2</v>
      </c>
      <c r="H373" s="15">
        <f t="shared" si="28"/>
        <v>9.7769183973213852E-2</v>
      </c>
    </row>
    <row r="374" spans="1:8" ht="15.75">
      <c r="A374" s="23"/>
      <c r="B374" s="2">
        <v>4</v>
      </c>
      <c r="C374" s="16">
        <v>46.612000000000002</v>
      </c>
      <c r="D374" s="15">
        <f t="shared" si="25"/>
        <v>3.841858018711017</v>
      </c>
      <c r="E374" s="15">
        <f t="shared" si="29"/>
        <v>3.6983158110000001</v>
      </c>
      <c r="F374" s="15">
        <f t="shared" si="26"/>
        <v>0.14354220771101689</v>
      </c>
      <c r="G374" s="15">
        <f t="shared" si="27"/>
        <v>2.0604365394552716E-2</v>
      </c>
      <c r="H374" s="15">
        <f t="shared" si="28"/>
        <v>6.4660677646350778E-2</v>
      </c>
    </row>
    <row r="375" spans="1:8" ht="15.75">
      <c r="A375" s="23"/>
      <c r="B375" s="2">
        <v>5</v>
      </c>
      <c r="C375" s="16">
        <v>44.064999999999998</v>
      </c>
      <c r="D375" s="15">
        <f t="shared" si="25"/>
        <v>3.7856658165516239</v>
      </c>
      <c r="E375" s="15">
        <f t="shared" si="29"/>
        <v>3.642944596</v>
      </c>
      <c r="F375" s="15">
        <f t="shared" si="26"/>
        <v>0.14272122055162395</v>
      </c>
      <c r="G375" s="15">
        <f t="shared" si="27"/>
        <v>2.0369346795745286E-2</v>
      </c>
      <c r="H375" s="15">
        <f t="shared" si="28"/>
        <v>3.9240613545127707E-2</v>
      </c>
    </row>
    <row r="376" spans="1:8" ht="15.75">
      <c r="A376" s="23"/>
      <c r="B376" s="2">
        <v>6</v>
      </c>
      <c r="C376" s="16">
        <v>40.725999999999999</v>
      </c>
      <c r="D376" s="15">
        <f t="shared" si="25"/>
        <v>3.7068667091283234</v>
      </c>
      <c r="E376" s="15">
        <f t="shared" si="29"/>
        <v>3.5875733809999999</v>
      </c>
      <c r="F376" s="15">
        <f t="shared" si="26"/>
        <v>0.11929332812832349</v>
      </c>
      <c r="G376" s="15">
        <f t="shared" si="27"/>
        <v>1.4230898135931858E-2</v>
      </c>
      <c r="H376" s="15">
        <f t="shared" si="28"/>
        <v>1.4230898450498505E-2</v>
      </c>
    </row>
    <row r="377" spans="1:8" ht="15.75">
      <c r="A377" s="23"/>
      <c r="B377" s="2">
        <v>7</v>
      </c>
      <c r="C377" s="16">
        <v>39.262</v>
      </c>
      <c r="D377" s="15">
        <f t="shared" si="25"/>
        <v>3.6702571299858415</v>
      </c>
      <c r="E377" s="15">
        <f t="shared" si="29"/>
        <v>3.5322021659999998</v>
      </c>
      <c r="F377" s="15">
        <f t="shared" si="26"/>
        <v>0.13805496398584172</v>
      </c>
      <c r="G377" s="15">
        <f t="shared" si="27"/>
        <v>1.9059173081132055E-2</v>
      </c>
      <c r="H377" s="15">
        <f t="shared" si="28"/>
        <v>6.8366025643838814E-3</v>
      </c>
    </row>
    <row r="378" spans="1:8" ht="15.75">
      <c r="A378" s="23"/>
      <c r="B378" s="2">
        <v>8</v>
      </c>
      <c r="C378" s="16">
        <v>39.634999999999998</v>
      </c>
      <c r="D378" s="15">
        <f t="shared" si="25"/>
        <v>3.679712566289119</v>
      </c>
      <c r="E378" s="15">
        <f t="shared" si="29"/>
        <v>3.4768309510000002</v>
      </c>
      <c r="F378" s="15">
        <f t="shared" si="26"/>
        <v>0.20288161528911886</v>
      </c>
      <c r="G378" s="15">
        <f t="shared" si="27"/>
        <v>4.1160949822322025E-2</v>
      </c>
      <c r="H378" s="15">
        <f t="shared" si="28"/>
        <v>8.4896297087060455E-3</v>
      </c>
    </row>
    <row r="379" spans="1:8" ht="15.75">
      <c r="A379" s="23"/>
      <c r="B379" s="2">
        <v>9</v>
      </c>
      <c r="C379" s="16">
        <v>38.442</v>
      </c>
      <c r="D379" s="15">
        <f t="shared" si="25"/>
        <v>3.6491506118849397</v>
      </c>
      <c r="E379" s="15">
        <f t="shared" si="29"/>
        <v>3.4214597360000001</v>
      </c>
      <c r="F379" s="15">
        <f t="shared" si="26"/>
        <v>0.22769087588493964</v>
      </c>
      <c r="G379" s="15">
        <f t="shared" si="27"/>
        <v>5.1843134961250988E-2</v>
      </c>
      <c r="H379" s="15">
        <f t="shared" si="28"/>
        <v>3.7917555258312574E-3</v>
      </c>
    </row>
    <row r="380" spans="1:8" ht="15.75">
      <c r="A380" s="24"/>
      <c r="B380" s="2">
        <v>10</v>
      </c>
      <c r="C380" s="16">
        <v>37.042999999999999</v>
      </c>
      <c r="D380" s="15">
        <f t="shared" si="25"/>
        <v>3.6120794000186991</v>
      </c>
      <c r="E380" s="15">
        <f t="shared" si="29"/>
        <v>3.366088521</v>
      </c>
      <c r="F380" s="15">
        <f t="shared" si="26"/>
        <v>0.24599087901869909</v>
      </c>
      <c r="G380" s="15">
        <f t="shared" si="27"/>
        <v>6.0511512560392257E-2</v>
      </c>
      <c r="H380" s="15">
        <f t="shared" si="28"/>
        <v>6.0054503276519536E-4</v>
      </c>
    </row>
    <row r="381" spans="1:8" ht="15.75">
      <c r="A381" s="22" t="s">
        <v>45</v>
      </c>
      <c r="B381" s="2">
        <v>2</v>
      </c>
      <c r="C381" s="16">
        <v>63.640999999999998</v>
      </c>
      <c r="D381" s="15">
        <f t="shared" si="25"/>
        <v>4.1532579167339385</v>
      </c>
      <c r="E381" s="15">
        <f t="shared" si="29"/>
        <v>3.8090582409999998</v>
      </c>
      <c r="F381" s="15">
        <f t="shared" si="26"/>
        <v>0.34419967573393873</v>
      </c>
      <c r="G381" s="15">
        <f t="shared" si="27"/>
        <v>0.11847341677534856</v>
      </c>
      <c r="H381" s="15">
        <f t="shared" si="28"/>
        <v>0.31999899546018507</v>
      </c>
    </row>
    <row r="382" spans="1:8" ht="15.75">
      <c r="A382" s="23"/>
      <c r="B382" s="2">
        <v>3</v>
      </c>
      <c r="C382" s="16">
        <v>53.325000000000003</v>
      </c>
      <c r="D382" s="15">
        <f t="shared" si="25"/>
        <v>3.9764052643574144</v>
      </c>
      <c r="E382" s="15">
        <f t="shared" si="29"/>
        <v>3.7536870260000001</v>
      </c>
      <c r="F382" s="15">
        <f t="shared" si="26"/>
        <v>0.22271823835741422</v>
      </c>
      <c r="G382" s="15">
        <f t="shared" si="27"/>
        <v>4.9603413697029974E-2</v>
      </c>
      <c r="H382" s="15">
        <f t="shared" si="28"/>
        <v>0.15119023454059152</v>
      </c>
    </row>
    <row r="383" spans="1:8" ht="15.75">
      <c r="A383" s="23"/>
      <c r="B383" s="2">
        <v>4</v>
      </c>
      <c r="C383" s="16">
        <v>48.753</v>
      </c>
      <c r="D383" s="15">
        <f t="shared" si="25"/>
        <v>3.8867667340119811</v>
      </c>
      <c r="E383" s="15">
        <f t="shared" si="29"/>
        <v>3.6983158110000001</v>
      </c>
      <c r="F383" s="15">
        <f t="shared" si="26"/>
        <v>0.18845092301198108</v>
      </c>
      <c r="G383" s="15">
        <f t="shared" si="27"/>
        <v>3.5513750384067622E-2</v>
      </c>
      <c r="H383" s="15">
        <f t="shared" si="28"/>
        <v>8.9516663275500175E-2</v>
      </c>
    </row>
    <row r="384" spans="1:8" ht="15.75">
      <c r="A384" s="23"/>
      <c r="B384" s="2">
        <v>5</v>
      </c>
      <c r="C384" s="16">
        <v>41.738</v>
      </c>
      <c r="D384" s="15">
        <f t="shared" si="25"/>
        <v>3.7314119848326386</v>
      </c>
      <c r="E384" s="15">
        <f t="shared" si="29"/>
        <v>3.642944596</v>
      </c>
      <c r="F384" s="15">
        <f t="shared" si="26"/>
        <v>8.8467388832638605E-2</v>
      </c>
      <c r="G384" s="15">
        <f t="shared" si="27"/>
        <v>7.82647888686527E-3</v>
      </c>
      <c r="H384" s="15">
        <f t="shared" si="28"/>
        <v>2.0689544331813293E-2</v>
      </c>
    </row>
    <row r="385" spans="1:8" ht="15.75">
      <c r="A385" s="23"/>
      <c r="B385" s="2">
        <v>6</v>
      </c>
      <c r="C385" s="16">
        <v>34.783999999999999</v>
      </c>
      <c r="D385" s="15">
        <f t="shared" si="25"/>
        <v>3.5491575109387989</v>
      </c>
      <c r="E385" s="15">
        <f t="shared" si="29"/>
        <v>3.5875733809999999</v>
      </c>
      <c r="F385" s="15">
        <f t="shared" si="26"/>
        <v>-3.8415870061200952E-2</v>
      </c>
      <c r="G385" s="15">
        <f t="shared" si="27"/>
        <v>1.4757790725590757E-3</v>
      </c>
      <c r="H385" s="15">
        <f t="shared" si="28"/>
        <v>1.475778971259603E-3</v>
      </c>
    </row>
    <row r="386" spans="1:8" ht="15.75">
      <c r="A386" s="23"/>
      <c r="B386" s="2">
        <v>7</v>
      </c>
      <c r="C386" s="16">
        <v>33.805999999999997</v>
      </c>
      <c r="D386" s="15">
        <f t="shared" si="25"/>
        <v>3.5206383015279861</v>
      </c>
      <c r="E386" s="15">
        <f t="shared" si="29"/>
        <v>3.5322021659999998</v>
      </c>
      <c r="F386" s="15">
        <f t="shared" si="26"/>
        <v>-1.1563864472013741E-2</v>
      </c>
      <c r="G386" s="15">
        <f t="shared" si="27"/>
        <v>1.3372296152710164E-4</v>
      </c>
      <c r="H386" s="15">
        <f t="shared" si="28"/>
        <v>4.4803046874225356E-3</v>
      </c>
    </row>
    <row r="387" spans="1:8" ht="15.75">
      <c r="A387" s="23"/>
      <c r="B387" s="2">
        <v>8</v>
      </c>
      <c r="C387" s="16">
        <v>34.459000000000003</v>
      </c>
      <c r="D387" s="15">
        <f t="shared" ref="D387:D407" si="30">LN(C387)</f>
        <v>3.5397702115260792</v>
      </c>
      <c r="E387" s="15">
        <f t="shared" si="29"/>
        <v>3.4768309510000002</v>
      </c>
      <c r="F387" s="15">
        <f t="shared" si="26"/>
        <v>6.2939260526079011E-2</v>
      </c>
      <c r="G387" s="15">
        <f t="shared" si="27"/>
        <v>3.9613505155696475E-3</v>
      </c>
      <c r="H387" s="15">
        <f t="shared" si="28"/>
        <v>2.2851428856993801E-3</v>
      </c>
    </row>
    <row r="388" spans="1:8" ht="15.75">
      <c r="A388" s="23"/>
      <c r="B388" s="2">
        <v>9</v>
      </c>
      <c r="C388" s="16">
        <v>32.119999999999997</v>
      </c>
      <c r="D388" s="15">
        <f t="shared" si="30"/>
        <v>3.4694788890785611</v>
      </c>
      <c r="E388" s="15">
        <f t="shared" si="29"/>
        <v>3.4214597360000001</v>
      </c>
      <c r="F388" s="15">
        <f t="shared" ref="F388:F407" si="31">D388-E388</f>
        <v>4.8019153078560972E-2</v>
      </c>
      <c r="G388" s="15">
        <f t="shared" ref="G388:G407" si="32">F388^2</f>
        <v>2.3058390623822717E-3</v>
      </c>
      <c r="H388" s="15">
        <f t="shared" ref="H388:H407" si="33">(D388-$L$5)^2</f>
        <v>1.394630871077737E-2</v>
      </c>
    </row>
    <row r="389" spans="1:8" ht="15.75">
      <c r="A389" s="23"/>
      <c r="B389" s="2">
        <v>10</v>
      </c>
      <c r="C389" s="16">
        <v>28.835000000000001</v>
      </c>
      <c r="D389" s="15">
        <f t="shared" si="30"/>
        <v>3.3615899270673761</v>
      </c>
      <c r="E389" s="15">
        <f t="shared" ref="E389:E407" si="34">3.919800671-0.055371215*B389</f>
        <v>3.366088521</v>
      </c>
      <c r="F389" s="15">
        <f t="shared" si="31"/>
        <v>-4.4985939326238622E-3</v>
      </c>
      <c r="G389" s="15">
        <f t="shared" si="32"/>
        <v>2.0237347370640227E-5</v>
      </c>
      <c r="H389" s="15">
        <f t="shared" si="33"/>
        <v>5.1068520855418596E-2</v>
      </c>
    </row>
    <row r="390" spans="1:8" ht="15.75">
      <c r="A390" s="22" t="s">
        <v>46</v>
      </c>
      <c r="B390" s="2">
        <v>2</v>
      </c>
      <c r="C390" s="16">
        <v>46.140999999999998</v>
      </c>
      <c r="D390" s="15">
        <f t="shared" si="30"/>
        <v>3.831701925679365</v>
      </c>
      <c r="E390" s="15">
        <f t="shared" si="34"/>
        <v>3.8090582409999998</v>
      </c>
      <c r="F390" s="15">
        <f t="shared" si="31"/>
        <v>2.2643684679365172E-2</v>
      </c>
      <c r="G390" s="15">
        <f t="shared" si="32"/>
        <v>5.1273645585851702E-4</v>
      </c>
      <c r="H390" s="15">
        <f t="shared" si="33"/>
        <v>5.9598746971011543E-2</v>
      </c>
    </row>
    <row r="391" spans="1:8" ht="15.75">
      <c r="A391" s="23"/>
      <c r="B391" s="2">
        <v>3</v>
      </c>
      <c r="C391" s="16">
        <v>41.311999999999998</v>
      </c>
      <c r="D391" s="15">
        <f t="shared" si="30"/>
        <v>3.7211530146642318</v>
      </c>
      <c r="E391" s="15">
        <f t="shared" si="34"/>
        <v>3.7536870260000001</v>
      </c>
      <c r="F391" s="15">
        <f t="shared" si="31"/>
        <v>-3.2534011335768387E-2</v>
      </c>
      <c r="G391" s="15">
        <f t="shared" si="32"/>
        <v>1.0584618935959059E-3</v>
      </c>
      <c r="H391" s="15">
        <f t="shared" si="33"/>
        <v>1.7843518882108843E-2</v>
      </c>
    </row>
    <row r="392" spans="1:8" ht="15.75">
      <c r="A392" s="23"/>
      <c r="B392" s="2">
        <v>4</v>
      </c>
      <c r="C392" s="16">
        <v>38.064999999999998</v>
      </c>
      <c r="D392" s="15">
        <f t="shared" si="30"/>
        <v>3.6392952247581758</v>
      </c>
      <c r="E392" s="15">
        <f t="shared" si="34"/>
        <v>3.6983158110000001</v>
      </c>
      <c r="F392" s="15">
        <f t="shared" si="31"/>
        <v>-5.9020586241824269E-2</v>
      </c>
      <c r="G392" s="15">
        <f t="shared" si="32"/>
        <v>3.4834296003286164E-3</v>
      </c>
      <c r="H392" s="15">
        <f t="shared" si="33"/>
        <v>2.6751492581313882E-3</v>
      </c>
    </row>
    <row r="393" spans="1:8" ht="15.75">
      <c r="A393" s="23"/>
      <c r="B393" s="2">
        <v>5</v>
      </c>
      <c r="C393" s="16">
        <v>35.682000000000002</v>
      </c>
      <c r="D393" s="15">
        <f t="shared" si="30"/>
        <v>3.5746463599525118</v>
      </c>
      <c r="E393" s="15">
        <f t="shared" si="34"/>
        <v>3.642944596</v>
      </c>
      <c r="F393" s="15">
        <f t="shared" si="31"/>
        <v>-6.8298236047488192E-2</v>
      </c>
      <c r="G393" s="15">
        <f t="shared" si="32"/>
        <v>4.6646490471984152E-3</v>
      </c>
      <c r="H393" s="15">
        <f t="shared" si="33"/>
        <v>1.6710783907471617E-4</v>
      </c>
    </row>
    <row r="394" spans="1:8" ht="15.75">
      <c r="A394" s="23"/>
      <c r="B394" s="2">
        <v>6</v>
      </c>
      <c r="C394" s="16">
        <v>33.622</v>
      </c>
      <c r="D394" s="15">
        <f t="shared" si="30"/>
        <v>3.5151806146108671</v>
      </c>
      <c r="E394" s="15">
        <f t="shared" si="34"/>
        <v>3.5875733809999999</v>
      </c>
      <c r="F394" s="15">
        <f t="shared" si="31"/>
        <v>-7.2392766389132834E-2</v>
      </c>
      <c r="G394" s="15">
        <f t="shared" si="32"/>
        <v>5.2407126254715606E-3</v>
      </c>
      <c r="H394" s="15">
        <f t="shared" si="33"/>
        <v>5.2407124345778206E-3</v>
      </c>
    </row>
    <row r="395" spans="1:8" ht="15.75">
      <c r="A395" s="23"/>
      <c r="B395" s="2">
        <v>7</v>
      </c>
      <c r="C395" s="16">
        <v>29.582000000000001</v>
      </c>
      <c r="D395" s="15">
        <f t="shared" si="30"/>
        <v>3.3871660682491784</v>
      </c>
      <c r="E395" s="15">
        <f t="shared" si="34"/>
        <v>3.5322021659999998</v>
      </c>
      <c r="F395" s="15">
        <f t="shared" si="31"/>
        <v>-0.14503609775082138</v>
      </c>
      <c r="G395" s="15">
        <f t="shared" si="32"/>
        <v>2.1035469650785815E-2</v>
      </c>
      <c r="H395" s="15">
        <f t="shared" si="33"/>
        <v>4.0163090475548051E-2</v>
      </c>
    </row>
    <row r="396" spans="1:8" ht="15.75">
      <c r="A396" s="23"/>
      <c r="B396" s="2">
        <v>8</v>
      </c>
      <c r="C396" s="16">
        <v>29.213999999999999</v>
      </c>
      <c r="D396" s="15">
        <f t="shared" si="30"/>
        <v>3.3746480464286188</v>
      </c>
      <c r="E396" s="15">
        <f t="shared" si="34"/>
        <v>3.4768309510000002</v>
      </c>
      <c r="F396" s="15">
        <f t="shared" si="31"/>
        <v>-0.10218290457138135</v>
      </c>
      <c r="G396" s="15">
        <f t="shared" si="32"/>
        <v>1.0441345986644028E-2</v>
      </c>
      <c r="H396" s="15">
        <f t="shared" si="33"/>
        <v>4.5337197540868061E-2</v>
      </c>
    </row>
    <row r="397" spans="1:8" ht="15.75">
      <c r="A397" s="23"/>
      <c r="B397" s="2">
        <v>9</v>
      </c>
      <c r="C397" s="16">
        <v>27.759</v>
      </c>
      <c r="D397" s="15">
        <f t="shared" si="30"/>
        <v>3.3235601119350031</v>
      </c>
      <c r="E397" s="15">
        <f t="shared" si="34"/>
        <v>3.4214597360000001</v>
      </c>
      <c r="F397" s="15">
        <f t="shared" si="31"/>
        <v>-9.7899624064996971E-2</v>
      </c>
      <c r="G397" s="15">
        <f t="shared" si="32"/>
        <v>9.5843363920677348E-3</v>
      </c>
      <c r="H397" s="15">
        <f t="shared" si="33"/>
        <v>6.9703005546205218E-2</v>
      </c>
    </row>
    <row r="398" spans="1:8" ht="15.75">
      <c r="A398" s="23"/>
      <c r="B398" s="2">
        <v>10</v>
      </c>
      <c r="C398" s="16">
        <v>26.161000000000001</v>
      </c>
      <c r="D398" s="15">
        <f t="shared" si="30"/>
        <v>3.2642697521580857</v>
      </c>
      <c r="E398" s="15">
        <f t="shared" si="34"/>
        <v>3.366088521</v>
      </c>
      <c r="F398" s="15">
        <f t="shared" si="31"/>
        <v>-0.10181876884191432</v>
      </c>
      <c r="G398" s="15">
        <f t="shared" si="32"/>
        <v>1.0367061688483182E-2</v>
      </c>
      <c r="H398" s="15">
        <f t="shared" si="33"/>
        <v>0.10452523556982528</v>
      </c>
    </row>
    <row r="399" spans="1:8" ht="15.75">
      <c r="A399" s="25" t="s">
        <v>47</v>
      </c>
      <c r="B399" s="2">
        <v>2</v>
      </c>
      <c r="C399" s="16">
        <v>44.99</v>
      </c>
      <c r="D399" s="15">
        <f t="shared" si="30"/>
        <v>3.806440242853081</v>
      </c>
      <c r="E399" s="15">
        <f t="shared" si="34"/>
        <v>3.8090582409999998</v>
      </c>
      <c r="F399" s="15">
        <f t="shared" si="31"/>
        <v>-2.6179981469187652E-3</v>
      </c>
      <c r="G399" s="15">
        <f t="shared" si="32"/>
        <v>6.8539142972700885E-6</v>
      </c>
      <c r="H399" s="15">
        <f t="shared" si="33"/>
        <v>4.7902703794549528E-2</v>
      </c>
    </row>
    <row r="400" spans="1:8" ht="15.75">
      <c r="A400" s="25"/>
      <c r="B400" s="2">
        <v>3</v>
      </c>
      <c r="C400" s="16">
        <v>37.075000000000003</v>
      </c>
      <c r="D400" s="15">
        <f t="shared" si="30"/>
        <v>3.612942888023996</v>
      </c>
      <c r="E400" s="15">
        <f t="shared" si="34"/>
        <v>3.7536870260000001</v>
      </c>
      <c r="F400" s="15">
        <f t="shared" si="31"/>
        <v>-0.14074413797600416</v>
      </c>
      <c r="G400" s="15">
        <f t="shared" si="32"/>
        <v>1.9808912374608495E-2</v>
      </c>
      <c r="H400" s="15">
        <f t="shared" si="33"/>
        <v>6.4361195353788221E-4</v>
      </c>
    </row>
    <row r="401" spans="1:8" ht="15.75">
      <c r="A401" s="25"/>
      <c r="B401" s="2">
        <v>4</v>
      </c>
      <c r="C401" s="16">
        <v>33.286000000000001</v>
      </c>
      <c r="D401" s="15">
        <f t="shared" si="30"/>
        <v>3.5051368881645346</v>
      </c>
      <c r="E401" s="15">
        <f t="shared" si="34"/>
        <v>3.6983158110000001</v>
      </c>
      <c r="F401" s="15">
        <f t="shared" si="31"/>
        <v>-0.19317892283546545</v>
      </c>
      <c r="G401" s="15">
        <f t="shared" si="32"/>
        <v>3.7318096227870717E-2</v>
      </c>
      <c r="H401" s="15">
        <f t="shared" si="33"/>
        <v>6.7957751336335023E-3</v>
      </c>
    </row>
    <row r="402" spans="1:8" ht="15.75">
      <c r="A402" s="25"/>
      <c r="B402" s="2">
        <v>5</v>
      </c>
      <c r="C402" s="16">
        <v>29.902999999999999</v>
      </c>
      <c r="D402" s="15">
        <f t="shared" si="30"/>
        <v>3.3979588098116373</v>
      </c>
      <c r="E402" s="15">
        <f t="shared" si="34"/>
        <v>3.642944596</v>
      </c>
      <c r="F402" s="15">
        <f t="shared" si="31"/>
        <v>-0.24498578618836264</v>
      </c>
      <c r="G402" s="15">
        <f t="shared" si="32"/>
        <v>6.0018035434330139E-2</v>
      </c>
      <c r="H402" s="15">
        <f t="shared" si="33"/>
        <v>3.5953685106948664E-2</v>
      </c>
    </row>
    <row r="403" spans="1:8" ht="15.75">
      <c r="A403" s="25"/>
      <c r="B403" s="2">
        <v>6</v>
      </c>
      <c r="C403" s="16">
        <v>27.254999999999999</v>
      </c>
      <c r="D403" s="15">
        <f t="shared" si="30"/>
        <v>3.305236990516244</v>
      </c>
      <c r="E403" s="15">
        <f t="shared" si="34"/>
        <v>3.5875733809999999</v>
      </c>
      <c r="F403" s="15">
        <f t="shared" si="31"/>
        <v>-0.28233639048375592</v>
      </c>
      <c r="G403" s="15">
        <f t="shared" si="32"/>
        <v>7.9713837391395898E-2</v>
      </c>
      <c r="H403" s="15">
        <f t="shared" si="33"/>
        <v>7.971383664689817E-2</v>
      </c>
    </row>
    <row r="404" spans="1:8" ht="15.75">
      <c r="A404" s="25"/>
      <c r="B404" s="2">
        <v>7</v>
      </c>
      <c r="C404" s="16">
        <v>25.308</v>
      </c>
      <c r="D404" s="15">
        <f t="shared" si="30"/>
        <v>3.2311205512846377</v>
      </c>
      <c r="E404" s="15">
        <f t="shared" si="34"/>
        <v>3.5322021659999998</v>
      </c>
      <c r="F404" s="15">
        <f t="shared" si="31"/>
        <v>-0.3010816147153621</v>
      </c>
      <c r="G404" s="15">
        <f t="shared" si="32"/>
        <v>9.0650138719609752E-2</v>
      </c>
      <c r="H404" s="15">
        <f t="shared" si="33"/>
        <v>0.12705861887215233</v>
      </c>
    </row>
    <row r="405" spans="1:8" ht="15.75">
      <c r="A405" s="25"/>
      <c r="B405" s="2">
        <v>8</v>
      </c>
      <c r="C405" s="16">
        <v>25.34</v>
      </c>
      <c r="D405" s="15">
        <f t="shared" si="30"/>
        <v>3.2323841748929931</v>
      </c>
      <c r="E405" s="15">
        <f t="shared" si="34"/>
        <v>3.4768309510000002</v>
      </c>
      <c r="F405" s="15">
        <f t="shared" si="31"/>
        <v>-0.24444677610700705</v>
      </c>
      <c r="G405" s="15">
        <f t="shared" si="32"/>
        <v>5.9754226349109228E-2</v>
      </c>
      <c r="H405" s="15">
        <f t="shared" si="33"/>
        <v>0.12615937119832116</v>
      </c>
    </row>
    <row r="406" spans="1:8" ht="15.75">
      <c r="A406" s="25"/>
      <c r="B406" s="2">
        <v>9</v>
      </c>
      <c r="C406" s="16">
        <v>24.428000000000001</v>
      </c>
      <c r="D406" s="15">
        <f t="shared" si="30"/>
        <v>3.1957300153608883</v>
      </c>
      <c r="E406" s="15">
        <f t="shared" si="34"/>
        <v>3.4214597360000001</v>
      </c>
      <c r="F406" s="15">
        <f t="shared" si="31"/>
        <v>-0.22572972063911179</v>
      </c>
      <c r="G406" s="15">
        <f t="shared" si="32"/>
        <v>5.0953906779811452E-2</v>
      </c>
      <c r="H406" s="15">
        <f t="shared" si="33"/>
        <v>0.15354122216212793</v>
      </c>
    </row>
    <row r="407" spans="1:8" ht="15.75">
      <c r="A407" s="25"/>
      <c r="B407" s="2">
        <v>10</v>
      </c>
      <c r="C407" s="16">
        <v>22.54</v>
      </c>
      <c r="D407" s="15">
        <f t="shared" si="30"/>
        <v>3.1152915086116302</v>
      </c>
      <c r="E407" s="15">
        <f t="shared" si="34"/>
        <v>3.366088521</v>
      </c>
      <c r="F407" s="15">
        <f t="shared" si="31"/>
        <v>-0.25079701238836982</v>
      </c>
      <c r="G407" s="15">
        <f t="shared" si="32"/>
        <v>6.2899141422932126E-2</v>
      </c>
      <c r="H407" s="15">
        <f t="shared" si="33"/>
        <v>0.22305016574129607</v>
      </c>
    </row>
    <row r="408" spans="1:8">
      <c r="C408" s="14"/>
    </row>
    <row r="409" spans="1:8">
      <c r="C409" s="14"/>
    </row>
  </sheetData>
  <mergeCells count="51">
    <mergeCell ref="K12:K13"/>
    <mergeCell ref="J20:N20"/>
    <mergeCell ref="A363:A371"/>
    <mergeCell ref="A372:A380"/>
    <mergeCell ref="A381:A389"/>
    <mergeCell ref="A210:A218"/>
    <mergeCell ref="A219:A227"/>
    <mergeCell ref="A228:A236"/>
    <mergeCell ref="A237:A245"/>
    <mergeCell ref="A246:A254"/>
    <mergeCell ref="A147:A155"/>
    <mergeCell ref="A156:A164"/>
    <mergeCell ref="A165:A173"/>
    <mergeCell ref="A174:A182"/>
    <mergeCell ref="A183:A191"/>
    <mergeCell ref="A192:A200"/>
    <mergeCell ref="A390:A398"/>
    <mergeCell ref="A399:A407"/>
    <mergeCell ref="J2:L2"/>
    <mergeCell ref="A309:A317"/>
    <mergeCell ref="A318:A326"/>
    <mergeCell ref="A327:A335"/>
    <mergeCell ref="A336:A344"/>
    <mergeCell ref="A345:A353"/>
    <mergeCell ref="A354:A362"/>
    <mergeCell ref="A255:A263"/>
    <mergeCell ref="A264:A272"/>
    <mergeCell ref="A273:A281"/>
    <mergeCell ref="A282:A290"/>
    <mergeCell ref="A291:A299"/>
    <mergeCell ref="A300:A308"/>
    <mergeCell ref="A201:A209"/>
    <mergeCell ref="A138:A146"/>
    <mergeCell ref="A39:A47"/>
    <mergeCell ref="A48:A56"/>
    <mergeCell ref="A57:A65"/>
    <mergeCell ref="A66:A74"/>
    <mergeCell ref="A75:A83"/>
    <mergeCell ref="A84:A92"/>
    <mergeCell ref="A93:A101"/>
    <mergeCell ref="A102:A110"/>
    <mergeCell ref="A111:A119"/>
    <mergeCell ref="A120:A128"/>
    <mergeCell ref="A129:A137"/>
    <mergeCell ref="A3:A11"/>
    <mergeCell ref="A12:A20"/>
    <mergeCell ref="A21:A29"/>
    <mergeCell ref="A30:A38"/>
    <mergeCell ref="J4:J5"/>
    <mergeCell ref="J8:J9"/>
    <mergeCell ref="J12:J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Base de dados</vt:lpstr>
      <vt:lpstr>Etapa 1</vt:lpstr>
      <vt:lpstr>Etapa 2</vt:lpstr>
      <vt:lpstr>Etapa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Santos</dc:creator>
  <cp:lastModifiedBy>Aluno</cp:lastModifiedBy>
  <dcterms:created xsi:type="dcterms:W3CDTF">2021-02-19T23:23:07Z</dcterms:created>
  <dcterms:modified xsi:type="dcterms:W3CDTF">2021-02-23T14:33:08Z</dcterms:modified>
</cp:coreProperties>
</file>