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34" documentId="13_ncr:1_{8621F33A-E581-4B2B-8C24-DD17DCFBD997}" xr6:coauthVersionLast="47" xr6:coauthVersionMax="47" xr10:uidLastSave="{AA7B101C-C721-467E-9FA7-C9F568E15A76}"/>
  <bookViews>
    <workbookView xWindow="-120" yWindow="-120" windowWidth="20730" windowHeight="11040" firstSheet="1" activeTab="3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6" l="1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5" i="16"/>
  <c r="K5" i="16" a="1"/>
  <c r="K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I5" i="16" a="1"/>
  <c r="I5" i="16"/>
  <c r="B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<sst xmlns="http://schemas.openxmlformats.org/spreadsheetml/2006/main" count="2524" uniqueCount="97">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</sst>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Auxiliar!$I$6" fmlaRange="ListaEstados" sel="5" val="0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6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abSelected="1" zoomScale="130" zoomScaleNormal="130" workbookViewId="0">
      <selection activeCell="C5" sqref="C5:C31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4" width="12.7109375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/>
      <c r="E5" s="24"/>
      <c r="F5" s="25"/>
      <c r="H5" s="18" t="s">
        <v>55</v>
      </c>
      <c r="I5" s="35" t="str" cm="1">
        <f t="array" ref="I5">INDEX(Auxiliar!ListaEstados,Auxiliar!IndiceEstado)</f>
        <v>Bahia</v>
      </c>
      <c r="J5" s="36"/>
      <c r="K5" s="23" cm="1">
        <f t="array" ref="K5">INDEX(Auxiliar!ListaAnos,Auxiliar!IndiceAno)</f>
        <v>2018</v>
      </c>
      <c r="L5" s="30">
        <v>6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/>
      <c r="E6" s="24"/>
      <c r="F6" s="25"/>
      <c r="H6" s="18" t="s">
        <v>56</v>
      </c>
      <c r="I6" s="37">
        <v>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/>
      <c r="E7" s="24"/>
      <c r="F7" s="25"/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/>
      <c r="E8" s="24"/>
      <c r="F8" s="25"/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/>
      <c r="E9" s="24"/>
      <c r="F9" s="25"/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/>
      <c r="E10" s="24"/>
      <c r="F10" s="25"/>
      <c r="H10" s="5" t="s">
        <v>59</v>
      </c>
      <c r="I10" s="2" t="s">
        <v>60</v>
      </c>
      <c r="K10" s="26">
        <v>1</v>
      </c>
      <c r="L10" s="17"/>
      <c r="M10" s="16"/>
      <c r="N10" s="24"/>
    </row>
    <row r="11" spans="1:19">
      <c r="A11" s="17" t="s">
        <v>24</v>
      </c>
      <c r="B11" s="16">
        <f>SUMIFS(Reservas[Valor Total],Reservas[Estado],A11,Reservas[Ano],Ano,Reservas[Mês],Mes)</f>
        <v>0</v>
      </c>
      <c r="C11" s="20">
        <f>COUNTIFS(Reservas[Estado],A11,Reservas[Ano],Auxiliar!Ano,Reservas[Mês],Auxiliar!Mes,Reservas[Status],"Cancelada")</f>
        <v>0</v>
      </c>
      <c r="D11" s="20"/>
      <c r="E11" s="24"/>
      <c r="F11" s="25"/>
      <c r="H11" s="19">
        <v>2018</v>
      </c>
      <c r="I11" s="16" t="s">
        <v>61</v>
      </c>
      <c r="K11" s="26">
        <v>2</v>
      </c>
      <c r="L11" s="17"/>
      <c r="M11" s="16"/>
      <c r="N11" s="24"/>
    </row>
    <row r="12" spans="1:19">
      <c r="A12" s="17" t="s">
        <v>25</v>
      </c>
      <c r="B12" s="16">
        <f>SUMIFS(Reservas[Valor Total],Reservas[Estado],A12,Reservas[Ano],Ano,Reservas[Mês],Mes)</f>
        <v>9880</v>
      </c>
      <c r="C12" s="20">
        <f>COUNTIFS(Reservas[Estado],A12,Reservas[Ano],Auxiliar!Ano,Reservas[Mês],Auxiliar!Mes,Reservas[Status],"Cancelada")</f>
        <v>2</v>
      </c>
      <c r="D12" s="20"/>
      <c r="E12" s="24"/>
      <c r="F12" s="25"/>
      <c r="H12" s="19">
        <v>2019</v>
      </c>
      <c r="I12" s="16" t="s">
        <v>62</v>
      </c>
      <c r="K12" s="26">
        <v>3</v>
      </c>
      <c r="L12" s="17"/>
      <c r="M12" s="16"/>
      <c r="N12" s="24"/>
    </row>
    <row r="13" spans="1:19">
      <c r="A13" s="17" t="s">
        <v>26</v>
      </c>
      <c r="B13" s="16">
        <f>SUMIFS(Reservas[Valor Total],Reservas[Estado],A13,Reservas[Ano],Ano,Reservas[Mês],Mes)</f>
        <v>3200</v>
      </c>
      <c r="C13" s="20">
        <f>COUNTIFS(Reservas[Estado],A13,Reservas[Ano],Auxiliar!Ano,Reservas[Mês],Auxiliar!Mes,Reservas[Status],"Cancelada")</f>
        <v>0</v>
      </c>
      <c r="D13" s="20"/>
      <c r="E13" s="24"/>
      <c r="F13" s="25"/>
      <c r="H13" s="19"/>
      <c r="I13" s="16" t="s">
        <v>63</v>
      </c>
      <c r="K13" s="26">
        <v>4</v>
      </c>
      <c r="L13" s="17"/>
      <c r="M13" s="16"/>
      <c r="N13" s="24"/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/>
      <c r="E14" s="24"/>
      <c r="F14" s="25"/>
      <c r="H14" s="19"/>
      <c r="I14" s="16" t="s">
        <v>64</v>
      </c>
      <c r="K14" s="26">
        <v>5</v>
      </c>
      <c r="L14" s="17"/>
      <c r="M14" s="16"/>
      <c r="N14" s="24"/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/>
      <c r="E15" s="24"/>
      <c r="F15" s="25"/>
      <c r="H15" s="19"/>
      <c r="I15" s="16" t="s">
        <v>65</v>
      </c>
      <c r="K15" s="26">
        <v>6</v>
      </c>
      <c r="L15" s="17"/>
      <c r="M15" s="16"/>
      <c r="N15" s="24"/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/>
      <c r="E16" s="24"/>
      <c r="F16" s="25"/>
      <c r="H16" s="19"/>
      <c r="I16" s="16" t="s">
        <v>66</v>
      </c>
      <c r="K16" s="26">
        <v>7</v>
      </c>
      <c r="L16" s="17"/>
      <c r="M16" s="16"/>
      <c r="N16" s="24"/>
    </row>
    <row r="17" spans="1:14">
      <c r="A17" s="17" t="s">
        <v>30</v>
      </c>
      <c r="B17" s="16">
        <f>SUMIFS(Reservas[Valor Total],Reservas[Estado],A17,Reservas[Ano],Ano,Reservas[Mês],Mes)</f>
        <v>16455</v>
      </c>
      <c r="C17" s="20">
        <f>COUNTIFS(Reservas[Estado],A17,Reservas[Ano],Auxiliar!Ano,Reservas[Mês],Auxiliar!Mes,Reservas[Status],"Cancelada")</f>
        <v>2</v>
      </c>
      <c r="D17" s="20"/>
      <c r="E17" s="24"/>
      <c r="F17" s="25"/>
      <c r="H17" s="19"/>
      <c r="I17" s="16" t="s">
        <v>67</v>
      </c>
      <c r="K17" s="26">
        <v>8</v>
      </c>
      <c r="L17" s="17"/>
      <c r="M17" s="16"/>
      <c r="N17" s="24"/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/>
      <c r="E18" s="24"/>
      <c r="F18" s="25"/>
      <c r="H18" s="19"/>
      <c r="I18" s="16" t="s">
        <v>68</v>
      </c>
      <c r="K18" s="26">
        <v>9</v>
      </c>
      <c r="L18" s="17"/>
      <c r="M18" s="16"/>
      <c r="N18" s="24"/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/>
      <c r="E19" s="24"/>
      <c r="F19" s="25"/>
      <c r="H19" s="19"/>
      <c r="I19" s="16" t="s">
        <v>69</v>
      </c>
      <c r="K19" s="26">
        <v>10</v>
      </c>
      <c r="L19" s="17"/>
      <c r="M19" s="16"/>
      <c r="N19" s="24"/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/>
      <c r="E20" s="24"/>
      <c r="F20" s="25"/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0</v>
      </c>
      <c r="C21" s="20">
        <f>COUNTIFS(Reservas[Estado],A21,Reservas[Ano],Auxiliar!Ano,Reservas[Mês],Auxiliar!Mes,Reservas[Status],"Cancelada")</f>
        <v>0</v>
      </c>
      <c r="D21" s="20"/>
      <c r="E21" s="24"/>
      <c r="F21" s="25"/>
      <c r="H21" s="19"/>
      <c r="I21" s="16" t="s">
        <v>71</v>
      </c>
      <c r="K21" s="33" t="str">
        <f>"Análise de Vendas "&amp;Estado</f>
        <v>Análise de Vendas Bahia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/>
      <c r="E22" s="24"/>
      <c r="F22" s="25"/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33470</v>
      </c>
      <c r="C23" s="20">
        <f>COUNTIFS(Reservas[Estado],A23,Reservas[Ano],Auxiliar!Ano,Reservas[Mês],Auxiliar!Mes,Reservas[Status],"Cancelada")</f>
        <v>4</v>
      </c>
      <c r="D23" s="20"/>
      <c r="E23" s="24"/>
      <c r="F23" s="25"/>
      <c r="K23" s="26">
        <v>1</v>
      </c>
      <c r="L23" s="17" t="s">
        <v>80</v>
      </c>
      <c r="M23" s="16"/>
      <c r="N23" s="20"/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/>
      <c r="E24" s="24"/>
      <c r="F24" s="25"/>
      <c r="H24" s="33" t="s">
        <v>92</v>
      </c>
      <c r="I24" s="33"/>
      <c r="K24" s="26">
        <v>2</v>
      </c>
      <c r="L24" s="17" t="s">
        <v>81</v>
      </c>
      <c r="M24" s="16"/>
      <c r="N24" s="20"/>
    </row>
    <row r="25" spans="1:14">
      <c r="A25" s="17" t="s">
        <v>38</v>
      </c>
      <c r="B25" s="16">
        <f>SUMIFS(Reservas[Valor Total],Reservas[Estado],A25,Reservas[Ano],Ano,Reservas[Mês],Mes)</f>
        <v>0</v>
      </c>
      <c r="C25" s="20">
        <f>COUNTIFS(Reservas[Estado],A25,Reservas[Ano],Auxiliar!Ano,Reservas[Mês],Auxiliar!Mes,Reservas[Status],"Cancelada")</f>
        <v>0</v>
      </c>
      <c r="D25" s="20"/>
      <c r="E25" s="24"/>
      <c r="F25" s="25"/>
      <c r="H25" s="27" t="s">
        <v>0</v>
      </c>
      <c r="I25" s="16"/>
      <c r="K25" s="26">
        <v>3</v>
      </c>
      <c r="L25" s="17" t="s">
        <v>82</v>
      </c>
      <c r="M25" s="16"/>
      <c r="N25" s="20"/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/>
      <c r="E26" s="24"/>
      <c r="F26" s="25"/>
      <c r="H26" s="27" t="s">
        <v>1</v>
      </c>
      <c r="I26" s="16"/>
      <c r="K26" s="26">
        <v>4</v>
      </c>
      <c r="L26" s="17" t="s">
        <v>83</v>
      </c>
      <c r="M26" s="16"/>
      <c r="N26" s="20"/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/>
      <c r="E27" s="24"/>
      <c r="F27" s="25"/>
      <c r="H27" s="27" t="s">
        <v>2</v>
      </c>
      <c r="I27" s="16"/>
      <c r="K27" s="26">
        <v>5</v>
      </c>
      <c r="L27" s="17" t="s">
        <v>84</v>
      </c>
      <c r="M27" s="16"/>
      <c r="N27" s="20"/>
    </row>
    <row r="28" spans="1:14">
      <c r="A28" s="17" t="s">
        <v>41</v>
      </c>
      <c r="B28" s="16">
        <f>SUMIFS(Reservas[Valor Total],Reservas[Estado],A28,Reservas[Ano],Ano,Reservas[Mês],Mes)</f>
        <v>0</v>
      </c>
      <c r="C28" s="20">
        <f>COUNTIFS(Reservas[Estado],A28,Reservas[Ano],Auxiliar!Ano,Reservas[Mês],Auxiliar!Mes,Reservas[Status],"Cancelada")</f>
        <v>0</v>
      </c>
      <c r="D28" s="20"/>
      <c r="E28" s="24"/>
      <c r="F28" s="25"/>
      <c r="H28" s="27" t="s">
        <v>3</v>
      </c>
      <c r="I28" s="16"/>
      <c r="K28" s="26">
        <v>6</v>
      </c>
      <c r="L28" s="17" t="s">
        <v>85</v>
      </c>
      <c r="M28" s="16"/>
      <c r="N28" s="20"/>
    </row>
    <row r="29" spans="1:14">
      <c r="A29" s="17" t="s">
        <v>42</v>
      </c>
      <c r="B29" s="16">
        <f>SUMIFS(Reservas[Valor Total],Reservas[Estado],A29,Reservas[Ano],Ano,Reservas[Mês],Mes)</f>
        <v>36670</v>
      </c>
      <c r="C29" s="20">
        <f>COUNTIFS(Reservas[Estado],A29,Reservas[Ano],Auxiliar!Ano,Reservas[Mês],Auxiliar!Mes,Reservas[Status],"Cancelada")</f>
        <v>3</v>
      </c>
      <c r="D29" s="20"/>
      <c r="E29" s="24"/>
      <c r="F29" s="25"/>
      <c r="K29" s="26">
        <v>7</v>
      </c>
      <c r="L29" s="17" t="s">
        <v>86</v>
      </c>
      <c r="M29" s="16"/>
      <c r="N29" s="20"/>
    </row>
    <row r="30" spans="1:14">
      <c r="A30" s="17" t="s">
        <v>43</v>
      </c>
      <c r="B30" s="16">
        <f>SUMIFS(Reservas[Valor Total],Reservas[Estado],A30,Reservas[Ano],Ano,Reservas[Mês],Mes)</f>
        <v>0</v>
      </c>
      <c r="C30" s="20">
        <f>COUNTIFS(Reservas[Estado],A30,Reservas[Ano],Auxiliar!Ano,Reservas[Mês],Auxiliar!Mes,Reservas[Status],"Cancelada")</f>
        <v>0</v>
      </c>
      <c r="D30" s="20"/>
      <c r="E30" s="24"/>
      <c r="F30" s="25"/>
      <c r="H30" s="33" t="s">
        <v>95</v>
      </c>
      <c r="I30" s="33"/>
      <c r="K30" s="26">
        <v>8</v>
      </c>
      <c r="L30" s="17" t="s">
        <v>87</v>
      </c>
      <c r="M30" s="16"/>
      <c r="N30" s="20"/>
    </row>
    <row r="31" spans="1:14">
      <c r="A31" s="17" t="s">
        <v>44</v>
      </c>
      <c r="B31" s="16">
        <f>SUMIFS(Reservas[Valor Total],Reservas[Estado],A31,Reservas[Ano],Ano,Reservas[Mês],Mes)</f>
        <v>0</v>
      </c>
      <c r="C31" s="20">
        <f>COUNTIFS(Reservas[Estado],A31,Reservas[Ano],Auxiliar!Ano,Reservas[Mês],Auxiliar!Mes,Reservas[Status],"Cancelada")</f>
        <v>0</v>
      </c>
      <c r="D31" s="20"/>
      <c r="E31" s="24"/>
      <c r="F31" s="25"/>
      <c r="H31" s="27" t="s">
        <v>0</v>
      </c>
      <c r="I31" s="16"/>
      <c r="K31" s="26">
        <v>9</v>
      </c>
      <c r="L31" s="17" t="s">
        <v>88</v>
      </c>
      <c r="M31" s="16"/>
      <c r="N31" s="20"/>
    </row>
    <row r="32" spans="1:14">
      <c r="H32" s="27" t="s">
        <v>1</v>
      </c>
      <c r="I32" s="16"/>
      <c r="K32" s="26">
        <v>10</v>
      </c>
      <c r="L32" s="17" t="s">
        <v>89</v>
      </c>
      <c r="M32" s="16"/>
      <c r="N32" s="20"/>
    </row>
    <row r="33" spans="8:14">
      <c r="H33" s="27" t="s">
        <v>2</v>
      </c>
      <c r="I33" s="16"/>
      <c r="K33" s="26">
        <v>11</v>
      </c>
      <c r="L33" s="17" t="s">
        <v>90</v>
      </c>
      <c r="M33" s="16"/>
      <c r="N33" s="20"/>
    </row>
    <row r="34" spans="8:14">
      <c r="H34" s="27" t="s">
        <v>3</v>
      </c>
      <c r="I34" s="16"/>
      <c r="K34" s="26">
        <v>12</v>
      </c>
      <c r="L34" s="17" t="s">
        <v>91</v>
      </c>
      <c r="M34" s="16"/>
      <c r="N34" s="20"/>
    </row>
    <row r="36" spans="8:14">
      <c r="H36" s="33" t="s">
        <v>96</v>
      </c>
      <c r="I36" s="33"/>
    </row>
    <row r="37" spans="8:14">
      <c r="H37" s="27" t="s">
        <v>46</v>
      </c>
      <c r="I37" s="16"/>
    </row>
    <row r="38" spans="8:14">
      <c r="H38" s="27" t="s">
        <v>47</v>
      </c>
      <c r="I38" s="16"/>
    </row>
    <row r="39" spans="8:14">
      <c r="H39" s="27" t="s">
        <v>48</v>
      </c>
      <c r="I39" s="16"/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zoomScaleNormal="100" workbookViewId="0">
      <selection activeCell="Q8" sqref="Q7:Q8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2023-10-13T12:49:41Z</dcterms:modified>
</cp:coreProperties>
</file>