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68" documentId="13_ncr:1_{8621F33A-E581-4B2B-8C24-DD17DCFBD997}" xr6:coauthVersionLast="47" xr6:coauthVersionMax="47" xr10:uidLastSave="{14D717E4-EF5C-4A5F-9CAE-4E7FB048640E}"/>
  <bookViews>
    <workbookView xWindow="-120" yWindow="-120" windowWidth="20730" windowHeight="11040" firstSheet="1" activeTab="3" xr2:uid="{18B12833-7551-4467-B611-A6E8F662E40B}"/>
  </bookViews>
  <sheets>
    <sheet name="Rascunho Dash" sheetId="15" state="hidden" r:id="rId1"/>
    <sheet name="Lista Dados" sheetId="2" r:id="rId2"/>
    <sheet name="Banco de Dado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6" l="1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M11" i="16"/>
  <c r="M12" i="16"/>
  <c r="M13" i="16"/>
  <c r="M14" i="16"/>
  <c r="M15" i="16"/>
  <c r="M16" i="16"/>
  <c r="M17" i="16"/>
  <c r="M18" i="16"/>
  <c r="M19" i="16"/>
  <c r="M10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5" i="16"/>
  <c r="C6" i="16"/>
  <c r="D6" i="16"/>
  <c r="E6" i="16"/>
  <c r="C7" i="16"/>
  <c r="D7" i="16"/>
  <c r="E7" i="16"/>
  <c r="C8" i="16"/>
  <c r="D8" i="16"/>
  <c r="E8" i="16"/>
  <c r="C9" i="16"/>
  <c r="D9" i="16"/>
  <c r="E9" i="16"/>
  <c r="C10" i="16"/>
  <c r="D10" i="16"/>
  <c r="E10" i="16"/>
  <c r="C11" i="16"/>
  <c r="D11" i="16"/>
  <c r="E11" i="16"/>
  <c r="C12" i="16"/>
  <c r="D12" i="16"/>
  <c r="E12" i="16"/>
  <c r="C13" i="16"/>
  <c r="D13" i="16"/>
  <c r="E13" i="16"/>
  <c r="C14" i="16"/>
  <c r="D14" i="16"/>
  <c r="E14" i="16"/>
  <c r="C15" i="16"/>
  <c r="D15" i="16"/>
  <c r="E15" i="16"/>
  <c r="C16" i="16"/>
  <c r="D16" i="16"/>
  <c r="E16" i="16"/>
  <c r="C17" i="16"/>
  <c r="D17" i="16"/>
  <c r="E17" i="16"/>
  <c r="C18" i="16"/>
  <c r="D18" i="16"/>
  <c r="E18" i="16"/>
  <c r="C19" i="16"/>
  <c r="D19" i="16"/>
  <c r="E19" i="16"/>
  <c r="C20" i="16"/>
  <c r="D20" i="16"/>
  <c r="E20" i="16"/>
  <c r="C21" i="16"/>
  <c r="D21" i="16"/>
  <c r="E21" i="16"/>
  <c r="C22" i="16"/>
  <c r="D22" i="16"/>
  <c r="E22" i="16"/>
  <c r="C23" i="16"/>
  <c r="D23" i="16"/>
  <c r="E23" i="16"/>
  <c r="C24" i="16"/>
  <c r="D24" i="16"/>
  <c r="E24" i="16"/>
  <c r="C25" i="16"/>
  <c r="D25" i="16"/>
  <c r="E25" i="16"/>
  <c r="C26" i="16"/>
  <c r="D26" i="16"/>
  <c r="E26" i="16"/>
  <c r="C27" i="16"/>
  <c r="D27" i="16"/>
  <c r="E27" i="16"/>
  <c r="C28" i="16"/>
  <c r="D28" i="16"/>
  <c r="E28" i="16"/>
  <c r="C29" i="16"/>
  <c r="D29" i="16"/>
  <c r="E29" i="16"/>
  <c r="C30" i="16"/>
  <c r="D30" i="16"/>
  <c r="E30" i="16"/>
  <c r="C31" i="16"/>
  <c r="D31" i="16"/>
  <c r="E31" i="16"/>
  <c r="C5" i="16"/>
  <c r="D5" i="16"/>
  <c r="E5" i="16"/>
  <c r="K5" i="16" a="1"/>
  <c r="K5" i="16"/>
  <c r="I5" i="16" a="1"/>
  <c r="I5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K2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<sst xmlns="http://schemas.openxmlformats.org/spreadsheetml/2006/main" count="2524" uniqueCount="97">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</sst>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Auxiliar!$I$6" fmlaRange="ListaEstados" sel="5" val="0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7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0</xdr:row>
          <xdr:rowOff>66675</xdr:rowOff>
        </xdr:from>
        <xdr:to>
          <xdr:col>15</xdr:col>
          <xdr:colOff>914400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1000125</xdr:colOff>
          <xdr:row>0</xdr:row>
          <xdr:rowOff>66675</xdr:rowOff>
        </xdr:from>
        <xdr:to>
          <xdr:col>16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0</xdr:row>
          <xdr:rowOff>66675</xdr:rowOff>
        </xdr:from>
        <xdr:to>
          <xdr:col>17</xdr:col>
          <xdr:colOff>485775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D2CA0358-BEBE-4A6C-A698-8F6495B0B9BF}" name="Ano" dataDxfId="1">
      <calculatedColumnFormula>YEAR(Reservas[[#This Row],[Data]])</calculatedColumnFormula>
    </tableColumn>
    <tableColumn id="12" xr3:uid="{AEBBF285-942F-45D4-BB4A-4D4C882EFF4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2" t="s">
        <v>6</v>
      </c>
      <c r="B1" s="32"/>
      <c r="C1" s="32"/>
      <c r="D1" s="32"/>
      <c r="E1" s="32"/>
      <c r="F1" s="32"/>
      <c r="G1" s="32"/>
      <c r="H1" s="32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zoomScaleNormal="100" workbookViewId="0">
      <selection activeCell="B2" sqref="B2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2" ht="36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abSelected="1" zoomScale="85" zoomScaleNormal="85" workbookViewId="0">
      <selection activeCell="L6" sqref="L6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4" width="12.7109375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Total],Reservas[Estado],A5,Reservas[Ano],Ano,Reservas[Mês],Mes)</f>
        <v>0</v>
      </c>
      <c r="C5" s="20">
        <f>COUNTIFS(Reservas[Estado],A5,Reservas[Ano],Auxiliar!Ano,Reservas[Mês],Auxiliar!Mes,Reservas[Status],"Cancelada")</f>
        <v>0</v>
      </c>
      <c r="D5" s="20">
        <f>COUNTIFS(Reservas[Estado],A5,Reservas[Ano],Auxiliar!Ano,Reservas[Mês],Auxiliar!Mes)</f>
        <v>0</v>
      </c>
      <c r="E5" s="24" t="str">
        <f>IFERROR(C5/D5,"0%")</f>
        <v>0%</v>
      </c>
      <c r="F5" s="25">
        <f>IFERROR(AVERAGEIFS(Reservas[Avaliação],Reservas[Estado],A5,Reservas[Ano],Ano,Reservas[Mês],Auxiliar!Mes),0)</f>
        <v>0</v>
      </c>
      <c r="H5" s="18" t="s">
        <v>55</v>
      </c>
      <c r="I5" s="35" t="str" cm="1">
        <f t="array" ref="I5">INDEX(Auxiliar!ListaEstados,Auxiliar!IndiceEstado)</f>
        <v>Bahia</v>
      </c>
      <c r="J5" s="36"/>
      <c r="K5" s="23" cm="1">
        <f t="array" ref="K5">INDEX(Auxiliar!ListaAnos,Auxiliar!IndiceAno)</f>
        <v>2018</v>
      </c>
      <c r="L5" s="30">
        <v>7</v>
      </c>
    </row>
    <row r="6" spans="1:19">
      <c r="A6" s="17" t="s">
        <v>19</v>
      </c>
      <c r="B6" s="16">
        <f>SUMIFS(Reservas[Valor Total],Reservas[Estado],A6,Reservas[Ano],Ano,Reservas[Mês],Mes)</f>
        <v>1380</v>
      </c>
      <c r="C6" s="20">
        <f>COUNTIFS(Reservas[Estado],A6,Reservas[Ano],Auxiliar!Ano,Reservas[Mês],Auxiliar!Mes,Reservas[Status],"Cancelada")</f>
        <v>0</v>
      </c>
      <c r="D6" s="20">
        <f>COUNTIFS(Reservas[Estado],A6,Reservas[Ano],Auxiliar!Ano,Reservas[Mês],Auxiliar!Mes)</f>
        <v>1</v>
      </c>
      <c r="E6" s="24">
        <f t="shared" ref="E6:E31" si="0">IFERROR(C6/D6,"0%")</f>
        <v>0</v>
      </c>
      <c r="F6" s="25">
        <f>IFERROR(AVERAGEIFS(Reservas[Avaliação],Reservas[Estado],A6,Reservas[Ano],Ano,Reservas[Mês],Auxiliar!Mes),0)</f>
        <v>5</v>
      </c>
      <c r="H6" s="18" t="s">
        <v>56</v>
      </c>
      <c r="I6" s="37">
        <v>5</v>
      </c>
      <c r="J6" s="37"/>
      <c r="K6" s="30">
        <v>1</v>
      </c>
    </row>
    <row r="7" spans="1:19">
      <c r="A7" s="17" t="s">
        <v>20</v>
      </c>
      <c r="B7" s="16">
        <f>SUMIFS(Reservas[Valor Total],Reservas[Estado],A7,Reservas[Ano],Ano,Reservas[Mês],Mes)</f>
        <v>0</v>
      </c>
      <c r="C7" s="20">
        <f>COUNTIFS(Reservas[Estado],A7,Reservas[Ano],Auxiliar!Ano,Reservas[Mês],Auxiliar!Mes,Reservas[Status],"Cancelada")</f>
        <v>0</v>
      </c>
      <c r="D7" s="20">
        <f>COUNTIFS(Reservas[Estado],A7,Reservas[Ano],Auxiliar!Ano,Reservas[Mês],Auxiliar!Mes)</f>
        <v>0</v>
      </c>
      <c r="E7" s="24" t="str">
        <f t="shared" si="0"/>
        <v>0%</v>
      </c>
      <c r="F7" s="25">
        <f>IFERROR(AVERAGEIFS(Reservas[Avaliação],Reservas[Estado],A7,Reservas[Ano],Ano,Reservas[Mês],Auxiliar!Mes),0)</f>
        <v>0</v>
      </c>
    </row>
    <row r="8" spans="1:19">
      <c r="A8" s="17" t="s">
        <v>21</v>
      </c>
      <c r="B8" s="16">
        <f>SUMIFS(Reservas[Valor Total],Reservas[Estado],A8,Reservas[Ano],Ano,Reservas[Mês],Mes)</f>
        <v>0</v>
      </c>
      <c r="C8" s="20">
        <f>COUNTIFS(Reservas[Estado],A8,Reservas[Ano],Auxiliar!Ano,Reservas[Mês],Auxiliar!Mes,Reservas[Status],"Cancelada")</f>
        <v>0</v>
      </c>
      <c r="D8" s="20">
        <f>COUNTIFS(Reservas[Estado],A8,Reservas[Ano],Auxiliar!Ano,Reservas[Mês],Auxiliar!Mes)</f>
        <v>0</v>
      </c>
      <c r="E8" s="24" t="str">
        <f t="shared" si="0"/>
        <v>0%</v>
      </c>
      <c r="F8" s="25">
        <f>IFERROR(AVERAGEIFS(Reservas[Avaliação],Reservas[Estado],A8,Reservas[Ano],Ano,Reservas[Mês],Auxiliar!Mes),0)</f>
        <v>0</v>
      </c>
    </row>
    <row r="9" spans="1:19">
      <c r="A9" s="17" t="s">
        <v>22</v>
      </c>
      <c r="B9" s="16">
        <f>SUMIFS(Reservas[Valor Total],Reservas[Estado],A9,Reservas[Ano],Ano,Reservas[Mês],Mes)</f>
        <v>0</v>
      </c>
      <c r="C9" s="20">
        <f>COUNTIFS(Reservas[Estado],A9,Reservas[Ano],Auxiliar!Ano,Reservas[Mês],Auxiliar!Mes,Reservas[Status],"Cancelada")</f>
        <v>0</v>
      </c>
      <c r="D9" s="20">
        <f>COUNTIFS(Reservas[Estado],A9,Reservas[Ano],Auxiliar!Ano,Reservas[Mês],Auxiliar!Mes)</f>
        <v>0</v>
      </c>
      <c r="E9" s="24" t="str">
        <f t="shared" si="0"/>
        <v>0%</v>
      </c>
      <c r="F9" s="25">
        <f>IFERROR(AVERAGEIFS(Reservas[Avaliação],Reservas[Estado],A9,Reservas[Ano],Ano,Reservas[Mês],Auxiliar!Mes),0)</f>
        <v>0</v>
      </c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>
        <f>SUMIFS(Reservas[Valor Total],Reservas[Estado],A10,Reservas[Ano],Ano,Reservas[Mês],Mes)</f>
        <v>1415</v>
      </c>
      <c r="C10" s="20">
        <f>COUNTIFS(Reservas[Estado],A10,Reservas[Ano],Auxiliar!Ano,Reservas[Mês],Auxiliar!Mes,Reservas[Status],"Cancelada")</f>
        <v>1</v>
      </c>
      <c r="D10" s="20">
        <f>COUNTIFS(Reservas[Estado],A10,Reservas[Ano],Auxiliar!Ano,Reservas[Mês],Auxiliar!Mes)</f>
        <v>1</v>
      </c>
      <c r="E10" s="24">
        <f t="shared" si="0"/>
        <v>1</v>
      </c>
      <c r="F10" s="25">
        <f>IFERROR(AVERAGEIFS(Reservas[Avaliação],Reservas[Estado],A10,Reservas[Ano],Ano,Reservas[Mês],Auxiliar!Mes),0)</f>
        <v>5</v>
      </c>
      <c r="H10" s="5" t="s">
        <v>59</v>
      </c>
      <c r="I10" s="2" t="s">
        <v>60</v>
      </c>
      <c r="K10" s="26">
        <v>1</v>
      </c>
      <c r="L10" s="17"/>
      <c r="M10" s="16">
        <f>LARGE(Auxiliar!ListaVendas,K10)</f>
        <v>12213</v>
      </c>
      <c r="N10" s="24"/>
    </row>
    <row r="11" spans="1:19">
      <c r="A11" s="17" t="s">
        <v>24</v>
      </c>
      <c r="B11" s="16">
        <f>SUMIFS(Reservas[Valor Total],Reservas[Estado],A11,Reservas[Ano],Ano,Reservas[Mês],Mes)</f>
        <v>5800</v>
      </c>
      <c r="C11" s="20">
        <f>COUNTIFS(Reservas[Estado],A11,Reservas[Ano],Auxiliar!Ano,Reservas[Mês],Auxiliar!Mes,Reservas[Status],"Cancelada")</f>
        <v>0</v>
      </c>
      <c r="D11" s="20">
        <f>COUNTIFS(Reservas[Estado],A11,Reservas[Ano],Auxiliar!Ano,Reservas[Mês],Auxiliar!Mes)</f>
        <v>2</v>
      </c>
      <c r="E11" s="24">
        <f t="shared" si="0"/>
        <v>0</v>
      </c>
      <c r="F11" s="25">
        <f>IFERROR(AVERAGEIFS(Reservas[Avaliação],Reservas[Estado],A11,Reservas[Ano],Ano,Reservas[Mês],Auxiliar!Mes),0)</f>
        <v>4.5</v>
      </c>
      <c r="H11" s="19">
        <v>2018</v>
      </c>
      <c r="I11" s="16" t="s">
        <v>61</v>
      </c>
      <c r="K11" s="26">
        <v>2</v>
      </c>
      <c r="L11" s="17"/>
      <c r="M11" s="16">
        <f>LARGE(Auxiliar!ListaVendas,K11)</f>
        <v>8075</v>
      </c>
      <c r="N11" s="24"/>
    </row>
    <row r="12" spans="1:19">
      <c r="A12" s="17" t="s">
        <v>25</v>
      </c>
      <c r="B12" s="16">
        <f>SUMIFS(Reservas[Valor Total],Reservas[Estado],A12,Reservas[Ano],Ano,Reservas[Mês],Mes)</f>
        <v>3355</v>
      </c>
      <c r="C12" s="20">
        <f>COUNTIFS(Reservas[Estado],A12,Reservas[Ano],Auxiliar!Ano,Reservas[Mês],Auxiliar!Mes,Reservas[Status],"Cancelada")</f>
        <v>1</v>
      </c>
      <c r="D12" s="20">
        <f>COUNTIFS(Reservas[Estado],A12,Reservas[Ano],Auxiliar!Ano,Reservas[Mês],Auxiliar!Mes)</f>
        <v>2</v>
      </c>
      <c r="E12" s="24">
        <f t="shared" si="0"/>
        <v>0.5</v>
      </c>
      <c r="F12" s="25">
        <f>IFERROR(AVERAGEIFS(Reservas[Avaliação],Reservas[Estado],A12,Reservas[Ano],Ano,Reservas[Mês],Auxiliar!Mes),0)</f>
        <v>5</v>
      </c>
      <c r="H12" s="19">
        <v>2019</v>
      </c>
      <c r="I12" s="16" t="s">
        <v>62</v>
      </c>
      <c r="K12" s="26">
        <v>3</v>
      </c>
      <c r="L12" s="17"/>
      <c r="M12" s="16">
        <f>LARGE(Auxiliar!ListaVendas,K12)</f>
        <v>5820</v>
      </c>
      <c r="N12" s="24"/>
    </row>
    <row r="13" spans="1:19">
      <c r="A13" s="17" t="s">
        <v>26</v>
      </c>
      <c r="B13" s="16">
        <f>SUMIFS(Reservas[Valor Total],Reservas[Estado],A13,Reservas[Ano],Ano,Reservas[Mês],Mes)</f>
        <v>5335</v>
      </c>
      <c r="C13" s="20">
        <f>COUNTIFS(Reservas[Estado],A13,Reservas[Ano],Auxiliar!Ano,Reservas[Mês],Auxiliar!Mes,Reservas[Status],"Cancelada")</f>
        <v>1</v>
      </c>
      <c r="D13" s="20">
        <f>COUNTIFS(Reservas[Estado],A13,Reservas[Ano],Auxiliar!Ano,Reservas[Mês],Auxiliar!Mes)</f>
        <v>3</v>
      </c>
      <c r="E13" s="24">
        <f t="shared" si="0"/>
        <v>0.33333333333333331</v>
      </c>
      <c r="F13" s="25">
        <f>IFERROR(AVERAGEIFS(Reservas[Avaliação],Reservas[Estado],A13,Reservas[Ano],Ano,Reservas[Mês],Auxiliar!Mes),0)</f>
        <v>4.333333333333333</v>
      </c>
      <c r="H13" s="19"/>
      <c r="I13" s="16" t="s">
        <v>63</v>
      </c>
      <c r="K13" s="26">
        <v>4</v>
      </c>
      <c r="L13" s="17"/>
      <c r="M13" s="16">
        <f>LARGE(Auxiliar!ListaVendas,K13)</f>
        <v>5800</v>
      </c>
      <c r="N13" s="24"/>
    </row>
    <row r="14" spans="1:19">
      <c r="A14" s="17" t="s">
        <v>27</v>
      </c>
      <c r="B14" s="16">
        <f>SUMIFS(Reservas[Valor Total],Reservas[Estado],A14,Reservas[Ano],Ano,Reservas[Mês],Mes)</f>
        <v>1520</v>
      </c>
      <c r="C14" s="20">
        <f>COUNTIFS(Reservas[Estado],A14,Reservas[Ano],Auxiliar!Ano,Reservas[Mês],Auxiliar!Mes,Reservas[Status],"Cancelada")</f>
        <v>0</v>
      </c>
      <c r="D14" s="20">
        <f>COUNTIFS(Reservas[Estado],A14,Reservas[Ano],Auxiliar!Ano,Reservas[Mês],Auxiliar!Mes)</f>
        <v>1</v>
      </c>
      <c r="E14" s="24">
        <f t="shared" si="0"/>
        <v>0</v>
      </c>
      <c r="F14" s="25">
        <f>IFERROR(AVERAGEIFS(Reservas[Avaliação],Reservas[Estado],A14,Reservas[Ano],Ano,Reservas[Mês],Auxiliar!Mes),0)</f>
        <v>5</v>
      </c>
      <c r="H14" s="19"/>
      <c r="I14" s="16" t="s">
        <v>64</v>
      </c>
      <c r="K14" s="26">
        <v>5</v>
      </c>
      <c r="L14" s="17"/>
      <c r="M14" s="16">
        <f>LARGE(Auxiliar!ListaVendas,K14)</f>
        <v>5335</v>
      </c>
      <c r="N14" s="24"/>
    </row>
    <row r="15" spans="1:19">
      <c r="A15" s="17" t="s">
        <v>28</v>
      </c>
      <c r="B15" s="16">
        <f>SUMIFS(Reservas[Valor Total],Reservas[Estado],A15,Reservas[Ano],Ano,Reservas[Mês],Mes)</f>
        <v>1555</v>
      </c>
      <c r="C15" s="20">
        <f>COUNTIFS(Reservas[Estado],A15,Reservas[Ano],Auxiliar!Ano,Reservas[Mês],Auxiliar!Mes,Reservas[Status],"Cancelada")</f>
        <v>0</v>
      </c>
      <c r="D15" s="20">
        <f>COUNTIFS(Reservas[Estado],A15,Reservas[Ano],Auxiliar!Ano,Reservas[Mês],Auxiliar!Mes)</f>
        <v>1</v>
      </c>
      <c r="E15" s="24">
        <f t="shared" si="0"/>
        <v>0</v>
      </c>
      <c r="F15" s="25">
        <f>IFERROR(AVERAGEIFS(Reservas[Avaliação],Reservas[Estado],A15,Reservas[Ano],Ano,Reservas[Mês],Auxiliar!Mes),0)</f>
        <v>5</v>
      </c>
      <c r="H15" s="19"/>
      <c r="I15" s="16" t="s">
        <v>65</v>
      </c>
      <c r="K15" s="26">
        <v>6</v>
      </c>
      <c r="L15" s="17"/>
      <c r="M15" s="16">
        <f>LARGE(Auxiliar!ListaVendas,K15)</f>
        <v>3355</v>
      </c>
      <c r="N15" s="24"/>
    </row>
    <row r="16" spans="1:19">
      <c r="A16" s="17" t="s">
        <v>29</v>
      </c>
      <c r="B16" s="16">
        <f>SUMIFS(Reservas[Valor Total],Reservas[Estado],A16,Reservas[Ano],Ano,Reservas[Mês],Mes)</f>
        <v>1590</v>
      </c>
      <c r="C16" s="20">
        <f>COUNTIFS(Reservas[Estado],A16,Reservas[Ano],Auxiliar!Ano,Reservas[Mês],Auxiliar!Mes,Reservas[Status],"Cancelada")</f>
        <v>1</v>
      </c>
      <c r="D16" s="20">
        <f>COUNTIFS(Reservas[Estado],A16,Reservas[Ano],Auxiliar!Ano,Reservas[Mês],Auxiliar!Mes)</f>
        <v>1</v>
      </c>
      <c r="E16" s="24">
        <f t="shared" si="0"/>
        <v>1</v>
      </c>
      <c r="F16" s="25">
        <f>IFERROR(AVERAGEIFS(Reservas[Avaliação],Reservas[Estado],A16,Reservas[Ano],Ano,Reservas[Mês],Auxiliar!Mes),0)</f>
        <v>4</v>
      </c>
      <c r="H16" s="19"/>
      <c r="I16" s="16" t="s">
        <v>66</v>
      </c>
      <c r="K16" s="26">
        <v>7</v>
      </c>
      <c r="L16" s="17"/>
      <c r="M16" s="16">
        <f>LARGE(Auxiliar!ListaVendas,K16)</f>
        <v>2345</v>
      </c>
      <c r="N16" s="24"/>
    </row>
    <row r="17" spans="1:14">
      <c r="A17" s="17" t="s">
        <v>30</v>
      </c>
      <c r="B17" s="16">
        <f>SUMIFS(Reservas[Valor Total],Reservas[Estado],A17,Reservas[Ano],Ano,Reservas[Mês],Mes)</f>
        <v>5820</v>
      </c>
      <c r="C17" s="20">
        <f>COUNTIFS(Reservas[Estado],A17,Reservas[Ano],Auxiliar!Ano,Reservas[Mês],Auxiliar!Mes,Reservas[Status],"Cancelada")</f>
        <v>2</v>
      </c>
      <c r="D17" s="20">
        <f>COUNTIFS(Reservas[Estado],A17,Reservas[Ano],Auxiliar!Ano,Reservas[Mês],Auxiliar!Mes)</f>
        <v>3</v>
      </c>
      <c r="E17" s="24">
        <f t="shared" si="0"/>
        <v>0.66666666666666663</v>
      </c>
      <c r="F17" s="25">
        <f>IFERROR(AVERAGEIFS(Reservas[Avaliação],Reservas[Estado],A17,Reservas[Ano],Ano,Reservas[Mês],Auxiliar!Mes),0)</f>
        <v>4.666666666666667</v>
      </c>
      <c r="H17" s="19"/>
      <c r="I17" s="16" t="s">
        <v>67</v>
      </c>
      <c r="K17" s="26">
        <v>8</v>
      </c>
      <c r="L17" s="17"/>
      <c r="M17" s="16">
        <f>LARGE(Auxiliar!ListaVendas,K17)</f>
        <v>2255</v>
      </c>
      <c r="N17" s="24"/>
    </row>
    <row r="18" spans="1:14">
      <c r="A18" s="17" t="s">
        <v>31</v>
      </c>
      <c r="B18" s="16">
        <f>SUMIFS(Reservas[Valor Total],Reservas[Estado],A18,Reservas[Ano],Ano,Reservas[Mês],Mes)</f>
        <v>1660</v>
      </c>
      <c r="C18" s="20">
        <f>COUNTIFS(Reservas[Estado],A18,Reservas[Ano],Auxiliar!Ano,Reservas[Mês],Auxiliar!Mes,Reservas[Status],"Cancelada")</f>
        <v>1</v>
      </c>
      <c r="D18" s="20">
        <f>COUNTIFS(Reservas[Estado],A18,Reservas[Ano],Auxiliar!Ano,Reservas[Mês],Auxiliar!Mes)</f>
        <v>1</v>
      </c>
      <c r="E18" s="24">
        <f t="shared" si="0"/>
        <v>1</v>
      </c>
      <c r="F18" s="25">
        <f>IFERROR(AVERAGEIFS(Reservas[Avaliação],Reservas[Estado],A18,Reservas[Ano],Ano,Reservas[Mês],Auxiliar!Mes),0)</f>
        <v>5</v>
      </c>
      <c r="H18" s="19"/>
      <c r="I18" s="16" t="s">
        <v>68</v>
      </c>
      <c r="K18" s="26">
        <v>9</v>
      </c>
      <c r="L18" s="17"/>
      <c r="M18" s="16">
        <f>LARGE(Auxiliar!ListaVendas,K18)</f>
        <v>2185</v>
      </c>
      <c r="N18" s="24"/>
    </row>
    <row r="19" spans="1:14">
      <c r="A19" s="17" t="s">
        <v>32</v>
      </c>
      <c r="B19" s="16">
        <f>SUMIFS(Reservas[Valor Total],Reservas[Estado],A19,Reservas[Ano],Ano,Reservas[Mês],Mes)</f>
        <v>1695</v>
      </c>
      <c r="C19" s="20">
        <f>COUNTIFS(Reservas[Estado],A19,Reservas[Ano],Auxiliar!Ano,Reservas[Mês],Auxiliar!Mes,Reservas[Status],"Cancelada")</f>
        <v>0</v>
      </c>
      <c r="D19" s="20">
        <f>COUNTIFS(Reservas[Estado],A19,Reservas[Ano],Auxiliar!Ano,Reservas[Mês],Auxiliar!Mes)</f>
        <v>1</v>
      </c>
      <c r="E19" s="24">
        <f t="shared" si="0"/>
        <v>0</v>
      </c>
      <c r="F19" s="25">
        <f>IFERROR(AVERAGEIFS(Reservas[Avaliação],Reservas[Estado],A19,Reservas[Ano],Ano,Reservas[Mês],Auxiliar!Mes),0)</f>
        <v>5</v>
      </c>
      <c r="H19" s="19"/>
      <c r="I19" s="16" t="s">
        <v>69</v>
      </c>
      <c r="K19" s="26">
        <v>10</v>
      </c>
      <c r="L19" s="17"/>
      <c r="M19" s="16">
        <f>LARGE(Auxiliar!ListaVendas,K19)</f>
        <v>2115</v>
      </c>
      <c r="N19" s="24"/>
    </row>
    <row r="20" spans="1:14">
      <c r="A20" s="17" t="s">
        <v>33</v>
      </c>
      <c r="B20" s="16">
        <f>SUMIFS(Reservas[Valor Total],Reservas[Estado],A20,Reservas[Ano],Ano,Reservas[Mês],Mes)</f>
        <v>1730</v>
      </c>
      <c r="C20" s="20">
        <f>COUNTIFS(Reservas[Estado],A20,Reservas[Ano],Auxiliar!Ano,Reservas[Mês],Auxiliar!Mes,Reservas[Status],"Cancelada")</f>
        <v>0</v>
      </c>
      <c r="D20" s="20">
        <f>COUNTIFS(Reservas[Estado],A20,Reservas[Ano],Auxiliar!Ano,Reservas[Mês],Auxiliar!Mes)</f>
        <v>1</v>
      </c>
      <c r="E20" s="24">
        <f t="shared" si="0"/>
        <v>0</v>
      </c>
      <c r="F20" s="25">
        <f>IFERROR(AVERAGEIFS(Reservas[Avaliação],Reservas[Estado],A20,Reservas[Ano],Ano,Reservas[Mês],Auxiliar!Mes),0)</f>
        <v>5</v>
      </c>
      <c r="H20" s="19"/>
      <c r="I20" s="16" t="s">
        <v>70</v>
      </c>
    </row>
    <row r="21" spans="1:14">
      <c r="A21" s="17" t="s">
        <v>34</v>
      </c>
      <c r="B21" s="16">
        <f>SUMIFS(Reservas[Valor Total],Reservas[Estado],A21,Reservas[Ano],Ano,Reservas[Mês],Mes)</f>
        <v>8075</v>
      </c>
      <c r="C21" s="20">
        <f>COUNTIFS(Reservas[Estado],A21,Reservas[Ano],Auxiliar!Ano,Reservas[Mês],Auxiliar!Mes,Reservas[Status],"Cancelada")</f>
        <v>2</v>
      </c>
      <c r="D21" s="20">
        <f>COUNTIFS(Reservas[Estado],A21,Reservas[Ano],Auxiliar!Ano,Reservas[Mês],Auxiliar!Mes)</f>
        <v>4</v>
      </c>
      <c r="E21" s="24">
        <f t="shared" si="0"/>
        <v>0.5</v>
      </c>
      <c r="F21" s="25">
        <f>IFERROR(AVERAGEIFS(Reservas[Avaliação],Reservas[Estado],A21,Reservas[Ano],Ano,Reservas[Mês],Auxiliar!Mes),0)</f>
        <v>4.5</v>
      </c>
      <c r="H21" s="19"/>
      <c r="I21" s="16" t="s">
        <v>71</v>
      </c>
      <c r="K21" s="33" t="str">
        <f>"Análise de Vendas "&amp;Estado</f>
        <v>Análise de Vendas Bahia</v>
      </c>
      <c r="L21" s="33"/>
      <c r="M21" s="33"/>
      <c r="N21" s="33"/>
    </row>
    <row r="22" spans="1:14">
      <c r="A22" s="17" t="s">
        <v>35</v>
      </c>
      <c r="B22" s="16">
        <f>SUMIFS(Reservas[Valor Total],Reservas[Estado],A22,Reservas[Ano],Ano,Reservas[Mês],Mes)</f>
        <v>1905</v>
      </c>
      <c r="C22" s="20">
        <f>COUNTIFS(Reservas[Estado],A22,Reservas[Ano],Auxiliar!Ano,Reservas[Mês],Auxiliar!Mes,Reservas[Status],"Cancelada")</f>
        <v>0</v>
      </c>
      <c r="D22" s="20">
        <f>COUNTIFS(Reservas[Estado],A22,Reservas[Ano],Auxiliar!Ano,Reservas[Mês],Auxiliar!Mes)</f>
        <v>1</v>
      </c>
      <c r="E22" s="24">
        <f t="shared" si="0"/>
        <v>0</v>
      </c>
      <c r="F22" s="25">
        <f>IFERROR(AVERAGEIFS(Reservas[Avaliação],Reservas[Estado],A22,Reservas[Ano],Ano,Reservas[Mês],Auxiliar!Mes),0)</f>
        <v>4</v>
      </c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Total],Reservas[Estado],A23,Reservas[Ano],Ano,Reservas[Mês],Mes)</f>
        <v>2345</v>
      </c>
      <c r="C23" s="20">
        <f>COUNTIFS(Reservas[Estado],A23,Reservas[Ano],Auxiliar!Ano,Reservas[Mês],Auxiliar!Mes,Reservas[Status],"Cancelada")</f>
        <v>0</v>
      </c>
      <c r="D23" s="20">
        <f>COUNTIFS(Reservas[Estado],A23,Reservas[Ano],Auxiliar!Ano,Reservas[Mês],Auxiliar!Mes)</f>
        <v>1</v>
      </c>
      <c r="E23" s="24">
        <f t="shared" si="0"/>
        <v>0</v>
      </c>
      <c r="F23" s="25">
        <f>IFERROR(AVERAGEIFS(Reservas[Avaliação],Reservas[Estado],A23,Reservas[Ano],Ano,Reservas[Mês],Auxiliar!Mes),0)</f>
        <v>5</v>
      </c>
      <c r="K23" s="26">
        <v>1</v>
      </c>
      <c r="L23" s="17" t="s">
        <v>80</v>
      </c>
      <c r="M23" s="16"/>
      <c r="N23" s="20"/>
    </row>
    <row r="24" spans="1:14">
      <c r="A24" s="17" t="s">
        <v>37</v>
      </c>
      <c r="B24" s="16">
        <f>SUMIFS(Reservas[Valor Total],Reservas[Estado],A24,Reservas[Ano],Ano,Reservas[Mês],Mes)</f>
        <v>1940</v>
      </c>
      <c r="C24" s="20">
        <f>COUNTIFS(Reservas[Estado],A24,Reservas[Ano],Auxiliar!Ano,Reservas[Mês],Auxiliar!Mes,Reservas[Status],"Cancelada")</f>
        <v>1</v>
      </c>
      <c r="D24" s="20">
        <f>COUNTIFS(Reservas[Estado],A24,Reservas[Ano],Auxiliar!Ano,Reservas[Mês],Auxiliar!Mes)</f>
        <v>1</v>
      </c>
      <c r="E24" s="24">
        <f t="shared" si="0"/>
        <v>1</v>
      </c>
      <c r="F24" s="25">
        <f>IFERROR(AVERAGEIFS(Reservas[Avaliação],Reservas[Estado],A24,Reservas[Ano],Ano,Reservas[Mês],Auxiliar!Mes),0)</f>
        <v>5</v>
      </c>
      <c r="H24" s="33" t="s">
        <v>92</v>
      </c>
      <c r="I24" s="33"/>
      <c r="K24" s="26">
        <v>2</v>
      </c>
      <c r="L24" s="17" t="s">
        <v>81</v>
      </c>
      <c r="M24" s="16"/>
      <c r="N24" s="20"/>
    </row>
    <row r="25" spans="1:14">
      <c r="A25" s="17" t="s">
        <v>38</v>
      </c>
      <c r="B25" s="16">
        <f>SUMIFS(Reservas[Valor Total],Reservas[Estado],A25,Reservas[Ano],Ano,Reservas[Mês],Mes)</f>
        <v>1975</v>
      </c>
      <c r="C25" s="20">
        <f>COUNTIFS(Reservas[Estado],A25,Reservas[Ano],Auxiliar!Ano,Reservas[Mês],Auxiliar!Mes,Reservas[Status],"Cancelada")</f>
        <v>0</v>
      </c>
      <c r="D25" s="20">
        <f>COUNTIFS(Reservas[Estado],A25,Reservas[Ano],Auxiliar!Ano,Reservas[Mês],Auxiliar!Mes)</f>
        <v>1</v>
      </c>
      <c r="E25" s="24">
        <f t="shared" si="0"/>
        <v>0</v>
      </c>
      <c r="F25" s="25">
        <f>IFERROR(AVERAGEIFS(Reservas[Avaliação],Reservas[Estado],A25,Reservas[Ano],Ano,Reservas[Mês],Auxiliar!Mes),0)</f>
        <v>5</v>
      </c>
      <c r="H25" s="27" t="s">
        <v>0</v>
      </c>
      <c r="I25" s="16"/>
      <c r="K25" s="26">
        <v>3</v>
      </c>
      <c r="L25" s="17" t="s">
        <v>82</v>
      </c>
      <c r="M25" s="16"/>
      <c r="N25" s="20"/>
    </row>
    <row r="26" spans="1:14">
      <c r="A26" s="17" t="s">
        <v>39</v>
      </c>
      <c r="B26" s="16">
        <f>SUMIFS(Reservas[Valor Total],Reservas[Estado],A26,Reservas[Ano],Ano,Reservas[Mês],Mes)</f>
        <v>2045</v>
      </c>
      <c r="C26" s="20">
        <f>COUNTIFS(Reservas[Estado],A26,Reservas[Ano],Auxiliar!Ano,Reservas[Mês],Auxiliar!Mes,Reservas[Status],"Cancelada")</f>
        <v>0</v>
      </c>
      <c r="D26" s="20">
        <f>COUNTIFS(Reservas[Estado],A26,Reservas[Ano],Auxiliar!Ano,Reservas[Mês],Auxiliar!Mes)</f>
        <v>1</v>
      </c>
      <c r="E26" s="24">
        <f t="shared" si="0"/>
        <v>0</v>
      </c>
      <c r="F26" s="25">
        <f>IFERROR(AVERAGEIFS(Reservas[Avaliação],Reservas[Estado],A26,Reservas[Ano],Ano,Reservas[Mês],Auxiliar!Mes),0)</f>
        <v>5</v>
      </c>
      <c r="H26" s="27" t="s">
        <v>1</v>
      </c>
      <c r="I26" s="16"/>
      <c r="K26" s="26">
        <v>4</v>
      </c>
      <c r="L26" s="17" t="s">
        <v>83</v>
      </c>
      <c r="M26" s="16"/>
      <c r="N26" s="20"/>
    </row>
    <row r="27" spans="1:14">
      <c r="A27" s="17" t="s">
        <v>40</v>
      </c>
      <c r="B27" s="16">
        <f>SUMIFS(Reservas[Valor Total],Reservas[Estado],A27,Reservas[Ano],Ano,Reservas[Mês],Mes)</f>
        <v>2080</v>
      </c>
      <c r="C27" s="20">
        <f>COUNTIFS(Reservas[Estado],A27,Reservas[Ano],Auxiliar!Ano,Reservas[Mês],Auxiliar!Mes,Reservas[Status],"Cancelada")</f>
        <v>0</v>
      </c>
      <c r="D27" s="20">
        <f>COUNTIFS(Reservas[Estado],A27,Reservas[Ano],Auxiliar!Ano,Reservas[Mês],Auxiliar!Mes)</f>
        <v>1</v>
      </c>
      <c r="E27" s="24">
        <f t="shared" si="0"/>
        <v>0</v>
      </c>
      <c r="F27" s="25">
        <f>IFERROR(AVERAGEIFS(Reservas[Avaliação],Reservas[Estado],A27,Reservas[Ano],Ano,Reservas[Mês],Auxiliar!Mes),0)</f>
        <v>5</v>
      </c>
      <c r="H27" s="27" t="s">
        <v>2</v>
      </c>
      <c r="I27" s="16"/>
      <c r="K27" s="26">
        <v>5</v>
      </c>
      <c r="L27" s="17" t="s">
        <v>84</v>
      </c>
      <c r="M27" s="16"/>
      <c r="N27" s="20"/>
    </row>
    <row r="28" spans="1:14">
      <c r="A28" s="17" t="s">
        <v>41</v>
      </c>
      <c r="B28" s="16">
        <f>SUMIFS(Reservas[Valor Total],Reservas[Estado],A28,Reservas[Ano],Ano,Reservas[Mês],Mes)</f>
        <v>2115</v>
      </c>
      <c r="C28" s="20">
        <f>COUNTIFS(Reservas[Estado],A28,Reservas[Ano],Auxiliar!Ano,Reservas[Mês],Auxiliar!Mes,Reservas[Status],"Cancelada")</f>
        <v>1</v>
      </c>
      <c r="D28" s="20">
        <f>COUNTIFS(Reservas[Estado],A28,Reservas[Ano],Auxiliar!Ano,Reservas[Mês],Auxiliar!Mes)</f>
        <v>1</v>
      </c>
      <c r="E28" s="24">
        <f t="shared" si="0"/>
        <v>1</v>
      </c>
      <c r="F28" s="25">
        <f>IFERROR(AVERAGEIFS(Reservas[Avaliação],Reservas[Estado],A28,Reservas[Ano],Ano,Reservas[Mês],Auxiliar!Mes),0)</f>
        <v>4</v>
      </c>
      <c r="H28" s="27" t="s">
        <v>3</v>
      </c>
      <c r="I28" s="16"/>
      <c r="K28" s="26">
        <v>6</v>
      </c>
      <c r="L28" s="17" t="s">
        <v>85</v>
      </c>
      <c r="M28" s="16"/>
      <c r="N28" s="20"/>
    </row>
    <row r="29" spans="1:14">
      <c r="A29" s="17" t="s">
        <v>42</v>
      </c>
      <c r="B29" s="16">
        <f>SUMIFS(Reservas[Valor Total],Reservas[Estado],A29,Reservas[Ano],Ano,Reservas[Mês],Mes)</f>
        <v>12213</v>
      </c>
      <c r="C29" s="20">
        <f>COUNTIFS(Reservas[Estado],A29,Reservas[Ano],Auxiliar!Ano,Reservas[Mês],Auxiliar!Mes,Reservas[Status],"Cancelada")</f>
        <v>0</v>
      </c>
      <c r="D29" s="20">
        <f>COUNTIFS(Reservas[Estado],A29,Reservas[Ano],Auxiliar!Ano,Reservas[Mês],Auxiliar!Mes)</f>
        <v>4</v>
      </c>
      <c r="E29" s="24">
        <f t="shared" si="0"/>
        <v>0</v>
      </c>
      <c r="F29" s="25">
        <f>IFERROR(AVERAGEIFS(Reservas[Avaliação],Reservas[Estado],A29,Reservas[Ano],Ano,Reservas[Mês],Auxiliar!Mes),0)</f>
        <v>4.5</v>
      </c>
      <c r="K29" s="26">
        <v>7</v>
      </c>
      <c r="L29" s="17" t="s">
        <v>86</v>
      </c>
      <c r="M29" s="16"/>
      <c r="N29" s="20"/>
    </row>
    <row r="30" spans="1:14">
      <c r="A30" s="17" t="s">
        <v>43</v>
      </c>
      <c r="B30" s="16">
        <f>SUMIFS(Reservas[Valor Total],Reservas[Estado],A30,Reservas[Ano],Ano,Reservas[Mês],Mes)</f>
        <v>2185</v>
      </c>
      <c r="C30" s="20">
        <f>COUNTIFS(Reservas[Estado],A30,Reservas[Ano],Auxiliar!Ano,Reservas[Mês],Auxiliar!Mes,Reservas[Status],"Cancelada")</f>
        <v>1</v>
      </c>
      <c r="D30" s="20">
        <f>COUNTIFS(Reservas[Estado],A30,Reservas[Ano],Auxiliar!Ano,Reservas[Mês],Auxiliar!Mes)</f>
        <v>1</v>
      </c>
      <c r="E30" s="24">
        <f t="shared" si="0"/>
        <v>1</v>
      </c>
      <c r="F30" s="25">
        <f>IFERROR(AVERAGEIFS(Reservas[Avaliação],Reservas[Estado],A30,Reservas[Ano],Ano,Reservas[Mês],Auxiliar!Mes),0)</f>
        <v>5</v>
      </c>
      <c r="H30" s="33" t="s">
        <v>95</v>
      </c>
      <c r="I30" s="33"/>
      <c r="K30" s="26">
        <v>8</v>
      </c>
      <c r="L30" s="17" t="s">
        <v>87</v>
      </c>
      <c r="M30" s="16"/>
      <c r="N30" s="20"/>
    </row>
    <row r="31" spans="1:14">
      <c r="A31" s="17" t="s">
        <v>44</v>
      </c>
      <c r="B31" s="16">
        <f>SUMIFS(Reservas[Valor Total],Reservas[Estado],A31,Reservas[Ano],Ano,Reservas[Mês],Mes)</f>
        <v>2255</v>
      </c>
      <c r="C31" s="20">
        <f>COUNTIFS(Reservas[Estado],A31,Reservas[Ano],Auxiliar!Ano,Reservas[Mês],Auxiliar!Mes,Reservas[Status],"Cancelada")</f>
        <v>0</v>
      </c>
      <c r="D31" s="20">
        <f>COUNTIFS(Reservas[Estado],A31,Reservas[Ano],Auxiliar!Ano,Reservas[Mês],Auxiliar!Mes)</f>
        <v>1</v>
      </c>
      <c r="E31" s="24">
        <f t="shared" si="0"/>
        <v>0</v>
      </c>
      <c r="F31" s="25">
        <f>IFERROR(AVERAGEIFS(Reservas[Avaliação],Reservas[Estado],A31,Reservas[Ano],Ano,Reservas[Mês],Auxiliar!Mes),0)</f>
        <v>5</v>
      </c>
      <c r="H31" s="27" t="s">
        <v>0</v>
      </c>
      <c r="I31" s="16"/>
      <c r="K31" s="26">
        <v>9</v>
      </c>
      <c r="L31" s="17" t="s">
        <v>88</v>
      </c>
      <c r="M31" s="16"/>
      <c r="N31" s="20"/>
    </row>
    <row r="32" spans="1:14">
      <c r="H32" s="27" t="s">
        <v>1</v>
      </c>
      <c r="I32" s="16"/>
      <c r="K32" s="26">
        <v>10</v>
      </c>
      <c r="L32" s="17" t="s">
        <v>89</v>
      </c>
      <c r="M32" s="16"/>
      <c r="N32" s="20"/>
    </row>
    <row r="33" spans="8:14">
      <c r="H33" s="27" t="s">
        <v>2</v>
      </c>
      <c r="I33" s="16"/>
      <c r="K33" s="26">
        <v>11</v>
      </c>
      <c r="L33" s="17" t="s">
        <v>90</v>
      </c>
      <c r="M33" s="16"/>
      <c r="N33" s="20"/>
    </row>
    <row r="34" spans="8:14">
      <c r="H34" s="27" t="s">
        <v>3</v>
      </c>
      <c r="I34" s="16"/>
      <c r="K34" s="26">
        <v>12</v>
      </c>
      <c r="L34" s="17" t="s">
        <v>91</v>
      </c>
      <c r="M34" s="16"/>
      <c r="N34" s="20"/>
    </row>
    <row r="36" spans="8:14">
      <c r="H36" s="33" t="s">
        <v>96</v>
      </c>
      <c r="I36" s="33"/>
    </row>
    <row r="37" spans="8:14">
      <c r="H37" s="27" t="s">
        <v>46</v>
      </c>
      <c r="I37" s="16"/>
    </row>
    <row r="38" spans="8:14">
      <c r="H38" s="27" t="s">
        <v>47</v>
      </c>
      <c r="I38" s="16"/>
    </row>
    <row r="39" spans="8:14">
      <c r="H39" s="27" t="s">
        <v>48</v>
      </c>
      <c r="I39" s="16"/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0"/>
  <sheetViews>
    <sheetView zoomScaleNormal="100" workbookViewId="0">
      <selection activeCell="Q8" sqref="Q7:Q8"/>
    </sheetView>
  </sheetViews>
  <sheetFormatPr defaultRowHeight="15"/>
  <cols>
    <col min="1" max="4" width="9.140625" customWidth="1"/>
    <col min="8" max="8" width="9.140625" customWidth="1"/>
    <col min="16" max="16" width="21.140625" bestFit="1" customWidth="1"/>
  </cols>
  <sheetData>
    <row r="1" spans="1:18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21"/>
      <c r="J1" s="21"/>
      <c r="K1" s="21"/>
      <c r="L1" s="21"/>
      <c r="M1" s="21"/>
      <c r="N1" s="31"/>
      <c r="O1" s="31"/>
      <c r="P1" s="31"/>
      <c r="Q1" s="31"/>
      <c r="R1" s="31"/>
    </row>
    <row r="9" spans="1:18">
      <c r="P9" s="28"/>
    </row>
    <row r="10" spans="1:18">
      <c r="H10" s="28"/>
    </row>
  </sheetData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600075</xdr:colOff>
                    <xdr:row>0</xdr:row>
                    <xdr:rowOff>66675</xdr:rowOff>
                  </from>
                  <to>
                    <xdr:col>15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1000125</xdr:colOff>
                    <xdr:row>0</xdr:row>
                    <xdr:rowOff>66675</xdr:rowOff>
                  </from>
                  <to>
                    <xdr:col>16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209550</xdr:colOff>
                    <xdr:row>0</xdr:row>
                    <xdr:rowOff>66675</xdr:rowOff>
                  </from>
                  <to>
                    <xdr:col>17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Banco de Dados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2023-10-15T14:58:22Z</dcterms:modified>
</cp:coreProperties>
</file>