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48d412d6f19400/Área de Trabalho/Alura/excel/Projetos Git/04. DashBoard Especialista/02.Dashboard 2/"/>
    </mc:Choice>
  </mc:AlternateContent>
  <xr:revisionPtr revIDLastSave="185" documentId="13_ncr:1_{8621F33A-E581-4B2B-8C24-DD17DCFBD997}" xr6:coauthVersionLast="47" xr6:coauthVersionMax="47" xr10:uidLastSave="{23AAFD57-EE90-453E-AA17-2CFAC15FAB33}"/>
  <bookViews>
    <workbookView xWindow="-120" yWindow="-120" windowWidth="20730" windowHeight="11040" firstSheet="1" activeTab="4" xr2:uid="{18B12833-7551-4467-B611-A6E8F662E40B}"/>
  </bookViews>
  <sheets>
    <sheet name="Rascunho Dash" sheetId="15" state="hidden" r:id="rId1"/>
    <sheet name="Lista Dados" sheetId="2" r:id="rId2"/>
    <sheet name="Banco de Dados" sheetId="3" r:id="rId3"/>
    <sheet name="Auxiliar" sheetId="16" r:id="rId4"/>
    <sheet name="Dashboard" sheetId="17" r:id="rId5"/>
  </sheets>
  <externalReferences>
    <externalReference r:id="rId6"/>
    <externalReference r:id="rId7"/>
    <externalReference r:id="rId8"/>
  </externalReferences>
  <definedNames>
    <definedName name="_xlchart.v2.0" hidden="1">Auxiliar!$L$10:$L$19</definedName>
    <definedName name="_xlchart.v2.1" hidden="1">Auxiliar!$M$10:$M$19</definedName>
    <definedName name="Ano" localSheetId="3">Auxiliar!$K$5</definedName>
    <definedName name="Ano" localSheetId="4">Auxiliar!$K$5</definedName>
    <definedName name="Ano" localSheetId="0">Auxiliar!$K$5</definedName>
    <definedName name="Ano">#REF!</definedName>
    <definedName name="Estado" localSheetId="3">Auxiliar!$I$5</definedName>
    <definedName name="Estado" localSheetId="4">Auxiliar!$I$5</definedName>
    <definedName name="Estado" localSheetId="0">Auxiliar!$I$5</definedName>
    <definedName name="Estado">#REF!</definedName>
    <definedName name="hoteis_smart_lucro_liquido">'[1]Hotéis Smart'!$C$3:$C$9</definedName>
    <definedName name="IndiceAno" localSheetId="3">Auxiliar!$K$6</definedName>
    <definedName name="IndiceAno" localSheetId="4">Auxiliar!$K$6</definedName>
    <definedName name="IndiceAno" localSheetId="0">Auxiliar!$K$6</definedName>
    <definedName name="indiceAno">#REF!</definedName>
    <definedName name="IndiceEstado" localSheetId="3">Auxiliar!$I$6</definedName>
    <definedName name="IndiceEstado" localSheetId="4">Auxiliar!$I$6</definedName>
    <definedName name="IndiceEstado" localSheetId="0">Auxiliar!$I$6</definedName>
    <definedName name="IndiceEstado">#REF!</definedName>
    <definedName name="ListaAnos" localSheetId="3">Auxiliar!$H$11:$H$22</definedName>
    <definedName name="ListaAnos" localSheetId="4">Auxiliar!$H$11:$H$22</definedName>
    <definedName name="ListaAnos" localSheetId="0">Auxiliar!$H$11:$H$22</definedName>
    <definedName name="ListaAnos">#REF!</definedName>
    <definedName name="ListaEstados" localSheetId="3">Auxiliar!$A$5:$A$31</definedName>
    <definedName name="ListaEstados" localSheetId="4">Auxiliar!$A$5:$A$31</definedName>
    <definedName name="ListaEstados" localSheetId="0">Auxiliar!$A$5:$A$31</definedName>
    <definedName name="ListaEstados">#REF!</definedName>
    <definedName name="ListaMeses" localSheetId="3">Auxiliar!$I$11:$I$22</definedName>
    <definedName name="ListaMeses" localSheetId="4">Auxiliar!$I$11:$I$22</definedName>
    <definedName name="ListaMeses" localSheetId="0">Auxiliar!$I$11:$I$22</definedName>
    <definedName name="ListaMeses">#REF!</definedName>
    <definedName name="ListaVendas" localSheetId="3">Auxiliar!$B$5:$B$31</definedName>
    <definedName name="ListaVendas" localSheetId="4">Auxiliar!$B$5:$B$31</definedName>
    <definedName name="ListaVendas" localSheetId="0">Auxiliar!$B$5:$B$31</definedName>
    <definedName name="ListaVendas">#REF!</definedName>
    <definedName name="Mes" localSheetId="3">Auxiliar!$L$5</definedName>
    <definedName name="Mes" localSheetId="4">Auxiliar!$L$5</definedName>
    <definedName name="Mes" localSheetId="0">Auxiliar!$L$5</definedName>
    <definedName name="Mes">#REF!</definedName>
    <definedName name="RegrasProch">'[2]PROCV e PROCH'!$I$12:$L$13</definedName>
    <definedName name="TabelaEstados" localSheetId="3">Auxiliar!$A$5:$B$31</definedName>
    <definedName name="TabelaEstados">#REF!</definedName>
    <definedName name="taxaComissao2">'[3]Nomes de Intervalos'!$G$4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16" l="1" a="1"/>
  <c r="I5" i="16"/>
  <c r="N24" i="16"/>
  <c r="N25" i="16"/>
  <c r="N26" i="16"/>
  <c r="N27" i="16"/>
  <c r="N28" i="16"/>
  <c r="N29" i="16"/>
  <c r="N30" i="16"/>
  <c r="N31" i="16"/>
  <c r="N32" i="16"/>
  <c r="N33" i="16"/>
  <c r="N34" i="16"/>
  <c r="N23" i="16"/>
  <c r="M23" i="16"/>
  <c r="M24" i="16"/>
  <c r="M25" i="16"/>
  <c r="M26" i="16"/>
  <c r="M27" i="16"/>
  <c r="M28" i="16"/>
  <c r="M29" i="16"/>
  <c r="M30" i="16"/>
  <c r="M31" i="16"/>
  <c r="M32" i="16"/>
  <c r="M33" i="16"/>
  <c r="M34" i="16"/>
  <c r="I38" i="16"/>
  <c r="I39" i="16"/>
  <c r="I37" i="16"/>
  <c r="I32" i="16"/>
  <c r="I33" i="16"/>
  <c r="I34" i="16"/>
  <c r="I31" i="16"/>
  <c r="I26" i="16"/>
  <c r="I27" i="16"/>
  <c r="I28" i="16"/>
  <c r="I25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M11" i="16"/>
  <c r="L11" i="16"/>
  <c r="C29" i="16"/>
  <c r="D29" i="16"/>
  <c r="E29" i="16"/>
  <c r="C23" i="16"/>
  <c r="D23" i="16"/>
  <c r="E23" i="16"/>
  <c r="C21" i="16"/>
  <c r="D21" i="16"/>
  <c r="E21" i="16"/>
  <c r="C17" i="16"/>
  <c r="D17" i="16"/>
  <c r="E17" i="16"/>
  <c r="C11" i="16"/>
  <c r="D11" i="16"/>
  <c r="E11" i="16"/>
  <c r="N11" i="16"/>
  <c r="M12" i="16"/>
  <c r="L12" i="16"/>
  <c r="C12" i="16"/>
  <c r="D12" i="16"/>
  <c r="E12" i="16"/>
  <c r="C13" i="16"/>
  <c r="D13" i="16"/>
  <c r="E13" i="16"/>
  <c r="C25" i="16"/>
  <c r="D25" i="16"/>
  <c r="E25" i="16"/>
  <c r="N12" i="16"/>
  <c r="M13" i="16"/>
  <c r="L13" i="16"/>
  <c r="C28" i="16"/>
  <c r="D28" i="16"/>
  <c r="E28" i="16"/>
  <c r="N13" i="16"/>
  <c r="M14" i="16"/>
  <c r="L14" i="16"/>
  <c r="C16" i="16"/>
  <c r="D16" i="16"/>
  <c r="E16" i="16"/>
  <c r="C26" i="16"/>
  <c r="D26" i="16"/>
  <c r="E26" i="16"/>
  <c r="N14" i="16"/>
  <c r="M15" i="16"/>
  <c r="L15" i="16"/>
  <c r="C27" i="16"/>
  <c r="D27" i="16"/>
  <c r="E27" i="16"/>
  <c r="C15" i="16"/>
  <c r="D15" i="16"/>
  <c r="E15" i="16"/>
  <c r="N15" i="16"/>
  <c r="M16" i="16"/>
  <c r="L16" i="16"/>
  <c r="N16" i="16"/>
  <c r="M17" i="16"/>
  <c r="L17" i="16"/>
  <c r="C19" i="16"/>
  <c r="D19" i="16"/>
  <c r="E19" i="16"/>
  <c r="C31" i="16"/>
  <c r="D31" i="16"/>
  <c r="E31" i="16"/>
  <c r="C14" i="16"/>
  <c r="D14" i="16"/>
  <c r="E14" i="16"/>
  <c r="N17" i="16"/>
  <c r="M18" i="16"/>
  <c r="L18" i="16"/>
  <c r="C30" i="16"/>
  <c r="D30" i="16"/>
  <c r="E30" i="16"/>
  <c r="N18" i="16"/>
  <c r="M19" i="16"/>
  <c r="L19" i="16"/>
  <c r="C20" i="16"/>
  <c r="D20" i="16"/>
  <c r="E20" i="16"/>
  <c r="N19" i="16"/>
  <c r="M10" i="16"/>
  <c r="L10" i="16"/>
  <c r="N10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5" i="16"/>
  <c r="C6" i="16"/>
  <c r="D6" i="16"/>
  <c r="E6" i="16"/>
  <c r="C7" i="16"/>
  <c r="D7" i="16"/>
  <c r="E7" i="16"/>
  <c r="C8" i="16"/>
  <c r="D8" i="16"/>
  <c r="E8" i="16"/>
  <c r="C9" i="16"/>
  <c r="D9" i="16"/>
  <c r="E9" i="16"/>
  <c r="C10" i="16"/>
  <c r="D10" i="16"/>
  <c r="E10" i="16"/>
  <c r="C18" i="16"/>
  <c r="D18" i="16"/>
  <c r="E18" i="16"/>
  <c r="C22" i="16"/>
  <c r="D22" i="16"/>
  <c r="E22" i="16"/>
  <c r="C24" i="16"/>
  <c r="D24" i="16"/>
  <c r="E24" i="16"/>
  <c r="C5" i="16"/>
  <c r="D5" i="16"/>
  <c r="E5" i="16"/>
  <c r="K5" i="16" a="1"/>
  <c r="K5" i="16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K264" i="3"/>
  <c r="K265" i="3"/>
  <c r="K266" i="3"/>
  <c r="K267" i="3"/>
  <c r="K268" i="3"/>
  <c r="K269" i="3"/>
  <c r="K270" i="3"/>
  <c r="K271" i="3"/>
  <c r="K272" i="3"/>
  <c r="K273" i="3"/>
  <c r="K274" i="3"/>
  <c r="K275" i="3"/>
  <c r="K276" i="3"/>
  <c r="K277" i="3"/>
  <c r="K278" i="3"/>
  <c r="K279" i="3"/>
  <c r="K280" i="3"/>
  <c r="K281" i="3"/>
  <c r="K282" i="3"/>
  <c r="K283" i="3"/>
  <c r="K284" i="3"/>
  <c r="K285" i="3"/>
  <c r="K286" i="3"/>
  <c r="K287" i="3"/>
  <c r="K288" i="3"/>
  <c r="K289" i="3"/>
  <c r="K290" i="3"/>
  <c r="K291" i="3"/>
  <c r="K292" i="3"/>
  <c r="K293" i="3"/>
  <c r="K294" i="3"/>
  <c r="K295" i="3"/>
  <c r="K296" i="3"/>
  <c r="K297" i="3"/>
  <c r="K298" i="3"/>
  <c r="K299" i="3"/>
  <c r="K300" i="3"/>
  <c r="K301" i="3"/>
  <c r="K302" i="3"/>
  <c r="K303" i="3"/>
  <c r="K304" i="3"/>
  <c r="K305" i="3"/>
  <c r="K306" i="3"/>
  <c r="K307" i="3"/>
  <c r="K308" i="3"/>
  <c r="K309" i="3"/>
  <c r="K310" i="3"/>
  <c r="K311" i="3"/>
  <c r="K312" i="3"/>
  <c r="K313" i="3"/>
  <c r="K314" i="3"/>
  <c r="K315" i="3"/>
  <c r="K316" i="3"/>
  <c r="K317" i="3"/>
  <c r="K318" i="3"/>
  <c r="K319" i="3"/>
  <c r="K320" i="3"/>
  <c r="K321" i="3"/>
  <c r="K322" i="3"/>
  <c r="K323" i="3"/>
  <c r="K324" i="3"/>
  <c r="K325" i="3"/>
  <c r="K326" i="3"/>
  <c r="K327" i="3"/>
  <c r="K328" i="3"/>
  <c r="K329" i="3"/>
  <c r="K330" i="3"/>
  <c r="K331" i="3"/>
  <c r="K332" i="3"/>
  <c r="K333" i="3"/>
  <c r="K334" i="3"/>
  <c r="K335" i="3"/>
  <c r="K336" i="3"/>
  <c r="K337" i="3"/>
  <c r="K338" i="3"/>
  <c r="K339" i="3"/>
  <c r="K340" i="3"/>
  <c r="K341" i="3"/>
  <c r="K342" i="3"/>
  <c r="K343" i="3"/>
  <c r="K344" i="3"/>
  <c r="K345" i="3"/>
  <c r="K346" i="3"/>
  <c r="K347" i="3"/>
  <c r="K348" i="3"/>
  <c r="K349" i="3"/>
  <c r="K350" i="3"/>
  <c r="K351" i="3"/>
  <c r="K352" i="3"/>
  <c r="K353" i="3"/>
  <c r="K354" i="3"/>
  <c r="K355" i="3"/>
  <c r="K356" i="3"/>
  <c r="K357" i="3"/>
  <c r="K358" i="3"/>
  <c r="K359" i="3"/>
  <c r="K360" i="3"/>
  <c r="K361" i="3"/>
  <c r="K362" i="3"/>
  <c r="K363" i="3"/>
  <c r="K364" i="3"/>
  <c r="K365" i="3"/>
  <c r="K366" i="3"/>
  <c r="K367" i="3"/>
  <c r="K368" i="3"/>
  <c r="K369" i="3"/>
  <c r="K370" i="3"/>
  <c r="K371" i="3"/>
  <c r="K372" i="3"/>
  <c r="K373" i="3"/>
  <c r="K374" i="3"/>
  <c r="K375" i="3"/>
  <c r="K376" i="3"/>
  <c r="K377" i="3"/>
  <c r="K378" i="3"/>
  <c r="K379" i="3"/>
  <c r="K380" i="3"/>
  <c r="K381" i="3"/>
  <c r="K382" i="3"/>
  <c r="K383" i="3"/>
  <c r="K384" i="3"/>
  <c r="K385" i="3"/>
  <c r="K386" i="3"/>
  <c r="K387" i="3"/>
  <c r="K388" i="3"/>
  <c r="K389" i="3"/>
  <c r="K390" i="3"/>
  <c r="K391" i="3"/>
  <c r="K392" i="3"/>
  <c r="K393" i="3"/>
  <c r="K394" i="3"/>
  <c r="K395" i="3"/>
  <c r="K396" i="3"/>
  <c r="K397" i="3"/>
  <c r="K398" i="3"/>
  <c r="K399" i="3"/>
  <c r="K400" i="3"/>
  <c r="K401" i="3"/>
  <c r="K402" i="3"/>
  <c r="K403" i="3"/>
  <c r="K404" i="3"/>
  <c r="K405" i="3"/>
  <c r="K406" i="3"/>
  <c r="K407" i="3"/>
  <c r="K408" i="3"/>
  <c r="K409" i="3"/>
  <c r="K410" i="3"/>
  <c r="K411" i="3"/>
  <c r="K412" i="3"/>
  <c r="K413" i="3"/>
  <c r="K414" i="3"/>
  <c r="K415" i="3"/>
  <c r="K416" i="3"/>
  <c r="K417" i="3"/>
  <c r="K418" i="3"/>
  <c r="K419" i="3"/>
  <c r="K420" i="3"/>
  <c r="K421" i="3"/>
  <c r="K422" i="3"/>
  <c r="K423" i="3"/>
  <c r="K424" i="3"/>
  <c r="K425" i="3"/>
  <c r="K426" i="3"/>
  <c r="K427" i="3"/>
  <c r="K428" i="3"/>
  <c r="K429" i="3"/>
  <c r="K430" i="3"/>
  <c r="K431" i="3"/>
  <c r="K432" i="3"/>
  <c r="K433" i="3"/>
  <c r="K434" i="3"/>
  <c r="K435" i="3"/>
  <c r="K436" i="3"/>
  <c r="K437" i="3"/>
  <c r="K438" i="3"/>
  <c r="K439" i="3"/>
  <c r="K440" i="3"/>
  <c r="K441" i="3"/>
  <c r="K442" i="3"/>
  <c r="K443" i="3"/>
  <c r="K444" i="3"/>
  <c r="K445" i="3"/>
  <c r="K446" i="3"/>
  <c r="K447" i="3"/>
  <c r="K448" i="3"/>
  <c r="K449" i="3"/>
  <c r="K450" i="3"/>
  <c r="K451" i="3"/>
  <c r="K452" i="3"/>
  <c r="K453" i="3"/>
  <c r="K454" i="3"/>
  <c r="K455" i="3"/>
  <c r="K456" i="3"/>
  <c r="K457" i="3"/>
  <c r="K458" i="3"/>
  <c r="K459" i="3"/>
  <c r="K460" i="3"/>
  <c r="K461" i="3"/>
  <c r="K462" i="3"/>
  <c r="K463" i="3"/>
  <c r="K464" i="3"/>
  <c r="K465" i="3"/>
  <c r="K466" i="3"/>
  <c r="K467" i="3"/>
  <c r="K468" i="3"/>
  <c r="K469" i="3"/>
  <c r="K470" i="3"/>
  <c r="K471" i="3"/>
  <c r="K472" i="3"/>
  <c r="K473" i="3"/>
  <c r="K474" i="3"/>
  <c r="K475" i="3"/>
  <c r="K476" i="3"/>
  <c r="K477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K21" i="1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<sst xmlns="http://schemas.openxmlformats.org/spreadsheetml/2006/main" count="2524" uniqueCount="97">
  <si>
    <t>Priscila</t>
  </si>
  <si>
    <t>Carlos</t>
  </si>
  <si>
    <t>Letícia</t>
  </si>
  <si>
    <t>Patrícia</t>
  </si>
  <si>
    <t>Hotel Smart Salvador Dashboard</t>
  </si>
  <si>
    <t>Funcionários</t>
  </si>
  <si>
    <t>Hotel Smart Salvador</t>
  </si>
  <si>
    <t>Hospedagem</t>
  </si>
  <si>
    <t>Serviço</t>
  </si>
  <si>
    <t>Valor Total</t>
  </si>
  <si>
    <t>Vendedor</t>
  </si>
  <si>
    <t>Data</t>
  </si>
  <si>
    <t>Status</t>
  </si>
  <si>
    <t>Finalizada</t>
  </si>
  <si>
    <t>Tipo Reserva</t>
  </si>
  <si>
    <t>Cancelada</t>
  </si>
  <si>
    <t>ID</t>
  </si>
  <si>
    <t>Estados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</si>
  <si>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</si>
  <si>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</si>
  <si>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</si>
  <si>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</si>
  <si>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</si>
  <si>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</si>
  <si>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</si>
  <si>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</si>
  <si>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</si>
  <si>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</si>
  <si>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</si>
  <si>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</si>
  <si>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</si>
  <si>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</si>
  <si>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</si>
  <si>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</si>
  <si>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</si>
  <si>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</si>
  <si>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</si>
  <si>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</si>
  <si>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</si>
  <si>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</si>
  <si>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</si>
  <si>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</si>
  <si>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</si>
  <si>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</si>
  <si>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</si>
  <si>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Estado</t>
  </si>
  <si>
    <t>Cartão de Crédito</t>
  </si>
  <si>
    <t>Boleto Bancário</t>
  </si>
  <si>
    <t>Depósito Bancário</t>
  </si>
  <si>
    <t>Forma Pagamento</t>
  </si>
  <si>
    <t>Comissão</t>
  </si>
  <si>
    <t>Avaliação</t>
  </si>
  <si>
    <t>Vendas</t>
  </si>
  <si>
    <t>Ano</t>
  </si>
  <si>
    <t>Mês</t>
  </si>
  <si>
    <t>Valor:</t>
  </si>
  <si>
    <t>Índice:</t>
  </si>
  <si>
    <t>Itens selecionados e Critérios</t>
  </si>
  <si>
    <t>Listas de Anos e Meses</t>
  </si>
  <si>
    <t>Anos</t>
  </si>
  <si>
    <t>Meses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</si>
  <si>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</si>
  <si>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</si>
  <si>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</si>
  <si>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</si>
  <si>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</si>
  <si>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</si>
  <si>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</si>
  <si>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</si>
  <si>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</si>
  <si>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</si>
  <si>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</si>
  <si>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</si>
  <si>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Vendas (R$)</t>
  </si>
  <si>
    <t>Vendas (Nº)</t>
  </si>
  <si>
    <t>Vendas por Estado</t>
  </si>
  <si>
    <t>% Cancel.</t>
  </si>
  <si>
    <t>Canceladas</t>
  </si>
  <si>
    <t>Total</t>
  </si>
  <si>
    <t>Índice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</si>
  <si>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</si>
  <si>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</si>
  <si>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</si>
  <si>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</si>
  <si>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</si>
  <si>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</si>
  <si>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</si>
  <si>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</si>
  <si>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</si>
  <si>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</si>
  <si>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</si>
  <si>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</si>
  <si>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Análise de Vendas Vendedor</t>
  </si>
  <si>
    <t>10 Principais Estados</t>
  </si>
  <si>
    <t>Cancelamento</t>
  </si>
  <si>
    <t>Análise de Comissão Vendedor</t>
  </si>
  <si>
    <t>Análise de Formas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</si>
</sst>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</numFmts>
  <fonts count="7">
    <font>
      <sz val="11"/>
      <color theme="1"/>
      <name val="Calibri"/>
      <family val="2"/>
      <scheme val="minor"/>
    </font>
    <font>
      <sz val="26"/>
      <color theme="9" tint="0.79998168889431442"/>
      <name val="Exotc350 Bd BT"/>
      <family val="5"/>
    </font>
    <font>
      <sz val="11"/>
      <color theme="9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6"/>
      <color theme="9" tint="0.79998168889431442"/>
      <name val="Exotc350 Bd BT"/>
      <family val="5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1F7ED"/>
        <bgColor indexed="64"/>
      </patternFill>
    </fill>
    <fill>
      <patternFill patternType="solid">
        <fgColor rgb="FFD9EACE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4506668294322"/>
      </left>
      <right/>
      <top/>
      <bottom/>
      <diagonal/>
    </border>
    <border>
      <left/>
      <right style="thin">
        <color theme="9" tint="0.39994506668294322"/>
      </right>
      <top/>
      <bottom/>
      <diagonal/>
    </border>
    <border>
      <left/>
      <right/>
      <top/>
      <bottom style="thin">
        <color theme="9" tint="0.3999450666829432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14" fontId="0" fillId="0" borderId="0" xfId="0" applyNumberFormat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left" indent="1"/>
    </xf>
    <xf numFmtId="1" fontId="0" fillId="0" borderId="0" xfId="0" applyNumberFormat="1" applyAlignment="1">
      <alignment horizontal="center"/>
    </xf>
    <xf numFmtId="44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/>
    <xf numFmtId="14" fontId="0" fillId="0" borderId="0" xfId="0" applyNumberFormat="1" applyAlignment="1">
      <alignment horizontal="center"/>
    </xf>
    <xf numFmtId="44" fontId="0" fillId="0" borderId="0" xfId="0" applyNumberFormat="1" applyAlignment="1">
      <alignment horizontal="left" indent="1"/>
    </xf>
    <xf numFmtId="1" fontId="2" fillId="3" borderId="0" xfId="0" applyNumberFormat="1" applyFont="1" applyFill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3" fillId="5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0" borderId="0" xfId="0" applyAlignment="1">
      <alignment horizontal="right"/>
    </xf>
    <xf numFmtId="0" fontId="0" fillId="6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3" fillId="5" borderId="1" xfId="0" applyFont="1" applyFill="1" applyBorder="1" applyAlignment="1">
      <alignment horizontal="left"/>
    </xf>
    <xf numFmtId="9" fontId="3" fillId="5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left" indent="1"/>
    </xf>
    <xf numFmtId="0" fontId="6" fillId="0" borderId="0" xfId="0" applyFont="1"/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164" fontId="3" fillId="5" borderId="2" xfId="0" applyNumberFormat="1" applyFont="1" applyFill="1" applyBorder="1" applyAlignment="1">
      <alignment horizontal="left"/>
    </xf>
    <xf numFmtId="164" fontId="3" fillId="5" borderId="3" xfId="0" applyNumberFormat="1" applyFont="1" applyFill="1" applyBorder="1" applyAlignment="1">
      <alignment horizontal="left"/>
    </xf>
    <xf numFmtId="0" fontId="3" fillId="4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left" vertical="bottom" textRotation="0" wrapText="0" indent="1" justifyLastLine="0" shrinkToFit="0" readingOrder="0"/>
    </dxf>
    <dxf>
      <numFmt numFmtId="34" formatCode="_-&quot;R$&quot;\ * #,##0.00_-;\-&quot;R$&quot;\ * #,##0.00_-;_-&quot;R$&quot;\ * &quot;-&quot;??_-;_-@_-"/>
      <alignment horizontal="left" vertical="bottom" textRotation="0" wrapText="0" indent="1" justifyLastLine="0" shrinkToFit="0" readingOrder="0"/>
    </dxf>
    <dxf>
      <numFmt numFmtId="34" formatCode="_-&quot;R$&quot;\ * #,##0.00_-;\-&quot;R$&quot;\ * #,##0.00_-;_-&quot;R$&quot;\ * &quot;-&quot;??_-;_-@_-"/>
    </dxf>
    <dxf>
      <numFmt numFmtId="34" formatCode="_-&quot;R$&quot;\ * #,##0.00_-;\-&quot;R$&quot;\ * #,##0.00_-;_-&quot;R$&quot;\ * &quot;-&quot;??_-;_-@_-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1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dd/mm/yyyy"/>
    </dxf>
    <dxf>
      <alignment horizontal="general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  <i val="0"/>
        <color theme="9" tint="0.79998168889431442"/>
      </font>
      <fill>
        <patternFill>
          <bgColor rgb="FF006666"/>
        </patternFill>
      </fill>
    </dxf>
    <dxf>
      <fill>
        <patternFill>
          <bgColor rgb="FFFDFEFC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eletores" pivot="0" table="0" count="4" xr9:uid="{E1243ECD-0DC6-41CA-9F93-06C8CF1A6513}">
      <tableStyleElement type="wholeTable" dxfId="20"/>
      <tableStyleElement type="headerRow" dxfId="19"/>
    </tableStyle>
  </tableStyles>
  <colors>
    <mruColors>
      <color rgb="FFFDFEFC"/>
      <color rgb="FFF1F7ED"/>
      <color rgb="FF00B8B4"/>
      <color rgb="FF006666"/>
      <color rgb="FF009999"/>
      <color rgb="FF008080"/>
      <color rgb="FF00CC99"/>
      <color rgb="FF00A8A4"/>
      <color rgb="FF339933"/>
      <color rgb="FF339966"/>
    </mruColors>
  </colors>
  <extLst>
    <ext xmlns:x14="http://schemas.microsoft.com/office/spreadsheetml/2009/9/main" uri="{46F421CA-312F-682f-3DD2-61675219B42D}">
      <x14:dxfs count="2">
        <dxf>
          <fill>
            <patternFill>
              <bgColor theme="9" tint="0.59996337778862885"/>
            </patternFill>
          </fill>
        </dxf>
        <dxf>
          <fill>
            <patternFill>
              <bgColor theme="9" tint="0.59996337778862885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Seletores">
          <x14:slicerStyleElements>
            <x14:slicerStyleElement type="selectedItemWithData" dxfId="1"/>
            <x14:slicerStyleElement type="hovered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Auxiliar!$N$10:$N$19</c:f>
              <c:numCache>
                <c:formatCode>0%</c:formatCode>
                <c:ptCount val="10"/>
                <c:pt idx="0">
                  <c:v>0.375</c:v>
                </c:pt>
                <c:pt idx="1">
                  <c:v>0.33333333333333331</c:v>
                </c:pt>
                <c:pt idx="2">
                  <c:v>0.5</c:v>
                </c:pt>
                <c:pt idx="3">
                  <c:v>0.33333333333333331</c:v>
                </c:pt>
                <c:pt idx="4">
                  <c:v>0.5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731-46F6-B7CB-AFAB3419BD4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086751167"/>
        <c:axId val="2080678463"/>
      </c:lineChart>
      <c:catAx>
        <c:axId val="20867511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0678463"/>
        <c:crosses val="autoZero"/>
        <c:auto val="1"/>
        <c:lblAlgn val="ctr"/>
        <c:lblOffset val="100"/>
        <c:noMultiLvlLbl val="0"/>
      </c:catAx>
      <c:valAx>
        <c:axId val="2080678463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208675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DB8-4BF3-BD0A-EBBAD30CC9A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DB8-4BF3-BD0A-EBBAD30CC9A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DB8-4BF3-BD0A-EBBAD30CC9AF}"/>
              </c:ext>
            </c:extLst>
          </c:dPt>
          <c:cat>
            <c:strRef>
              <c:f>Auxiliar!$H$37:$H$39</c:f>
              <c:strCache>
                <c:ptCount val="3"/>
                <c:pt idx="0">
                  <c:v>Cartão de Crédito</c:v>
                </c:pt>
                <c:pt idx="1">
                  <c:v>Boleto Bancário</c:v>
                </c:pt>
                <c:pt idx="2">
                  <c:v>Depósito Bancário</c:v>
                </c:pt>
              </c:strCache>
            </c:strRef>
          </c:cat>
          <c:val>
            <c:numRef>
              <c:f>Auxiliar!$I$37:$I$39</c:f>
              <c:numCache>
                <c:formatCode>_-"R$"\ * #,##0_-;\-"R$"\ * #,##0_-;_-"R$"\ * "-"??_-;_-@_-</c:formatCode>
                <c:ptCount val="3"/>
                <c:pt idx="0">
                  <c:v>76050</c:v>
                </c:pt>
                <c:pt idx="1">
                  <c:v>13430</c:v>
                </c:pt>
                <c:pt idx="2">
                  <c:v>10195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DB8-4BF3-BD0A-EBBAD30CC9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A12-4709-B446-127D991F03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A12-4709-B446-127D991F03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A12-4709-B446-127D991F031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A12-4709-B446-127D991F031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Auxiliar!$H$25:$H$28</c:f>
              <c:strCache>
                <c:ptCount val="4"/>
                <c:pt idx="0">
                  <c:v>Priscila</c:v>
                </c:pt>
                <c:pt idx="1">
                  <c:v>Carlos</c:v>
                </c:pt>
                <c:pt idx="2">
                  <c:v>Letícia</c:v>
                </c:pt>
                <c:pt idx="3">
                  <c:v>Patrícia</c:v>
                </c:pt>
              </c:strCache>
            </c:strRef>
          </c:cat>
          <c:val>
            <c:numRef>
              <c:f>Auxiliar!$I$25:$I$28</c:f>
              <c:numCache>
                <c:formatCode>_-"R$"\ * #,##0_-;\-"R$"\ * #,##0_-;_-"R$"\ * "-"??_-;_-@_-</c:formatCode>
                <c:ptCount val="4"/>
                <c:pt idx="0">
                  <c:v>26440</c:v>
                </c:pt>
                <c:pt idx="1">
                  <c:v>26440</c:v>
                </c:pt>
                <c:pt idx="2">
                  <c:v>13570</c:v>
                </c:pt>
                <c:pt idx="3">
                  <c:v>33225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AA12-4709-B446-127D991F031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E75-4641-9E94-C65894C14EA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E75-4641-9E94-C65894C14EA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E75-4641-9E94-C65894C14EA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E75-4641-9E94-C65894C14EA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Auxiliar!$H$31:$H$34</c:f>
              <c:strCache>
                <c:ptCount val="4"/>
                <c:pt idx="0">
                  <c:v>Priscila</c:v>
                </c:pt>
                <c:pt idx="1">
                  <c:v>Carlos</c:v>
                </c:pt>
                <c:pt idx="2">
                  <c:v>Letícia</c:v>
                </c:pt>
                <c:pt idx="3">
                  <c:v>Patrícia</c:v>
                </c:pt>
              </c:strCache>
            </c:strRef>
          </c:cat>
          <c:val>
            <c:numRef>
              <c:f>Auxiliar!$I$31:$I$34</c:f>
              <c:numCache>
                <c:formatCode>_-"R$"\ * #,##0_-;\-"R$"\ * #,##0_-;_-"R$"\ * "-"??_-;_-@_-</c:formatCode>
                <c:ptCount val="4"/>
                <c:pt idx="0">
                  <c:v>1322</c:v>
                </c:pt>
                <c:pt idx="1">
                  <c:v>1322</c:v>
                </c:pt>
                <c:pt idx="2">
                  <c:v>678.5</c:v>
                </c:pt>
                <c:pt idx="3">
                  <c:v>1661.25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E75-4641-9E94-C65894C14EA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Auxiliar!$L$23:$L$34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Auxiliar!$M$23:$M$34</c:f>
              <c:numCache>
                <c:formatCode>_-"R$"\ * #,##0_-;\-"R$"\ * #,##0_-;_-"R$"\ * "-"??_-;_-@_-</c:formatCode>
                <c:ptCount val="12"/>
                <c:pt idx="0">
                  <c:v>8935</c:v>
                </c:pt>
                <c:pt idx="1">
                  <c:v>30545</c:v>
                </c:pt>
                <c:pt idx="2">
                  <c:v>20857</c:v>
                </c:pt>
                <c:pt idx="3">
                  <c:v>22951</c:v>
                </c:pt>
                <c:pt idx="4">
                  <c:v>13740</c:v>
                </c:pt>
                <c:pt idx="5">
                  <c:v>36670</c:v>
                </c:pt>
                <c:pt idx="6">
                  <c:v>12213</c:v>
                </c:pt>
                <c:pt idx="7">
                  <c:v>26315</c:v>
                </c:pt>
                <c:pt idx="8">
                  <c:v>16093</c:v>
                </c:pt>
                <c:pt idx="9">
                  <c:v>39091</c:v>
                </c:pt>
                <c:pt idx="10">
                  <c:v>6800</c:v>
                </c:pt>
                <c:pt idx="11">
                  <c:v>26475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8D-4806-AFA9-55DD6FB3A81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061097151"/>
        <c:axId val="9548719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Auxiliar!$L$23:$L$34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Auxiliar!$N$23:$N$34</c:f>
              <c:numCache>
                <c:formatCode>General</c:formatCode>
                <c:ptCount val="12"/>
                <c:pt idx="0">
                  <c:v>4</c:v>
                </c:pt>
                <c:pt idx="1">
                  <c:v>11</c:v>
                </c:pt>
                <c:pt idx="2">
                  <c:v>9</c:v>
                </c:pt>
                <c:pt idx="3">
                  <c:v>8</c:v>
                </c:pt>
                <c:pt idx="4">
                  <c:v>6</c:v>
                </c:pt>
                <c:pt idx="5">
                  <c:v>11</c:v>
                </c:pt>
                <c:pt idx="6">
                  <c:v>4</c:v>
                </c:pt>
                <c:pt idx="7">
                  <c:v>9</c:v>
                </c:pt>
                <c:pt idx="8">
                  <c:v>7</c:v>
                </c:pt>
                <c:pt idx="9">
                  <c:v>13</c:v>
                </c:pt>
                <c:pt idx="10">
                  <c:v>3</c:v>
                </c:pt>
                <c:pt idx="11">
                  <c:v>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1F8D-4806-AFA9-55DD6FB3A81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061094751"/>
        <c:axId val="954874431"/>
      </c:lineChart>
      <c:catAx>
        <c:axId val="206109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54871951"/>
        <c:crosses val="autoZero"/>
        <c:auto val="1"/>
        <c:lblAlgn val="ctr"/>
        <c:lblOffset val="100"/>
        <c:noMultiLvlLbl val="0"/>
      </c:catAx>
      <c:valAx>
        <c:axId val="95487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\ * #,##0_-;\-&quot;R$&quot;\ * #,##0_-;_-&quot;R$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1097151"/>
        <c:crosses val="autoZero"/>
        <c:crossBetween val="between"/>
      </c:valAx>
      <c:valAx>
        <c:axId val="954874431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1094751"/>
        <c:crosses val="max"/>
        <c:crossBetween val="between"/>
      </c:valAx>
      <c:catAx>
        <c:axId val="206109475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9548744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plotArea>
      <cx:plotAreaRegion>
        <cx:series layoutId="funnel" uniqueId="{0CE54EC0-5959-429E-8085-5EC98614EF17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16" fmlaLink="Auxiliar!$I$6" fmlaRange="ListaEstados" sel="25" val="19"/>
</file>

<file path=xl/ctrlProps/ctrlProp2.xml><?xml version="1.0" encoding="utf-8"?>
<formControlPr xmlns="http://schemas.microsoft.com/office/spreadsheetml/2009/9/main" objectType="Drop" dropLines="5" dropStyle="combo" dx="16" fmlaLink="Auxiliar!$K$6" fmlaRange="ListaAnos" sel="1" val="0"/>
</file>

<file path=xl/ctrlProps/ctrlProp3.xml><?xml version="1.0" encoding="utf-8"?>
<formControlPr xmlns="http://schemas.microsoft.com/office/spreadsheetml/2009/9/main" objectType="Drop" dropLines="12" dropStyle="combo" dx="16" fmlaLink="Auxiliar!$L$5" fmlaRange="ListaMeses" sel="12" val="0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124558</xdr:colOff>
      <xdr:row>10</xdr:row>
      <xdr:rowOff>29314</xdr:rowOff>
    </xdr:from>
    <xdr:to>
      <xdr:col>14</xdr:col>
      <xdr:colOff>381001</xdr:colOff>
      <xdr:row>17</xdr:row>
      <xdr:rowOff>5998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91758" y="2067664"/>
          <a:ext cx="4523643" cy="131018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 u="none"/>
            <a:t>Gráfico Análise de Vendas Estado</a:t>
          </a:r>
        </a:p>
      </xdr:txBody>
    </xdr:sp>
    <xdr:clientData/>
  </xdr:twoCellAnchor>
  <xdr:twoCellAnchor>
    <xdr:from>
      <xdr:col>0</xdr:col>
      <xdr:colOff>92319</xdr:colOff>
      <xdr:row>2</xdr:row>
      <xdr:rowOff>7327</xdr:rowOff>
    </xdr:from>
    <xdr:to>
      <xdr:col>5</xdr:col>
      <xdr:colOff>95250</xdr:colOff>
      <xdr:row>9</xdr:row>
      <xdr:rowOff>102576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2319" y="521677"/>
          <a:ext cx="3050931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10 Principais Estados Vendas</a:t>
          </a:r>
        </a:p>
      </xdr:txBody>
    </xdr:sp>
    <xdr:clientData/>
  </xdr:twoCellAnchor>
  <xdr:twoCellAnchor>
    <xdr:from>
      <xdr:col>9</xdr:col>
      <xdr:colOff>416171</xdr:colOff>
      <xdr:row>0</xdr:row>
      <xdr:rowOff>64474</xdr:rowOff>
    </xdr:from>
    <xdr:to>
      <xdr:col>11</xdr:col>
      <xdr:colOff>577364</xdr:colOff>
      <xdr:row>0</xdr:row>
      <xdr:rowOff>271096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902571" y="64474"/>
          <a:ext cx="1380393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Estado</a:t>
          </a:r>
          <a:r>
            <a:rPr lang="pt-BR" sz="1100" baseline="0"/>
            <a:t>s</a:t>
          </a:r>
          <a:endParaRPr lang="pt-BR" sz="1100"/>
        </a:p>
      </xdr:txBody>
    </xdr:sp>
    <xdr:clientData/>
  </xdr:twoCellAnchor>
  <xdr:twoCellAnchor>
    <xdr:from>
      <xdr:col>12</xdr:col>
      <xdr:colOff>55687</xdr:colOff>
      <xdr:row>0</xdr:row>
      <xdr:rowOff>63009</xdr:rowOff>
    </xdr:from>
    <xdr:to>
      <xdr:col>12</xdr:col>
      <xdr:colOff>505560</xdr:colOff>
      <xdr:row>0</xdr:row>
      <xdr:rowOff>269631</xdr:rowOff>
    </xdr:to>
    <xdr:sp macro="" textlink="">
      <xdr:nvSpPr>
        <xdr:cNvPr id="5" name="Retâ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370887" y="63009"/>
          <a:ext cx="449873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Ano</a:t>
          </a:r>
        </a:p>
      </xdr:txBody>
    </xdr:sp>
    <xdr:clientData/>
  </xdr:twoCellAnchor>
  <xdr:twoCellAnchor>
    <xdr:from>
      <xdr:col>12</xdr:col>
      <xdr:colOff>593480</xdr:colOff>
      <xdr:row>0</xdr:row>
      <xdr:rowOff>68870</xdr:rowOff>
    </xdr:from>
    <xdr:to>
      <xdr:col>14</xdr:col>
      <xdr:colOff>351691</xdr:colOff>
      <xdr:row>0</xdr:row>
      <xdr:rowOff>275492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908680" y="68870"/>
          <a:ext cx="977411" cy="20662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pt-BR" sz="1100"/>
            <a:t>Mês</a:t>
          </a:r>
        </a:p>
      </xdr:txBody>
    </xdr:sp>
    <xdr:clientData/>
  </xdr:twoCellAnchor>
  <xdr:twoCellAnchor>
    <xdr:from>
      <xdr:col>5</xdr:col>
      <xdr:colOff>173847</xdr:colOff>
      <xdr:row>1</xdr:row>
      <xdr:rowOff>189035</xdr:rowOff>
    </xdr:from>
    <xdr:to>
      <xdr:col>9</xdr:col>
      <xdr:colOff>461596</xdr:colOff>
      <xdr:row>9</xdr:row>
      <xdr:rowOff>93784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221847" y="512885"/>
          <a:ext cx="2726149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% Cancelamento</a:t>
          </a:r>
        </a:p>
      </xdr:txBody>
    </xdr:sp>
    <xdr:clientData/>
  </xdr:twoCellAnchor>
  <xdr:twoCellAnchor>
    <xdr:from>
      <xdr:col>0</xdr:col>
      <xdr:colOff>86591</xdr:colOff>
      <xdr:row>10</xdr:row>
      <xdr:rowOff>24116</xdr:rowOff>
    </xdr:from>
    <xdr:to>
      <xdr:col>3</xdr:col>
      <xdr:colOff>268432</xdr:colOff>
      <xdr:row>16</xdr:row>
      <xdr:rowOff>187840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86591" y="2062466"/>
          <a:ext cx="2010641" cy="13067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Análise de Vendas Vendedor</a:t>
          </a:r>
          <a:endParaRPr lang="pt-BR">
            <a:effectLst/>
          </a:endParaRPr>
        </a:p>
      </xdr:txBody>
    </xdr:sp>
    <xdr:clientData/>
  </xdr:twoCellAnchor>
  <xdr:twoCellAnchor>
    <xdr:from>
      <xdr:col>9</xdr:col>
      <xdr:colOff>556846</xdr:colOff>
      <xdr:row>2</xdr:row>
      <xdr:rowOff>4397</xdr:rowOff>
    </xdr:from>
    <xdr:to>
      <xdr:col>14</xdr:col>
      <xdr:colOff>386860</xdr:colOff>
      <xdr:row>9</xdr:row>
      <xdr:rowOff>99646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6043246" y="518747"/>
          <a:ext cx="2878014" cy="142874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Gráfico Análise de Formas de Pagamento</a:t>
          </a:r>
        </a:p>
      </xdr:txBody>
    </xdr:sp>
    <xdr:clientData/>
  </xdr:twoCellAnchor>
  <xdr:twoCellAnchor>
    <xdr:from>
      <xdr:col>3</xdr:col>
      <xdr:colOff>388326</xdr:colOff>
      <xdr:row>10</xdr:row>
      <xdr:rowOff>21984</xdr:rowOff>
    </xdr:from>
    <xdr:to>
      <xdr:col>6</xdr:col>
      <xdr:colOff>570167</xdr:colOff>
      <xdr:row>16</xdr:row>
      <xdr:rowOff>185708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217126" y="2060334"/>
          <a:ext cx="2010641" cy="13067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t-B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Gráfico Análise de Comissão Vendedor</a:t>
          </a:r>
          <a:endParaRPr lang="pt-BR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600075</xdr:colOff>
          <xdr:row>0</xdr:row>
          <xdr:rowOff>66675</xdr:rowOff>
        </xdr:from>
        <xdr:to>
          <xdr:col>15</xdr:col>
          <xdr:colOff>914400</xdr:colOff>
          <xdr:row>0</xdr:row>
          <xdr:rowOff>257175</xdr:rowOff>
        </xdr:to>
        <xdr:sp macro="" textlink="">
          <xdr:nvSpPr>
            <xdr:cNvPr id="13313" name="Drop Down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4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1000125</xdr:colOff>
          <xdr:row>0</xdr:row>
          <xdr:rowOff>66675</xdr:rowOff>
        </xdr:from>
        <xdr:to>
          <xdr:col>16</xdr:col>
          <xdr:colOff>114300</xdr:colOff>
          <xdr:row>0</xdr:row>
          <xdr:rowOff>257175</xdr:rowOff>
        </xdr:to>
        <xdr:sp macro="" textlink="">
          <xdr:nvSpPr>
            <xdr:cNvPr id="13314" name="Drop Down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4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209550</xdr:colOff>
          <xdr:row>0</xdr:row>
          <xdr:rowOff>66675</xdr:rowOff>
        </xdr:from>
        <xdr:to>
          <xdr:col>17</xdr:col>
          <xdr:colOff>485775</xdr:colOff>
          <xdr:row>0</xdr:row>
          <xdr:rowOff>257175</xdr:rowOff>
        </xdr:to>
        <xdr:sp macro="" textlink="">
          <xdr:nvSpPr>
            <xdr:cNvPr id="13315" name="Drop Down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4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139912</xdr:colOff>
      <xdr:row>1</xdr:row>
      <xdr:rowOff>183856</xdr:rowOff>
    </xdr:from>
    <xdr:to>
      <xdr:col>5</xdr:col>
      <xdr:colOff>305200</xdr:colOff>
      <xdr:row>12</xdr:row>
      <xdr:rowOff>16329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00000000-0008-0000-04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9912" y="510427"/>
              <a:ext cx="3226895" cy="192797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6</xdr:col>
      <xdr:colOff>185458</xdr:colOff>
      <xdr:row>1</xdr:row>
      <xdr:rowOff>149598</xdr:rowOff>
    </xdr:from>
    <xdr:to>
      <xdr:col>11</xdr:col>
      <xdr:colOff>457200</xdr:colOff>
      <xdr:row>11</xdr:row>
      <xdr:rowOff>133350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248210</xdr:colOff>
      <xdr:row>2</xdr:row>
      <xdr:rowOff>14007</xdr:rowOff>
    </xdr:from>
    <xdr:to>
      <xdr:col>17</xdr:col>
      <xdr:colOff>476250</xdr:colOff>
      <xdr:row>12</xdr:row>
      <xdr:rowOff>9525</xdr:rowOff>
    </xdr:to>
    <xdr:graphicFrame macro="">
      <xdr:nvGraphicFramePr>
        <xdr:cNvPr id="4" name="Gráfico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200586</xdr:colOff>
      <xdr:row>12</xdr:row>
      <xdr:rowOff>114300</xdr:rowOff>
    </xdr:from>
    <xdr:to>
      <xdr:col>4</xdr:col>
      <xdr:colOff>66676</xdr:colOff>
      <xdr:row>23</xdr:row>
      <xdr:rowOff>109256</xdr:rowOff>
    </xdr:to>
    <xdr:graphicFrame macro="">
      <xdr:nvGraphicFramePr>
        <xdr:cNvPr id="5" name="Gráfico 2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219635</xdr:colOff>
      <xdr:row>12</xdr:row>
      <xdr:rowOff>133350</xdr:rowOff>
    </xdr:from>
    <xdr:to>
      <xdr:col>8</xdr:col>
      <xdr:colOff>152400</xdr:colOff>
      <xdr:row>23</xdr:row>
      <xdr:rowOff>114300</xdr:rowOff>
    </xdr:to>
    <xdr:graphicFrame macro="">
      <xdr:nvGraphicFramePr>
        <xdr:cNvPr id="6" name="Gráfico 3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248209</xdr:colOff>
      <xdr:row>12</xdr:row>
      <xdr:rowOff>127186</xdr:rowOff>
    </xdr:from>
    <xdr:to>
      <xdr:col>17</xdr:col>
      <xdr:colOff>504824</xdr:colOff>
      <xdr:row>23</xdr:row>
      <xdr:rowOff>104775</xdr:rowOff>
    </xdr:to>
    <xdr:graphicFrame macro="">
      <xdr:nvGraphicFramePr>
        <xdr:cNvPr id="7" name="Gráfico 8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excel-2016-treinamento-essencial/funcoes-recursos-adiciona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ilson/Documents/Curso-Excel-2016-Treinamento-Essencial-M&#243;dulo-I/Excel%202016%20-%20Treinamento%20Essenc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ormulas_e_recursos_adicionais_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turamento Mensal"/>
      <sheetName val="Hotéis Smart"/>
      <sheetName val="CONCATENAR"/>
      <sheetName val="Subtotais"/>
    </sheetNames>
    <sheetDataSet>
      <sheetData sheetId="0"/>
      <sheetData sheetId="1">
        <row r="3">
          <cell r="C3">
            <v>220000</v>
          </cell>
        </row>
        <row r="4">
          <cell r="C4">
            <v>530000</v>
          </cell>
        </row>
        <row r="5">
          <cell r="C5">
            <v>150000</v>
          </cell>
        </row>
        <row r="6">
          <cell r="C6">
            <v>210000</v>
          </cell>
        </row>
        <row r="7">
          <cell r="C7">
            <v>750000</v>
          </cell>
        </row>
        <row r="8">
          <cell r="C8">
            <v>400000</v>
          </cell>
        </row>
        <row r="9">
          <cell r="C9">
            <v>70000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trole de Produtos"/>
      <sheetName val="Notas dos Alunos"/>
      <sheetName val="Compras a Prazo"/>
      <sheetName val="Financiamento de Imóveis"/>
      <sheetName val="PROCV e PROCH"/>
      <sheetName val="Hotéis Smart Análise"/>
    </sheetNames>
    <sheetDataSet>
      <sheetData sheetId="0"/>
      <sheetData sheetId="1"/>
      <sheetData sheetId="2"/>
      <sheetData sheetId="3"/>
      <sheetData sheetId="4">
        <row r="12">
          <cell r="I12">
            <v>0</v>
          </cell>
          <cell r="J12">
            <v>100</v>
          </cell>
          <cell r="K12">
            <v>500</v>
          </cell>
          <cell r="L12">
            <v>1000</v>
          </cell>
        </row>
        <row r="13">
          <cell r="I13">
            <v>0.2</v>
          </cell>
          <cell r="J13">
            <v>0.15</v>
          </cell>
          <cell r="K13">
            <v>0.1</v>
          </cell>
          <cell r="L13">
            <v>0.05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ferências Absolutas"/>
      <sheetName val="Salvador"/>
      <sheetName val="Fortaleza"/>
      <sheetName val="Rio de Janeiro"/>
      <sheetName val="Abas Diferentes"/>
      <sheetName val="Referências 3D"/>
      <sheetName val="Copiando e Colando Fórmulas"/>
      <sheetName val="Transpor com Fórmula"/>
      <sheetName val="Nomes de Intervalos"/>
      <sheetName val="Formatação Condicional"/>
      <sheetName val="Gerenciando Regras"/>
      <sheetName val="Regras de Primeiros e Últimos"/>
      <sheetName val="Barras de Dados"/>
      <sheetName val="Escalas de Cor"/>
      <sheetName val="Conjuntos de Ícones"/>
      <sheetName val="Regras Personalizadas"/>
      <sheetName val="Com base em Fórmulas"/>
      <sheetName val="Lição de Cas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G4">
            <v>1.4999999999999999E-2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03CBA3-2462-4655-BF37-85939DE5172B}" name="Reservas" displayName="Reservas" ref="A2:L477">
  <autoFilter ref="A2:L477" xr:uid="{3C62A2CF-B0C6-4349-86CC-B9116E1F7234}"/>
  <tableColumns count="12">
    <tableColumn id="4" xr3:uid="{2C32A121-3A88-4118-B2EA-5800BD5586FB}" name="ID" dataDxfId="18"/>
    <tableColumn id="1" xr3:uid="{F795160C-B162-4185-BC82-75CB0DC72F4D}" name="Data" totalsRowLabel="Total" dataDxfId="17" totalsRowDxfId="16"/>
    <tableColumn id="7" xr3:uid="{00D72475-086D-44FA-A80C-09256480B803}" name="Estado" dataDxfId="15" totalsRowDxfId="14"/>
    <tableColumn id="3" xr3:uid="{476063AC-9577-4FAC-983E-C5FAF6BF7558}" name="Tipo Reserva" dataDxfId="13" totalsRowDxfId="12"/>
    <tableColumn id="10" xr3:uid="{03814805-2221-4C8B-86B6-1ACDED04362C}" name="Vendedor" dataDxfId="11" totalsRowDxfId="10"/>
    <tableColumn id="8" xr3:uid="{AAFA9C41-1C4C-41E2-AE2C-267E8DBDB225}" name="Forma Pagamento" dataDxfId="9" totalsRowDxfId="8"/>
    <tableColumn id="5" xr3:uid="{7F8DBAE5-D457-4B1B-9327-BCD05E2608BF}" name="Valor Total" totalsRowFunction="sum" dataDxfId="7" totalsRowDxfId="6"/>
    <tableColumn id="6" xr3:uid="{E9BA0D40-E6FB-49CF-AA1A-49B5F9D65AED}" name="Comissão" dataDxfId="5" totalsRowDxfId="4">
      <calculatedColumnFormula>Reservas[[#This Row],[Valor Total]]*5%</calculatedColumnFormula>
    </tableColumn>
    <tableColumn id="2" xr3:uid="{2D7B0562-F5C2-4C2F-9390-E6F85DD75D17}" name="Status" dataDxfId="3"/>
    <tableColumn id="11" xr3:uid="{170F4F30-9FE3-46A5-867E-DB92B053B109}" name="Avaliação" dataDxfId="2"/>
    <tableColumn id="9" xr3:uid="{D2CA0358-BEBE-4A6C-A698-8F6495B0B9BF}" name="Ano" dataDxfId="1">
      <calculatedColumnFormula>YEAR(Reservas[[#This Row],[Data]])</calculatedColumnFormula>
    </tableColumn>
    <tableColumn id="12" xr3:uid="{AEBBF285-942F-45D4-BB4A-4D4C882EFF48}" name="Mês" dataDxfId="0">
      <calculatedColumnFormula>MONTH(Reservas[[#This Row],[Data]])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D0FB1-2CE6-4EB3-A89B-AECDA69F904C}">
  <sheetPr>
    <tabColor theme="9" tint="0.39997558519241921"/>
  </sheetPr>
  <dimension ref="A1:O1"/>
  <sheetViews>
    <sheetView zoomScale="130" zoomScaleNormal="130" workbookViewId="0">
      <selection activeCell="H19" sqref="H19"/>
    </sheetView>
  </sheetViews>
  <sheetFormatPr defaultRowHeight="15"/>
  <cols>
    <col min="2" max="2" width="9.140625" customWidth="1"/>
  </cols>
  <sheetData>
    <row r="1" spans="1:15" ht="25.5" customHeight="1">
      <c r="A1" s="31" t="s">
        <v>4</v>
      </c>
      <c r="B1" s="31"/>
      <c r="C1" s="31"/>
      <c r="D1" s="31"/>
      <c r="E1" s="31"/>
      <c r="F1" s="31"/>
      <c r="G1" s="31"/>
      <c r="H1" s="31"/>
      <c r="I1" s="31"/>
      <c r="J1" s="22"/>
      <c r="K1" s="22"/>
      <c r="L1" s="22"/>
      <c r="M1" s="22"/>
      <c r="N1" s="22"/>
      <c r="O1" s="22"/>
    </row>
  </sheetData>
  <mergeCells count="1">
    <mergeCell ref="A1:I1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01499-F364-45D8-8F91-C757F27582FB}">
  <sheetPr>
    <tabColor theme="9" tint="0.79998168889431442"/>
  </sheetPr>
  <dimension ref="A1:H30"/>
  <sheetViews>
    <sheetView zoomScale="130" zoomScaleNormal="130" workbookViewId="0">
      <selection activeCell="G5" sqref="G5"/>
    </sheetView>
  </sheetViews>
  <sheetFormatPr defaultRowHeight="15"/>
  <cols>
    <col min="1" max="1" width="13.7109375" customWidth="1"/>
    <col min="2" max="2" width="3.7109375" customWidth="1"/>
    <col min="3" max="3" width="17.28515625" bestFit="1" customWidth="1"/>
    <col min="4" max="4" width="3.7109375" customWidth="1"/>
    <col min="5" max="5" width="12.5703125" bestFit="1" customWidth="1"/>
    <col min="6" max="6" width="3.7109375" customWidth="1"/>
    <col min="7" max="7" width="19.28515625" bestFit="1" customWidth="1"/>
    <col min="8" max="8" width="3.7109375" customWidth="1"/>
    <col min="9" max="9" width="12.140625" bestFit="1" customWidth="1"/>
  </cols>
  <sheetData>
    <row r="1" spans="1:8" ht="33">
      <c r="A1" s="32" t="s">
        <v>6</v>
      </c>
      <c r="B1" s="32"/>
      <c r="C1" s="32"/>
      <c r="D1" s="32"/>
      <c r="E1" s="32"/>
      <c r="F1" s="32"/>
      <c r="G1" s="32"/>
      <c r="H1" s="32"/>
    </row>
    <row r="3" spans="1:8">
      <c r="A3" s="2" t="s">
        <v>5</v>
      </c>
      <c r="C3" s="2" t="s">
        <v>14</v>
      </c>
      <c r="E3" s="2" t="s">
        <v>12</v>
      </c>
      <c r="G3" s="2" t="s">
        <v>17</v>
      </c>
    </row>
    <row r="4" spans="1:8">
      <c r="A4" t="s">
        <v>0</v>
      </c>
      <c r="C4" s="3" t="s">
        <v>7</v>
      </c>
      <c r="E4" s="3" t="s">
        <v>13</v>
      </c>
      <c r="G4" t="s">
        <v>18</v>
      </c>
    </row>
    <row r="5" spans="1:8">
      <c r="A5" t="s">
        <v>1</v>
      </c>
      <c r="C5" s="3" t="s">
        <v>8</v>
      </c>
      <c r="E5" s="3" t="s">
        <v>15</v>
      </c>
      <c r="G5" t="s">
        <v>19</v>
      </c>
    </row>
    <row r="6" spans="1:8">
      <c r="A6" t="s">
        <v>2</v>
      </c>
      <c r="G6" t="s">
        <v>20</v>
      </c>
    </row>
    <row r="7" spans="1:8">
      <c r="A7" t="s">
        <v>3</v>
      </c>
      <c r="G7" t="s">
        <v>21</v>
      </c>
    </row>
    <row r="8" spans="1:8">
      <c r="C8" s="2" t="s">
        <v>49</v>
      </c>
      <c r="E8" s="2" t="s">
        <v>51</v>
      </c>
      <c r="G8" t="s">
        <v>22</v>
      </c>
    </row>
    <row r="9" spans="1:8">
      <c r="C9" s="3" t="s">
        <v>46</v>
      </c>
      <c r="E9" s="1">
        <v>5</v>
      </c>
      <c r="G9" s="3" t="s">
        <v>23</v>
      </c>
    </row>
    <row r="10" spans="1:8">
      <c r="C10" t="s">
        <v>47</v>
      </c>
      <c r="E10" s="1">
        <v>4</v>
      </c>
      <c r="G10" s="3" t="s">
        <v>24</v>
      </c>
    </row>
    <row r="11" spans="1:8">
      <c r="C11" t="s">
        <v>48</v>
      </c>
      <c r="E11" s="1">
        <v>3</v>
      </c>
      <c r="G11" s="3" t="s">
        <v>25</v>
      </c>
    </row>
    <row r="12" spans="1:8">
      <c r="E12" s="1">
        <v>2</v>
      </c>
      <c r="G12" s="3" t="s">
        <v>26</v>
      </c>
    </row>
    <row r="13" spans="1:8">
      <c r="E13" s="1">
        <v>1</v>
      </c>
      <c r="G13" s="3" t="s">
        <v>27</v>
      </c>
    </row>
    <row r="14" spans="1:8">
      <c r="G14" s="3" t="s">
        <v>28</v>
      </c>
    </row>
    <row r="15" spans="1:8">
      <c r="G15" s="3" t="s">
        <v>29</v>
      </c>
    </row>
    <row r="16" spans="1:8">
      <c r="G16" t="s">
        <v>30</v>
      </c>
    </row>
    <row r="17" spans="7:7">
      <c r="G17" t="s">
        <v>31</v>
      </c>
    </row>
    <row r="18" spans="7:7">
      <c r="G18" t="s">
        <v>32</v>
      </c>
    </row>
    <row r="19" spans="7:7">
      <c r="G19" t="s">
        <v>33</v>
      </c>
    </row>
    <row r="20" spans="7:7">
      <c r="G20" t="s">
        <v>34</v>
      </c>
    </row>
    <row r="21" spans="7:7">
      <c r="G21" t="s">
        <v>35</v>
      </c>
    </row>
    <row r="22" spans="7:7">
      <c r="G22" t="s">
        <v>36</v>
      </c>
    </row>
    <row r="23" spans="7:7">
      <c r="G23" t="s">
        <v>37</v>
      </c>
    </row>
    <row r="24" spans="7:7">
      <c r="G24" t="s">
        <v>38</v>
      </c>
    </row>
    <row r="25" spans="7:7">
      <c r="G25" t="s">
        <v>39</v>
      </c>
    </row>
    <row r="26" spans="7:7">
      <c r="G26" t="s">
        <v>40</v>
      </c>
    </row>
    <row r="27" spans="7:7">
      <c r="G27" t="s">
        <v>41</v>
      </c>
    </row>
    <row r="28" spans="7:7">
      <c r="G28" t="s">
        <v>42</v>
      </c>
    </row>
    <row r="29" spans="7:7">
      <c r="G29" t="s">
        <v>43</v>
      </c>
    </row>
    <row r="30" spans="7:7">
      <c r="G30" t="s">
        <v>44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2AA9-1AD0-4A08-A9C9-75AED61A3D68}">
  <sheetPr>
    <tabColor theme="9" tint="0.59999389629810485"/>
  </sheetPr>
  <dimension ref="A1:L477"/>
  <sheetViews>
    <sheetView zoomScaleNormal="100" workbookViewId="0">
      <selection activeCell="B2" sqref="B2"/>
    </sheetView>
  </sheetViews>
  <sheetFormatPr defaultRowHeight="15"/>
  <cols>
    <col min="1" max="1" width="7.7109375" style="1" customWidth="1"/>
    <col min="2" max="2" width="15.7109375" style="7" customWidth="1"/>
    <col min="3" max="3" width="19.28515625" style="1" bestFit="1" customWidth="1"/>
    <col min="4" max="4" width="16.7109375" style="15" customWidth="1"/>
    <col min="5" max="5" width="12.140625" style="9" bestFit="1" customWidth="1"/>
    <col min="6" max="6" width="19.5703125" bestFit="1" customWidth="1"/>
    <col min="7" max="7" width="15" bestFit="1" customWidth="1"/>
    <col min="8" max="8" width="13" bestFit="1" customWidth="1"/>
    <col min="9" max="9" width="11.42578125" bestFit="1" customWidth="1"/>
    <col min="10" max="10" width="13" bestFit="1" customWidth="1"/>
  </cols>
  <sheetData>
    <row r="1" spans="1:12" ht="36" customHeight="1">
      <c r="A1" s="32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</row>
    <row r="2" spans="1:12" ht="15" customHeight="1">
      <c r="A2" s="5" t="s">
        <v>16</v>
      </c>
      <c r="B2" s="5" t="s">
        <v>11</v>
      </c>
      <c r="C2" s="4" t="s">
        <v>45</v>
      </c>
      <c r="D2" s="13" t="s">
        <v>14</v>
      </c>
      <c r="E2" s="13" t="s">
        <v>10</v>
      </c>
      <c r="F2" s="13" t="s">
        <v>49</v>
      </c>
      <c r="G2" s="5" t="s">
        <v>9</v>
      </c>
      <c r="H2" s="6" t="s">
        <v>50</v>
      </c>
      <c r="I2" s="6" t="s">
        <v>12</v>
      </c>
      <c r="J2" s="6" t="s">
        <v>51</v>
      </c>
      <c r="K2" s="6" t="s">
        <v>53</v>
      </c>
      <c r="L2" s="6" t="s">
        <v>54</v>
      </c>
    </row>
    <row r="3" spans="1:12">
      <c r="A3" s="1">
        <v>2003</v>
      </c>
      <c r="B3" s="11">
        <v>43101</v>
      </c>
      <c r="C3" s="10" t="s">
        <v>25</v>
      </c>
      <c r="D3" s="14" t="s">
        <v>7</v>
      </c>
      <c r="E3" s="9" t="s">
        <v>0</v>
      </c>
      <c r="F3" s="14" t="s">
        <v>46</v>
      </c>
      <c r="G3" s="8">
        <v>1345</v>
      </c>
      <c r="H3" s="12">
        <f>Reservas[[#This Row],[Valor Total]]*5%</f>
        <v>67.25</v>
      </c>
      <c r="I3" s="1" t="s">
        <v>13</v>
      </c>
      <c r="J3" s="1">
        <v>5</v>
      </c>
      <c r="K3">
        <f>YEAR(Reservas[[#This Row],[Data]])</f>
        <v>2018</v>
      </c>
      <c r="L3">
        <f>MONTH(Reservas[[#This Row],[Data]])</f>
        <v>1</v>
      </c>
    </row>
    <row r="4" spans="1:12">
      <c r="A4" s="1">
        <v>2004</v>
      </c>
      <c r="B4" s="11">
        <v>43102</v>
      </c>
      <c r="C4" s="10" t="s">
        <v>19</v>
      </c>
      <c r="D4" s="14" t="s">
        <v>7</v>
      </c>
      <c r="E4" s="9" t="s">
        <v>0</v>
      </c>
      <c r="F4" s="14" t="s">
        <v>46</v>
      </c>
      <c r="G4" s="8">
        <v>1380</v>
      </c>
      <c r="H4" s="12">
        <f>Reservas[[#This Row],[Valor Total]]*5%</f>
        <v>69</v>
      </c>
      <c r="I4" s="1" t="s">
        <v>13</v>
      </c>
      <c r="J4" s="1">
        <v>5</v>
      </c>
      <c r="K4">
        <f>YEAR(Reservas[[#This Row],[Data]])</f>
        <v>2018</v>
      </c>
      <c r="L4">
        <f>MONTH(Reservas[[#This Row],[Data]])</f>
        <v>1</v>
      </c>
    </row>
    <row r="5" spans="1:12">
      <c r="A5" s="1">
        <v>2005</v>
      </c>
      <c r="B5" s="11">
        <v>43103</v>
      </c>
      <c r="C5" s="10" t="s">
        <v>23</v>
      </c>
      <c r="D5" s="14" t="s">
        <v>7</v>
      </c>
      <c r="E5" s="9" t="s">
        <v>1</v>
      </c>
      <c r="F5" s="14" t="s">
        <v>46</v>
      </c>
      <c r="G5" s="8">
        <v>1415</v>
      </c>
      <c r="H5" s="12">
        <f>Reservas[[#This Row],[Valor Total]]*5%</f>
        <v>70.75</v>
      </c>
      <c r="I5" s="1" t="s">
        <v>15</v>
      </c>
      <c r="J5" s="1">
        <v>5</v>
      </c>
      <c r="K5">
        <f>YEAR(Reservas[[#This Row],[Data]])</f>
        <v>2018</v>
      </c>
      <c r="L5">
        <f>MONTH(Reservas[[#This Row],[Data]])</f>
        <v>1</v>
      </c>
    </row>
    <row r="6" spans="1:12">
      <c r="A6" s="1">
        <v>2006</v>
      </c>
      <c r="B6" s="11">
        <v>43103</v>
      </c>
      <c r="C6" s="10" t="s">
        <v>24</v>
      </c>
      <c r="D6" s="14" t="s">
        <v>7</v>
      </c>
      <c r="E6" s="9" t="s">
        <v>1</v>
      </c>
      <c r="F6" s="14" t="s">
        <v>47</v>
      </c>
      <c r="G6" s="8">
        <v>3475</v>
      </c>
      <c r="H6" s="12">
        <f>Reservas[[#This Row],[Valor Total]]*5%</f>
        <v>173.75</v>
      </c>
      <c r="I6" s="1" t="s">
        <v>13</v>
      </c>
      <c r="J6" s="1">
        <v>5</v>
      </c>
      <c r="K6">
        <f>YEAR(Reservas[[#This Row],[Data]])</f>
        <v>2018</v>
      </c>
      <c r="L6">
        <f>MONTH(Reservas[[#This Row],[Data]])</f>
        <v>1</v>
      </c>
    </row>
    <row r="7" spans="1:12">
      <c r="A7" s="1">
        <v>2007</v>
      </c>
      <c r="B7" s="11">
        <v>43104</v>
      </c>
      <c r="C7" s="10" t="s">
        <v>26</v>
      </c>
      <c r="D7" s="14" t="s">
        <v>8</v>
      </c>
      <c r="E7" s="9" t="s">
        <v>2</v>
      </c>
      <c r="F7" s="14" t="s">
        <v>46</v>
      </c>
      <c r="G7" s="8">
        <v>1450</v>
      </c>
      <c r="H7" s="12">
        <f>Reservas[[#This Row],[Valor Total]]*5%</f>
        <v>72.5</v>
      </c>
      <c r="I7" s="1" t="s">
        <v>13</v>
      </c>
      <c r="J7" s="1">
        <v>5</v>
      </c>
      <c r="K7">
        <f>YEAR(Reservas[[#This Row],[Data]])</f>
        <v>2018</v>
      </c>
      <c r="L7">
        <f>MONTH(Reservas[[#This Row],[Data]])</f>
        <v>1</v>
      </c>
    </row>
    <row r="8" spans="1:12">
      <c r="A8" s="1">
        <v>2008</v>
      </c>
      <c r="B8" s="11">
        <v>43105</v>
      </c>
      <c r="C8" s="10" t="s">
        <v>27</v>
      </c>
      <c r="D8" s="14" t="s">
        <v>8</v>
      </c>
      <c r="E8" s="9" t="s">
        <v>3</v>
      </c>
      <c r="F8" s="14" t="s">
        <v>46</v>
      </c>
      <c r="G8" s="8">
        <v>1485</v>
      </c>
      <c r="H8" s="12">
        <f>Reservas[[#This Row],[Valor Total]]*5%</f>
        <v>74.25</v>
      </c>
      <c r="I8" s="1" t="s">
        <v>15</v>
      </c>
      <c r="J8" s="1">
        <v>4</v>
      </c>
      <c r="K8">
        <f>YEAR(Reservas[[#This Row],[Data]])</f>
        <v>2018</v>
      </c>
      <c r="L8">
        <f>MONTH(Reservas[[#This Row],[Data]])</f>
        <v>1</v>
      </c>
    </row>
    <row r="9" spans="1:12">
      <c r="A9" s="1">
        <v>2009</v>
      </c>
      <c r="B9" s="11">
        <v>43105</v>
      </c>
      <c r="C9" s="10" t="s">
        <v>28</v>
      </c>
      <c r="D9" s="14" t="s">
        <v>8</v>
      </c>
      <c r="E9" s="9" t="s">
        <v>2</v>
      </c>
      <c r="F9" s="14" t="s">
        <v>46</v>
      </c>
      <c r="G9" s="8">
        <v>2400</v>
      </c>
      <c r="H9" s="12">
        <f>Reservas[[#This Row],[Valor Total]]*5%</f>
        <v>120</v>
      </c>
      <c r="I9" s="1" t="s">
        <v>13</v>
      </c>
      <c r="J9" s="1">
        <v>4</v>
      </c>
      <c r="K9">
        <f>YEAR(Reservas[[#This Row],[Data]])</f>
        <v>2018</v>
      </c>
      <c r="L9">
        <f>MONTH(Reservas[[#This Row],[Data]])</f>
        <v>1</v>
      </c>
    </row>
    <row r="10" spans="1:12">
      <c r="A10" s="1">
        <v>2010</v>
      </c>
      <c r="B10" s="11">
        <v>43106</v>
      </c>
      <c r="C10" s="10" t="s">
        <v>29</v>
      </c>
      <c r="D10" s="14" t="s">
        <v>7</v>
      </c>
      <c r="E10" s="9" t="s">
        <v>2</v>
      </c>
      <c r="F10" s="14" t="s">
        <v>48</v>
      </c>
      <c r="G10" s="8">
        <v>1520</v>
      </c>
      <c r="H10" s="12">
        <f>Reservas[[#This Row],[Valor Total]]*5%</f>
        <v>76</v>
      </c>
      <c r="I10" s="1" t="s">
        <v>13</v>
      </c>
      <c r="J10" s="1">
        <v>4</v>
      </c>
      <c r="K10">
        <f>YEAR(Reservas[[#This Row],[Data]])</f>
        <v>2018</v>
      </c>
      <c r="L10">
        <f>MONTH(Reservas[[#This Row],[Data]])</f>
        <v>1</v>
      </c>
    </row>
    <row r="11" spans="1:12">
      <c r="A11" s="1">
        <v>2011</v>
      </c>
      <c r="B11" s="11">
        <v>43107</v>
      </c>
      <c r="C11" s="10" t="s">
        <v>30</v>
      </c>
      <c r="D11" s="14" t="s">
        <v>7</v>
      </c>
      <c r="E11" s="9" t="s">
        <v>1</v>
      </c>
      <c r="F11" s="14" t="s">
        <v>46</v>
      </c>
      <c r="G11" s="8">
        <v>1555</v>
      </c>
      <c r="H11" s="12">
        <f>Reservas[[#This Row],[Valor Total]]*5%</f>
        <v>77.75</v>
      </c>
      <c r="I11" s="1" t="s">
        <v>13</v>
      </c>
      <c r="J11" s="1">
        <v>3</v>
      </c>
      <c r="K11">
        <f>YEAR(Reservas[[#This Row],[Data]])</f>
        <v>2018</v>
      </c>
      <c r="L11">
        <f>MONTH(Reservas[[#This Row],[Data]])</f>
        <v>1</v>
      </c>
    </row>
    <row r="12" spans="1:12">
      <c r="A12" s="1">
        <v>2012</v>
      </c>
      <c r="B12" s="11">
        <v>43108</v>
      </c>
      <c r="C12" s="10" t="s">
        <v>31</v>
      </c>
      <c r="D12" s="14" t="s">
        <v>7</v>
      </c>
      <c r="E12" s="9" t="s">
        <v>0</v>
      </c>
      <c r="F12" s="14" t="s">
        <v>46</v>
      </c>
      <c r="G12" s="8">
        <v>1590</v>
      </c>
      <c r="H12" s="12">
        <f>Reservas[[#This Row],[Valor Total]]*5%</f>
        <v>79.5</v>
      </c>
      <c r="I12" s="1" t="s">
        <v>15</v>
      </c>
      <c r="J12" s="1">
        <v>3</v>
      </c>
      <c r="K12">
        <f>YEAR(Reservas[[#This Row],[Data]])</f>
        <v>2018</v>
      </c>
      <c r="L12">
        <f>MONTH(Reservas[[#This Row],[Data]])</f>
        <v>1</v>
      </c>
    </row>
    <row r="13" spans="1:12">
      <c r="A13" s="1">
        <v>2013</v>
      </c>
      <c r="B13" s="11">
        <v>43109</v>
      </c>
      <c r="C13" s="10" t="s">
        <v>32</v>
      </c>
      <c r="D13" s="14" t="s">
        <v>8</v>
      </c>
      <c r="E13" s="9" t="s">
        <v>0</v>
      </c>
      <c r="F13" s="14" t="s">
        <v>46</v>
      </c>
      <c r="G13" s="8">
        <v>1625</v>
      </c>
      <c r="H13" s="12">
        <f>Reservas[[#This Row],[Valor Total]]*5%</f>
        <v>81.25</v>
      </c>
      <c r="I13" s="1" t="s">
        <v>13</v>
      </c>
      <c r="J13" s="1">
        <v>5</v>
      </c>
      <c r="K13">
        <f>YEAR(Reservas[[#This Row],[Data]])</f>
        <v>2018</v>
      </c>
      <c r="L13">
        <f>MONTH(Reservas[[#This Row],[Data]])</f>
        <v>1</v>
      </c>
    </row>
    <row r="14" spans="1:12">
      <c r="A14" s="1">
        <v>2014</v>
      </c>
      <c r="B14" s="11">
        <v>43110</v>
      </c>
      <c r="C14" s="10" t="s">
        <v>33</v>
      </c>
      <c r="D14" s="14" t="s">
        <v>8</v>
      </c>
      <c r="E14" s="9" t="s">
        <v>1</v>
      </c>
      <c r="F14" s="14" t="s">
        <v>47</v>
      </c>
      <c r="G14" s="8">
        <v>1660</v>
      </c>
      <c r="H14" s="12">
        <f>Reservas[[#This Row],[Valor Total]]*5%</f>
        <v>83</v>
      </c>
      <c r="I14" s="1" t="s">
        <v>15</v>
      </c>
      <c r="J14" s="1">
        <v>5</v>
      </c>
      <c r="K14">
        <f>YEAR(Reservas[[#This Row],[Data]])</f>
        <v>2018</v>
      </c>
      <c r="L14">
        <f>MONTH(Reservas[[#This Row],[Data]])</f>
        <v>1</v>
      </c>
    </row>
    <row r="15" spans="1:12">
      <c r="A15" s="1">
        <v>2015</v>
      </c>
      <c r="B15" s="11">
        <v>43111</v>
      </c>
      <c r="C15" s="10" t="s">
        <v>34</v>
      </c>
      <c r="D15" s="14" t="s">
        <v>7</v>
      </c>
      <c r="E15" s="9" t="s">
        <v>2</v>
      </c>
      <c r="F15" s="14" t="s">
        <v>46</v>
      </c>
      <c r="G15" s="8">
        <v>1695</v>
      </c>
      <c r="H15" s="12">
        <f>Reservas[[#This Row],[Valor Total]]*5%</f>
        <v>84.75</v>
      </c>
      <c r="I15" s="1" t="s">
        <v>13</v>
      </c>
      <c r="J15" s="1">
        <v>5</v>
      </c>
      <c r="K15">
        <f>YEAR(Reservas[[#This Row],[Data]])</f>
        <v>2018</v>
      </c>
      <c r="L15">
        <f>MONTH(Reservas[[#This Row],[Data]])</f>
        <v>1</v>
      </c>
    </row>
    <row r="16" spans="1:12">
      <c r="A16" s="1">
        <v>2016</v>
      </c>
      <c r="B16" s="11">
        <v>43112</v>
      </c>
      <c r="C16" s="10" t="s">
        <v>35</v>
      </c>
      <c r="D16" s="14" t="s">
        <v>7</v>
      </c>
      <c r="E16" s="9" t="s">
        <v>3</v>
      </c>
      <c r="F16" s="14" t="s">
        <v>46</v>
      </c>
      <c r="G16" s="8">
        <v>1730</v>
      </c>
      <c r="H16" s="12">
        <f>Reservas[[#This Row],[Valor Total]]*5%</f>
        <v>86.5</v>
      </c>
      <c r="I16" s="1" t="s">
        <v>13</v>
      </c>
      <c r="J16" s="1">
        <v>4</v>
      </c>
      <c r="K16">
        <f>YEAR(Reservas[[#This Row],[Data]])</f>
        <v>2018</v>
      </c>
      <c r="L16">
        <f>MONTH(Reservas[[#This Row],[Data]])</f>
        <v>1</v>
      </c>
    </row>
    <row r="17" spans="1:12">
      <c r="A17" s="1">
        <v>2017</v>
      </c>
      <c r="B17" s="11">
        <v>43113</v>
      </c>
      <c r="C17" s="10" t="s">
        <v>36</v>
      </c>
      <c r="D17" s="14" t="s">
        <v>7</v>
      </c>
      <c r="E17" s="9" t="s">
        <v>3</v>
      </c>
      <c r="F17" s="14" t="s">
        <v>46</v>
      </c>
      <c r="G17" s="8">
        <v>1765</v>
      </c>
      <c r="H17" s="12">
        <f>Reservas[[#This Row],[Valor Total]]*5%</f>
        <v>88.25</v>
      </c>
      <c r="I17" s="1" t="s">
        <v>15</v>
      </c>
      <c r="J17" s="1">
        <v>3</v>
      </c>
      <c r="K17">
        <f>YEAR(Reservas[[#This Row],[Data]])</f>
        <v>2018</v>
      </c>
      <c r="L17">
        <f>MONTH(Reservas[[#This Row],[Data]])</f>
        <v>1</v>
      </c>
    </row>
    <row r="18" spans="1:12">
      <c r="A18" s="1">
        <v>2018</v>
      </c>
      <c r="B18" s="11">
        <v>43114</v>
      </c>
      <c r="C18" s="10" t="s">
        <v>37</v>
      </c>
      <c r="D18" s="14" t="s">
        <v>8</v>
      </c>
      <c r="E18" s="9" t="s">
        <v>1</v>
      </c>
      <c r="F18" s="14" t="s">
        <v>46</v>
      </c>
      <c r="G18" s="8">
        <v>1800</v>
      </c>
      <c r="H18" s="12">
        <f>Reservas[[#This Row],[Valor Total]]*5%</f>
        <v>90</v>
      </c>
      <c r="I18" s="1" t="s">
        <v>13</v>
      </c>
      <c r="J18" s="1">
        <v>5</v>
      </c>
      <c r="K18">
        <f>YEAR(Reservas[[#This Row],[Data]])</f>
        <v>2018</v>
      </c>
      <c r="L18">
        <f>MONTH(Reservas[[#This Row],[Data]])</f>
        <v>1</v>
      </c>
    </row>
    <row r="19" spans="1:12">
      <c r="A19" s="1">
        <v>2019</v>
      </c>
      <c r="B19" s="11">
        <v>43115</v>
      </c>
      <c r="C19" s="10" t="s">
        <v>38</v>
      </c>
      <c r="D19" s="14" t="s">
        <v>8</v>
      </c>
      <c r="E19" s="9" t="s">
        <v>0</v>
      </c>
      <c r="F19" s="14" t="s">
        <v>47</v>
      </c>
      <c r="G19" s="8">
        <v>1835</v>
      </c>
      <c r="H19" s="12">
        <f>Reservas[[#This Row],[Valor Total]]*5%</f>
        <v>91.75</v>
      </c>
      <c r="I19" s="1" t="s">
        <v>13</v>
      </c>
      <c r="J19" s="1">
        <v>5</v>
      </c>
      <c r="K19">
        <f>YEAR(Reservas[[#This Row],[Data]])</f>
        <v>2018</v>
      </c>
      <c r="L19">
        <f>MONTH(Reservas[[#This Row],[Data]])</f>
        <v>1</v>
      </c>
    </row>
    <row r="20" spans="1:12">
      <c r="A20" s="1">
        <v>2020</v>
      </c>
      <c r="B20" s="11">
        <v>43115</v>
      </c>
      <c r="C20" s="10" t="s">
        <v>39</v>
      </c>
      <c r="D20" s="14" t="s">
        <v>7</v>
      </c>
      <c r="E20" s="9" t="s">
        <v>3</v>
      </c>
      <c r="F20" s="14" t="s">
        <v>46</v>
      </c>
      <c r="G20" s="8">
        <v>5798</v>
      </c>
      <c r="H20" s="12">
        <f>Reservas[[#This Row],[Valor Total]]*5%</f>
        <v>289.90000000000003</v>
      </c>
      <c r="I20" s="1" t="s">
        <v>13</v>
      </c>
      <c r="J20" s="1">
        <v>5</v>
      </c>
      <c r="K20">
        <f>YEAR(Reservas[[#This Row],[Data]])</f>
        <v>2018</v>
      </c>
      <c r="L20">
        <f>MONTH(Reservas[[#This Row],[Data]])</f>
        <v>1</v>
      </c>
    </row>
    <row r="21" spans="1:12">
      <c r="A21" s="1">
        <v>2021</v>
      </c>
      <c r="B21" s="11">
        <v>43116</v>
      </c>
      <c r="C21" s="10" t="s">
        <v>40</v>
      </c>
      <c r="D21" s="14" t="s">
        <v>7</v>
      </c>
      <c r="E21" s="9" t="s">
        <v>0</v>
      </c>
      <c r="F21" s="14" t="s">
        <v>46</v>
      </c>
      <c r="G21" s="8">
        <v>1870</v>
      </c>
      <c r="H21" s="12">
        <f>Reservas[[#This Row],[Valor Total]]*5%</f>
        <v>93.5</v>
      </c>
      <c r="I21" s="1" t="s">
        <v>13</v>
      </c>
      <c r="J21" s="1">
        <v>5</v>
      </c>
      <c r="K21">
        <f>YEAR(Reservas[[#This Row],[Data]])</f>
        <v>2018</v>
      </c>
      <c r="L21">
        <f>MONTH(Reservas[[#This Row],[Data]])</f>
        <v>1</v>
      </c>
    </row>
    <row r="22" spans="1:12">
      <c r="A22" s="1">
        <v>2022</v>
      </c>
      <c r="B22" s="11">
        <v>43117</v>
      </c>
      <c r="C22" s="10" t="s">
        <v>41</v>
      </c>
      <c r="D22" s="14" t="s">
        <v>7</v>
      </c>
      <c r="E22" s="9" t="s">
        <v>1</v>
      </c>
      <c r="F22" s="14" t="s">
        <v>48</v>
      </c>
      <c r="G22" s="8">
        <v>1905</v>
      </c>
      <c r="H22" s="12">
        <f>Reservas[[#This Row],[Valor Total]]*5%</f>
        <v>95.25</v>
      </c>
      <c r="I22" s="1" t="s">
        <v>13</v>
      </c>
      <c r="J22" s="1">
        <v>4</v>
      </c>
      <c r="K22">
        <f>YEAR(Reservas[[#This Row],[Data]])</f>
        <v>2018</v>
      </c>
      <c r="L22">
        <f>MONTH(Reservas[[#This Row],[Data]])</f>
        <v>1</v>
      </c>
    </row>
    <row r="23" spans="1:12">
      <c r="A23" s="1">
        <v>2023</v>
      </c>
      <c r="B23" s="11">
        <v>43117</v>
      </c>
      <c r="C23" s="10" t="s">
        <v>42</v>
      </c>
      <c r="D23" s="14" t="s">
        <v>8</v>
      </c>
      <c r="E23" s="9" t="s">
        <v>1</v>
      </c>
      <c r="F23" s="14" t="s">
        <v>46</v>
      </c>
      <c r="G23" s="8">
        <v>2345</v>
      </c>
      <c r="H23" s="12">
        <f>Reservas[[#This Row],[Valor Total]]*5%</f>
        <v>117.25</v>
      </c>
      <c r="I23" s="1" t="s">
        <v>13</v>
      </c>
      <c r="J23" s="1">
        <v>4</v>
      </c>
      <c r="K23">
        <f>YEAR(Reservas[[#This Row],[Data]])</f>
        <v>2018</v>
      </c>
      <c r="L23">
        <f>MONTH(Reservas[[#This Row],[Data]])</f>
        <v>1</v>
      </c>
    </row>
    <row r="24" spans="1:12">
      <c r="A24" s="1">
        <v>2024</v>
      </c>
      <c r="B24" s="11">
        <v>43118</v>
      </c>
      <c r="C24" s="10" t="s">
        <v>43</v>
      </c>
      <c r="D24" s="14" t="s">
        <v>7</v>
      </c>
      <c r="E24" s="9" t="s">
        <v>2</v>
      </c>
      <c r="F24" s="14" t="s">
        <v>46</v>
      </c>
      <c r="G24" s="8">
        <v>1940</v>
      </c>
      <c r="H24" s="12">
        <f>Reservas[[#This Row],[Valor Total]]*5%</f>
        <v>97</v>
      </c>
      <c r="I24" s="1" t="s">
        <v>15</v>
      </c>
      <c r="J24" s="1">
        <v>5</v>
      </c>
      <c r="K24">
        <f>YEAR(Reservas[[#This Row],[Data]])</f>
        <v>2018</v>
      </c>
      <c r="L24">
        <f>MONTH(Reservas[[#This Row],[Data]])</f>
        <v>1</v>
      </c>
    </row>
    <row r="25" spans="1:12">
      <c r="A25" s="1">
        <v>2025</v>
      </c>
      <c r="B25" s="11">
        <v>43119</v>
      </c>
      <c r="C25" s="10" t="s">
        <v>44</v>
      </c>
      <c r="D25" s="14" t="s">
        <v>8</v>
      </c>
      <c r="E25" s="9" t="s">
        <v>2</v>
      </c>
      <c r="F25" s="14" t="s">
        <v>46</v>
      </c>
      <c r="G25" s="8">
        <v>1975</v>
      </c>
      <c r="H25" s="12">
        <f>Reservas[[#This Row],[Valor Total]]*5%</f>
        <v>98.75</v>
      </c>
      <c r="I25" s="1" t="s">
        <v>13</v>
      </c>
      <c r="J25" s="1">
        <v>5</v>
      </c>
      <c r="K25">
        <f>YEAR(Reservas[[#This Row],[Data]])</f>
        <v>2018</v>
      </c>
      <c r="L25">
        <f>MONTH(Reservas[[#This Row],[Data]])</f>
        <v>1</v>
      </c>
    </row>
    <row r="26" spans="1:12">
      <c r="A26" s="1">
        <v>2026</v>
      </c>
      <c r="B26" s="11">
        <v>43120</v>
      </c>
      <c r="C26" s="10" t="s">
        <v>24</v>
      </c>
      <c r="D26" s="14" t="s">
        <v>8</v>
      </c>
      <c r="E26" s="9" t="s">
        <v>2</v>
      </c>
      <c r="F26" s="14" t="s">
        <v>47</v>
      </c>
      <c r="G26" s="8">
        <v>2010</v>
      </c>
      <c r="H26" s="12">
        <f>Reservas[[#This Row],[Valor Total]]*5%</f>
        <v>100.5</v>
      </c>
      <c r="I26" s="1" t="s">
        <v>15</v>
      </c>
      <c r="J26" s="1">
        <v>5</v>
      </c>
      <c r="K26">
        <f>YEAR(Reservas[[#This Row],[Data]])</f>
        <v>2018</v>
      </c>
      <c r="L26">
        <f>MONTH(Reservas[[#This Row],[Data]])</f>
        <v>1</v>
      </c>
    </row>
    <row r="27" spans="1:12">
      <c r="A27" s="1">
        <v>2027</v>
      </c>
      <c r="B27" s="11">
        <v>43121</v>
      </c>
      <c r="C27" s="10" t="s">
        <v>30</v>
      </c>
      <c r="D27" s="14" t="s">
        <v>7</v>
      </c>
      <c r="E27" s="9" t="s">
        <v>1</v>
      </c>
      <c r="F27" s="14" t="s">
        <v>46</v>
      </c>
      <c r="G27" s="8">
        <v>2045</v>
      </c>
      <c r="H27" s="12">
        <f>Reservas[[#This Row],[Valor Total]]*5%</f>
        <v>102.25</v>
      </c>
      <c r="I27" s="1" t="s">
        <v>13</v>
      </c>
      <c r="J27" s="1">
        <v>3</v>
      </c>
      <c r="K27">
        <f>YEAR(Reservas[[#This Row],[Data]])</f>
        <v>2018</v>
      </c>
      <c r="L27">
        <f>MONTH(Reservas[[#This Row],[Data]])</f>
        <v>1</v>
      </c>
    </row>
    <row r="28" spans="1:12">
      <c r="A28" s="1">
        <v>2028</v>
      </c>
      <c r="B28" s="11">
        <v>43122</v>
      </c>
      <c r="C28" s="10" t="s">
        <v>42</v>
      </c>
      <c r="D28" s="14" t="s">
        <v>7</v>
      </c>
      <c r="E28" s="9" t="s">
        <v>0</v>
      </c>
      <c r="F28" s="14" t="s">
        <v>46</v>
      </c>
      <c r="G28" s="8">
        <v>2080</v>
      </c>
      <c r="H28" s="12">
        <f>Reservas[[#This Row],[Valor Total]]*5%</f>
        <v>104</v>
      </c>
      <c r="I28" s="1" t="s">
        <v>13</v>
      </c>
      <c r="J28" s="1">
        <v>5</v>
      </c>
      <c r="K28">
        <f>YEAR(Reservas[[#This Row],[Data]])</f>
        <v>2018</v>
      </c>
      <c r="L28">
        <f>MONTH(Reservas[[#This Row],[Data]])</f>
        <v>1</v>
      </c>
    </row>
    <row r="29" spans="1:12">
      <c r="A29" s="1">
        <v>2029</v>
      </c>
      <c r="B29" s="11">
        <v>43123</v>
      </c>
      <c r="C29" s="10" t="s">
        <v>42</v>
      </c>
      <c r="D29" s="14" t="s">
        <v>7</v>
      </c>
      <c r="E29" s="9" t="s">
        <v>0</v>
      </c>
      <c r="F29" s="14" t="s">
        <v>46</v>
      </c>
      <c r="G29" s="8">
        <v>2115</v>
      </c>
      <c r="H29" s="12">
        <f>Reservas[[#This Row],[Valor Total]]*5%</f>
        <v>105.75</v>
      </c>
      <c r="I29" s="1" t="s">
        <v>15</v>
      </c>
      <c r="J29" s="1">
        <v>5</v>
      </c>
      <c r="K29">
        <f>YEAR(Reservas[[#This Row],[Data]])</f>
        <v>2018</v>
      </c>
      <c r="L29">
        <f>MONTH(Reservas[[#This Row],[Data]])</f>
        <v>1</v>
      </c>
    </row>
    <row r="30" spans="1:12">
      <c r="A30" s="1">
        <v>2030</v>
      </c>
      <c r="B30" s="11">
        <v>43124</v>
      </c>
      <c r="C30" s="10" t="s">
        <v>36</v>
      </c>
      <c r="D30" s="14" t="s">
        <v>8</v>
      </c>
      <c r="E30" s="9" t="s">
        <v>1</v>
      </c>
      <c r="F30" s="14" t="s">
        <v>46</v>
      </c>
      <c r="G30" s="8">
        <v>2150</v>
      </c>
      <c r="H30" s="12">
        <f>Reservas[[#This Row],[Valor Total]]*5%</f>
        <v>107.5</v>
      </c>
      <c r="I30" s="1" t="s">
        <v>13</v>
      </c>
      <c r="J30" s="1">
        <v>5</v>
      </c>
      <c r="K30">
        <f>YEAR(Reservas[[#This Row],[Data]])</f>
        <v>2018</v>
      </c>
      <c r="L30">
        <f>MONTH(Reservas[[#This Row],[Data]])</f>
        <v>1</v>
      </c>
    </row>
    <row r="31" spans="1:12">
      <c r="A31" s="1">
        <v>2031</v>
      </c>
      <c r="B31" s="11">
        <v>43125</v>
      </c>
      <c r="C31" s="10" t="s">
        <v>38</v>
      </c>
      <c r="D31" s="14" t="s">
        <v>8</v>
      </c>
      <c r="E31" s="9" t="s">
        <v>2</v>
      </c>
      <c r="F31" s="14" t="s">
        <v>48</v>
      </c>
      <c r="G31" s="8">
        <v>2185</v>
      </c>
      <c r="H31" s="12">
        <f>Reservas[[#This Row],[Valor Total]]*5%</f>
        <v>109.25</v>
      </c>
      <c r="I31" s="1" t="s">
        <v>15</v>
      </c>
      <c r="J31" s="1">
        <v>4</v>
      </c>
      <c r="K31">
        <f>YEAR(Reservas[[#This Row],[Data]])</f>
        <v>2018</v>
      </c>
      <c r="L31">
        <f>MONTH(Reservas[[#This Row],[Data]])</f>
        <v>1</v>
      </c>
    </row>
    <row r="32" spans="1:12">
      <c r="A32" s="1">
        <v>2032</v>
      </c>
      <c r="B32" s="11">
        <v>43126</v>
      </c>
      <c r="C32" s="10" t="s">
        <v>41</v>
      </c>
      <c r="D32" s="14" t="s">
        <v>7</v>
      </c>
      <c r="E32" s="9" t="s">
        <v>3</v>
      </c>
      <c r="F32" s="14" t="s">
        <v>46</v>
      </c>
      <c r="G32" s="8">
        <v>2220</v>
      </c>
      <c r="H32" s="12">
        <f>Reservas[[#This Row],[Valor Total]]*5%</f>
        <v>111</v>
      </c>
      <c r="I32" s="1" t="s">
        <v>13</v>
      </c>
      <c r="J32" s="1">
        <v>4</v>
      </c>
      <c r="K32">
        <f>YEAR(Reservas[[#This Row],[Data]])</f>
        <v>2018</v>
      </c>
      <c r="L32">
        <f>MONTH(Reservas[[#This Row],[Data]])</f>
        <v>1</v>
      </c>
    </row>
    <row r="33" spans="1:12">
      <c r="A33" s="1">
        <v>2033</v>
      </c>
      <c r="B33" s="11">
        <v>43127</v>
      </c>
      <c r="C33" s="10" t="s">
        <v>25</v>
      </c>
      <c r="D33" s="14" t="s">
        <v>7</v>
      </c>
      <c r="E33" s="9" t="s">
        <v>3</v>
      </c>
      <c r="F33" s="14" t="s">
        <v>46</v>
      </c>
      <c r="G33" s="8">
        <v>2255</v>
      </c>
      <c r="H33" s="12">
        <f>Reservas[[#This Row],[Valor Total]]*5%</f>
        <v>112.75</v>
      </c>
      <c r="I33" s="1" t="s">
        <v>13</v>
      </c>
      <c r="J33" s="1">
        <v>5</v>
      </c>
      <c r="K33">
        <f>YEAR(Reservas[[#This Row],[Data]])</f>
        <v>2018</v>
      </c>
      <c r="L33">
        <f>MONTH(Reservas[[#This Row],[Data]])</f>
        <v>1</v>
      </c>
    </row>
    <row r="34" spans="1:12">
      <c r="A34" s="1">
        <v>2034</v>
      </c>
      <c r="B34" s="11">
        <v>43128</v>
      </c>
      <c r="C34" s="10" t="s">
        <v>38</v>
      </c>
      <c r="D34" s="14" t="s">
        <v>7</v>
      </c>
      <c r="E34" s="9" t="s">
        <v>1</v>
      </c>
      <c r="F34" s="14" t="s">
        <v>46</v>
      </c>
      <c r="G34" s="8">
        <v>2290</v>
      </c>
      <c r="H34" s="12">
        <f>Reservas[[#This Row],[Valor Total]]*5%</f>
        <v>114.5</v>
      </c>
      <c r="I34" s="1" t="s">
        <v>15</v>
      </c>
      <c r="J34" s="1">
        <v>5</v>
      </c>
      <c r="K34">
        <f>YEAR(Reservas[[#This Row],[Data]])</f>
        <v>2018</v>
      </c>
      <c r="L34">
        <f>MONTH(Reservas[[#This Row],[Data]])</f>
        <v>1</v>
      </c>
    </row>
    <row r="35" spans="1:12">
      <c r="A35" s="1">
        <v>2035</v>
      </c>
      <c r="B35" s="11">
        <v>43129</v>
      </c>
      <c r="C35" s="10" t="s">
        <v>24</v>
      </c>
      <c r="D35" s="14" t="s">
        <v>8</v>
      </c>
      <c r="E35" s="9" t="s">
        <v>0</v>
      </c>
      <c r="F35" s="14" t="s">
        <v>48</v>
      </c>
      <c r="G35" s="8">
        <v>2325</v>
      </c>
      <c r="H35" s="12">
        <f>Reservas[[#This Row],[Valor Total]]*5%</f>
        <v>116.25</v>
      </c>
      <c r="I35" s="1" t="s">
        <v>13</v>
      </c>
      <c r="J35" s="1">
        <v>5</v>
      </c>
      <c r="K35">
        <f>YEAR(Reservas[[#This Row],[Data]])</f>
        <v>2018</v>
      </c>
      <c r="L35">
        <f>MONTH(Reservas[[#This Row],[Data]])</f>
        <v>1</v>
      </c>
    </row>
    <row r="36" spans="1:12">
      <c r="A36" s="1">
        <v>2036</v>
      </c>
      <c r="B36" s="11">
        <v>43130</v>
      </c>
      <c r="C36" s="10" t="s">
        <v>30</v>
      </c>
      <c r="D36" s="14" t="s">
        <v>8</v>
      </c>
      <c r="E36" s="9" t="s">
        <v>0</v>
      </c>
      <c r="F36" s="14" t="s">
        <v>48</v>
      </c>
      <c r="G36" s="8">
        <v>2360</v>
      </c>
      <c r="H36" s="12">
        <f>Reservas[[#This Row],[Valor Total]]*5%</f>
        <v>118</v>
      </c>
      <c r="I36" s="1" t="s">
        <v>15</v>
      </c>
      <c r="J36" s="1">
        <v>5</v>
      </c>
      <c r="K36">
        <f>YEAR(Reservas[[#This Row],[Data]])</f>
        <v>2018</v>
      </c>
      <c r="L36">
        <f>MONTH(Reservas[[#This Row],[Data]])</f>
        <v>1</v>
      </c>
    </row>
    <row r="37" spans="1:12">
      <c r="A37" s="1">
        <v>2037</v>
      </c>
      <c r="B37" s="11">
        <v>43131</v>
      </c>
      <c r="C37" s="10" t="s">
        <v>42</v>
      </c>
      <c r="D37" s="14" t="s">
        <v>7</v>
      </c>
      <c r="E37" s="9" t="s">
        <v>1</v>
      </c>
      <c r="F37" s="14" t="s">
        <v>47</v>
      </c>
      <c r="G37" s="8">
        <v>2395</v>
      </c>
      <c r="H37" s="12">
        <f>Reservas[[#This Row],[Valor Total]]*5%</f>
        <v>119.75</v>
      </c>
      <c r="I37" s="1" t="s">
        <v>13</v>
      </c>
      <c r="J37" s="1">
        <v>5</v>
      </c>
      <c r="K37">
        <f>YEAR(Reservas[[#This Row],[Data]])</f>
        <v>2018</v>
      </c>
      <c r="L37">
        <f>MONTH(Reservas[[#This Row],[Data]])</f>
        <v>1</v>
      </c>
    </row>
    <row r="38" spans="1:12">
      <c r="A38" s="1">
        <v>2038</v>
      </c>
      <c r="B38" s="11">
        <v>43132</v>
      </c>
      <c r="C38" s="10" t="s">
        <v>42</v>
      </c>
      <c r="D38" s="14" t="s">
        <v>7</v>
      </c>
      <c r="E38" s="9" t="s">
        <v>2</v>
      </c>
      <c r="F38" s="14" t="s">
        <v>46</v>
      </c>
      <c r="G38" s="8">
        <v>2430</v>
      </c>
      <c r="H38" s="12">
        <f>Reservas[[#This Row],[Valor Total]]*5%</f>
        <v>121.5</v>
      </c>
      <c r="I38" s="1" t="s">
        <v>13</v>
      </c>
      <c r="J38" s="1">
        <v>5</v>
      </c>
      <c r="K38">
        <f>YEAR(Reservas[[#This Row],[Data]])</f>
        <v>2018</v>
      </c>
      <c r="L38">
        <f>MONTH(Reservas[[#This Row],[Data]])</f>
        <v>2</v>
      </c>
    </row>
    <row r="39" spans="1:12">
      <c r="A39" s="1">
        <v>2039</v>
      </c>
      <c r="B39" s="11">
        <v>43133</v>
      </c>
      <c r="C39" s="10" t="s">
        <v>42</v>
      </c>
      <c r="D39" s="14" t="s">
        <v>7</v>
      </c>
      <c r="E39" s="9" t="s">
        <v>2</v>
      </c>
      <c r="F39" s="14" t="s">
        <v>46</v>
      </c>
      <c r="G39" s="8">
        <v>2465</v>
      </c>
      <c r="H39" s="12">
        <f>Reservas[[#This Row],[Valor Total]]*5%</f>
        <v>123.25</v>
      </c>
      <c r="I39" s="1" t="s">
        <v>15</v>
      </c>
      <c r="J39" s="1">
        <v>4</v>
      </c>
      <c r="K39">
        <f>YEAR(Reservas[[#This Row],[Data]])</f>
        <v>2018</v>
      </c>
      <c r="L39">
        <f>MONTH(Reservas[[#This Row],[Data]])</f>
        <v>2</v>
      </c>
    </row>
    <row r="40" spans="1:12">
      <c r="A40" s="1">
        <v>2040</v>
      </c>
      <c r="B40" s="11">
        <v>43134</v>
      </c>
      <c r="C40" s="10" t="s">
        <v>42</v>
      </c>
      <c r="D40" s="14" t="s">
        <v>8</v>
      </c>
      <c r="E40" s="9" t="s">
        <v>2</v>
      </c>
      <c r="F40" s="14" t="s">
        <v>47</v>
      </c>
      <c r="G40" s="8">
        <v>2500</v>
      </c>
      <c r="H40" s="12">
        <f>Reservas[[#This Row],[Valor Total]]*5%</f>
        <v>125</v>
      </c>
      <c r="I40" s="1" t="s">
        <v>13</v>
      </c>
      <c r="J40" s="1">
        <v>4</v>
      </c>
      <c r="K40">
        <f>YEAR(Reservas[[#This Row],[Data]])</f>
        <v>2018</v>
      </c>
      <c r="L40">
        <f>MONTH(Reservas[[#This Row],[Data]])</f>
        <v>2</v>
      </c>
    </row>
    <row r="41" spans="1:12">
      <c r="A41" s="1">
        <v>2041</v>
      </c>
      <c r="B41" s="11">
        <v>43135</v>
      </c>
      <c r="C41" s="10" t="s">
        <v>36</v>
      </c>
      <c r="D41" s="14" t="s">
        <v>8</v>
      </c>
      <c r="E41" s="9" t="s">
        <v>1</v>
      </c>
      <c r="F41" s="14" t="s">
        <v>46</v>
      </c>
      <c r="G41" s="8">
        <v>2535</v>
      </c>
      <c r="H41" s="12">
        <f>Reservas[[#This Row],[Valor Total]]*5%</f>
        <v>126.75</v>
      </c>
      <c r="I41" s="1" t="s">
        <v>15</v>
      </c>
      <c r="J41" s="1">
        <v>5</v>
      </c>
      <c r="K41">
        <f>YEAR(Reservas[[#This Row],[Data]])</f>
        <v>2018</v>
      </c>
      <c r="L41">
        <f>MONTH(Reservas[[#This Row],[Data]])</f>
        <v>2</v>
      </c>
    </row>
    <row r="42" spans="1:12">
      <c r="A42" s="1">
        <v>2042</v>
      </c>
      <c r="B42" s="11">
        <v>43136</v>
      </c>
      <c r="C42" s="10" t="s">
        <v>36</v>
      </c>
      <c r="D42" s="14" t="s">
        <v>7</v>
      </c>
      <c r="E42" s="9" t="s">
        <v>0</v>
      </c>
      <c r="F42" s="14" t="s">
        <v>46</v>
      </c>
      <c r="G42" s="8">
        <v>2570</v>
      </c>
      <c r="H42" s="12">
        <f>Reservas[[#This Row],[Valor Total]]*5%</f>
        <v>128.5</v>
      </c>
      <c r="I42" s="1" t="s">
        <v>13</v>
      </c>
      <c r="J42" s="1">
        <v>5</v>
      </c>
      <c r="K42">
        <f>YEAR(Reservas[[#This Row],[Data]])</f>
        <v>2018</v>
      </c>
      <c r="L42">
        <f>MONTH(Reservas[[#This Row],[Data]])</f>
        <v>2</v>
      </c>
    </row>
    <row r="43" spans="1:12">
      <c r="A43" s="1">
        <v>2043</v>
      </c>
      <c r="B43" s="11">
        <v>43137</v>
      </c>
      <c r="C43" s="10" t="s">
        <v>36</v>
      </c>
      <c r="D43" s="14" t="s">
        <v>7</v>
      </c>
      <c r="E43" s="9" t="s">
        <v>0</v>
      </c>
      <c r="F43" s="14" t="s">
        <v>46</v>
      </c>
      <c r="G43" s="8">
        <v>2605</v>
      </c>
      <c r="H43" s="12">
        <f>Reservas[[#This Row],[Valor Total]]*5%</f>
        <v>130.25</v>
      </c>
      <c r="I43" s="1" t="s">
        <v>13</v>
      </c>
      <c r="J43" s="1">
        <v>5</v>
      </c>
      <c r="K43">
        <f>YEAR(Reservas[[#This Row],[Data]])</f>
        <v>2018</v>
      </c>
      <c r="L43">
        <f>MONTH(Reservas[[#This Row],[Data]])</f>
        <v>2</v>
      </c>
    </row>
    <row r="44" spans="1:12">
      <c r="A44" s="1">
        <v>2044</v>
      </c>
      <c r="B44" s="11">
        <v>43138</v>
      </c>
      <c r="C44" s="10" t="s">
        <v>42</v>
      </c>
      <c r="D44" s="14" t="s">
        <v>7</v>
      </c>
      <c r="E44" s="9" t="s">
        <v>1</v>
      </c>
      <c r="F44" s="14" t="s">
        <v>46</v>
      </c>
      <c r="G44" s="8">
        <v>2640</v>
      </c>
      <c r="H44" s="12">
        <f>Reservas[[#This Row],[Valor Total]]*5%</f>
        <v>132</v>
      </c>
      <c r="I44" s="1" t="s">
        <v>15</v>
      </c>
      <c r="J44" s="1">
        <v>5</v>
      </c>
      <c r="K44">
        <f>YEAR(Reservas[[#This Row],[Data]])</f>
        <v>2018</v>
      </c>
      <c r="L44">
        <f>MONTH(Reservas[[#This Row],[Data]])</f>
        <v>2</v>
      </c>
    </row>
    <row r="45" spans="1:12">
      <c r="A45" s="1">
        <v>2045</v>
      </c>
      <c r="B45" s="11">
        <v>43138</v>
      </c>
      <c r="C45" s="10" t="s">
        <v>36</v>
      </c>
      <c r="D45" s="14" t="s">
        <v>7</v>
      </c>
      <c r="E45" s="9" t="s">
        <v>2</v>
      </c>
      <c r="F45" s="14" t="s">
        <v>46</v>
      </c>
      <c r="G45" s="8">
        <v>5678</v>
      </c>
      <c r="H45" s="12">
        <f>Reservas[[#This Row],[Valor Total]]*5%</f>
        <v>283.90000000000003</v>
      </c>
      <c r="I45" s="1" t="s">
        <v>13</v>
      </c>
      <c r="J45" s="1">
        <v>5</v>
      </c>
      <c r="K45">
        <f>YEAR(Reservas[[#This Row],[Data]])</f>
        <v>2018</v>
      </c>
      <c r="L45">
        <f>MONTH(Reservas[[#This Row],[Data]])</f>
        <v>2</v>
      </c>
    </row>
    <row r="46" spans="1:12">
      <c r="A46" s="1">
        <v>2046</v>
      </c>
      <c r="B46" s="11">
        <v>43139</v>
      </c>
      <c r="C46" s="10" t="s">
        <v>36</v>
      </c>
      <c r="D46" s="14" t="s">
        <v>8</v>
      </c>
      <c r="E46" s="9" t="s">
        <v>2</v>
      </c>
      <c r="F46" s="14" t="s">
        <v>47</v>
      </c>
      <c r="G46" s="8">
        <v>2675</v>
      </c>
      <c r="H46" s="12">
        <f>Reservas[[#This Row],[Valor Total]]*5%</f>
        <v>133.75</v>
      </c>
      <c r="I46" s="1" t="s">
        <v>13</v>
      </c>
      <c r="J46" s="1">
        <v>5</v>
      </c>
      <c r="K46">
        <f>YEAR(Reservas[[#This Row],[Data]])</f>
        <v>2018</v>
      </c>
      <c r="L46">
        <f>MONTH(Reservas[[#This Row],[Data]])</f>
        <v>2</v>
      </c>
    </row>
    <row r="47" spans="1:12">
      <c r="A47" s="1">
        <v>2047</v>
      </c>
      <c r="B47" s="11">
        <v>43140</v>
      </c>
      <c r="C47" s="10" t="s">
        <v>36</v>
      </c>
      <c r="D47" s="14" t="s">
        <v>8</v>
      </c>
      <c r="E47" s="9" t="s">
        <v>3</v>
      </c>
      <c r="F47" s="14" t="s">
        <v>48</v>
      </c>
      <c r="G47" s="8">
        <v>2710</v>
      </c>
      <c r="H47" s="12">
        <f>Reservas[[#This Row],[Valor Total]]*5%</f>
        <v>135.5</v>
      </c>
      <c r="I47" s="1" t="s">
        <v>15</v>
      </c>
      <c r="J47" s="1">
        <v>5</v>
      </c>
      <c r="K47">
        <f>YEAR(Reservas[[#This Row],[Data]])</f>
        <v>2018</v>
      </c>
      <c r="L47">
        <f>MONTH(Reservas[[#This Row],[Data]])</f>
        <v>2</v>
      </c>
    </row>
    <row r="48" spans="1:12">
      <c r="A48" s="1">
        <v>2048</v>
      </c>
      <c r="B48" s="11">
        <v>43141</v>
      </c>
      <c r="C48" s="10" t="s">
        <v>42</v>
      </c>
      <c r="D48" s="14" t="s">
        <v>7</v>
      </c>
      <c r="E48" s="9" t="s">
        <v>3</v>
      </c>
      <c r="F48" s="14" t="s">
        <v>46</v>
      </c>
      <c r="G48" s="8">
        <v>2745</v>
      </c>
      <c r="H48" s="12">
        <f>Reservas[[#This Row],[Valor Total]]*5%</f>
        <v>137.25</v>
      </c>
      <c r="I48" s="1" t="s">
        <v>13</v>
      </c>
      <c r="J48" s="1">
        <v>3</v>
      </c>
      <c r="K48">
        <f>YEAR(Reservas[[#This Row],[Data]])</f>
        <v>2018</v>
      </c>
      <c r="L48">
        <f>MONTH(Reservas[[#This Row],[Data]])</f>
        <v>2</v>
      </c>
    </row>
    <row r="49" spans="1:12">
      <c r="A49" s="1">
        <v>2049</v>
      </c>
      <c r="B49" s="11">
        <v>43142</v>
      </c>
      <c r="C49" s="10" t="s">
        <v>36</v>
      </c>
      <c r="D49" s="14" t="s">
        <v>7</v>
      </c>
      <c r="E49" s="9" t="s">
        <v>1</v>
      </c>
      <c r="F49" s="14" t="s">
        <v>46</v>
      </c>
      <c r="G49" s="8">
        <v>2780</v>
      </c>
      <c r="H49" s="12">
        <f>Reservas[[#This Row],[Valor Total]]*5%</f>
        <v>139</v>
      </c>
      <c r="I49" s="1" t="s">
        <v>13</v>
      </c>
      <c r="J49" s="1">
        <v>5</v>
      </c>
      <c r="K49">
        <f>YEAR(Reservas[[#This Row],[Data]])</f>
        <v>2018</v>
      </c>
      <c r="L49">
        <f>MONTH(Reservas[[#This Row],[Data]])</f>
        <v>2</v>
      </c>
    </row>
    <row r="50" spans="1:12">
      <c r="A50" s="1">
        <v>2050</v>
      </c>
      <c r="B50" s="11">
        <v>43143</v>
      </c>
      <c r="C50" s="10" t="s">
        <v>36</v>
      </c>
      <c r="D50" s="14" t="s">
        <v>7</v>
      </c>
      <c r="E50" s="9" t="s">
        <v>0</v>
      </c>
      <c r="F50" s="14" t="s">
        <v>46</v>
      </c>
      <c r="G50" s="8">
        <v>2815</v>
      </c>
      <c r="H50" s="12">
        <f>Reservas[[#This Row],[Valor Total]]*5%</f>
        <v>140.75</v>
      </c>
      <c r="I50" s="1" t="s">
        <v>15</v>
      </c>
      <c r="J50" s="1">
        <v>5</v>
      </c>
      <c r="K50">
        <f>YEAR(Reservas[[#This Row],[Data]])</f>
        <v>2018</v>
      </c>
      <c r="L50">
        <f>MONTH(Reservas[[#This Row],[Data]])</f>
        <v>2</v>
      </c>
    </row>
    <row r="51" spans="1:12">
      <c r="A51" s="1">
        <v>2051</v>
      </c>
      <c r="B51" s="11">
        <v>43144</v>
      </c>
      <c r="C51" s="10" t="s">
        <v>42</v>
      </c>
      <c r="D51" s="14" t="s">
        <v>8</v>
      </c>
      <c r="E51" s="9" t="s">
        <v>0</v>
      </c>
      <c r="F51" s="14" t="s">
        <v>46</v>
      </c>
      <c r="G51" s="8">
        <v>2850</v>
      </c>
      <c r="H51" s="12">
        <f>Reservas[[#This Row],[Valor Total]]*5%</f>
        <v>142.5</v>
      </c>
      <c r="I51" s="1" t="s">
        <v>13</v>
      </c>
      <c r="J51" s="1">
        <v>5</v>
      </c>
      <c r="K51">
        <f>YEAR(Reservas[[#This Row],[Data]])</f>
        <v>2018</v>
      </c>
      <c r="L51">
        <f>MONTH(Reservas[[#This Row],[Data]])</f>
        <v>2</v>
      </c>
    </row>
    <row r="52" spans="1:12">
      <c r="A52" s="1">
        <v>2052</v>
      </c>
      <c r="B52" s="11">
        <v>43145</v>
      </c>
      <c r="C52" s="10" t="s">
        <v>42</v>
      </c>
      <c r="D52" s="14" t="s">
        <v>8</v>
      </c>
      <c r="E52" s="9" t="s">
        <v>1</v>
      </c>
      <c r="F52" s="14" t="s">
        <v>47</v>
      </c>
      <c r="G52" s="8">
        <v>2885</v>
      </c>
      <c r="H52" s="12">
        <f>Reservas[[#This Row],[Valor Total]]*5%</f>
        <v>144.25</v>
      </c>
      <c r="I52" s="1" t="s">
        <v>15</v>
      </c>
      <c r="J52" s="1">
        <v>3</v>
      </c>
      <c r="K52">
        <f>YEAR(Reservas[[#This Row],[Data]])</f>
        <v>2018</v>
      </c>
      <c r="L52">
        <f>MONTH(Reservas[[#This Row],[Data]])</f>
        <v>2</v>
      </c>
    </row>
    <row r="53" spans="1:12">
      <c r="A53" s="1">
        <v>2053</v>
      </c>
      <c r="B53" s="11">
        <v>43146</v>
      </c>
      <c r="C53" s="10" t="s">
        <v>42</v>
      </c>
      <c r="D53" s="14" t="s">
        <v>7</v>
      </c>
      <c r="E53" s="9" t="s">
        <v>2</v>
      </c>
      <c r="F53" s="14" t="s">
        <v>46</v>
      </c>
      <c r="G53" s="8">
        <v>2920</v>
      </c>
      <c r="H53" s="12">
        <f>Reservas[[#This Row],[Valor Total]]*5%</f>
        <v>146</v>
      </c>
      <c r="I53" s="1" t="s">
        <v>13</v>
      </c>
      <c r="J53" s="1">
        <v>5</v>
      </c>
      <c r="K53">
        <f>YEAR(Reservas[[#This Row],[Data]])</f>
        <v>2018</v>
      </c>
      <c r="L53">
        <f>MONTH(Reservas[[#This Row],[Data]])</f>
        <v>2</v>
      </c>
    </row>
    <row r="54" spans="1:12">
      <c r="A54" s="1">
        <v>2054</v>
      </c>
      <c r="B54" s="11">
        <v>43147</v>
      </c>
      <c r="C54" s="10" t="s">
        <v>42</v>
      </c>
      <c r="D54" s="14" t="s">
        <v>7</v>
      </c>
      <c r="E54" s="9" t="s">
        <v>3</v>
      </c>
      <c r="F54" s="14" t="s">
        <v>46</v>
      </c>
      <c r="G54" s="8">
        <v>2955</v>
      </c>
      <c r="H54" s="12">
        <f>Reservas[[#This Row],[Valor Total]]*5%</f>
        <v>147.75</v>
      </c>
      <c r="I54" s="1" t="s">
        <v>13</v>
      </c>
      <c r="J54" s="1">
        <v>5</v>
      </c>
      <c r="K54">
        <f>YEAR(Reservas[[#This Row],[Data]])</f>
        <v>2018</v>
      </c>
      <c r="L54">
        <f>MONTH(Reservas[[#This Row],[Data]])</f>
        <v>2</v>
      </c>
    </row>
    <row r="55" spans="1:12">
      <c r="A55" s="1">
        <v>2055</v>
      </c>
      <c r="B55" s="11">
        <v>43148</v>
      </c>
      <c r="C55" s="10" t="s">
        <v>36</v>
      </c>
      <c r="D55" s="14" t="s">
        <v>7</v>
      </c>
      <c r="E55" s="9" t="s">
        <v>3</v>
      </c>
      <c r="F55" s="14" t="s">
        <v>48</v>
      </c>
      <c r="G55" s="8">
        <v>2990</v>
      </c>
      <c r="H55" s="12">
        <f>Reservas[[#This Row],[Valor Total]]*5%</f>
        <v>149.5</v>
      </c>
      <c r="I55" s="1" t="s">
        <v>15</v>
      </c>
      <c r="J55" s="1">
        <v>5</v>
      </c>
      <c r="K55">
        <f>YEAR(Reservas[[#This Row],[Data]])</f>
        <v>2018</v>
      </c>
      <c r="L55">
        <f>MONTH(Reservas[[#This Row],[Data]])</f>
        <v>2</v>
      </c>
    </row>
    <row r="56" spans="1:12">
      <c r="A56" s="1">
        <v>2056</v>
      </c>
      <c r="B56" s="11">
        <v>43149</v>
      </c>
      <c r="C56" s="10" t="s">
        <v>42</v>
      </c>
      <c r="D56" s="14" t="s">
        <v>8</v>
      </c>
      <c r="E56" s="9" t="s">
        <v>1</v>
      </c>
      <c r="F56" s="14" t="s">
        <v>46</v>
      </c>
      <c r="G56" s="8">
        <v>3025</v>
      </c>
      <c r="H56" s="12">
        <f>Reservas[[#This Row],[Valor Total]]*5%</f>
        <v>151.25</v>
      </c>
      <c r="I56" s="1" t="s">
        <v>13</v>
      </c>
      <c r="J56" s="1">
        <v>5</v>
      </c>
      <c r="K56">
        <f>YEAR(Reservas[[#This Row],[Data]])</f>
        <v>2018</v>
      </c>
      <c r="L56">
        <f>MONTH(Reservas[[#This Row],[Data]])</f>
        <v>2</v>
      </c>
    </row>
    <row r="57" spans="1:12">
      <c r="A57" s="1">
        <v>2057</v>
      </c>
      <c r="B57" s="11">
        <v>43150</v>
      </c>
      <c r="C57" s="10" t="s">
        <v>36</v>
      </c>
      <c r="D57" s="14" t="s">
        <v>8</v>
      </c>
      <c r="E57" s="9" t="s">
        <v>0</v>
      </c>
      <c r="F57" s="14" t="s">
        <v>46</v>
      </c>
      <c r="G57" s="8">
        <v>3060</v>
      </c>
      <c r="H57" s="12">
        <f>Reservas[[#This Row],[Valor Total]]*5%</f>
        <v>153</v>
      </c>
      <c r="I57" s="1" t="s">
        <v>15</v>
      </c>
      <c r="J57" s="1">
        <v>4</v>
      </c>
      <c r="K57">
        <f>YEAR(Reservas[[#This Row],[Data]])</f>
        <v>2018</v>
      </c>
      <c r="L57">
        <f>MONTH(Reservas[[#This Row],[Data]])</f>
        <v>2</v>
      </c>
    </row>
    <row r="58" spans="1:12">
      <c r="A58" s="1">
        <v>2058</v>
      </c>
      <c r="B58" s="11">
        <v>43151</v>
      </c>
      <c r="C58" s="10" t="s">
        <v>36</v>
      </c>
      <c r="D58" s="14" t="s">
        <v>7</v>
      </c>
      <c r="E58" s="9" t="s">
        <v>0</v>
      </c>
      <c r="F58" s="14" t="s">
        <v>46</v>
      </c>
      <c r="G58" s="8">
        <v>3095</v>
      </c>
      <c r="H58" s="12">
        <f>Reservas[[#This Row],[Valor Total]]*5%</f>
        <v>154.75</v>
      </c>
      <c r="I58" s="1" t="s">
        <v>13</v>
      </c>
      <c r="J58" s="1">
        <v>5</v>
      </c>
      <c r="K58">
        <f>YEAR(Reservas[[#This Row],[Data]])</f>
        <v>2018</v>
      </c>
      <c r="L58">
        <f>MONTH(Reservas[[#This Row],[Data]])</f>
        <v>2</v>
      </c>
    </row>
    <row r="59" spans="1:12">
      <c r="A59" s="1">
        <v>2059</v>
      </c>
      <c r="B59" s="11">
        <v>43152</v>
      </c>
      <c r="C59" s="10" t="s">
        <v>42</v>
      </c>
      <c r="D59" s="14" t="s">
        <v>7</v>
      </c>
      <c r="E59" s="9" t="s">
        <v>1</v>
      </c>
      <c r="F59" s="14" t="s">
        <v>46</v>
      </c>
      <c r="G59" s="8">
        <v>3130</v>
      </c>
      <c r="H59" s="12">
        <f>Reservas[[#This Row],[Valor Total]]*5%</f>
        <v>156.5</v>
      </c>
      <c r="I59" s="1" t="s">
        <v>13</v>
      </c>
      <c r="J59" s="1">
        <v>5</v>
      </c>
      <c r="K59">
        <f>YEAR(Reservas[[#This Row],[Data]])</f>
        <v>2018</v>
      </c>
      <c r="L59">
        <f>MONTH(Reservas[[#This Row],[Data]])</f>
        <v>2</v>
      </c>
    </row>
    <row r="60" spans="1:12">
      <c r="A60" s="1">
        <v>2060</v>
      </c>
      <c r="B60" s="11">
        <v>43153</v>
      </c>
      <c r="C60" s="10" t="s">
        <v>25</v>
      </c>
      <c r="D60" s="14" t="s">
        <v>7</v>
      </c>
      <c r="E60" s="9" t="s">
        <v>2</v>
      </c>
      <c r="F60" s="14" t="s">
        <v>47</v>
      </c>
      <c r="G60" s="8">
        <v>3165</v>
      </c>
      <c r="H60" s="12">
        <f>Reservas[[#This Row],[Valor Total]]*5%</f>
        <v>158.25</v>
      </c>
      <c r="I60" s="1" t="s">
        <v>15</v>
      </c>
      <c r="J60" s="1">
        <v>5</v>
      </c>
      <c r="K60">
        <f>YEAR(Reservas[[#This Row],[Data]])</f>
        <v>2018</v>
      </c>
      <c r="L60">
        <f>MONTH(Reservas[[#This Row],[Data]])</f>
        <v>2</v>
      </c>
    </row>
    <row r="61" spans="1:12">
      <c r="A61" s="1">
        <v>2061</v>
      </c>
      <c r="B61" s="11">
        <v>43154</v>
      </c>
      <c r="C61" s="10" t="s">
        <v>19</v>
      </c>
      <c r="D61" s="14" t="s">
        <v>8</v>
      </c>
      <c r="E61" s="9" t="s">
        <v>2</v>
      </c>
      <c r="F61" s="14" t="s">
        <v>46</v>
      </c>
      <c r="G61" s="8">
        <v>3200</v>
      </c>
      <c r="H61" s="12">
        <f>Reservas[[#This Row],[Valor Total]]*5%</f>
        <v>160</v>
      </c>
      <c r="I61" s="1" t="s">
        <v>13</v>
      </c>
      <c r="J61" s="1">
        <v>5</v>
      </c>
      <c r="K61">
        <f>YEAR(Reservas[[#This Row],[Data]])</f>
        <v>2018</v>
      </c>
      <c r="L61">
        <f>MONTH(Reservas[[#This Row],[Data]])</f>
        <v>2</v>
      </c>
    </row>
    <row r="62" spans="1:12">
      <c r="A62" s="1">
        <v>2062</v>
      </c>
      <c r="B62" s="11">
        <v>43155</v>
      </c>
      <c r="C62" s="10" t="s">
        <v>23</v>
      </c>
      <c r="D62" s="14" t="s">
        <v>8</v>
      </c>
      <c r="E62" s="9" t="s">
        <v>2</v>
      </c>
      <c r="F62" s="14" t="s">
        <v>48</v>
      </c>
      <c r="G62" s="8">
        <v>3235</v>
      </c>
      <c r="H62" s="12">
        <f>Reservas[[#This Row],[Valor Total]]*5%</f>
        <v>161.75</v>
      </c>
      <c r="I62" s="1" t="s">
        <v>13</v>
      </c>
      <c r="J62" s="1">
        <v>4</v>
      </c>
      <c r="K62">
        <f>YEAR(Reservas[[#This Row],[Data]])</f>
        <v>2018</v>
      </c>
      <c r="L62">
        <f>MONTH(Reservas[[#This Row],[Data]])</f>
        <v>2</v>
      </c>
    </row>
    <row r="63" spans="1:12">
      <c r="A63" s="1">
        <v>2063</v>
      </c>
      <c r="B63" s="11">
        <v>43155</v>
      </c>
      <c r="C63" s="10" t="s">
        <v>24</v>
      </c>
      <c r="D63" s="14" t="s">
        <v>8</v>
      </c>
      <c r="E63" s="9" t="s">
        <v>2</v>
      </c>
      <c r="F63" s="14" t="s">
        <v>46</v>
      </c>
      <c r="G63" s="8">
        <v>2345</v>
      </c>
      <c r="H63" s="12">
        <f>Reservas[[#This Row],[Valor Total]]*5%</f>
        <v>117.25</v>
      </c>
      <c r="I63" s="1" t="s">
        <v>13</v>
      </c>
      <c r="J63" s="1">
        <v>4</v>
      </c>
      <c r="K63">
        <f>YEAR(Reservas[[#This Row],[Data]])</f>
        <v>2018</v>
      </c>
      <c r="L63">
        <f>MONTH(Reservas[[#This Row],[Data]])</f>
        <v>2</v>
      </c>
    </row>
    <row r="64" spans="1:12">
      <c r="A64" s="1">
        <v>2064</v>
      </c>
      <c r="B64" s="11">
        <v>43156</v>
      </c>
      <c r="C64" s="10" t="s">
        <v>26</v>
      </c>
      <c r="D64" s="14" t="s">
        <v>7</v>
      </c>
      <c r="E64" s="9" t="s">
        <v>1</v>
      </c>
      <c r="F64" s="14" t="s">
        <v>46</v>
      </c>
      <c r="G64" s="8">
        <v>3270</v>
      </c>
      <c r="H64" s="12">
        <f>Reservas[[#This Row],[Valor Total]]*5%</f>
        <v>163.5</v>
      </c>
      <c r="I64" s="1" t="s">
        <v>13</v>
      </c>
      <c r="J64" s="1">
        <v>5</v>
      </c>
      <c r="K64">
        <f>YEAR(Reservas[[#This Row],[Data]])</f>
        <v>2018</v>
      </c>
      <c r="L64">
        <f>MONTH(Reservas[[#This Row],[Data]])</f>
        <v>2</v>
      </c>
    </row>
    <row r="65" spans="1:12">
      <c r="A65" s="1">
        <v>2065</v>
      </c>
      <c r="B65" s="11">
        <v>43157</v>
      </c>
      <c r="C65" s="10" t="s">
        <v>26</v>
      </c>
      <c r="D65" s="14" t="s">
        <v>7</v>
      </c>
      <c r="E65" s="9" t="s">
        <v>0</v>
      </c>
      <c r="F65" s="14" t="s">
        <v>46</v>
      </c>
      <c r="G65" s="8">
        <v>3305</v>
      </c>
      <c r="H65" s="12">
        <f>Reservas[[#This Row],[Valor Total]]*5%</f>
        <v>165.25</v>
      </c>
      <c r="I65" s="1" t="s">
        <v>13</v>
      </c>
      <c r="J65" s="1">
        <v>5</v>
      </c>
      <c r="K65">
        <f>YEAR(Reservas[[#This Row],[Data]])</f>
        <v>2018</v>
      </c>
      <c r="L65">
        <f>MONTH(Reservas[[#This Row],[Data]])</f>
        <v>2</v>
      </c>
    </row>
    <row r="66" spans="1:12">
      <c r="A66" s="1">
        <v>2066</v>
      </c>
      <c r="B66" s="11">
        <v>43158</v>
      </c>
      <c r="C66" s="10" t="s">
        <v>26</v>
      </c>
      <c r="D66" s="14" t="s">
        <v>7</v>
      </c>
      <c r="E66" s="9" t="s">
        <v>0</v>
      </c>
      <c r="F66" s="14" t="s">
        <v>46</v>
      </c>
      <c r="G66" s="8">
        <v>3340</v>
      </c>
      <c r="H66" s="12">
        <f>Reservas[[#This Row],[Valor Total]]*5%</f>
        <v>167</v>
      </c>
      <c r="I66" s="1" t="s">
        <v>15</v>
      </c>
      <c r="J66" s="1">
        <v>5</v>
      </c>
      <c r="K66">
        <f>YEAR(Reservas[[#This Row],[Data]])</f>
        <v>2018</v>
      </c>
      <c r="L66">
        <f>MONTH(Reservas[[#This Row],[Data]])</f>
        <v>2</v>
      </c>
    </row>
    <row r="67" spans="1:12">
      <c r="A67" s="1">
        <v>2067</v>
      </c>
      <c r="B67" s="11">
        <v>43159</v>
      </c>
      <c r="C67" s="10" t="s">
        <v>27</v>
      </c>
      <c r="D67" s="14" t="s">
        <v>8</v>
      </c>
      <c r="E67" s="9" t="s">
        <v>1</v>
      </c>
      <c r="F67" s="14" t="s">
        <v>46</v>
      </c>
      <c r="G67" s="8">
        <v>3375</v>
      </c>
      <c r="H67" s="12">
        <f>Reservas[[#This Row],[Valor Total]]*5%</f>
        <v>168.75</v>
      </c>
      <c r="I67" s="1" t="s">
        <v>13</v>
      </c>
      <c r="J67" s="1">
        <v>5</v>
      </c>
      <c r="K67">
        <f>YEAR(Reservas[[#This Row],[Data]])</f>
        <v>2018</v>
      </c>
      <c r="L67">
        <f>MONTH(Reservas[[#This Row],[Data]])</f>
        <v>2</v>
      </c>
    </row>
    <row r="68" spans="1:12">
      <c r="A68" s="1">
        <v>2068</v>
      </c>
      <c r="B68" s="11">
        <v>43160</v>
      </c>
      <c r="C68" s="10" t="s">
        <v>28</v>
      </c>
      <c r="D68" s="14" t="s">
        <v>8</v>
      </c>
      <c r="E68" s="9" t="s">
        <v>2</v>
      </c>
      <c r="F68" s="14" t="s">
        <v>46</v>
      </c>
      <c r="G68" s="8">
        <v>1345</v>
      </c>
      <c r="H68" s="12">
        <f>Reservas[[#This Row],[Valor Total]]*5%</f>
        <v>67.25</v>
      </c>
      <c r="I68" s="1" t="s">
        <v>15</v>
      </c>
      <c r="J68" s="1">
        <v>5</v>
      </c>
      <c r="K68">
        <f>YEAR(Reservas[[#This Row],[Data]])</f>
        <v>2018</v>
      </c>
      <c r="L68">
        <f>MONTH(Reservas[[#This Row],[Data]])</f>
        <v>3</v>
      </c>
    </row>
    <row r="69" spans="1:12">
      <c r="A69" s="1">
        <v>2069</v>
      </c>
      <c r="B69" s="11">
        <v>43161</v>
      </c>
      <c r="C69" s="10" t="s">
        <v>29</v>
      </c>
      <c r="D69" s="14" t="s">
        <v>7</v>
      </c>
      <c r="E69" s="9" t="s">
        <v>3</v>
      </c>
      <c r="F69" s="14" t="s">
        <v>46</v>
      </c>
      <c r="G69" s="8">
        <v>1380</v>
      </c>
      <c r="H69" s="12">
        <f>Reservas[[#This Row],[Valor Total]]*5%</f>
        <v>69</v>
      </c>
      <c r="I69" s="1" t="s">
        <v>13</v>
      </c>
      <c r="J69" s="1">
        <v>5</v>
      </c>
      <c r="K69">
        <f>YEAR(Reservas[[#This Row],[Data]])</f>
        <v>2018</v>
      </c>
      <c r="L69">
        <f>MONTH(Reservas[[#This Row],[Data]])</f>
        <v>3</v>
      </c>
    </row>
    <row r="70" spans="1:12">
      <c r="A70" s="1">
        <v>2070</v>
      </c>
      <c r="B70" s="11">
        <v>43162</v>
      </c>
      <c r="C70" s="10" t="s">
        <v>30</v>
      </c>
      <c r="D70" s="14" t="s">
        <v>7</v>
      </c>
      <c r="E70" s="9" t="s">
        <v>3</v>
      </c>
      <c r="F70" s="14" t="s">
        <v>46</v>
      </c>
      <c r="G70" s="8">
        <v>1415</v>
      </c>
      <c r="H70" s="12">
        <f>Reservas[[#This Row],[Valor Total]]*5%</f>
        <v>70.75</v>
      </c>
      <c r="I70" s="1" t="s">
        <v>13</v>
      </c>
      <c r="J70" s="1">
        <v>5</v>
      </c>
      <c r="K70">
        <f>YEAR(Reservas[[#This Row],[Data]])</f>
        <v>2018</v>
      </c>
      <c r="L70">
        <f>MONTH(Reservas[[#This Row],[Data]])</f>
        <v>3</v>
      </c>
    </row>
    <row r="71" spans="1:12">
      <c r="A71" s="1">
        <v>2071</v>
      </c>
      <c r="B71" s="11">
        <v>43163</v>
      </c>
      <c r="C71" s="10" t="s">
        <v>31</v>
      </c>
      <c r="D71" s="14" t="s">
        <v>7</v>
      </c>
      <c r="E71" s="9" t="s">
        <v>1</v>
      </c>
      <c r="F71" s="14" t="s">
        <v>47</v>
      </c>
      <c r="G71" s="8">
        <v>1450</v>
      </c>
      <c r="H71" s="12">
        <f>Reservas[[#This Row],[Valor Total]]*5%</f>
        <v>72.5</v>
      </c>
      <c r="I71" s="1" t="s">
        <v>15</v>
      </c>
      <c r="J71" s="1">
        <v>5</v>
      </c>
      <c r="K71">
        <f>YEAR(Reservas[[#This Row],[Data]])</f>
        <v>2018</v>
      </c>
      <c r="L71">
        <f>MONTH(Reservas[[#This Row],[Data]])</f>
        <v>3</v>
      </c>
    </row>
    <row r="72" spans="1:12">
      <c r="A72" s="1">
        <v>2072</v>
      </c>
      <c r="B72" s="11">
        <v>43163</v>
      </c>
      <c r="C72" s="10" t="s">
        <v>32</v>
      </c>
      <c r="D72" s="14" t="s">
        <v>7</v>
      </c>
      <c r="E72" s="9" t="s">
        <v>0</v>
      </c>
      <c r="F72" s="14" t="s">
        <v>46</v>
      </c>
      <c r="G72" s="8">
        <v>5678</v>
      </c>
      <c r="H72" s="12">
        <f>Reservas[[#This Row],[Valor Total]]*5%</f>
        <v>283.90000000000003</v>
      </c>
      <c r="I72" s="1" t="s">
        <v>13</v>
      </c>
      <c r="J72" s="1">
        <v>5</v>
      </c>
      <c r="K72">
        <f>YEAR(Reservas[[#This Row],[Data]])</f>
        <v>2018</v>
      </c>
      <c r="L72">
        <f>MONTH(Reservas[[#This Row],[Data]])</f>
        <v>3</v>
      </c>
    </row>
    <row r="73" spans="1:12">
      <c r="A73" s="1">
        <v>2073</v>
      </c>
      <c r="B73" s="11">
        <v>43163</v>
      </c>
      <c r="C73" s="10" t="s">
        <v>33</v>
      </c>
      <c r="D73" s="14" t="s">
        <v>7</v>
      </c>
      <c r="E73" s="9" t="s">
        <v>1</v>
      </c>
      <c r="F73" s="14" t="s">
        <v>46</v>
      </c>
      <c r="G73" s="8">
        <v>4983</v>
      </c>
      <c r="H73" s="12">
        <f>Reservas[[#This Row],[Valor Total]]*5%</f>
        <v>249.15</v>
      </c>
      <c r="I73" s="1" t="s">
        <v>13</v>
      </c>
      <c r="J73" s="1">
        <v>4</v>
      </c>
      <c r="K73">
        <f>YEAR(Reservas[[#This Row],[Data]])</f>
        <v>2018</v>
      </c>
      <c r="L73">
        <f>MONTH(Reservas[[#This Row],[Data]])</f>
        <v>3</v>
      </c>
    </row>
    <row r="74" spans="1:12">
      <c r="A74" s="1">
        <v>2074</v>
      </c>
      <c r="B74" s="11">
        <v>43163</v>
      </c>
      <c r="C74" s="10" t="s">
        <v>34</v>
      </c>
      <c r="D74" s="14" t="s">
        <v>7</v>
      </c>
      <c r="E74" s="9" t="s">
        <v>2</v>
      </c>
      <c r="F74" s="14" t="s">
        <v>46</v>
      </c>
      <c r="G74" s="8">
        <v>9845</v>
      </c>
      <c r="H74" s="12">
        <f>Reservas[[#This Row],[Valor Total]]*5%</f>
        <v>492.25</v>
      </c>
      <c r="I74" s="1" t="s">
        <v>13</v>
      </c>
      <c r="J74" s="1">
        <v>4</v>
      </c>
      <c r="K74">
        <f>YEAR(Reservas[[#This Row],[Data]])</f>
        <v>2018</v>
      </c>
      <c r="L74">
        <f>MONTH(Reservas[[#This Row],[Data]])</f>
        <v>3</v>
      </c>
    </row>
    <row r="75" spans="1:12">
      <c r="A75" s="1">
        <v>2075</v>
      </c>
      <c r="B75" s="11">
        <v>43163</v>
      </c>
      <c r="C75" s="10" t="s">
        <v>34</v>
      </c>
      <c r="D75" s="14" t="s">
        <v>7</v>
      </c>
      <c r="E75" s="9" t="s">
        <v>3</v>
      </c>
      <c r="F75" s="14" t="s">
        <v>48</v>
      </c>
      <c r="G75" s="8">
        <v>7895</v>
      </c>
      <c r="H75" s="12">
        <f>Reservas[[#This Row],[Valor Total]]*5%</f>
        <v>394.75</v>
      </c>
      <c r="I75" s="1" t="s">
        <v>13</v>
      </c>
      <c r="J75" s="1">
        <v>4</v>
      </c>
      <c r="K75">
        <f>YEAR(Reservas[[#This Row],[Data]])</f>
        <v>2018</v>
      </c>
      <c r="L75">
        <f>MONTH(Reservas[[#This Row],[Data]])</f>
        <v>3</v>
      </c>
    </row>
    <row r="76" spans="1:12">
      <c r="A76" s="1">
        <v>2076</v>
      </c>
      <c r="B76" s="11">
        <v>43164</v>
      </c>
      <c r="C76" s="10" t="s">
        <v>30</v>
      </c>
      <c r="D76" s="14" t="s">
        <v>8</v>
      </c>
      <c r="E76" s="9" t="s">
        <v>0</v>
      </c>
      <c r="F76" s="14" t="s">
        <v>46</v>
      </c>
      <c r="G76" s="8">
        <v>1485</v>
      </c>
      <c r="H76" s="12">
        <f>Reservas[[#This Row],[Valor Total]]*5%</f>
        <v>74.25</v>
      </c>
      <c r="I76" s="1" t="s">
        <v>13</v>
      </c>
      <c r="J76" s="1">
        <v>3</v>
      </c>
      <c r="K76">
        <f>YEAR(Reservas[[#This Row],[Data]])</f>
        <v>2018</v>
      </c>
      <c r="L76">
        <f>MONTH(Reservas[[#This Row],[Data]])</f>
        <v>3</v>
      </c>
    </row>
    <row r="77" spans="1:12">
      <c r="A77" s="1">
        <v>2077</v>
      </c>
      <c r="B77" s="11">
        <v>43165</v>
      </c>
      <c r="C77" s="10" t="s">
        <v>42</v>
      </c>
      <c r="D77" s="14" t="s">
        <v>8</v>
      </c>
      <c r="E77" s="9" t="s">
        <v>0</v>
      </c>
      <c r="F77" s="14" t="s">
        <v>46</v>
      </c>
      <c r="G77" s="8">
        <v>1520</v>
      </c>
      <c r="H77" s="12">
        <f>Reservas[[#This Row],[Valor Total]]*5%</f>
        <v>76</v>
      </c>
      <c r="I77" s="1" t="s">
        <v>15</v>
      </c>
      <c r="J77" s="1">
        <v>3</v>
      </c>
      <c r="K77">
        <f>YEAR(Reservas[[#This Row],[Data]])</f>
        <v>2018</v>
      </c>
      <c r="L77">
        <f>MONTH(Reservas[[#This Row],[Data]])</f>
        <v>3</v>
      </c>
    </row>
    <row r="78" spans="1:12">
      <c r="A78" s="1">
        <v>2078</v>
      </c>
      <c r="B78" s="11">
        <v>43166</v>
      </c>
      <c r="C78" s="10" t="s">
        <v>42</v>
      </c>
      <c r="D78" s="14" t="s">
        <v>7</v>
      </c>
      <c r="E78" s="9" t="s">
        <v>1</v>
      </c>
      <c r="F78" s="14" t="s">
        <v>46</v>
      </c>
      <c r="G78" s="8">
        <v>1555</v>
      </c>
      <c r="H78" s="12">
        <f>Reservas[[#This Row],[Valor Total]]*5%</f>
        <v>77.75</v>
      </c>
      <c r="I78" s="1" t="s">
        <v>13</v>
      </c>
      <c r="J78" s="1">
        <v>5</v>
      </c>
      <c r="K78">
        <f>YEAR(Reservas[[#This Row],[Data]])</f>
        <v>2018</v>
      </c>
      <c r="L78">
        <f>MONTH(Reservas[[#This Row],[Data]])</f>
        <v>3</v>
      </c>
    </row>
    <row r="79" spans="1:12">
      <c r="A79" s="1">
        <v>2079</v>
      </c>
      <c r="B79" s="11">
        <v>43167</v>
      </c>
      <c r="C79" s="10" t="s">
        <v>35</v>
      </c>
      <c r="D79" s="14" t="s">
        <v>7</v>
      </c>
      <c r="E79" s="9" t="s">
        <v>2</v>
      </c>
      <c r="F79" s="14" t="s">
        <v>47</v>
      </c>
      <c r="G79" s="8">
        <v>1590</v>
      </c>
      <c r="H79" s="12">
        <f>Reservas[[#This Row],[Valor Total]]*5%</f>
        <v>79.5</v>
      </c>
      <c r="I79" s="1" t="s">
        <v>13</v>
      </c>
      <c r="J79" s="1">
        <v>5</v>
      </c>
      <c r="K79">
        <f>YEAR(Reservas[[#This Row],[Data]])</f>
        <v>2018</v>
      </c>
      <c r="L79">
        <f>MONTH(Reservas[[#This Row],[Data]])</f>
        <v>3</v>
      </c>
    </row>
    <row r="80" spans="1:12">
      <c r="A80" s="1">
        <v>2080</v>
      </c>
      <c r="B80" s="11">
        <v>43168</v>
      </c>
      <c r="C80" s="10" t="s">
        <v>36</v>
      </c>
      <c r="D80" s="14" t="s">
        <v>7</v>
      </c>
      <c r="E80" s="9" t="s">
        <v>3</v>
      </c>
      <c r="F80" s="14" t="s">
        <v>46</v>
      </c>
      <c r="G80" s="8">
        <v>1625</v>
      </c>
      <c r="H80" s="12">
        <f>Reservas[[#This Row],[Valor Total]]*5%</f>
        <v>81.25</v>
      </c>
      <c r="I80" s="1" t="s">
        <v>15</v>
      </c>
      <c r="J80" s="1">
        <v>5</v>
      </c>
      <c r="K80">
        <f>YEAR(Reservas[[#This Row],[Data]])</f>
        <v>2018</v>
      </c>
      <c r="L80">
        <f>MONTH(Reservas[[#This Row],[Data]])</f>
        <v>3</v>
      </c>
    </row>
    <row r="81" spans="1:12">
      <c r="A81" s="1">
        <v>2081</v>
      </c>
      <c r="B81" s="11">
        <v>43169</v>
      </c>
      <c r="C81" s="10" t="s">
        <v>37</v>
      </c>
      <c r="D81" s="14" t="s">
        <v>8</v>
      </c>
      <c r="E81" s="9" t="s">
        <v>3</v>
      </c>
      <c r="F81" s="14" t="s">
        <v>46</v>
      </c>
      <c r="G81" s="8">
        <v>1660</v>
      </c>
      <c r="H81" s="12">
        <f>Reservas[[#This Row],[Valor Total]]*5%</f>
        <v>83</v>
      </c>
      <c r="I81" s="1" t="s">
        <v>13</v>
      </c>
      <c r="J81" s="1">
        <v>4</v>
      </c>
      <c r="K81">
        <f>YEAR(Reservas[[#This Row],[Data]])</f>
        <v>2018</v>
      </c>
      <c r="L81">
        <f>MONTH(Reservas[[#This Row],[Data]])</f>
        <v>3</v>
      </c>
    </row>
    <row r="82" spans="1:12">
      <c r="A82" s="1">
        <v>2082</v>
      </c>
      <c r="B82" s="11">
        <v>43170</v>
      </c>
      <c r="C82" s="10" t="s">
        <v>38</v>
      </c>
      <c r="D82" s="14" t="s">
        <v>8</v>
      </c>
      <c r="E82" s="9" t="s">
        <v>1</v>
      </c>
      <c r="F82" s="14" t="s">
        <v>46</v>
      </c>
      <c r="G82" s="8">
        <v>1695</v>
      </c>
      <c r="H82" s="12">
        <f>Reservas[[#This Row],[Valor Total]]*5%</f>
        <v>84.75</v>
      </c>
      <c r="I82" s="1" t="s">
        <v>15</v>
      </c>
      <c r="J82" s="1">
        <v>3</v>
      </c>
      <c r="K82">
        <f>YEAR(Reservas[[#This Row],[Data]])</f>
        <v>2018</v>
      </c>
      <c r="L82">
        <f>MONTH(Reservas[[#This Row],[Data]])</f>
        <v>3</v>
      </c>
    </row>
    <row r="83" spans="1:12">
      <c r="A83" s="1">
        <v>2083</v>
      </c>
      <c r="B83" s="11">
        <v>43170</v>
      </c>
      <c r="C83" s="10" t="s">
        <v>25</v>
      </c>
      <c r="D83" s="14" t="s">
        <v>7</v>
      </c>
      <c r="E83" s="9" t="s">
        <v>0</v>
      </c>
      <c r="F83" s="14" t="s">
        <v>46</v>
      </c>
      <c r="G83" s="8">
        <v>9567</v>
      </c>
      <c r="H83" s="12">
        <f>Reservas[[#This Row],[Valor Total]]*5%</f>
        <v>478.35</v>
      </c>
      <c r="I83" s="1" t="s">
        <v>13</v>
      </c>
      <c r="J83" s="1">
        <v>5</v>
      </c>
      <c r="K83">
        <f>YEAR(Reservas[[#This Row],[Data]])</f>
        <v>2018</v>
      </c>
      <c r="L83">
        <f>MONTH(Reservas[[#This Row],[Data]])</f>
        <v>3</v>
      </c>
    </row>
    <row r="84" spans="1:12">
      <c r="A84" s="1">
        <v>2084</v>
      </c>
      <c r="B84" s="11">
        <v>43170</v>
      </c>
      <c r="C84" s="10" t="s">
        <v>39</v>
      </c>
      <c r="D84" s="14" t="s">
        <v>7</v>
      </c>
      <c r="E84" s="9" t="s">
        <v>1</v>
      </c>
      <c r="F84" s="14" t="s">
        <v>47</v>
      </c>
      <c r="G84" s="8">
        <v>5678</v>
      </c>
      <c r="H84" s="12">
        <f>Reservas[[#This Row],[Valor Total]]*5%</f>
        <v>283.90000000000003</v>
      </c>
      <c r="I84" s="1" t="s">
        <v>13</v>
      </c>
      <c r="J84" s="1">
        <v>5</v>
      </c>
      <c r="K84">
        <f>YEAR(Reservas[[#This Row],[Data]])</f>
        <v>2018</v>
      </c>
      <c r="L84">
        <f>MONTH(Reservas[[#This Row],[Data]])</f>
        <v>3</v>
      </c>
    </row>
    <row r="85" spans="1:12">
      <c r="A85" s="1">
        <v>2085</v>
      </c>
      <c r="B85" s="11">
        <v>43170</v>
      </c>
      <c r="C85" s="10" t="s">
        <v>40</v>
      </c>
      <c r="D85" s="14" t="s">
        <v>7</v>
      </c>
      <c r="E85" s="9" t="s">
        <v>2</v>
      </c>
      <c r="F85" s="14" t="s">
        <v>46</v>
      </c>
      <c r="G85" s="8">
        <v>8765</v>
      </c>
      <c r="H85" s="12">
        <f>Reservas[[#This Row],[Valor Total]]*5%</f>
        <v>438.25</v>
      </c>
      <c r="I85" s="1" t="s">
        <v>13</v>
      </c>
      <c r="J85" s="1">
        <v>5</v>
      </c>
      <c r="K85">
        <f>YEAR(Reservas[[#This Row],[Data]])</f>
        <v>2018</v>
      </c>
      <c r="L85">
        <f>MONTH(Reservas[[#This Row],[Data]])</f>
        <v>3</v>
      </c>
    </row>
    <row r="86" spans="1:12">
      <c r="A86" s="1">
        <v>2086</v>
      </c>
      <c r="B86" s="11">
        <v>43170</v>
      </c>
      <c r="C86" s="10" t="s">
        <v>41</v>
      </c>
      <c r="D86" s="14" t="s">
        <v>7</v>
      </c>
      <c r="E86" s="9" t="s">
        <v>3</v>
      </c>
      <c r="F86" s="14" t="s">
        <v>46</v>
      </c>
      <c r="G86" s="8">
        <v>9456</v>
      </c>
      <c r="H86" s="12">
        <f>Reservas[[#This Row],[Valor Total]]*5%</f>
        <v>472.8</v>
      </c>
      <c r="I86" s="1" t="s">
        <v>13</v>
      </c>
      <c r="J86" s="1">
        <v>5</v>
      </c>
      <c r="K86">
        <f>YEAR(Reservas[[#This Row],[Data]])</f>
        <v>2018</v>
      </c>
      <c r="L86">
        <f>MONTH(Reservas[[#This Row],[Data]])</f>
        <v>3</v>
      </c>
    </row>
    <row r="87" spans="1:12">
      <c r="A87" s="1">
        <v>2087</v>
      </c>
      <c r="B87" s="11">
        <v>43170</v>
      </c>
      <c r="C87" s="10" t="s">
        <v>42</v>
      </c>
      <c r="D87" s="14" t="s">
        <v>7</v>
      </c>
      <c r="E87" s="9" t="s">
        <v>0</v>
      </c>
      <c r="F87" s="14" t="s">
        <v>48</v>
      </c>
      <c r="G87" s="8">
        <v>4567</v>
      </c>
      <c r="H87" s="12">
        <f>Reservas[[#This Row],[Valor Total]]*5%</f>
        <v>228.35000000000002</v>
      </c>
      <c r="I87" s="1" t="s">
        <v>13</v>
      </c>
      <c r="J87" s="1">
        <v>4</v>
      </c>
      <c r="K87">
        <f>YEAR(Reservas[[#This Row],[Data]])</f>
        <v>2018</v>
      </c>
      <c r="L87">
        <f>MONTH(Reservas[[#This Row],[Data]])</f>
        <v>3</v>
      </c>
    </row>
    <row r="88" spans="1:12">
      <c r="A88" s="1">
        <v>2088</v>
      </c>
      <c r="B88" s="11">
        <v>43171</v>
      </c>
      <c r="C88" s="10" t="s">
        <v>43</v>
      </c>
      <c r="D88" s="14" t="s">
        <v>7</v>
      </c>
      <c r="E88" s="9" t="s">
        <v>0</v>
      </c>
      <c r="F88" s="14" t="s">
        <v>46</v>
      </c>
      <c r="G88" s="8">
        <v>1730</v>
      </c>
      <c r="H88" s="12">
        <f>Reservas[[#This Row],[Valor Total]]*5%</f>
        <v>86.5</v>
      </c>
      <c r="I88" s="1" t="s">
        <v>13</v>
      </c>
      <c r="J88" s="1">
        <v>4</v>
      </c>
      <c r="K88">
        <f>YEAR(Reservas[[#This Row],[Data]])</f>
        <v>2018</v>
      </c>
      <c r="L88">
        <f>MONTH(Reservas[[#This Row],[Data]])</f>
        <v>3</v>
      </c>
    </row>
    <row r="89" spans="1:12">
      <c r="A89" s="1">
        <v>2089</v>
      </c>
      <c r="B89" s="11">
        <v>43172</v>
      </c>
      <c r="C89" s="10" t="s">
        <v>34</v>
      </c>
      <c r="D89" s="14" t="s">
        <v>7</v>
      </c>
      <c r="E89" s="9" t="s">
        <v>0</v>
      </c>
      <c r="F89" s="14" t="s">
        <v>46</v>
      </c>
      <c r="G89" s="8">
        <v>1765</v>
      </c>
      <c r="H89" s="12">
        <f>Reservas[[#This Row],[Valor Total]]*5%</f>
        <v>88.25</v>
      </c>
      <c r="I89" s="1" t="s">
        <v>13</v>
      </c>
      <c r="J89" s="1">
        <v>5</v>
      </c>
      <c r="K89">
        <f>YEAR(Reservas[[#This Row],[Data]])</f>
        <v>2018</v>
      </c>
      <c r="L89">
        <f>MONTH(Reservas[[#This Row],[Data]])</f>
        <v>3</v>
      </c>
    </row>
    <row r="90" spans="1:12">
      <c r="A90" s="1">
        <v>2090</v>
      </c>
      <c r="B90" s="11">
        <v>43173</v>
      </c>
      <c r="C90" s="10" t="s">
        <v>44</v>
      </c>
      <c r="D90" s="14" t="s">
        <v>7</v>
      </c>
      <c r="E90" s="9" t="s">
        <v>1</v>
      </c>
      <c r="F90" s="14" t="s">
        <v>46</v>
      </c>
      <c r="G90" s="8">
        <v>1800</v>
      </c>
      <c r="H90" s="12">
        <f>Reservas[[#This Row],[Valor Total]]*5%</f>
        <v>90</v>
      </c>
      <c r="I90" s="1" t="s">
        <v>15</v>
      </c>
      <c r="J90" s="1">
        <v>5</v>
      </c>
      <c r="K90">
        <f>YEAR(Reservas[[#This Row],[Data]])</f>
        <v>2018</v>
      </c>
      <c r="L90">
        <f>MONTH(Reservas[[#This Row],[Data]])</f>
        <v>3</v>
      </c>
    </row>
    <row r="91" spans="1:12">
      <c r="A91" s="1">
        <v>2091</v>
      </c>
      <c r="B91" s="11">
        <v>43174</v>
      </c>
      <c r="C91" s="10" t="s">
        <v>34</v>
      </c>
      <c r="D91" s="14" t="s">
        <v>8</v>
      </c>
      <c r="E91" s="9" t="s">
        <v>2</v>
      </c>
      <c r="F91" s="14" t="s">
        <v>47</v>
      </c>
      <c r="G91" s="8">
        <v>1835</v>
      </c>
      <c r="H91" s="12">
        <f>Reservas[[#This Row],[Valor Total]]*5%</f>
        <v>91.75</v>
      </c>
      <c r="I91" s="1" t="s">
        <v>13</v>
      </c>
      <c r="J91" s="1">
        <v>5</v>
      </c>
      <c r="K91">
        <f>YEAR(Reservas[[#This Row],[Data]])</f>
        <v>2018</v>
      </c>
      <c r="L91">
        <f>MONTH(Reservas[[#This Row],[Data]])</f>
        <v>3</v>
      </c>
    </row>
    <row r="92" spans="1:12">
      <c r="A92" s="1">
        <v>2092</v>
      </c>
      <c r="B92" s="11">
        <v>43175</v>
      </c>
      <c r="C92" s="10" t="s">
        <v>24</v>
      </c>
      <c r="D92" s="14" t="s">
        <v>8</v>
      </c>
      <c r="E92" s="9" t="s">
        <v>3</v>
      </c>
      <c r="F92" s="14" t="s">
        <v>46</v>
      </c>
      <c r="G92" s="8">
        <v>1870</v>
      </c>
      <c r="H92" s="12">
        <f>Reservas[[#This Row],[Valor Total]]*5%</f>
        <v>93.5</v>
      </c>
      <c r="I92" s="1" t="s">
        <v>15</v>
      </c>
      <c r="J92" s="1">
        <v>3</v>
      </c>
      <c r="K92">
        <f>YEAR(Reservas[[#This Row],[Data]])</f>
        <v>2018</v>
      </c>
      <c r="L92">
        <f>MONTH(Reservas[[#This Row],[Data]])</f>
        <v>3</v>
      </c>
    </row>
    <row r="93" spans="1:12">
      <c r="A93" s="1">
        <v>2093</v>
      </c>
      <c r="B93" s="11">
        <v>43176</v>
      </c>
      <c r="C93" s="10" t="s">
        <v>30</v>
      </c>
      <c r="D93" s="14" t="s">
        <v>7</v>
      </c>
      <c r="E93" s="9" t="s">
        <v>3</v>
      </c>
      <c r="F93" s="14" t="s">
        <v>46</v>
      </c>
      <c r="G93" s="8">
        <v>1905</v>
      </c>
      <c r="H93" s="12">
        <f>Reservas[[#This Row],[Valor Total]]*5%</f>
        <v>95.25</v>
      </c>
      <c r="I93" s="1" t="s">
        <v>13</v>
      </c>
      <c r="J93" s="1">
        <v>5</v>
      </c>
      <c r="K93">
        <f>YEAR(Reservas[[#This Row],[Data]])</f>
        <v>2018</v>
      </c>
      <c r="L93">
        <f>MONTH(Reservas[[#This Row],[Data]])</f>
        <v>3</v>
      </c>
    </row>
    <row r="94" spans="1:12">
      <c r="A94" s="1">
        <v>2094</v>
      </c>
      <c r="B94" s="11">
        <v>43177</v>
      </c>
      <c r="C94" s="10" t="s">
        <v>42</v>
      </c>
      <c r="D94" s="14" t="s">
        <v>7</v>
      </c>
      <c r="E94" s="9" t="s">
        <v>1</v>
      </c>
      <c r="F94" s="14" t="s">
        <v>46</v>
      </c>
      <c r="G94" s="8">
        <v>1940</v>
      </c>
      <c r="H94" s="12">
        <f>Reservas[[#This Row],[Valor Total]]*5%</f>
        <v>97</v>
      </c>
      <c r="I94" s="1" t="s">
        <v>13</v>
      </c>
      <c r="J94" s="1">
        <v>5</v>
      </c>
      <c r="K94">
        <f>YEAR(Reservas[[#This Row],[Data]])</f>
        <v>2018</v>
      </c>
      <c r="L94">
        <f>MONTH(Reservas[[#This Row],[Data]])</f>
        <v>3</v>
      </c>
    </row>
    <row r="95" spans="1:12">
      <c r="A95" s="1">
        <v>2095</v>
      </c>
      <c r="B95" s="11">
        <v>43178</v>
      </c>
      <c r="C95" s="10" t="s">
        <v>42</v>
      </c>
      <c r="D95" s="14" t="s">
        <v>7</v>
      </c>
      <c r="E95" s="9" t="s">
        <v>0</v>
      </c>
      <c r="F95" s="14" t="s">
        <v>46</v>
      </c>
      <c r="G95" s="8">
        <v>1975</v>
      </c>
      <c r="H95" s="12">
        <f>Reservas[[#This Row],[Valor Total]]*5%</f>
        <v>98.75</v>
      </c>
      <c r="I95" s="1" t="s">
        <v>15</v>
      </c>
      <c r="J95" s="1">
        <v>5</v>
      </c>
      <c r="K95">
        <f>YEAR(Reservas[[#This Row],[Data]])</f>
        <v>2018</v>
      </c>
      <c r="L95">
        <f>MONTH(Reservas[[#This Row],[Data]])</f>
        <v>3</v>
      </c>
    </row>
    <row r="96" spans="1:12">
      <c r="A96" s="1">
        <v>2096</v>
      </c>
      <c r="B96" s="11">
        <v>43179</v>
      </c>
      <c r="C96" s="10" t="s">
        <v>36</v>
      </c>
      <c r="D96" s="14" t="s">
        <v>8</v>
      </c>
      <c r="E96" s="9" t="s">
        <v>0</v>
      </c>
      <c r="F96" s="14" t="s">
        <v>48</v>
      </c>
      <c r="G96" s="8">
        <v>2010</v>
      </c>
      <c r="H96" s="12">
        <f>Reservas[[#This Row],[Valor Total]]*5%</f>
        <v>100.5</v>
      </c>
      <c r="I96" s="1" t="s">
        <v>13</v>
      </c>
      <c r="J96" s="1">
        <v>4</v>
      </c>
      <c r="K96">
        <f>YEAR(Reservas[[#This Row],[Data]])</f>
        <v>2018</v>
      </c>
      <c r="L96">
        <f>MONTH(Reservas[[#This Row],[Data]])</f>
        <v>3</v>
      </c>
    </row>
    <row r="97" spans="1:12">
      <c r="A97" s="1">
        <v>2097</v>
      </c>
      <c r="B97" s="11">
        <v>43180</v>
      </c>
      <c r="C97" s="10" t="s">
        <v>38</v>
      </c>
      <c r="D97" s="14" t="s">
        <v>8</v>
      </c>
      <c r="E97" s="9" t="s">
        <v>1</v>
      </c>
      <c r="F97" s="14" t="s">
        <v>46</v>
      </c>
      <c r="G97" s="8">
        <v>2045</v>
      </c>
      <c r="H97" s="12">
        <f>Reservas[[#This Row],[Valor Total]]*5%</f>
        <v>102.25</v>
      </c>
      <c r="I97" s="1" t="s">
        <v>15</v>
      </c>
      <c r="J97" s="1">
        <v>4</v>
      </c>
      <c r="K97">
        <f>YEAR(Reservas[[#This Row],[Data]])</f>
        <v>2018</v>
      </c>
      <c r="L97">
        <f>MONTH(Reservas[[#This Row],[Data]])</f>
        <v>3</v>
      </c>
    </row>
    <row r="98" spans="1:12">
      <c r="A98" s="1">
        <v>2098</v>
      </c>
      <c r="B98" s="11">
        <v>43181</v>
      </c>
      <c r="C98" s="10" t="s">
        <v>41</v>
      </c>
      <c r="D98" s="14" t="s">
        <v>7</v>
      </c>
      <c r="E98" s="9" t="s">
        <v>2</v>
      </c>
      <c r="F98" s="14" t="s">
        <v>46</v>
      </c>
      <c r="G98" s="8">
        <v>2080</v>
      </c>
      <c r="H98" s="12">
        <f>Reservas[[#This Row],[Valor Total]]*5%</f>
        <v>104</v>
      </c>
      <c r="I98" s="1" t="s">
        <v>13</v>
      </c>
      <c r="J98" s="1">
        <v>5</v>
      </c>
      <c r="K98">
        <f>YEAR(Reservas[[#This Row],[Data]])</f>
        <v>2018</v>
      </c>
      <c r="L98">
        <f>MONTH(Reservas[[#This Row],[Data]])</f>
        <v>3</v>
      </c>
    </row>
    <row r="99" spans="1:12">
      <c r="A99" s="1">
        <v>2099</v>
      </c>
      <c r="B99" s="11">
        <v>43182</v>
      </c>
      <c r="C99" s="10" t="s">
        <v>25</v>
      </c>
      <c r="D99" s="14" t="s">
        <v>7</v>
      </c>
      <c r="E99" s="9" t="s">
        <v>3</v>
      </c>
      <c r="F99" s="14" t="s">
        <v>46</v>
      </c>
      <c r="G99" s="8">
        <v>2115</v>
      </c>
      <c r="H99" s="12">
        <f>Reservas[[#This Row],[Valor Total]]*5%</f>
        <v>105.75</v>
      </c>
      <c r="I99" s="1" t="s">
        <v>13</v>
      </c>
      <c r="J99" s="1">
        <v>5</v>
      </c>
      <c r="K99">
        <f>YEAR(Reservas[[#This Row],[Data]])</f>
        <v>2018</v>
      </c>
      <c r="L99">
        <f>MONTH(Reservas[[#This Row],[Data]])</f>
        <v>3</v>
      </c>
    </row>
    <row r="100" spans="1:12">
      <c r="A100" s="1">
        <v>2100</v>
      </c>
      <c r="B100" s="11">
        <v>43183</v>
      </c>
      <c r="C100" s="10" t="s">
        <v>38</v>
      </c>
      <c r="D100" s="14" t="s">
        <v>7</v>
      </c>
      <c r="E100" s="9" t="s">
        <v>3</v>
      </c>
      <c r="F100" s="14" t="s">
        <v>48</v>
      </c>
      <c r="G100" s="8">
        <v>2150</v>
      </c>
      <c r="H100" s="12">
        <f>Reservas[[#This Row],[Valor Total]]*5%</f>
        <v>107.5</v>
      </c>
      <c r="I100" s="1" t="s">
        <v>15</v>
      </c>
      <c r="J100" s="1">
        <v>5</v>
      </c>
      <c r="K100">
        <f>YEAR(Reservas[[#This Row],[Data]])</f>
        <v>2018</v>
      </c>
      <c r="L100">
        <f>MONTH(Reservas[[#This Row],[Data]])</f>
        <v>3</v>
      </c>
    </row>
    <row r="101" spans="1:12">
      <c r="A101" s="1">
        <v>2101</v>
      </c>
      <c r="B101" s="11">
        <v>43184</v>
      </c>
      <c r="C101" s="10" t="s">
        <v>24</v>
      </c>
      <c r="D101" s="14" t="s">
        <v>8</v>
      </c>
      <c r="E101" s="9" t="s">
        <v>1</v>
      </c>
      <c r="F101" s="14" t="s">
        <v>48</v>
      </c>
      <c r="G101" s="8">
        <v>2185</v>
      </c>
      <c r="H101" s="12">
        <f>Reservas[[#This Row],[Valor Total]]*5%</f>
        <v>109.25</v>
      </c>
      <c r="I101" s="1" t="s">
        <v>13</v>
      </c>
      <c r="J101" s="1">
        <v>5</v>
      </c>
      <c r="K101">
        <f>YEAR(Reservas[[#This Row],[Data]])</f>
        <v>2018</v>
      </c>
      <c r="L101">
        <f>MONTH(Reservas[[#This Row],[Data]])</f>
        <v>3</v>
      </c>
    </row>
    <row r="102" spans="1:12">
      <c r="A102" s="1">
        <v>2102</v>
      </c>
      <c r="B102" s="11">
        <v>43185</v>
      </c>
      <c r="C102" s="10" t="s">
        <v>30</v>
      </c>
      <c r="D102" s="14" t="s">
        <v>8</v>
      </c>
      <c r="E102" s="9" t="s">
        <v>0</v>
      </c>
      <c r="F102" s="14" t="s">
        <v>47</v>
      </c>
      <c r="G102" s="8">
        <v>2220</v>
      </c>
      <c r="H102" s="12">
        <f>Reservas[[#This Row],[Valor Total]]*5%</f>
        <v>111</v>
      </c>
      <c r="I102" s="1" t="s">
        <v>15</v>
      </c>
      <c r="J102" s="1">
        <v>5</v>
      </c>
      <c r="K102">
        <f>YEAR(Reservas[[#This Row],[Data]])</f>
        <v>2018</v>
      </c>
      <c r="L102">
        <f>MONTH(Reservas[[#This Row],[Data]])</f>
        <v>3</v>
      </c>
    </row>
    <row r="103" spans="1:12">
      <c r="A103" s="1">
        <v>2103</v>
      </c>
      <c r="B103" s="11">
        <v>43186</v>
      </c>
      <c r="C103" s="10" t="s">
        <v>42</v>
      </c>
      <c r="D103" s="14" t="s">
        <v>7</v>
      </c>
      <c r="E103" s="9" t="s">
        <v>0</v>
      </c>
      <c r="F103" s="14" t="s">
        <v>46</v>
      </c>
      <c r="G103" s="8">
        <v>2255</v>
      </c>
      <c r="H103" s="12">
        <f>Reservas[[#This Row],[Valor Total]]*5%</f>
        <v>112.75</v>
      </c>
      <c r="I103" s="1" t="s">
        <v>13</v>
      </c>
      <c r="J103" s="1">
        <v>5</v>
      </c>
      <c r="K103">
        <f>YEAR(Reservas[[#This Row],[Data]])</f>
        <v>2018</v>
      </c>
      <c r="L103">
        <f>MONTH(Reservas[[#This Row],[Data]])</f>
        <v>3</v>
      </c>
    </row>
    <row r="104" spans="1:12">
      <c r="A104" s="1">
        <v>2104</v>
      </c>
      <c r="B104" s="11">
        <v>43187</v>
      </c>
      <c r="C104" s="10" t="s">
        <v>42</v>
      </c>
      <c r="D104" s="14" t="s">
        <v>7</v>
      </c>
      <c r="E104" s="9" t="s">
        <v>1</v>
      </c>
      <c r="F104" s="14" t="s">
        <v>46</v>
      </c>
      <c r="G104" s="8">
        <v>2290</v>
      </c>
      <c r="H104" s="12">
        <f>Reservas[[#This Row],[Valor Total]]*5%</f>
        <v>114.5</v>
      </c>
      <c r="I104" s="1" t="s">
        <v>13</v>
      </c>
      <c r="J104" s="1">
        <v>4</v>
      </c>
      <c r="K104">
        <f>YEAR(Reservas[[#This Row],[Data]])</f>
        <v>2018</v>
      </c>
      <c r="L104">
        <f>MONTH(Reservas[[#This Row],[Data]])</f>
        <v>3</v>
      </c>
    </row>
    <row r="105" spans="1:12">
      <c r="A105" s="1">
        <v>2105</v>
      </c>
      <c r="B105" s="11">
        <v>43188</v>
      </c>
      <c r="C105" s="10" t="s">
        <v>30</v>
      </c>
      <c r="D105" s="14" t="s">
        <v>7</v>
      </c>
      <c r="E105" s="9" t="s">
        <v>2</v>
      </c>
      <c r="F105" s="14" t="s">
        <v>47</v>
      </c>
      <c r="G105" s="8">
        <v>2325</v>
      </c>
      <c r="H105" s="12">
        <f>Reservas[[#This Row],[Valor Total]]*5%</f>
        <v>116.25</v>
      </c>
      <c r="I105" s="1" t="s">
        <v>15</v>
      </c>
      <c r="J105" s="1">
        <v>4</v>
      </c>
      <c r="K105">
        <f>YEAR(Reservas[[#This Row],[Data]])</f>
        <v>2018</v>
      </c>
      <c r="L105">
        <f>MONTH(Reservas[[#This Row],[Data]])</f>
        <v>3</v>
      </c>
    </row>
    <row r="106" spans="1:12">
      <c r="A106" s="1">
        <v>2106</v>
      </c>
      <c r="B106" s="11">
        <v>43189</v>
      </c>
      <c r="C106" s="10" t="s">
        <v>42</v>
      </c>
      <c r="D106" s="14" t="s">
        <v>8</v>
      </c>
      <c r="E106" s="9" t="s">
        <v>3</v>
      </c>
      <c r="F106" s="14" t="s">
        <v>46</v>
      </c>
      <c r="G106" s="8">
        <v>2360</v>
      </c>
      <c r="H106" s="12">
        <f>Reservas[[#This Row],[Valor Total]]*5%</f>
        <v>118</v>
      </c>
      <c r="I106" s="1" t="s">
        <v>13</v>
      </c>
      <c r="J106" s="1">
        <v>5</v>
      </c>
      <c r="K106">
        <f>YEAR(Reservas[[#This Row],[Data]])</f>
        <v>2018</v>
      </c>
      <c r="L106">
        <f>MONTH(Reservas[[#This Row],[Data]])</f>
        <v>3</v>
      </c>
    </row>
    <row r="107" spans="1:12">
      <c r="A107" s="1">
        <v>2107</v>
      </c>
      <c r="B107" s="11">
        <v>43190</v>
      </c>
      <c r="C107" s="10" t="s">
        <v>42</v>
      </c>
      <c r="D107" s="14" t="s">
        <v>8</v>
      </c>
      <c r="E107" s="9" t="s">
        <v>3</v>
      </c>
      <c r="F107" s="14" t="s">
        <v>46</v>
      </c>
      <c r="G107" s="8">
        <v>2395</v>
      </c>
      <c r="H107" s="12">
        <f>Reservas[[#This Row],[Valor Total]]*5%</f>
        <v>119.75</v>
      </c>
      <c r="I107" s="1" t="s">
        <v>15</v>
      </c>
      <c r="J107" s="1">
        <v>5</v>
      </c>
      <c r="K107">
        <f>YEAR(Reservas[[#This Row],[Data]])</f>
        <v>2018</v>
      </c>
      <c r="L107">
        <f>MONTH(Reservas[[#This Row],[Data]])</f>
        <v>3</v>
      </c>
    </row>
    <row r="108" spans="1:12">
      <c r="A108" s="1">
        <v>2108</v>
      </c>
      <c r="B108" s="11">
        <v>43191</v>
      </c>
      <c r="C108" s="10" t="s">
        <v>36</v>
      </c>
      <c r="D108" s="14" t="s">
        <v>7</v>
      </c>
      <c r="E108" s="9" t="s">
        <v>1</v>
      </c>
      <c r="F108" s="14" t="s">
        <v>46</v>
      </c>
      <c r="G108" s="8">
        <v>2430</v>
      </c>
      <c r="H108" s="12">
        <f>Reservas[[#This Row],[Valor Total]]*5%</f>
        <v>121.5</v>
      </c>
      <c r="I108" s="1" t="s">
        <v>13</v>
      </c>
      <c r="J108" s="1">
        <v>5</v>
      </c>
      <c r="K108">
        <f>YEAR(Reservas[[#This Row],[Data]])</f>
        <v>2018</v>
      </c>
      <c r="L108">
        <f>MONTH(Reservas[[#This Row],[Data]])</f>
        <v>4</v>
      </c>
    </row>
    <row r="109" spans="1:12">
      <c r="A109" s="1">
        <v>2109</v>
      </c>
      <c r="B109" s="11">
        <v>43192</v>
      </c>
      <c r="C109" s="10" t="s">
        <v>36</v>
      </c>
      <c r="D109" s="14" t="s">
        <v>7</v>
      </c>
      <c r="E109" s="9" t="s">
        <v>0</v>
      </c>
      <c r="F109" s="14" t="s">
        <v>46</v>
      </c>
      <c r="G109" s="8">
        <v>2465</v>
      </c>
      <c r="H109" s="12">
        <f>Reservas[[#This Row],[Valor Total]]*5%</f>
        <v>123.25</v>
      </c>
      <c r="I109" s="1" t="s">
        <v>13</v>
      </c>
      <c r="J109" s="1">
        <v>5</v>
      </c>
      <c r="K109">
        <f>YEAR(Reservas[[#This Row],[Data]])</f>
        <v>2018</v>
      </c>
      <c r="L109">
        <f>MONTH(Reservas[[#This Row],[Data]])</f>
        <v>4</v>
      </c>
    </row>
    <row r="110" spans="1:12">
      <c r="A110" s="1">
        <v>2110</v>
      </c>
      <c r="B110" s="11">
        <v>43193</v>
      </c>
      <c r="C110" s="10" t="s">
        <v>25</v>
      </c>
      <c r="D110" s="14" t="s">
        <v>7</v>
      </c>
      <c r="E110" s="9" t="s">
        <v>0</v>
      </c>
      <c r="F110" s="14" t="s">
        <v>46</v>
      </c>
      <c r="G110" s="8">
        <v>2500</v>
      </c>
      <c r="H110" s="12">
        <f>Reservas[[#This Row],[Valor Total]]*5%</f>
        <v>125</v>
      </c>
      <c r="I110" s="1" t="s">
        <v>15</v>
      </c>
      <c r="J110" s="1">
        <v>5</v>
      </c>
      <c r="K110">
        <f>YEAR(Reservas[[#This Row],[Data]])</f>
        <v>2018</v>
      </c>
      <c r="L110">
        <f>MONTH(Reservas[[#This Row],[Data]])</f>
        <v>4</v>
      </c>
    </row>
    <row r="111" spans="1:12">
      <c r="A111" s="1">
        <v>2111</v>
      </c>
      <c r="B111" s="11">
        <v>43194</v>
      </c>
      <c r="C111" s="10" t="s">
        <v>30</v>
      </c>
      <c r="D111" s="14" t="s">
        <v>8</v>
      </c>
      <c r="E111" s="9" t="s">
        <v>1</v>
      </c>
      <c r="F111" s="14" t="s">
        <v>47</v>
      </c>
      <c r="G111" s="8">
        <v>2535</v>
      </c>
      <c r="H111" s="12">
        <f>Reservas[[#This Row],[Valor Total]]*5%</f>
        <v>126.75</v>
      </c>
      <c r="I111" s="1" t="s">
        <v>13</v>
      </c>
      <c r="J111" s="1">
        <v>5</v>
      </c>
      <c r="K111">
        <f>YEAR(Reservas[[#This Row],[Data]])</f>
        <v>2018</v>
      </c>
      <c r="L111">
        <f>MONTH(Reservas[[#This Row],[Data]])</f>
        <v>4</v>
      </c>
    </row>
    <row r="112" spans="1:12">
      <c r="A112" s="1">
        <v>2112</v>
      </c>
      <c r="B112" s="11">
        <v>43195</v>
      </c>
      <c r="C112" s="10" t="s">
        <v>36</v>
      </c>
      <c r="D112" s="14" t="s">
        <v>8</v>
      </c>
      <c r="E112" s="9" t="s">
        <v>2</v>
      </c>
      <c r="F112" s="14" t="s">
        <v>48</v>
      </c>
      <c r="G112" s="8">
        <v>2570</v>
      </c>
      <c r="H112" s="12">
        <f>Reservas[[#This Row],[Valor Total]]*5%</f>
        <v>128.5</v>
      </c>
      <c r="I112" s="1" t="s">
        <v>15</v>
      </c>
      <c r="J112" s="1">
        <v>5</v>
      </c>
      <c r="K112">
        <f>YEAR(Reservas[[#This Row],[Data]])</f>
        <v>2018</v>
      </c>
      <c r="L112">
        <f>MONTH(Reservas[[#This Row],[Data]])</f>
        <v>4</v>
      </c>
    </row>
    <row r="113" spans="1:12">
      <c r="A113" s="1">
        <v>2113</v>
      </c>
      <c r="B113" s="11">
        <v>43196</v>
      </c>
      <c r="C113" s="10" t="s">
        <v>42</v>
      </c>
      <c r="D113" s="14" t="s">
        <v>7</v>
      </c>
      <c r="E113" s="9" t="s">
        <v>3</v>
      </c>
      <c r="F113" s="14" t="s">
        <v>46</v>
      </c>
      <c r="G113" s="8">
        <v>2605</v>
      </c>
      <c r="H113" s="12">
        <f>Reservas[[#This Row],[Valor Total]]*5%</f>
        <v>130.25</v>
      </c>
      <c r="I113" s="1" t="s">
        <v>13</v>
      </c>
      <c r="J113" s="1">
        <v>3</v>
      </c>
      <c r="K113">
        <f>YEAR(Reservas[[#This Row],[Data]])</f>
        <v>2018</v>
      </c>
      <c r="L113">
        <f>MONTH(Reservas[[#This Row],[Data]])</f>
        <v>4</v>
      </c>
    </row>
    <row r="114" spans="1:12">
      <c r="A114" s="1">
        <v>2114</v>
      </c>
      <c r="B114" s="11">
        <v>43196</v>
      </c>
      <c r="C114" s="10" t="s">
        <v>36</v>
      </c>
      <c r="D114" s="14" t="s">
        <v>7</v>
      </c>
      <c r="E114" s="9" t="s">
        <v>0</v>
      </c>
      <c r="F114" s="14" t="s">
        <v>46</v>
      </c>
      <c r="G114" s="8">
        <v>8967</v>
      </c>
      <c r="H114" s="12">
        <f>Reservas[[#This Row],[Valor Total]]*5%</f>
        <v>448.35</v>
      </c>
      <c r="I114" s="1" t="s">
        <v>13</v>
      </c>
      <c r="J114" s="1">
        <v>5</v>
      </c>
      <c r="K114">
        <f>YEAR(Reservas[[#This Row],[Data]])</f>
        <v>2018</v>
      </c>
      <c r="L114">
        <f>MONTH(Reservas[[#This Row],[Data]])</f>
        <v>4</v>
      </c>
    </row>
    <row r="115" spans="1:12">
      <c r="A115" s="1">
        <v>2115</v>
      </c>
      <c r="B115" s="11">
        <v>43196</v>
      </c>
      <c r="C115" s="10" t="s">
        <v>36</v>
      </c>
      <c r="D115" s="14" t="s">
        <v>7</v>
      </c>
      <c r="E115" s="9" t="s">
        <v>1</v>
      </c>
      <c r="F115" s="14" t="s">
        <v>46</v>
      </c>
      <c r="G115" s="8">
        <v>7896</v>
      </c>
      <c r="H115" s="12">
        <f>Reservas[[#This Row],[Valor Total]]*5%</f>
        <v>394.8</v>
      </c>
      <c r="I115" s="1" t="s">
        <v>13</v>
      </c>
      <c r="J115" s="1">
        <v>5</v>
      </c>
      <c r="K115">
        <f>YEAR(Reservas[[#This Row],[Data]])</f>
        <v>2018</v>
      </c>
      <c r="L115">
        <f>MONTH(Reservas[[#This Row],[Data]])</f>
        <v>4</v>
      </c>
    </row>
    <row r="116" spans="1:12">
      <c r="A116" s="1">
        <v>2116</v>
      </c>
      <c r="B116" s="11">
        <v>43196</v>
      </c>
      <c r="C116" s="10" t="s">
        <v>25</v>
      </c>
      <c r="D116" s="14" t="s">
        <v>7</v>
      </c>
      <c r="E116" s="9" t="s">
        <v>2</v>
      </c>
      <c r="F116" s="14" t="s">
        <v>46</v>
      </c>
      <c r="G116" s="8">
        <v>6543</v>
      </c>
      <c r="H116" s="12">
        <f>Reservas[[#This Row],[Valor Total]]*5%</f>
        <v>327.15000000000003</v>
      </c>
      <c r="I116" s="1" t="s">
        <v>13</v>
      </c>
      <c r="J116" s="1">
        <v>5</v>
      </c>
      <c r="K116">
        <f>YEAR(Reservas[[#This Row],[Data]])</f>
        <v>2018</v>
      </c>
      <c r="L116">
        <f>MONTH(Reservas[[#This Row],[Data]])</f>
        <v>4</v>
      </c>
    </row>
    <row r="117" spans="1:12">
      <c r="A117" s="1">
        <v>2117</v>
      </c>
      <c r="B117" s="11">
        <v>43196</v>
      </c>
      <c r="C117" s="10" t="s">
        <v>30</v>
      </c>
      <c r="D117" s="14" t="s">
        <v>7</v>
      </c>
      <c r="E117" s="9" t="s">
        <v>3</v>
      </c>
      <c r="F117" s="14" t="s">
        <v>47</v>
      </c>
      <c r="G117" s="8">
        <v>8765</v>
      </c>
      <c r="H117" s="12">
        <f>Reservas[[#This Row],[Valor Total]]*5%</f>
        <v>438.25</v>
      </c>
      <c r="I117" s="1" t="s">
        <v>13</v>
      </c>
      <c r="J117" s="1">
        <v>3</v>
      </c>
      <c r="K117">
        <f>YEAR(Reservas[[#This Row],[Data]])</f>
        <v>2018</v>
      </c>
      <c r="L117">
        <f>MONTH(Reservas[[#This Row],[Data]])</f>
        <v>4</v>
      </c>
    </row>
    <row r="118" spans="1:12">
      <c r="A118" s="1">
        <v>2118</v>
      </c>
      <c r="B118" s="11">
        <v>43196</v>
      </c>
      <c r="C118" s="10" t="s">
        <v>36</v>
      </c>
      <c r="D118" s="14" t="s">
        <v>7</v>
      </c>
      <c r="E118" s="9" t="s">
        <v>2</v>
      </c>
      <c r="F118" s="14" t="s">
        <v>46</v>
      </c>
      <c r="G118" s="8">
        <v>9456</v>
      </c>
      <c r="H118" s="12">
        <f>Reservas[[#This Row],[Valor Total]]*5%</f>
        <v>472.8</v>
      </c>
      <c r="I118" s="1" t="s">
        <v>13</v>
      </c>
      <c r="J118" s="1">
        <v>5</v>
      </c>
      <c r="K118">
        <f>YEAR(Reservas[[#This Row],[Data]])</f>
        <v>2018</v>
      </c>
      <c r="L118">
        <f>MONTH(Reservas[[#This Row],[Data]])</f>
        <v>4</v>
      </c>
    </row>
    <row r="119" spans="1:12">
      <c r="A119" s="1">
        <v>2119</v>
      </c>
      <c r="B119" s="11">
        <v>43197</v>
      </c>
      <c r="C119" s="10" t="s">
        <v>42</v>
      </c>
      <c r="D119" s="14" t="s">
        <v>7</v>
      </c>
      <c r="E119" s="9" t="s">
        <v>3</v>
      </c>
      <c r="F119" s="14" t="s">
        <v>46</v>
      </c>
      <c r="G119" s="8">
        <v>2640</v>
      </c>
      <c r="H119" s="12">
        <f>Reservas[[#This Row],[Valor Total]]*5%</f>
        <v>132</v>
      </c>
      <c r="I119" s="1" t="s">
        <v>13</v>
      </c>
      <c r="J119" s="1">
        <v>5</v>
      </c>
      <c r="K119">
        <f>YEAR(Reservas[[#This Row],[Data]])</f>
        <v>2018</v>
      </c>
      <c r="L119">
        <f>MONTH(Reservas[[#This Row],[Data]])</f>
        <v>4</v>
      </c>
    </row>
    <row r="120" spans="1:12">
      <c r="A120" s="1">
        <v>2120</v>
      </c>
      <c r="B120" s="11">
        <v>43198</v>
      </c>
      <c r="C120" s="10" t="s">
        <v>36</v>
      </c>
      <c r="D120" s="14" t="s">
        <v>7</v>
      </c>
      <c r="E120" s="9" t="s">
        <v>1</v>
      </c>
      <c r="F120" s="14" t="s">
        <v>48</v>
      </c>
      <c r="G120" s="8">
        <v>2675</v>
      </c>
      <c r="H120" s="12">
        <f>Reservas[[#This Row],[Valor Total]]*5%</f>
        <v>133.75</v>
      </c>
      <c r="I120" s="1" t="s">
        <v>15</v>
      </c>
      <c r="J120" s="1">
        <v>5</v>
      </c>
      <c r="K120">
        <f>YEAR(Reservas[[#This Row],[Data]])</f>
        <v>2018</v>
      </c>
      <c r="L120">
        <f>MONTH(Reservas[[#This Row],[Data]])</f>
        <v>4</v>
      </c>
    </row>
    <row r="121" spans="1:12">
      <c r="A121" s="1">
        <v>2121</v>
      </c>
      <c r="B121" s="11">
        <v>43199</v>
      </c>
      <c r="C121" s="10" t="s">
        <v>36</v>
      </c>
      <c r="D121" s="14" t="s">
        <v>8</v>
      </c>
      <c r="E121" s="9" t="s">
        <v>0</v>
      </c>
      <c r="F121" s="14" t="s">
        <v>46</v>
      </c>
      <c r="G121" s="8">
        <v>2710</v>
      </c>
      <c r="H121" s="12">
        <f>Reservas[[#This Row],[Valor Total]]*5%</f>
        <v>135.5</v>
      </c>
      <c r="I121" s="1" t="s">
        <v>13</v>
      </c>
      <c r="J121" s="1">
        <v>5</v>
      </c>
      <c r="K121">
        <f>YEAR(Reservas[[#This Row],[Data]])</f>
        <v>2018</v>
      </c>
      <c r="L121">
        <f>MONTH(Reservas[[#This Row],[Data]])</f>
        <v>4</v>
      </c>
    </row>
    <row r="122" spans="1:12">
      <c r="A122" s="1">
        <v>2122</v>
      </c>
      <c r="B122" s="11">
        <v>43200</v>
      </c>
      <c r="C122" s="10" t="s">
        <v>42</v>
      </c>
      <c r="D122" s="14" t="s">
        <v>8</v>
      </c>
      <c r="E122" s="9" t="s">
        <v>0</v>
      </c>
      <c r="F122" s="14" t="s">
        <v>46</v>
      </c>
      <c r="G122" s="8">
        <v>2745</v>
      </c>
      <c r="H122" s="12">
        <f>Reservas[[#This Row],[Valor Total]]*5%</f>
        <v>137.25</v>
      </c>
      <c r="I122" s="1" t="s">
        <v>15</v>
      </c>
      <c r="J122" s="1">
        <v>4</v>
      </c>
      <c r="K122">
        <f>YEAR(Reservas[[#This Row],[Data]])</f>
        <v>2018</v>
      </c>
      <c r="L122">
        <f>MONTH(Reservas[[#This Row],[Data]])</f>
        <v>4</v>
      </c>
    </row>
    <row r="123" spans="1:12">
      <c r="A123" s="1">
        <v>2123</v>
      </c>
      <c r="B123" s="11">
        <v>43201</v>
      </c>
      <c r="C123" s="10" t="s">
        <v>42</v>
      </c>
      <c r="D123" s="14" t="s">
        <v>7</v>
      </c>
      <c r="E123" s="9" t="s">
        <v>1</v>
      </c>
      <c r="F123" s="14" t="s">
        <v>46</v>
      </c>
      <c r="G123" s="8">
        <v>2780</v>
      </c>
      <c r="H123" s="12">
        <f>Reservas[[#This Row],[Valor Total]]*5%</f>
        <v>139</v>
      </c>
      <c r="I123" s="1" t="s">
        <v>13</v>
      </c>
      <c r="J123" s="1">
        <v>5</v>
      </c>
      <c r="K123">
        <f>YEAR(Reservas[[#This Row],[Data]])</f>
        <v>2018</v>
      </c>
      <c r="L123">
        <f>MONTH(Reservas[[#This Row],[Data]])</f>
        <v>4</v>
      </c>
    </row>
    <row r="124" spans="1:12">
      <c r="A124" s="1">
        <v>2124</v>
      </c>
      <c r="B124" s="11">
        <v>43202</v>
      </c>
      <c r="C124" s="10" t="s">
        <v>30</v>
      </c>
      <c r="D124" s="14" t="s">
        <v>7</v>
      </c>
      <c r="E124" s="9" t="s">
        <v>2</v>
      </c>
      <c r="F124" s="14" t="s">
        <v>46</v>
      </c>
      <c r="G124" s="8">
        <v>2815</v>
      </c>
      <c r="H124" s="12">
        <f>Reservas[[#This Row],[Valor Total]]*5%</f>
        <v>140.75</v>
      </c>
      <c r="I124" s="1" t="s">
        <v>13</v>
      </c>
      <c r="J124" s="1">
        <v>5</v>
      </c>
      <c r="K124">
        <f>YEAR(Reservas[[#This Row],[Data]])</f>
        <v>2018</v>
      </c>
      <c r="L124">
        <f>MONTH(Reservas[[#This Row],[Data]])</f>
        <v>4</v>
      </c>
    </row>
    <row r="125" spans="1:12">
      <c r="A125" s="1">
        <v>2125</v>
      </c>
      <c r="B125" s="11">
        <v>43203</v>
      </c>
      <c r="C125" s="10" t="s">
        <v>42</v>
      </c>
      <c r="D125" s="14" t="s">
        <v>7</v>
      </c>
      <c r="E125" s="9" t="s">
        <v>3</v>
      </c>
      <c r="F125" s="14" t="s">
        <v>47</v>
      </c>
      <c r="G125" s="8">
        <v>2850</v>
      </c>
      <c r="H125" s="12">
        <f>Reservas[[#This Row],[Valor Total]]*5%</f>
        <v>142.5</v>
      </c>
      <c r="I125" s="1" t="s">
        <v>15</v>
      </c>
      <c r="J125" s="1">
        <v>5</v>
      </c>
      <c r="K125">
        <f>YEAR(Reservas[[#This Row],[Data]])</f>
        <v>2018</v>
      </c>
      <c r="L125">
        <f>MONTH(Reservas[[#This Row],[Data]])</f>
        <v>4</v>
      </c>
    </row>
    <row r="126" spans="1:12">
      <c r="A126" s="1">
        <v>2126</v>
      </c>
      <c r="B126" s="11">
        <v>43204</v>
      </c>
      <c r="C126" s="10" t="s">
        <v>42</v>
      </c>
      <c r="D126" s="14" t="s">
        <v>8</v>
      </c>
      <c r="E126" s="9" t="s">
        <v>3</v>
      </c>
      <c r="F126" s="14" t="s">
        <v>46</v>
      </c>
      <c r="G126" s="8">
        <v>2885</v>
      </c>
      <c r="H126" s="12">
        <f>Reservas[[#This Row],[Valor Total]]*5%</f>
        <v>144.25</v>
      </c>
      <c r="I126" s="1" t="s">
        <v>13</v>
      </c>
      <c r="J126" s="1">
        <v>5</v>
      </c>
      <c r="K126">
        <f>YEAR(Reservas[[#This Row],[Data]])</f>
        <v>2018</v>
      </c>
      <c r="L126">
        <f>MONTH(Reservas[[#This Row],[Data]])</f>
        <v>4</v>
      </c>
    </row>
    <row r="127" spans="1:12">
      <c r="A127" s="1">
        <v>2127</v>
      </c>
      <c r="B127" s="11">
        <v>43205</v>
      </c>
      <c r="C127" s="10" t="s">
        <v>25</v>
      </c>
      <c r="D127" s="14" t="s">
        <v>8</v>
      </c>
      <c r="E127" s="9" t="s">
        <v>1</v>
      </c>
      <c r="F127" s="14" t="s">
        <v>48</v>
      </c>
      <c r="G127" s="8">
        <v>2920</v>
      </c>
      <c r="H127" s="12">
        <f>Reservas[[#This Row],[Valor Total]]*5%</f>
        <v>146</v>
      </c>
      <c r="I127" s="1" t="s">
        <v>15</v>
      </c>
      <c r="J127" s="1">
        <v>4</v>
      </c>
      <c r="K127">
        <f>YEAR(Reservas[[#This Row],[Data]])</f>
        <v>2018</v>
      </c>
      <c r="L127">
        <f>MONTH(Reservas[[#This Row],[Data]])</f>
        <v>4</v>
      </c>
    </row>
    <row r="128" spans="1:12">
      <c r="A128" s="1">
        <v>2128</v>
      </c>
      <c r="B128" s="11">
        <v>43206</v>
      </c>
      <c r="C128" s="10" t="s">
        <v>36</v>
      </c>
      <c r="D128" s="14" t="s">
        <v>7</v>
      </c>
      <c r="E128" s="9" t="s">
        <v>0</v>
      </c>
      <c r="F128" s="14" t="s">
        <v>46</v>
      </c>
      <c r="G128" s="8">
        <v>2955</v>
      </c>
      <c r="H128" s="12">
        <f>Reservas[[#This Row],[Valor Total]]*5%</f>
        <v>147.75</v>
      </c>
      <c r="I128" s="1" t="s">
        <v>13</v>
      </c>
      <c r="J128" s="1">
        <v>4</v>
      </c>
      <c r="K128">
        <f>YEAR(Reservas[[#This Row],[Data]])</f>
        <v>2018</v>
      </c>
      <c r="L128">
        <f>MONTH(Reservas[[#This Row],[Data]])</f>
        <v>4</v>
      </c>
    </row>
    <row r="129" spans="1:12">
      <c r="A129" s="1">
        <v>2129</v>
      </c>
      <c r="B129" s="11">
        <v>43207</v>
      </c>
      <c r="C129" s="10" t="s">
        <v>42</v>
      </c>
      <c r="D129" s="14" t="s">
        <v>7</v>
      </c>
      <c r="E129" s="9" t="s">
        <v>0</v>
      </c>
      <c r="F129" s="14" t="s">
        <v>46</v>
      </c>
      <c r="G129" s="8">
        <v>2990</v>
      </c>
      <c r="H129" s="12">
        <f>Reservas[[#This Row],[Valor Total]]*5%</f>
        <v>149.5</v>
      </c>
      <c r="I129" s="1" t="s">
        <v>13</v>
      </c>
      <c r="J129" s="1">
        <v>5</v>
      </c>
      <c r="K129">
        <f>YEAR(Reservas[[#This Row],[Data]])</f>
        <v>2018</v>
      </c>
      <c r="L129">
        <f>MONTH(Reservas[[#This Row],[Data]])</f>
        <v>4</v>
      </c>
    </row>
    <row r="130" spans="1:12">
      <c r="A130" s="1">
        <v>2130</v>
      </c>
      <c r="B130" s="11">
        <v>43208</v>
      </c>
      <c r="C130" s="10" t="s">
        <v>36</v>
      </c>
      <c r="D130" s="14" t="s">
        <v>7</v>
      </c>
      <c r="E130" s="9" t="s">
        <v>1</v>
      </c>
      <c r="F130" s="14" t="s">
        <v>46</v>
      </c>
      <c r="G130" s="8">
        <v>3025</v>
      </c>
      <c r="H130" s="12">
        <f>Reservas[[#This Row],[Valor Total]]*5%</f>
        <v>151.25</v>
      </c>
      <c r="I130" s="1" t="s">
        <v>15</v>
      </c>
      <c r="J130" s="1">
        <v>5</v>
      </c>
      <c r="K130">
        <f>YEAR(Reservas[[#This Row],[Data]])</f>
        <v>2018</v>
      </c>
      <c r="L130">
        <f>MONTH(Reservas[[#This Row],[Data]])</f>
        <v>4</v>
      </c>
    </row>
    <row r="131" spans="1:12">
      <c r="A131" s="1">
        <v>2131</v>
      </c>
      <c r="B131" s="11">
        <v>43209</v>
      </c>
      <c r="C131" s="10" t="s">
        <v>30</v>
      </c>
      <c r="D131" s="14" t="s">
        <v>8</v>
      </c>
      <c r="E131" s="9" t="s">
        <v>2</v>
      </c>
      <c r="F131" s="14" t="s">
        <v>46</v>
      </c>
      <c r="G131" s="8">
        <v>3060</v>
      </c>
      <c r="H131" s="12">
        <f>Reservas[[#This Row],[Valor Total]]*5%</f>
        <v>153</v>
      </c>
      <c r="I131" s="1" t="s">
        <v>13</v>
      </c>
      <c r="J131" s="1">
        <v>5</v>
      </c>
      <c r="K131">
        <f>YEAR(Reservas[[#This Row],[Data]])</f>
        <v>2018</v>
      </c>
      <c r="L131">
        <f>MONTH(Reservas[[#This Row],[Data]])</f>
        <v>4</v>
      </c>
    </row>
    <row r="132" spans="1:12">
      <c r="A132" s="1">
        <v>2132</v>
      </c>
      <c r="B132" s="11">
        <v>43210</v>
      </c>
      <c r="C132" s="10" t="s">
        <v>36</v>
      </c>
      <c r="D132" s="14" t="s">
        <v>8</v>
      </c>
      <c r="E132" s="9" t="s">
        <v>3</v>
      </c>
      <c r="F132" s="14" t="s">
        <v>46</v>
      </c>
      <c r="G132" s="8">
        <v>3095</v>
      </c>
      <c r="H132" s="12">
        <f>Reservas[[#This Row],[Valor Total]]*5%</f>
        <v>154.75</v>
      </c>
      <c r="I132" s="1" t="s">
        <v>15</v>
      </c>
      <c r="J132" s="1">
        <v>5</v>
      </c>
      <c r="K132">
        <f>YEAR(Reservas[[#This Row],[Data]])</f>
        <v>2018</v>
      </c>
      <c r="L132">
        <f>MONTH(Reservas[[#This Row],[Data]])</f>
        <v>4</v>
      </c>
    </row>
    <row r="133" spans="1:12">
      <c r="A133" s="1">
        <v>2133</v>
      </c>
      <c r="B133" s="11">
        <v>43210</v>
      </c>
      <c r="C133" s="10" t="s">
        <v>42</v>
      </c>
      <c r="D133" s="14" t="s">
        <v>8</v>
      </c>
      <c r="E133" s="9" t="s">
        <v>0</v>
      </c>
      <c r="F133" s="14" t="s">
        <v>46</v>
      </c>
      <c r="G133" s="8">
        <v>3456</v>
      </c>
      <c r="H133" s="12">
        <f>Reservas[[#This Row],[Valor Total]]*5%</f>
        <v>172.8</v>
      </c>
      <c r="I133" s="1" t="s">
        <v>13</v>
      </c>
      <c r="J133" s="1">
        <v>5</v>
      </c>
      <c r="K133">
        <f>YEAR(Reservas[[#This Row],[Data]])</f>
        <v>2018</v>
      </c>
      <c r="L133">
        <f>MONTH(Reservas[[#This Row],[Data]])</f>
        <v>4</v>
      </c>
    </row>
    <row r="134" spans="1:12">
      <c r="A134" s="1">
        <v>2134</v>
      </c>
      <c r="B134" s="11">
        <v>43210</v>
      </c>
      <c r="C134" s="10" t="s">
        <v>25</v>
      </c>
      <c r="D134" s="14" t="s">
        <v>8</v>
      </c>
      <c r="E134" s="9" t="s">
        <v>1</v>
      </c>
      <c r="F134" s="14" t="s">
        <v>46</v>
      </c>
      <c r="G134" s="8">
        <v>4567</v>
      </c>
      <c r="H134" s="12">
        <f>Reservas[[#This Row],[Valor Total]]*5%</f>
        <v>228.35000000000002</v>
      </c>
      <c r="I134" s="1" t="s">
        <v>13</v>
      </c>
      <c r="J134" s="1">
        <v>5</v>
      </c>
      <c r="K134">
        <f>YEAR(Reservas[[#This Row],[Data]])</f>
        <v>2018</v>
      </c>
      <c r="L134">
        <f>MONTH(Reservas[[#This Row],[Data]])</f>
        <v>4</v>
      </c>
    </row>
    <row r="135" spans="1:12">
      <c r="A135" s="1">
        <v>2135</v>
      </c>
      <c r="B135" s="11">
        <v>43210</v>
      </c>
      <c r="C135" s="10" t="s">
        <v>19</v>
      </c>
      <c r="D135" s="14" t="s">
        <v>8</v>
      </c>
      <c r="E135" s="9" t="s">
        <v>2</v>
      </c>
      <c r="F135" s="14" t="s">
        <v>46</v>
      </c>
      <c r="G135" s="8">
        <v>5345</v>
      </c>
      <c r="H135" s="12">
        <f>Reservas[[#This Row],[Valor Total]]*5%</f>
        <v>267.25</v>
      </c>
      <c r="I135" s="1" t="s">
        <v>13</v>
      </c>
      <c r="J135" s="1">
        <v>5</v>
      </c>
      <c r="K135">
        <f>YEAR(Reservas[[#This Row],[Data]])</f>
        <v>2018</v>
      </c>
      <c r="L135">
        <f>MONTH(Reservas[[#This Row],[Data]])</f>
        <v>4</v>
      </c>
    </row>
    <row r="136" spans="1:12">
      <c r="A136" s="1">
        <v>2136</v>
      </c>
      <c r="B136" s="11">
        <v>43210</v>
      </c>
      <c r="C136" s="10" t="s">
        <v>23</v>
      </c>
      <c r="D136" s="14" t="s">
        <v>8</v>
      </c>
      <c r="E136" s="9" t="s">
        <v>3</v>
      </c>
      <c r="F136" s="14" t="s">
        <v>47</v>
      </c>
      <c r="G136" s="8">
        <v>3456</v>
      </c>
      <c r="H136" s="12">
        <f>Reservas[[#This Row],[Valor Total]]*5%</f>
        <v>172.8</v>
      </c>
      <c r="I136" s="1" t="s">
        <v>13</v>
      </c>
      <c r="J136" s="1">
        <v>5</v>
      </c>
      <c r="K136">
        <f>YEAR(Reservas[[#This Row],[Data]])</f>
        <v>2018</v>
      </c>
      <c r="L136">
        <f>MONTH(Reservas[[#This Row],[Data]])</f>
        <v>4</v>
      </c>
    </row>
    <row r="137" spans="1:12">
      <c r="A137" s="1">
        <v>2137</v>
      </c>
      <c r="B137" s="11">
        <v>43211</v>
      </c>
      <c r="C137" s="10" t="s">
        <v>24</v>
      </c>
      <c r="D137" s="14" t="s">
        <v>7</v>
      </c>
      <c r="E137" s="9" t="s">
        <v>3</v>
      </c>
      <c r="F137" s="14" t="s">
        <v>46</v>
      </c>
      <c r="G137" s="8">
        <v>3130</v>
      </c>
      <c r="H137" s="12">
        <f>Reservas[[#This Row],[Valor Total]]*5%</f>
        <v>156.5</v>
      </c>
      <c r="I137" s="1" t="s">
        <v>13</v>
      </c>
      <c r="J137" s="1">
        <v>5</v>
      </c>
      <c r="K137">
        <f>YEAR(Reservas[[#This Row],[Data]])</f>
        <v>2018</v>
      </c>
      <c r="L137">
        <f>MONTH(Reservas[[#This Row],[Data]])</f>
        <v>4</v>
      </c>
    </row>
    <row r="138" spans="1:12">
      <c r="A138" s="1">
        <v>2138</v>
      </c>
      <c r="B138" s="11">
        <v>43212</v>
      </c>
      <c r="C138" s="10" t="s">
        <v>26</v>
      </c>
      <c r="D138" s="14" t="s">
        <v>7</v>
      </c>
      <c r="E138" s="9" t="s">
        <v>1</v>
      </c>
      <c r="F138" s="14" t="s">
        <v>46</v>
      </c>
      <c r="G138" s="8">
        <v>3165</v>
      </c>
      <c r="H138" s="12">
        <f>Reservas[[#This Row],[Valor Total]]*5%</f>
        <v>158.25</v>
      </c>
      <c r="I138" s="1" t="s">
        <v>13</v>
      </c>
      <c r="J138" s="1">
        <v>4</v>
      </c>
      <c r="K138">
        <f>YEAR(Reservas[[#This Row],[Data]])</f>
        <v>2018</v>
      </c>
      <c r="L138">
        <f>MONTH(Reservas[[#This Row],[Data]])</f>
        <v>4</v>
      </c>
    </row>
    <row r="139" spans="1:12">
      <c r="A139" s="1">
        <v>2139</v>
      </c>
      <c r="B139" s="11">
        <v>43213</v>
      </c>
      <c r="C139" s="10" t="s">
        <v>26</v>
      </c>
      <c r="D139" s="14" t="s">
        <v>7</v>
      </c>
      <c r="E139" s="9" t="s">
        <v>0</v>
      </c>
      <c r="F139" s="14" t="s">
        <v>46</v>
      </c>
      <c r="G139" s="8">
        <v>3200</v>
      </c>
      <c r="H139" s="12">
        <f>Reservas[[#This Row],[Valor Total]]*5%</f>
        <v>160</v>
      </c>
      <c r="I139" s="1" t="s">
        <v>15</v>
      </c>
      <c r="J139" s="1">
        <v>4</v>
      </c>
      <c r="K139">
        <f>YEAR(Reservas[[#This Row],[Data]])</f>
        <v>2018</v>
      </c>
      <c r="L139">
        <f>MONTH(Reservas[[#This Row],[Data]])</f>
        <v>4</v>
      </c>
    </row>
    <row r="140" spans="1:12">
      <c r="A140" s="1">
        <v>2140</v>
      </c>
      <c r="B140" s="11">
        <v>43214</v>
      </c>
      <c r="C140" s="10" t="s">
        <v>26</v>
      </c>
      <c r="D140" s="14" t="s">
        <v>8</v>
      </c>
      <c r="E140" s="9" t="s">
        <v>0</v>
      </c>
      <c r="F140" s="14" t="s">
        <v>48</v>
      </c>
      <c r="G140" s="8">
        <v>3235</v>
      </c>
      <c r="H140" s="12">
        <f>Reservas[[#This Row],[Valor Total]]*5%</f>
        <v>161.75</v>
      </c>
      <c r="I140" s="1" t="s">
        <v>13</v>
      </c>
      <c r="J140" s="1">
        <v>4</v>
      </c>
      <c r="K140">
        <f>YEAR(Reservas[[#This Row],[Data]])</f>
        <v>2018</v>
      </c>
      <c r="L140">
        <f>MONTH(Reservas[[#This Row],[Data]])</f>
        <v>4</v>
      </c>
    </row>
    <row r="141" spans="1:12">
      <c r="A141" s="1">
        <v>2141</v>
      </c>
      <c r="B141" s="11">
        <v>43215</v>
      </c>
      <c r="C141" s="10" t="s">
        <v>27</v>
      </c>
      <c r="D141" s="14" t="s">
        <v>8</v>
      </c>
      <c r="E141" s="9" t="s">
        <v>1</v>
      </c>
      <c r="F141" s="14" t="s">
        <v>46</v>
      </c>
      <c r="G141" s="8">
        <v>3270</v>
      </c>
      <c r="H141" s="12">
        <f>Reservas[[#This Row],[Valor Total]]*5%</f>
        <v>163.5</v>
      </c>
      <c r="I141" s="1" t="s">
        <v>15</v>
      </c>
      <c r="J141" s="1">
        <v>3</v>
      </c>
      <c r="K141">
        <f>YEAR(Reservas[[#This Row],[Data]])</f>
        <v>2018</v>
      </c>
      <c r="L141">
        <f>MONTH(Reservas[[#This Row],[Data]])</f>
        <v>4</v>
      </c>
    </row>
    <row r="142" spans="1:12">
      <c r="A142" s="1">
        <v>2142</v>
      </c>
      <c r="B142" s="11">
        <v>43216</v>
      </c>
      <c r="C142" s="10" t="s">
        <v>28</v>
      </c>
      <c r="D142" s="14" t="s">
        <v>7</v>
      </c>
      <c r="E142" s="9" t="s">
        <v>2</v>
      </c>
      <c r="F142" s="14" t="s">
        <v>46</v>
      </c>
      <c r="G142" s="8">
        <v>3305</v>
      </c>
      <c r="H142" s="12">
        <f>Reservas[[#This Row],[Valor Total]]*5%</f>
        <v>165.25</v>
      </c>
      <c r="I142" s="1" t="s">
        <v>13</v>
      </c>
      <c r="J142" s="1">
        <v>3</v>
      </c>
      <c r="K142">
        <f>YEAR(Reservas[[#This Row],[Data]])</f>
        <v>2018</v>
      </c>
      <c r="L142">
        <f>MONTH(Reservas[[#This Row],[Data]])</f>
        <v>4</v>
      </c>
    </row>
    <row r="143" spans="1:12">
      <c r="A143" s="1">
        <v>2143</v>
      </c>
      <c r="B143" s="11">
        <v>43217</v>
      </c>
      <c r="C143" s="10" t="s">
        <v>29</v>
      </c>
      <c r="D143" s="14" t="s">
        <v>7</v>
      </c>
      <c r="E143" s="9" t="s">
        <v>3</v>
      </c>
      <c r="F143" s="14" t="s">
        <v>46</v>
      </c>
      <c r="G143" s="8">
        <v>3340</v>
      </c>
      <c r="H143" s="12">
        <f>Reservas[[#This Row],[Valor Total]]*5%</f>
        <v>167</v>
      </c>
      <c r="I143" s="1" t="s">
        <v>13</v>
      </c>
      <c r="J143" s="1">
        <v>5</v>
      </c>
      <c r="K143">
        <f>YEAR(Reservas[[#This Row],[Data]])</f>
        <v>2018</v>
      </c>
      <c r="L143">
        <f>MONTH(Reservas[[#This Row],[Data]])</f>
        <v>4</v>
      </c>
    </row>
    <row r="144" spans="1:12">
      <c r="A144" s="1">
        <v>2144</v>
      </c>
      <c r="B144" s="11">
        <v>43218</v>
      </c>
      <c r="C144" s="10" t="s">
        <v>30</v>
      </c>
      <c r="D144" s="14" t="s">
        <v>7</v>
      </c>
      <c r="E144" s="9" t="s">
        <v>3</v>
      </c>
      <c r="F144" s="14" t="s">
        <v>47</v>
      </c>
      <c r="G144" s="8">
        <v>3375</v>
      </c>
      <c r="H144" s="12">
        <f>Reservas[[#This Row],[Valor Total]]*5%</f>
        <v>168.75</v>
      </c>
      <c r="I144" s="1" t="s">
        <v>15</v>
      </c>
      <c r="J144" s="1">
        <v>5</v>
      </c>
      <c r="K144">
        <f>YEAR(Reservas[[#This Row],[Data]])</f>
        <v>2018</v>
      </c>
      <c r="L144">
        <f>MONTH(Reservas[[#This Row],[Data]])</f>
        <v>4</v>
      </c>
    </row>
    <row r="145" spans="1:12">
      <c r="A145" s="1">
        <v>2145</v>
      </c>
      <c r="B145" s="11">
        <v>43219</v>
      </c>
      <c r="C145" s="10" t="s">
        <v>31</v>
      </c>
      <c r="D145" s="14" t="s">
        <v>8</v>
      </c>
      <c r="E145" s="9" t="s">
        <v>1</v>
      </c>
      <c r="F145" s="14" t="s">
        <v>46</v>
      </c>
      <c r="G145" s="8">
        <v>3410</v>
      </c>
      <c r="H145" s="12">
        <f>Reservas[[#This Row],[Valor Total]]*5%</f>
        <v>170.5</v>
      </c>
      <c r="I145" s="1" t="s">
        <v>13</v>
      </c>
      <c r="J145" s="1">
        <v>5</v>
      </c>
      <c r="K145">
        <f>YEAR(Reservas[[#This Row],[Data]])</f>
        <v>2018</v>
      </c>
      <c r="L145">
        <f>MONTH(Reservas[[#This Row],[Data]])</f>
        <v>4</v>
      </c>
    </row>
    <row r="146" spans="1:12">
      <c r="A146" s="1">
        <v>2146</v>
      </c>
      <c r="B146" s="11">
        <v>43220</v>
      </c>
      <c r="C146" s="10" t="s">
        <v>32</v>
      </c>
      <c r="D146" s="14" t="s">
        <v>8</v>
      </c>
      <c r="E146" s="9" t="s">
        <v>0</v>
      </c>
      <c r="F146" s="14" t="s">
        <v>46</v>
      </c>
      <c r="G146" s="8">
        <v>3445</v>
      </c>
      <c r="H146" s="12">
        <f>Reservas[[#This Row],[Valor Total]]*5%</f>
        <v>172.25</v>
      </c>
      <c r="I146" s="1" t="s">
        <v>15</v>
      </c>
      <c r="J146" s="1">
        <v>4</v>
      </c>
      <c r="K146">
        <f>YEAR(Reservas[[#This Row],[Data]])</f>
        <v>2018</v>
      </c>
      <c r="L146">
        <f>MONTH(Reservas[[#This Row],[Data]])</f>
        <v>4</v>
      </c>
    </row>
    <row r="147" spans="1:12">
      <c r="A147" s="1">
        <v>2147</v>
      </c>
      <c r="B147" s="11">
        <v>43221</v>
      </c>
      <c r="C147" s="10" t="s">
        <v>33</v>
      </c>
      <c r="D147" s="14" t="s">
        <v>7</v>
      </c>
      <c r="E147" s="9" t="s">
        <v>0</v>
      </c>
      <c r="F147" s="14" t="s">
        <v>46</v>
      </c>
      <c r="G147" s="8">
        <v>1730</v>
      </c>
      <c r="H147" s="12">
        <f>Reservas[[#This Row],[Valor Total]]*5%</f>
        <v>86.5</v>
      </c>
      <c r="I147" s="1" t="s">
        <v>13</v>
      </c>
      <c r="J147" s="1">
        <v>3</v>
      </c>
      <c r="K147">
        <f>YEAR(Reservas[[#This Row],[Data]])</f>
        <v>2018</v>
      </c>
      <c r="L147">
        <f>MONTH(Reservas[[#This Row],[Data]])</f>
        <v>5</v>
      </c>
    </row>
    <row r="148" spans="1:12">
      <c r="A148" s="1">
        <v>2148</v>
      </c>
      <c r="B148" s="11">
        <v>43222</v>
      </c>
      <c r="C148" s="10" t="s">
        <v>34</v>
      </c>
      <c r="D148" s="14" t="s">
        <v>7</v>
      </c>
      <c r="E148" s="9" t="s">
        <v>1</v>
      </c>
      <c r="F148" s="14" t="s">
        <v>46</v>
      </c>
      <c r="G148" s="8">
        <v>1765</v>
      </c>
      <c r="H148" s="12">
        <f>Reservas[[#This Row],[Valor Total]]*5%</f>
        <v>88.25</v>
      </c>
      <c r="I148" s="1" t="s">
        <v>13</v>
      </c>
      <c r="J148" s="1">
        <v>5</v>
      </c>
      <c r="K148">
        <f>YEAR(Reservas[[#This Row],[Data]])</f>
        <v>2018</v>
      </c>
      <c r="L148">
        <f>MONTH(Reservas[[#This Row],[Data]])</f>
        <v>5</v>
      </c>
    </row>
    <row r="149" spans="1:12">
      <c r="A149" s="1">
        <v>2149</v>
      </c>
      <c r="B149" s="11">
        <v>43223</v>
      </c>
      <c r="C149" s="10" t="s">
        <v>34</v>
      </c>
      <c r="D149" s="14" t="s">
        <v>7</v>
      </c>
      <c r="E149" s="9" t="s">
        <v>2</v>
      </c>
      <c r="F149" s="14" t="s">
        <v>47</v>
      </c>
      <c r="G149" s="8">
        <v>1800</v>
      </c>
      <c r="H149" s="12">
        <f>Reservas[[#This Row],[Valor Total]]*5%</f>
        <v>90</v>
      </c>
      <c r="I149" s="1" t="s">
        <v>15</v>
      </c>
      <c r="J149" s="1">
        <v>5</v>
      </c>
      <c r="K149">
        <f>YEAR(Reservas[[#This Row],[Data]])</f>
        <v>2018</v>
      </c>
      <c r="L149">
        <f>MONTH(Reservas[[#This Row],[Data]])</f>
        <v>5</v>
      </c>
    </row>
    <row r="150" spans="1:12">
      <c r="A150" s="1">
        <v>2150</v>
      </c>
      <c r="B150" s="11">
        <v>43224</v>
      </c>
      <c r="C150" s="10" t="s">
        <v>30</v>
      </c>
      <c r="D150" s="14" t="s">
        <v>8</v>
      </c>
      <c r="E150" s="9" t="s">
        <v>3</v>
      </c>
      <c r="F150" s="14" t="s">
        <v>46</v>
      </c>
      <c r="G150" s="8">
        <v>1835</v>
      </c>
      <c r="H150" s="12">
        <f>Reservas[[#This Row],[Valor Total]]*5%</f>
        <v>91.75</v>
      </c>
      <c r="I150" s="1" t="s">
        <v>13</v>
      </c>
      <c r="J150" s="1">
        <v>5</v>
      </c>
      <c r="K150">
        <f>YEAR(Reservas[[#This Row],[Data]])</f>
        <v>2018</v>
      </c>
      <c r="L150">
        <f>MONTH(Reservas[[#This Row],[Data]])</f>
        <v>5</v>
      </c>
    </row>
    <row r="151" spans="1:12">
      <c r="A151" s="1">
        <v>2151</v>
      </c>
      <c r="B151" s="11">
        <v>43225</v>
      </c>
      <c r="C151" s="10" t="s">
        <v>42</v>
      </c>
      <c r="D151" s="14" t="s">
        <v>8</v>
      </c>
      <c r="E151" s="9" t="s">
        <v>3</v>
      </c>
      <c r="F151" s="14" t="s">
        <v>46</v>
      </c>
      <c r="G151" s="8">
        <v>1870</v>
      </c>
      <c r="H151" s="12">
        <f>Reservas[[#This Row],[Valor Total]]*5%</f>
        <v>93.5</v>
      </c>
      <c r="I151" s="1" t="s">
        <v>15</v>
      </c>
      <c r="J151" s="1">
        <v>5</v>
      </c>
      <c r="K151">
        <f>YEAR(Reservas[[#This Row],[Data]])</f>
        <v>2018</v>
      </c>
      <c r="L151">
        <f>MONTH(Reservas[[#This Row],[Data]])</f>
        <v>5</v>
      </c>
    </row>
    <row r="152" spans="1:12">
      <c r="A152" s="1">
        <v>2152</v>
      </c>
      <c r="B152" s="11">
        <v>43226</v>
      </c>
      <c r="C152" s="10" t="s">
        <v>42</v>
      </c>
      <c r="D152" s="14" t="s">
        <v>7</v>
      </c>
      <c r="E152" s="9" t="s">
        <v>1</v>
      </c>
      <c r="F152" s="14" t="s">
        <v>48</v>
      </c>
      <c r="G152" s="8">
        <v>1905</v>
      </c>
      <c r="H152" s="12">
        <f>Reservas[[#This Row],[Valor Total]]*5%</f>
        <v>95.25</v>
      </c>
      <c r="I152" s="1" t="s">
        <v>13</v>
      </c>
      <c r="J152" s="1">
        <v>4</v>
      </c>
      <c r="K152">
        <f>YEAR(Reservas[[#This Row],[Data]])</f>
        <v>2018</v>
      </c>
      <c r="L152">
        <f>MONTH(Reservas[[#This Row],[Data]])</f>
        <v>5</v>
      </c>
    </row>
    <row r="153" spans="1:12">
      <c r="A153" s="1">
        <v>2153</v>
      </c>
      <c r="B153" s="11">
        <v>43227</v>
      </c>
      <c r="C153" s="10" t="s">
        <v>35</v>
      </c>
      <c r="D153" s="14" t="s">
        <v>7</v>
      </c>
      <c r="E153" s="9" t="s">
        <v>0</v>
      </c>
      <c r="F153" s="14" t="s">
        <v>46</v>
      </c>
      <c r="G153" s="8">
        <v>1940</v>
      </c>
      <c r="H153" s="12">
        <f>Reservas[[#This Row],[Valor Total]]*5%</f>
        <v>97</v>
      </c>
      <c r="I153" s="1" t="s">
        <v>13</v>
      </c>
      <c r="J153" s="1">
        <v>4</v>
      </c>
      <c r="K153">
        <f>YEAR(Reservas[[#This Row],[Data]])</f>
        <v>2018</v>
      </c>
      <c r="L153">
        <f>MONTH(Reservas[[#This Row],[Data]])</f>
        <v>5</v>
      </c>
    </row>
    <row r="154" spans="1:12">
      <c r="A154" s="1">
        <v>2154</v>
      </c>
      <c r="B154" s="11">
        <v>43228</v>
      </c>
      <c r="C154" s="10" t="s">
        <v>36</v>
      </c>
      <c r="D154" s="14" t="s">
        <v>7</v>
      </c>
      <c r="E154" s="9" t="s">
        <v>0</v>
      </c>
      <c r="F154" s="14" t="s">
        <v>46</v>
      </c>
      <c r="G154" s="8">
        <v>1975</v>
      </c>
      <c r="H154" s="12">
        <f>Reservas[[#This Row],[Valor Total]]*5%</f>
        <v>98.75</v>
      </c>
      <c r="I154" s="1" t="s">
        <v>15</v>
      </c>
      <c r="J154" s="1">
        <v>5</v>
      </c>
      <c r="K154">
        <f>YEAR(Reservas[[#This Row],[Data]])</f>
        <v>2018</v>
      </c>
      <c r="L154">
        <f>MONTH(Reservas[[#This Row],[Data]])</f>
        <v>5</v>
      </c>
    </row>
    <row r="155" spans="1:12">
      <c r="A155" s="1">
        <v>2155</v>
      </c>
      <c r="B155" s="11">
        <v>43229</v>
      </c>
      <c r="C155" s="10" t="s">
        <v>37</v>
      </c>
      <c r="D155" s="14" t="s">
        <v>8</v>
      </c>
      <c r="E155" s="9" t="s">
        <v>1</v>
      </c>
      <c r="F155" s="14" t="s">
        <v>46</v>
      </c>
      <c r="G155" s="8">
        <v>2010</v>
      </c>
      <c r="H155" s="12">
        <f>Reservas[[#This Row],[Valor Total]]*5%</f>
        <v>100.5</v>
      </c>
      <c r="I155" s="1" t="s">
        <v>13</v>
      </c>
      <c r="J155" s="1">
        <v>5</v>
      </c>
      <c r="K155">
        <f>YEAR(Reservas[[#This Row],[Data]])</f>
        <v>2018</v>
      </c>
      <c r="L155">
        <f>MONTH(Reservas[[#This Row],[Data]])</f>
        <v>5</v>
      </c>
    </row>
    <row r="156" spans="1:12">
      <c r="A156" s="1">
        <v>2156</v>
      </c>
      <c r="B156" s="11">
        <v>43230</v>
      </c>
      <c r="C156" s="10" t="s">
        <v>38</v>
      </c>
      <c r="D156" s="14" t="s">
        <v>8</v>
      </c>
      <c r="E156" s="9" t="s">
        <v>2</v>
      </c>
      <c r="F156" s="14" t="s">
        <v>47</v>
      </c>
      <c r="G156" s="8">
        <v>2045</v>
      </c>
      <c r="H156" s="12">
        <f>Reservas[[#This Row],[Valor Total]]*5%</f>
        <v>102.25</v>
      </c>
      <c r="I156" s="1" t="s">
        <v>13</v>
      </c>
      <c r="J156" s="1">
        <v>5</v>
      </c>
      <c r="K156">
        <f>YEAR(Reservas[[#This Row],[Data]])</f>
        <v>2018</v>
      </c>
      <c r="L156">
        <f>MONTH(Reservas[[#This Row],[Data]])</f>
        <v>5</v>
      </c>
    </row>
    <row r="157" spans="1:12">
      <c r="A157" s="1">
        <v>2157</v>
      </c>
      <c r="B157" s="11">
        <v>43231</v>
      </c>
      <c r="C157" s="10" t="s">
        <v>25</v>
      </c>
      <c r="D157" s="14" t="s">
        <v>7</v>
      </c>
      <c r="E157" s="9" t="s">
        <v>3</v>
      </c>
      <c r="F157" s="14" t="s">
        <v>46</v>
      </c>
      <c r="G157" s="8">
        <v>2080</v>
      </c>
      <c r="H157" s="12">
        <f>Reservas[[#This Row],[Valor Total]]*5%</f>
        <v>104</v>
      </c>
      <c r="I157" s="1" t="s">
        <v>13</v>
      </c>
      <c r="J157" s="1">
        <v>3</v>
      </c>
      <c r="K157">
        <f>YEAR(Reservas[[#This Row],[Data]])</f>
        <v>2018</v>
      </c>
      <c r="L157">
        <f>MONTH(Reservas[[#This Row],[Data]])</f>
        <v>5</v>
      </c>
    </row>
    <row r="158" spans="1:12">
      <c r="A158" s="1">
        <v>2158</v>
      </c>
      <c r="B158" s="11">
        <v>43232</v>
      </c>
      <c r="C158" s="10" t="s">
        <v>39</v>
      </c>
      <c r="D158" s="14" t="s">
        <v>7</v>
      </c>
      <c r="E158" s="9" t="s">
        <v>3</v>
      </c>
      <c r="F158" s="14" t="s">
        <v>46</v>
      </c>
      <c r="G158" s="8">
        <v>2115</v>
      </c>
      <c r="H158" s="12">
        <f>Reservas[[#This Row],[Valor Total]]*5%</f>
        <v>105.75</v>
      </c>
      <c r="I158" s="1" t="s">
        <v>13</v>
      </c>
      <c r="J158" s="1">
        <v>5</v>
      </c>
      <c r="K158">
        <f>YEAR(Reservas[[#This Row],[Data]])</f>
        <v>2018</v>
      </c>
      <c r="L158">
        <f>MONTH(Reservas[[#This Row],[Data]])</f>
        <v>5</v>
      </c>
    </row>
    <row r="159" spans="1:12">
      <c r="A159" s="1">
        <v>2159</v>
      </c>
      <c r="B159" s="11">
        <v>43233</v>
      </c>
      <c r="C159" s="10" t="s">
        <v>40</v>
      </c>
      <c r="D159" s="14" t="s">
        <v>7</v>
      </c>
      <c r="E159" s="9" t="s">
        <v>1</v>
      </c>
      <c r="F159" s="14" t="s">
        <v>46</v>
      </c>
      <c r="G159" s="8">
        <v>2150</v>
      </c>
      <c r="H159" s="12">
        <f>Reservas[[#This Row],[Valor Total]]*5%</f>
        <v>107.5</v>
      </c>
      <c r="I159" s="1" t="s">
        <v>15</v>
      </c>
      <c r="J159" s="1">
        <v>5</v>
      </c>
      <c r="K159">
        <f>YEAR(Reservas[[#This Row],[Data]])</f>
        <v>2018</v>
      </c>
      <c r="L159">
        <f>MONTH(Reservas[[#This Row],[Data]])</f>
        <v>5</v>
      </c>
    </row>
    <row r="160" spans="1:12">
      <c r="A160" s="1">
        <v>2160</v>
      </c>
      <c r="B160" s="11">
        <v>43234</v>
      </c>
      <c r="C160" s="10" t="s">
        <v>41</v>
      </c>
      <c r="D160" s="14" t="s">
        <v>8</v>
      </c>
      <c r="E160" s="9" t="s">
        <v>0</v>
      </c>
      <c r="F160" s="14" t="s">
        <v>46</v>
      </c>
      <c r="G160" s="8">
        <v>2185</v>
      </c>
      <c r="H160" s="12">
        <f>Reservas[[#This Row],[Valor Total]]*5%</f>
        <v>109.25</v>
      </c>
      <c r="I160" s="1" t="s">
        <v>13</v>
      </c>
      <c r="J160" s="1">
        <v>5</v>
      </c>
      <c r="K160">
        <f>YEAR(Reservas[[#This Row],[Data]])</f>
        <v>2018</v>
      </c>
      <c r="L160">
        <f>MONTH(Reservas[[#This Row],[Data]])</f>
        <v>5</v>
      </c>
    </row>
    <row r="161" spans="1:12">
      <c r="A161" s="1">
        <v>2161</v>
      </c>
      <c r="B161" s="11">
        <v>43235</v>
      </c>
      <c r="C161" s="10" t="s">
        <v>42</v>
      </c>
      <c r="D161" s="14" t="s">
        <v>8</v>
      </c>
      <c r="E161" s="9" t="s">
        <v>0</v>
      </c>
      <c r="F161" s="14" t="s">
        <v>48</v>
      </c>
      <c r="G161" s="8">
        <v>2220</v>
      </c>
      <c r="H161" s="12">
        <f>Reservas[[#This Row],[Valor Total]]*5%</f>
        <v>111</v>
      </c>
      <c r="I161" s="1" t="s">
        <v>15</v>
      </c>
      <c r="J161" s="1">
        <v>4</v>
      </c>
      <c r="K161">
        <f>YEAR(Reservas[[#This Row],[Data]])</f>
        <v>2018</v>
      </c>
      <c r="L161">
        <f>MONTH(Reservas[[#This Row],[Data]])</f>
        <v>5</v>
      </c>
    </row>
    <row r="162" spans="1:12">
      <c r="A162" s="1">
        <v>2162</v>
      </c>
      <c r="B162" s="11">
        <v>43236</v>
      </c>
      <c r="C162" s="10" t="s">
        <v>43</v>
      </c>
      <c r="D162" s="14" t="s">
        <v>7</v>
      </c>
      <c r="E162" s="9" t="s">
        <v>1</v>
      </c>
      <c r="F162" s="14" t="s">
        <v>46</v>
      </c>
      <c r="G162" s="8">
        <v>2255</v>
      </c>
      <c r="H162" s="12">
        <f>Reservas[[#This Row],[Valor Total]]*5%</f>
        <v>112.75</v>
      </c>
      <c r="I162" s="1" t="s">
        <v>13</v>
      </c>
      <c r="J162" s="1">
        <v>4</v>
      </c>
      <c r="K162">
        <f>YEAR(Reservas[[#This Row],[Data]])</f>
        <v>2018</v>
      </c>
      <c r="L162">
        <f>MONTH(Reservas[[#This Row],[Data]])</f>
        <v>5</v>
      </c>
    </row>
    <row r="163" spans="1:12">
      <c r="A163" s="1">
        <v>2163</v>
      </c>
      <c r="B163" s="11">
        <v>43237</v>
      </c>
      <c r="C163" s="10" t="s">
        <v>34</v>
      </c>
      <c r="D163" s="14" t="s">
        <v>7</v>
      </c>
      <c r="E163" s="9" t="s">
        <v>2</v>
      </c>
      <c r="F163" s="14" t="s">
        <v>46</v>
      </c>
      <c r="G163" s="8">
        <v>2290</v>
      </c>
      <c r="H163" s="12">
        <f>Reservas[[#This Row],[Valor Total]]*5%</f>
        <v>114.5</v>
      </c>
      <c r="I163" s="1" t="s">
        <v>13</v>
      </c>
      <c r="J163" s="1">
        <v>5</v>
      </c>
      <c r="K163">
        <f>YEAR(Reservas[[#This Row],[Data]])</f>
        <v>2018</v>
      </c>
      <c r="L163">
        <f>MONTH(Reservas[[#This Row],[Data]])</f>
        <v>5</v>
      </c>
    </row>
    <row r="164" spans="1:12">
      <c r="A164" s="1">
        <v>2164</v>
      </c>
      <c r="B164" s="11">
        <v>43238</v>
      </c>
      <c r="C164" s="10" t="s">
        <v>44</v>
      </c>
      <c r="D164" s="14" t="s">
        <v>7</v>
      </c>
      <c r="E164" s="9" t="s">
        <v>3</v>
      </c>
      <c r="F164" s="14" t="s">
        <v>46</v>
      </c>
      <c r="G164" s="8">
        <v>2325</v>
      </c>
      <c r="H164" s="12">
        <f>Reservas[[#This Row],[Valor Total]]*5%</f>
        <v>116.25</v>
      </c>
      <c r="I164" s="1" t="s">
        <v>15</v>
      </c>
      <c r="J164" s="1">
        <v>5</v>
      </c>
      <c r="K164">
        <f>YEAR(Reservas[[#This Row],[Data]])</f>
        <v>2018</v>
      </c>
      <c r="L164">
        <f>MONTH(Reservas[[#This Row],[Data]])</f>
        <v>5</v>
      </c>
    </row>
    <row r="165" spans="1:12">
      <c r="A165" s="1">
        <v>2165</v>
      </c>
      <c r="B165" s="11">
        <v>43239</v>
      </c>
      <c r="C165" s="10" t="s">
        <v>34</v>
      </c>
      <c r="D165" s="14" t="s">
        <v>8</v>
      </c>
      <c r="E165" s="9" t="s">
        <v>3</v>
      </c>
      <c r="F165" s="14" t="s">
        <v>48</v>
      </c>
      <c r="G165" s="8">
        <v>2360</v>
      </c>
      <c r="H165" s="12">
        <f>Reservas[[#This Row],[Valor Total]]*5%</f>
        <v>118</v>
      </c>
      <c r="I165" s="1" t="s">
        <v>13</v>
      </c>
      <c r="J165" s="1">
        <v>5</v>
      </c>
      <c r="K165">
        <f>YEAR(Reservas[[#This Row],[Data]])</f>
        <v>2018</v>
      </c>
      <c r="L165">
        <f>MONTH(Reservas[[#This Row],[Data]])</f>
        <v>5</v>
      </c>
    </row>
    <row r="166" spans="1:12">
      <c r="A166" s="1">
        <v>2166</v>
      </c>
      <c r="B166" s="11">
        <v>43240</v>
      </c>
      <c r="C166" s="10" t="s">
        <v>24</v>
      </c>
      <c r="D166" s="14" t="s">
        <v>8</v>
      </c>
      <c r="E166" s="9" t="s">
        <v>1</v>
      </c>
      <c r="F166" s="14" t="s">
        <v>48</v>
      </c>
      <c r="G166" s="8">
        <v>2395</v>
      </c>
      <c r="H166" s="12">
        <f>Reservas[[#This Row],[Valor Total]]*5%</f>
        <v>119.75</v>
      </c>
      <c r="I166" s="1" t="s">
        <v>15</v>
      </c>
      <c r="J166" s="1">
        <v>5</v>
      </c>
      <c r="K166">
        <f>YEAR(Reservas[[#This Row],[Data]])</f>
        <v>2018</v>
      </c>
      <c r="L166">
        <f>MONTH(Reservas[[#This Row],[Data]])</f>
        <v>5</v>
      </c>
    </row>
    <row r="167" spans="1:12">
      <c r="A167" s="1">
        <v>2167</v>
      </c>
      <c r="B167" s="11">
        <v>43241</v>
      </c>
      <c r="C167" s="10" t="s">
        <v>30</v>
      </c>
      <c r="D167" s="14" t="s">
        <v>7</v>
      </c>
      <c r="E167" s="9" t="s">
        <v>0</v>
      </c>
      <c r="F167" s="14" t="s">
        <v>47</v>
      </c>
      <c r="G167" s="8">
        <v>2430</v>
      </c>
      <c r="H167" s="12">
        <f>Reservas[[#This Row],[Valor Total]]*5%</f>
        <v>121.5</v>
      </c>
      <c r="I167" s="1" t="s">
        <v>13</v>
      </c>
      <c r="J167" s="1">
        <v>5</v>
      </c>
      <c r="K167">
        <f>YEAR(Reservas[[#This Row],[Data]])</f>
        <v>2018</v>
      </c>
      <c r="L167">
        <f>MONTH(Reservas[[#This Row],[Data]])</f>
        <v>5</v>
      </c>
    </row>
    <row r="168" spans="1:12">
      <c r="A168" s="1">
        <v>2168</v>
      </c>
      <c r="B168" s="11">
        <v>43242</v>
      </c>
      <c r="C168" s="10" t="s">
        <v>42</v>
      </c>
      <c r="D168" s="14" t="s">
        <v>7</v>
      </c>
      <c r="E168" s="9" t="s">
        <v>0</v>
      </c>
      <c r="F168" s="14" t="s">
        <v>46</v>
      </c>
      <c r="G168" s="8">
        <v>2465</v>
      </c>
      <c r="H168" s="12">
        <f>Reservas[[#This Row],[Valor Total]]*5%</f>
        <v>123.25</v>
      </c>
      <c r="I168" s="1" t="s">
        <v>13</v>
      </c>
      <c r="J168" s="1">
        <v>5</v>
      </c>
      <c r="K168">
        <f>YEAR(Reservas[[#This Row],[Data]])</f>
        <v>2018</v>
      </c>
      <c r="L168">
        <f>MONTH(Reservas[[#This Row],[Data]])</f>
        <v>5</v>
      </c>
    </row>
    <row r="169" spans="1:12">
      <c r="A169" s="1">
        <v>2169</v>
      </c>
      <c r="B169" s="11">
        <v>43243</v>
      </c>
      <c r="C169" s="10" t="s">
        <v>42</v>
      </c>
      <c r="D169" s="14" t="s">
        <v>7</v>
      </c>
      <c r="E169" s="9" t="s">
        <v>1</v>
      </c>
      <c r="F169" s="14" t="s">
        <v>46</v>
      </c>
      <c r="G169" s="8">
        <v>2500</v>
      </c>
      <c r="H169" s="12">
        <f>Reservas[[#This Row],[Valor Total]]*5%</f>
        <v>125</v>
      </c>
      <c r="I169" s="1" t="s">
        <v>15</v>
      </c>
      <c r="J169" s="1">
        <v>4</v>
      </c>
      <c r="K169">
        <f>YEAR(Reservas[[#This Row],[Data]])</f>
        <v>2018</v>
      </c>
      <c r="L169">
        <f>MONTH(Reservas[[#This Row],[Data]])</f>
        <v>5</v>
      </c>
    </row>
    <row r="170" spans="1:12">
      <c r="A170" s="1">
        <v>2170</v>
      </c>
      <c r="B170" s="11">
        <v>43244</v>
      </c>
      <c r="C170" s="10" t="s">
        <v>36</v>
      </c>
      <c r="D170" s="14" t="s">
        <v>8</v>
      </c>
      <c r="E170" s="9" t="s">
        <v>2</v>
      </c>
      <c r="F170" s="14" t="s">
        <v>47</v>
      </c>
      <c r="G170" s="8">
        <v>2535</v>
      </c>
      <c r="H170" s="12">
        <f>Reservas[[#This Row],[Valor Total]]*5%</f>
        <v>126.75</v>
      </c>
      <c r="I170" s="1" t="s">
        <v>13</v>
      </c>
      <c r="J170" s="1">
        <v>4</v>
      </c>
      <c r="K170">
        <f>YEAR(Reservas[[#This Row],[Data]])</f>
        <v>2018</v>
      </c>
      <c r="L170">
        <f>MONTH(Reservas[[#This Row],[Data]])</f>
        <v>5</v>
      </c>
    </row>
    <row r="171" spans="1:12">
      <c r="A171" s="1">
        <v>2171</v>
      </c>
      <c r="B171" s="11">
        <v>43245</v>
      </c>
      <c r="C171" s="10" t="s">
        <v>38</v>
      </c>
      <c r="D171" s="14" t="s">
        <v>8</v>
      </c>
      <c r="E171" s="9" t="s">
        <v>3</v>
      </c>
      <c r="F171" s="14" t="s">
        <v>46</v>
      </c>
      <c r="G171" s="8">
        <v>2570</v>
      </c>
      <c r="H171" s="12">
        <f>Reservas[[#This Row],[Valor Total]]*5%</f>
        <v>128.5</v>
      </c>
      <c r="I171" s="1" t="s">
        <v>15</v>
      </c>
      <c r="J171" s="1">
        <v>5</v>
      </c>
      <c r="K171">
        <f>YEAR(Reservas[[#This Row],[Data]])</f>
        <v>2018</v>
      </c>
      <c r="L171">
        <f>MONTH(Reservas[[#This Row],[Data]])</f>
        <v>5</v>
      </c>
    </row>
    <row r="172" spans="1:12">
      <c r="A172" s="1">
        <v>2172</v>
      </c>
      <c r="B172" s="11">
        <v>43246</v>
      </c>
      <c r="C172" s="10" t="s">
        <v>41</v>
      </c>
      <c r="D172" s="14" t="s">
        <v>7</v>
      </c>
      <c r="E172" s="9" t="s">
        <v>3</v>
      </c>
      <c r="F172" s="14" t="s">
        <v>46</v>
      </c>
      <c r="G172" s="8">
        <v>2605</v>
      </c>
      <c r="H172" s="12">
        <f>Reservas[[#This Row],[Valor Total]]*5%</f>
        <v>130.25</v>
      </c>
      <c r="I172" s="1" t="s">
        <v>13</v>
      </c>
      <c r="J172" s="1">
        <v>5</v>
      </c>
      <c r="K172">
        <f>YEAR(Reservas[[#This Row],[Data]])</f>
        <v>2018</v>
      </c>
      <c r="L172">
        <f>MONTH(Reservas[[#This Row],[Data]])</f>
        <v>5</v>
      </c>
    </row>
    <row r="173" spans="1:12">
      <c r="A173" s="1">
        <v>2173</v>
      </c>
      <c r="B173" s="11">
        <v>43247</v>
      </c>
      <c r="C173" s="10" t="s">
        <v>25</v>
      </c>
      <c r="D173" s="14" t="s">
        <v>7</v>
      </c>
      <c r="E173" s="9" t="s">
        <v>1</v>
      </c>
      <c r="F173" s="14" t="s">
        <v>46</v>
      </c>
      <c r="G173" s="8">
        <v>2640</v>
      </c>
      <c r="H173" s="12">
        <f>Reservas[[#This Row],[Valor Total]]*5%</f>
        <v>132</v>
      </c>
      <c r="I173" s="1" t="s">
        <v>13</v>
      </c>
      <c r="J173" s="1">
        <v>5</v>
      </c>
      <c r="K173">
        <f>YEAR(Reservas[[#This Row],[Data]])</f>
        <v>2018</v>
      </c>
      <c r="L173">
        <f>MONTH(Reservas[[#This Row],[Data]])</f>
        <v>5</v>
      </c>
    </row>
    <row r="174" spans="1:12">
      <c r="A174" s="1">
        <v>2174</v>
      </c>
      <c r="B174" s="11">
        <v>43248</v>
      </c>
      <c r="C174" s="10" t="s">
        <v>38</v>
      </c>
      <c r="D174" s="14" t="s">
        <v>7</v>
      </c>
      <c r="E174" s="9" t="s">
        <v>0</v>
      </c>
      <c r="F174" s="14" t="s">
        <v>46</v>
      </c>
      <c r="G174" s="8">
        <v>2675</v>
      </c>
      <c r="H174" s="12">
        <f>Reservas[[#This Row],[Valor Total]]*5%</f>
        <v>133.75</v>
      </c>
      <c r="I174" s="1" t="s">
        <v>15</v>
      </c>
      <c r="J174" s="1">
        <v>5</v>
      </c>
      <c r="K174">
        <f>YEAR(Reservas[[#This Row],[Data]])</f>
        <v>2018</v>
      </c>
      <c r="L174">
        <f>MONTH(Reservas[[#This Row],[Data]])</f>
        <v>5</v>
      </c>
    </row>
    <row r="175" spans="1:12">
      <c r="A175" s="1">
        <v>2175</v>
      </c>
      <c r="B175" s="11">
        <v>43249</v>
      </c>
      <c r="C175" s="10" t="s">
        <v>24</v>
      </c>
      <c r="D175" s="14" t="s">
        <v>8</v>
      </c>
      <c r="E175" s="9" t="s">
        <v>0</v>
      </c>
      <c r="F175" s="14" t="s">
        <v>46</v>
      </c>
      <c r="G175" s="8">
        <v>2710</v>
      </c>
      <c r="H175" s="12">
        <f>Reservas[[#This Row],[Valor Total]]*5%</f>
        <v>135.5</v>
      </c>
      <c r="I175" s="1" t="s">
        <v>13</v>
      </c>
      <c r="J175" s="1">
        <v>5</v>
      </c>
      <c r="K175">
        <f>YEAR(Reservas[[#This Row],[Data]])</f>
        <v>2018</v>
      </c>
      <c r="L175">
        <f>MONTH(Reservas[[#This Row],[Data]])</f>
        <v>5</v>
      </c>
    </row>
    <row r="176" spans="1:12">
      <c r="A176" s="1">
        <v>2176</v>
      </c>
      <c r="B176" s="11">
        <v>43250</v>
      </c>
      <c r="C176" s="10" t="s">
        <v>30</v>
      </c>
      <c r="D176" s="14" t="s">
        <v>8</v>
      </c>
      <c r="E176" s="9" t="s">
        <v>1</v>
      </c>
      <c r="F176" s="14" t="s">
        <v>47</v>
      </c>
      <c r="G176" s="8">
        <v>2745</v>
      </c>
      <c r="H176" s="12">
        <f>Reservas[[#This Row],[Valor Total]]*5%</f>
        <v>137.25</v>
      </c>
      <c r="I176" s="1" t="s">
        <v>15</v>
      </c>
      <c r="J176" s="1">
        <v>5</v>
      </c>
      <c r="K176">
        <f>YEAR(Reservas[[#This Row],[Data]])</f>
        <v>2018</v>
      </c>
      <c r="L176">
        <f>MONTH(Reservas[[#This Row],[Data]])</f>
        <v>5</v>
      </c>
    </row>
    <row r="177" spans="1:12">
      <c r="A177" s="1">
        <v>2177</v>
      </c>
      <c r="B177" s="11">
        <v>43251</v>
      </c>
      <c r="C177" s="10" t="s">
        <v>42</v>
      </c>
      <c r="D177" s="14" t="s">
        <v>7</v>
      </c>
      <c r="E177" s="9" t="s">
        <v>2</v>
      </c>
      <c r="F177" s="14" t="s">
        <v>48</v>
      </c>
      <c r="G177" s="8">
        <v>2780</v>
      </c>
      <c r="H177" s="12">
        <f>Reservas[[#This Row],[Valor Total]]*5%</f>
        <v>139</v>
      </c>
      <c r="I177" s="1" t="s">
        <v>13</v>
      </c>
      <c r="J177" s="1">
        <v>5</v>
      </c>
      <c r="K177">
        <f>YEAR(Reservas[[#This Row],[Data]])</f>
        <v>2018</v>
      </c>
      <c r="L177">
        <f>MONTH(Reservas[[#This Row],[Data]])</f>
        <v>5</v>
      </c>
    </row>
    <row r="178" spans="1:12">
      <c r="A178" s="1">
        <v>2178</v>
      </c>
      <c r="B178" s="11">
        <v>43252</v>
      </c>
      <c r="C178" s="10" t="s">
        <v>42</v>
      </c>
      <c r="D178" s="14" t="s">
        <v>7</v>
      </c>
      <c r="E178" s="9" t="s">
        <v>3</v>
      </c>
      <c r="F178" s="14" t="s">
        <v>46</v>
      </c>
      <c r="G178" s="8">
        <v>2815</v>
      </c>
      <c r="H178" s="12">
        <f>Reservas[[#This Row],[Valor Total]]*5%</f>
        <v>140.75</v>
      </c>
      <c r="I178" s="1" t="s">
        <v>13</v>
      </c>
      <c r="J178" s="1">
        <v>3</v>
      </c>
      <c r="K178">
        <f>YEAR(Reservas[[#This Row],[Data]])</f>
        <v>2018</v>
      </c>
      <c r="L178">
        <f>MONTH(Reservas[[#This Row],[Data]])</f>
        <v>6</v>
      </c>
    </row>
    <row r="179" spans="1:12">
      <c r="A179" s="1">
        <v>2179</v>
      </c>
      <c r="B179" s="11">
        <v>43253</v>
      </c>
      <c r="C179" s="10" t="s">
        <v>30</v>
      </c>
      <c r="D179" s="14" t="s">
        <v>7</v>
      </c>
      <c r="E179" s="9" t="s">
        <v>3</v>
      </c>
      <c r="F179" s="14" t="s">
        <v>46</v>
      </c>
      <c r="G179" s="8">
        <v>2850</v>
      </c>
      <c r="H179" s="12">
        <f>Reservas[[#This Row],[Valor Total]]*5%</f>
        <v>142.5</v>
      </c>
      <c r="I179" s="1" t="s">
        <v>15</v>
      </c>
      <c r="J179" s="1">
        <v>5</v>
      </c>
      <c r="K179">
        <f>YEAR(Reservas[[#This Row],[Data]])</f>
        <v>2018</v>
      </c>
      <c r="L179">
        <f>MONTH(Reservas[[#This Row],[Data]])</f>
        <v>6</v>
      </c>
    </row>
    <row r="180" spans="1:12">
      <c r="A180" s="1">
        <v>2180</v>
      </c>
      <c r="B180" s="11">
        <v>43254</v>
      </c>
      <c r="C180" s="10" t="s">
        <v>42</v>
      </c>
      <c r="D180" s="14" t="s">
        <v>8</v>
      </c>
      <c r="E180" s="9" t="s">
        <v>1</v>
      </c>
      <c r="F180" s="14" t="s">
        <v>46</v>
      </c>
      <c r="G180" s="8">
        <v>2885</v>
      </c>
      <c r="H180" s="12">
        <f>Reservas[[#This Row],[Valor Total]]*5%</f>
        <v>144.25</v>
      </c>
      <c r="I180" s="1" t="s">
        <v>13</v>
      </c>
      <c r="J180" s="1">
        <v>5</v>
      </c>
      <c r="K180">
        <f>YEAR(Reservas[[#This Row],[Data]])</f>
        <v>2018</v>
      </c>
      <c r="L180">
        <f>MONTH(Reservas[[#This Row],[Data]])</f>
        <v>6</v>
      </c>
    </row>
    <row r="181" spans="1:12">
      <c r="A181" s="1">
        <v>2181</v>
      </c>
      <c r="B181" s="11">
        <v>43255</v>
      </c>
      <c r="C181" s="10" t="s">
        <v>42</v>
      </c>
      <c r="D181" s="14" t="s">
        <v>8</v>
      </c>
      <c r="E181" s="9" t="s">
        <v>0</v>
      </c>
      <c r="F181" s="14" t="s">
        <v>46</v>
      </c>
      <c r="G181" s="8">
        <v>2920</v>
      </c>
      <c r="H181" s="12">
        <f>Reservas[[#This Row],[Valor Total]]*5%</f>
        <v>146</v>
      </c>
      <c r="I181" s="1" t="s">
        <v>15</v>
      </c>
      <c r="J181" s="1">
        <v>5</v>
      </c>
      <c r="K181">
        <f>YEAR(Reservas[[#This Row],[Data]])</f>
        <v>2018</v>
      </c>
      <c r="L181">
        <f>MONTH(Reservas[[#This Row],[Data]])</f>
        <v>6</v>
      </c>
    </row>
    <row r="182" spans="1:12">
      <c r="A182" s="1">
        <v>2182</v>
      </c>
      <c r="B182" s="11">
        <v>43256</v>
      </c>
      <c r="C182" s="10" t="s">
        <v>36</v>
      </c>
      <c r="D182" s="14" t="s">
        <v>7</v>
      </c>
      <c r="E182" s="9" t="s">
        <v>0</v>
      </c>
      <c r="F182" s="14" t="s">
        <v>47</v>
      </c>
      <c r="G182" s="8">
        <v>2955</v>
      </c>
      <c r="H182" s="12">
        <f>Reservas[[#This Row],[Valor Total]]*5%</f>
        <v>147.75</v>
      </c>
      <c r="I182" s="1" t="s">
        <v>13</v>
      </c>
      <c r="J182" s="1">
        <v>3</v>
      </c>
      <c r="K182">
        <f>YEAR(Reservas[[#This Row],[Data]])</f>
        <v>2018</v>
      </c>
      <c r="L182">
        <f>MONTH(Reservas[[#This Row],[Data]])</f>
        <v>6</v>
      </c>
    </row>
    <row r="183" spans="1:12">
      <c r="A183" s="1">
        <v>2183</v>
      </c>
      <c r="B183" s="11">
        <v>43257</v>
      </c>
      <c r="C183" s="10" t="s">
        <v>36</v>
      </c>
      <c r="D183" s="14" t="s">
        <v>7</v>
      </c>
      <c r="E183" s="9" t="s">
        <v>1</v>
      </c>
      <c r="F183" s="14" t="s">
        <v>46</v>
      </c>
      <c r="G183" s="8">
        <v>2990</v>
      </c>
      <c r="H183" s="12">
        <f>Reservas[[#This Row],[Valor Total]]*5%</f>
        <v>149.5</v>
      </c>
      <c r="I183" s="1" t="s">
        <v>13</v>
      </c>
      <c r="J183" s="1">
        <v>5</v>
      </c>
      <c r="K183">
        <f>YEAR(Reservas[[#This Row],[Data]])</f>
        <v>2018</v>
      </c>
      <c r="L183">
        <f>MONTH(Reservas[[#This Row],[Data]])</f>
        <v>6</v>
      </c>
    </row>
    <row r="184" spans="1:12">
      <c r="A184" s="1">
        <v>2184</v>
      </c>
      <c r="B184" s="11">
        <v>43258</v>
      </c>
      <c r="C184" s="10" t="s">
        <v>25</v>
      </c>
      <c r="D184" s="14" t="s">
        <v>7</v>
      </c>
      <c r="E184" s="9" t="s">
        <v>2</v>
      </c>
      <c r="F184" s="14" t="s">
        <v>46</v>
      </c>
      <c r="G184" s="8">
        <v>3025</v>
      </c>
      <c r="H184" s="12">
        <f>Reservas[[#This Row],[Valor Total]]*5%</f>
        <v>151.25</v>
      </c>
      <c r="I184" s="1" t="s">
        <v>15</v>
      </c>
      <c r="J184" s="1">
        <v>5</v>
      </c>
      <c r="K184">
        <f>YEAR(Reservas[[#This Row],[Data]])</f>
        <v>2018</v>
      </c>
      <c r="L184">
        <f>MONTH(Reservas[[#This Row],[Data]])</f>
        <v>6</v>
      </c>
    </row>
    <row r="185" spans="1:12">
      <c r="A185" s="1">
        <v>2185</v>
      </c>
      <c r="B185" s="11">
        <v>43259</v>
      </c>
      <c r="C185" s="10" t="s">
        <v>30</v>
      </c>
      <c r="D185" s="14" t="s">
        <v>8</v>
      </c>
      <c r="E185" s="9" t="s">
        <v>3</v>
      </c>
      <c r="F185" s="14" t="s">
        <v>48</v>
      </c>
      <c r="G185" s="8">
        <v>3060</v>
      </c>
      <c r="H185" s="12">
        <f>Reservas[[#This Row],[Valor Total]]*5%</f>
        <v>153</v>
      </c>
      <c r="I185" s="1" t="s">
        <v>13</v>
      </c>
      <c r="J185" s="1">
        <v>5</v>
      </c>
      <c r="K185">
        <f>YEAR(Reservas[[#This Row],[Data]])</f>
        <v>2018</v>
      </c>
      <c r="L185">
        <f>MONTH(Reservas[[#This Row],[Data]])</f>
        <v>6</v>
      </c>
    </row>
    <row r="186" spans="1:12">
      <c r="A186" s="1">
        <v>2186</v>
      </c>
      <c r="B186" s="11">
        <v>43260</v>
      </c>
      <c r="C186" s="10" t="s">
        <v>36</v>
      </c>
      <c r="D186" s="14" t="s">
        <v>8</v>
      </c>
      <c r="E186" s="9" t="s">
        <v>3</v>
      </c>
      <c r="F186" s="14" t="s">
        <v>46</v>
      </c>
      <c r="G186" s="8">
        <v>3095</v>
      </c>
      <c r="H186" s="12">
        <f>Reservas[[#This Row],[Valor Total]]*5%</f>
        <v>154.75</v>
      </c>
      <c r="I186" s="1" t="s">
        <v>15</v>
      </c>
      <c r="J186" s="1">
        <v>5</v>
      </c>
      <c r="K186">
        <f>YEAR(Reservas[[#This Row],[Data]])</f>
        <v>2018</v>
      </c>
      <c r="L186">
        <f>MONTH(Reservas[[#This Row],[Data]])</f>
        <v>6</v>
      </c>
    </row>
    <row r="187" spans="1:12">
      <c r="A187" s="1">
        <v>2187</v>
      </c>
      <c r="B187" s="11">
        <v>43261</v>
      </c>
      <c r="C187" s="10" t="s">
        <v>42</v>
      </c>
      <c r="D187" s="14" t="s">
        <v>7</v>
      </c>
      <c r="E187" s="9" t="s">
        <v>1</v>
      </c>
      <c r="F187" s="14" t="s">
        <v>46</v>
      </c>
      <c r="G187" s="8">
        <v>3130</v>
      </c>
      <c r="H187" s="12">
        <f>Reservas[[#This Row],[Valor Total]]*5%</f>
        <v>156.5</v>
      </c>
      <c r="I187" s="1" t="s">
        <v>13</v>
      </c>
      <c r="J187" s="1">
        <v>4</v>
      </c>
      <c r="K187">
        <f>YEAR(Reservas[[#This Row],[Data]])</f>
        <v>2018</v>
      </c>
      <c r="L187">
        <f>MONTH(Reservas[[#This Row],[Data]])</f>
        <v>6</v>
      </c>
    </row>
    <row r="188" spans="1:12">
      <c r="A188" s="1">
        <v>2188</v>
      </c>
      <c r="B188" s="11">
        <v>43262</v>
      </c>
      <c r="C188" s="10" t="s">
        <v>36</v>
      </c>
      <c r="D188" s="14" t="s">
        <v>7</v>
      </c>
      <c r="E188" s="9" t="s">
        <v>0</v>
      </c>
      <c r="F188" s="14" t="s">
        <v>46</v>
      </c>
      <c r="G188" s="8">
        <v>3165</v>
      </c>
      <c r="H188" s="12">
        <f>Reservas[[#This Row],[Valor Total]]*5%</f>
        <v>158.25</v>
      </c>
      <c r="I188" s="1" t="s">
        <v>13</v>
      </c>
      <c r="J188" s="1">
        <v>5</v>
      </c>
      <c r="K188">
        <f>YEAR(Reservas[[#This Row],[Data]])</f>
        <v>2018</v>
      </c>
      <c r="L188">
        <f>MONTH(Reservas[[#This Row],[Data]])</f>
        <v>6</v>
      </c>
    </row>
    <row r="189" spans="1:12">
      <c r="A189" s="1">
        <v>2189</v>
      </c>
      <c r="B189" s="11">
        <v>43263</v>
      </c>
      <c r="C189" s="10" t="s">
        <v>26</v>
      </c>
      <c r="D189" s="14" t="s">
        <v>7</v>
      </c>
      <c r="E189" s="9" t="s">
        <v>0</v>
      </c>
      <c r="F189" s="14" t="s">
        <v>46</v>
      </c>
      <c r="G189" s="8">
        <v>3200</v>
      </c>
      <c r="H189" s="12">
        <f>Reservas[[#This Row],[Valor Total]]*5%</f>
        <v>160</v>
      </c>
      <c r="I189" s="1" t="s">
        <v>13</v>
      </c>
      <c r="J189" s="1">
        <v>5</v>
      </c>
      <c r="K189">
        <f>YEAR(Reservas[[#This Row],[Data]])</f>
        <v>2018</v>
      </c>
      <c r="L189">
        <f>MONTH(Reservas[[#This Row],[Data]])</f>
        <v>6</v>
      </c>
    </row>
    <row r="190" spans="1:12">
      <c r="A190" s="1">
        <v>2190</v>
      </c>
      <c r="B190" s="11">
        <v>43264</v>
      </c>
      <c r="C190" s="10" t="s">
        <v>25</v>
      </c>
      <c r="D190" s="14" t="s">
        <v>8</v>
      </c>
      <c r="E190" s="9" t="s">
        <v>1</v>
      </c>
      <c r="F190" s="14" t="s">
        <v>47</v>
      </c>
      <c r="G190" s="8">
        <v>3235</v>
      </c>
      <c r="H190" s="12">
        <f>Reservas[[#This Row],[Valor Total]]*5%</f>
        <v>161.75</v>
      </c>
      <c r="I190" s="1" t="s">
        <v>13</v>
      </c>
      <c r="J190" s="1">
        <v>5</v>
      </c>
      <c r="K190">
        <f>YEAR(Reservas[[#This Row],[Data]])</f>
        <v>2018</v>
      </c>
      <c r="L190">
        <f>MONTH(Reservas[[#This Row],[Data]])</f>
        <v>6</v>
      </c>
    </row>
    <row r="191" spans="1:12">
      <c r="A191" s="1">
        <v>2191</v>
      </c>
      <c r="B191" s="11">
        <v>43265</v>
      </c>
      <c r="C191" s="10" t="s">
        <v>30</v>
      </c>
      <c r="D191" s="14" t="s">
        <v>8</v>
      </c>
      <c r="E191" s="9" t="s">
        <v>2</v>
      </c>
      <c r="F191" s="14" t="s">
        <v>46</v>
      </c>
      <c r="G191" s="8">
        <v>3270</v>
      </c>
      <c r="H191" s="12">
        <f>Reservas[[#This Row],[Valor Total]]*5%</f>
        <v>163.5</v>
      </c>
      <c r="I191" s="1" t="s">
        <v>15</v>
      </c>
      <c r="J191" s="1">
        <v>5</v>
      </c>
      <c r="K191">
        <f>YEAR(Reservas[[#This Row],[Data]])</f>
        <v>2018</v>
      </c>
      <c r="L191">
        <f>MONTH(Reservas[[#This Row],[Data]])</f>
        <v>6</v>
      </c>
    </row>
    <row r="192" spans="1:12">
      <c r="A192" s="1">
        <v>2192</v>
      </c>
      <c r="B192" s="11">
        <v>43266</v>
      </c>
      <c r="C192" s="10" t="s">
        <v>36</v>
      </c>
      <c r="D192" s="14" t="s">
        <v>7</v>
      </c>
      <c r="E192" s="9" t="s">
        <v>3</v>
      </c>
      <c r="F192" s="14" t="s">
        <v>48</v>
      </c>
      <c r="G192" s="8">
        <v>3305</v>
      </c>
      <c r="H192" s="12">
        <f>Reservas[[#This Row],[Valor Total]]*5%</f>
        <v>165.25</v>
      </c>
      <c r="I192" s="1" t="s">
        <v>13</v>
      </c>
      <c r="J192" s="1">
        <v>4</v>
      </c>
      <c r="K192">
        <f>YEAR(Reservas[[#This Row],[Data]])</f>
        <v>2018</v>
      </c>
      <c r="L192">
        <f>MONTH(Reservas[[#This Row],[Data]])</f>
        <v>6</v>
      </c>
    </row>
    <row r="193" spans="1:12">
      <c r="A193" s="1">
        <v>2193</v>
      </c>
      <c r="B193" s="11">
        <v>43267</v>
      </c>
      <c r="C193" s="10" t="s">
        <v>42</v>
      </c>
      <c r="D193" s="14" t="s">
        <v>7</v>
      </c>
      <c r="E193" s="9" t="s">
        <v>3</v>
      </c>
      <c r="F193" s="14" t="s">
        <v>46</v>
      </c>
      <c r="G193" s="8">
        <v>3340</v>
      </c>
      <c r="H193" s="12">
        <f>Reservas[[#This Row],[Valor Total]]*5%</f>
        <v>167</v>
      </c>
      <c r="I193" s="1" t="s">
        <v>13</v>
      </c>
      <c r="J193" s="1">
        <v>4</v>
      </c>
      <c r="K193">
        <f>YEAR(Reservas[[#This Row],[Data]])</f>
        <v>2018</v>
      </c>
      <c r="L193">
        <f>MONTH(Reservas[[#This Row],[Data]])</f>
        <v>6</v>
      </c>
    </row>
    <row r="194" spans="1:12">
      <c r="A194" s="1">
        <v>2194</v>
      </c>
      <c r="B194" s="11">
        <v>43268</v>
      </c>
      <c r="C194" s="10" t="s">
        <v>36</v>
      </c>
      <c r="D194" s="14" t="s">
        <v>7</v>
      </c>
      <c r="E194" s="9" t="s">
        <v>1</v>
      </c>
      <c r="F194" s="14" t="s">
        <v>46</v>
      </c>
      <c r="G194" s="8">
        <v>3375</v>
      </c>
      <c r="H194" s="12">
        <f>Reservas[[#This Row],[Valor Total]]*5%</f>
        <v>168.75</v>
      </c>
      <c r="I194" s="1" t="s">
        <v>15</v>
      </c>
      <c r="J194" s="1">
        <v>5</v>
      </c>
      <c r="K194">
        <f>YEAR(Reservas[[#This Row],[Data]])</f>
        <v>2018</v>
      </c>
      <c r="L194">
        <f>MONTH(Reservas[[#This Row],[Data]])</f>
        <v>6</v>
      </c>
    </row>
    <row r="195" spans="1:12">
      <c r="A195" s="1">
        <v>2195</v>
      </c>
      <c r="B195" s="11">
        <v>43269</v>
      </c>
      <c r="C195" s="10" t="s">
        <v>36</v>
      </c>
      <c r="D195" s="14" t="s">
        <v>8</v>
      </c>
      <c r="E195" s="9" t="s">
        <v>0</v>
      </c>
      <c r="F195" s="14" t="s">
        <v>46</v>
      </c>
      <c r="G195" s="8">
        <v>3410</v>
      </c>
      <c r="H195" s="12">
        <f>Reservas[[#This Row],[Valor Total]]*5%</f>
        <v>170.5</v>
      </c>
      <c r="I195" s="1" t="s">
        <v>13</v>
      </c>
      <c r="J195" s="1">
        <v>5</v>
      </c>
      <c r="K195">
        <f>YEAR(Reservas[[#This Row],[Data]])</f>
        <v>2018</v>
      </c>
      <c r="L195">
        <f>MONTH(Reservas[[#This Row],[Data]])</f>
        <v>6</v>
      </c>
    </row>
    <row r="196" spans="1:12">
      <c r="A196" s="1">
        <v>2196</v>
      </c>
      <c r="B196" s="11">
        <v>43270</v>
      </c>
      <c r="C196" s="10" t="s">
        <v>42</v>
      </c>
      <c r="D196" s="14" t="s">
        <v>8</v>
      </c>
      <c r="E196" s="9" t="s">
        <v>0</v>
      </c>
      <c r="F196" s="14" t="s">
        <v>46</v>
      </c>
      <c r="G196" s="8">
        <v>3445</v>
      </c>
      <c r="H196" s="12">
        <f>Reservas[[#This Row],[Valor Total]]*5%</f>
        <v>172.25</v>
      </c>
      <c r="I196" s="1" t="s">
        <v>15</v>
      </c>
      <c r="J196" s="1">
        <v>5</v>
      </c>
      <c r="K196">
        <f>YEAR(Reservas[[#This Row],[Data]])</f>
        <v>2018</v>
      </c>
      <c r="L196">
        <f>MONTH(Reservas[[#This Row],[Data]])</f>
        <v>6</v>
      </c>
    </row>
    <row r="197" spans="1:12">
      <c r="A197" s="1">
        <v>2197</v>
      </c>
      <c r="B197" s="11">
        <v>43271</v>
      </c>
      <c r="C197" s="10" t="s">
        <v>42</v>
      </c>
      <c r="D197" s="14" t="s">
        <v>7</v>
      </c>
      <c r="E197" s="9" t="s">
        <v>1</v>
      </c>
      <c r="F197" s="14" t="s">
        <v>46</v>
      </c>
      <c r="G197" s="8">
        <v>3480</v>
      </c>
      <c r="H197" s="12">
        <f>Reservas[[#This Row],[Valor Total]]*5%</f>
        <v>174</v>
      </c>
      <c r="I197" s="1" t="s">
        <v>13</v>
      </c>
      <c r="J197" s="1">
        <v>5</v>
      </c>
      <c r="K197">
        <f>YEAR(Reservas[[#This Row],[Data]])</f>
        <v>2018</v>
      </c>
      <c r="L197">
        <f>MONTH(Reservas[[#This Row],[Data]])</f>
        <v>6</v>
      </c>
    </row>
    <row r="198" spans="1:12">
      <c r="A198" s="1">
        <v>2198</v>
      </c>
      <c r="B198" s="11">
        <v>43272</v>
      </c>
      <c r="C198" s="10" t="s">
        <v>30</v>
      </c>
      <c r="D198" s="14" t="s">
        <v>7</v>
      </c>
      <c r="E198" s="9" t="s">
        <v>2</v>
      </c>
      <c r="F198" s="14" t="s">
        <v>46</v>
      </c>
      <c r="G198" s="8">
        <v>3515</v>
      </c>
      <c r="H198" s="12">
        <f>Reservas[[#This Row],[Valor Total]]*5%</f>
        <v>175.75</v>
      </c>
      <c r="I198" s="1" t="s">
        <v>13</v>
      </c>
      <c r="J198" s="1">
        <v>5</v>
      </c>
      <c r="K198">
        <f>YEAR(Reservas[[#This Row],[Data]])</f>
        <v>2018</v>
      </c>
      <c r="L198">
        <f>MONTH(Reservas[[#This Row],[Data]])</f>
        <v>6</v>
      </c>
    </row>
    <row r="199" spans="1:12">
      <c r="A199" s="1">
        <v>2199</v>
      </c>
      <c r="B199" s="11">
        <v>43273</v>
      </c>
      <c r="C199" s="10" t="s">
        <v>42</v>
      </c>
      <c r="D199" s="14" t="s">
        <v>7</v>
      </c>
      <c r="E199" s="9" t="s">
        <v>3</v>
      </c>
      <c r="F199" s="14" t="s">
        <v>46</v>
      </c>
      <c r="G199" s="8">
        <v>3550</v>
      </c>
      <c r="H199" s="12">
        <f>Reservas[[#This Row],[Valor Total]]*5%</f>
        <v>177.5</v>
      </c>
      <c r="I199" s="1" t="s">
        <v>15</v>
      </c>
      <c r="J199" s="1">
        <v>5</v>
      </c>
      <c r="K199">
        <f>YEAR(Reservas[[#This Row],[Data]])</f>
        <v>2018</v>
      </c>
      <c r="L199">
        <f>MONTH(Reservas[[#This Row],[Data]])</f>
        <v>6</v>
      </c>
    </row>
    <row r="200" spans="1:12">
      <c r="A200" s="1">
        <v>2200</v>
      </c>
      <c r="B200" s="11">
        <v>43274</v>
      </c>
      <c r="C200" s="10" t="s">
        <v>42</v>
      </c>
      <c r="D200" s="14" t="s">
        <v>8</v>
      </c>
      <c r="E200" s="9" t="s">
        <v>3</v>
      </c>
      <c r="F200" s="14" t="s">
        <v>46</v>
      </c>
      <c r="G200" s="8">
        <v>3585</v>
      </c>
      <c r="H200" s="12">
        <f>Reservas[[#This Row],[Valor Total]]*5%</f>
        <v>179.25</v>
      </c>
      <c r="I200" s="1" t="s">
        <v>13</v>
      </c>
      <c r="J200" s="1">
        <v>5</v>
      </c>
      <c r="K200">
        <f>YEAR(Reservas[[#This Row],[Data]])</f>
        <v>2018</v>
      </c>
      <c r="L200">
        <f>MONTH(Reservas[[#This Row],[Data]])</f>
        <v>6</v>
      </c>
    </row>
    <row r="201" spans="1:12">
      <c r="A201" s="1">
        <v>2201</v>
      </c>
      <c r="B201" s="11">
        <v>43275</v>
      </c>
      <c r="C201" s="10" t="s">
        <v>25</v>
      </c>
      <c r="D201" s="14" t="s">
        <v>8</v>
      </c>
      <c r="E201" s="9" t="s">
        <v>1</v>
      </c>
      <c r="F201" s="14" t="s">
        <v>47</v>
      </c>
      <c r="G201" s="8">
        <v>3620</v>
      </c>
      <c r="H201" s="12">
        <f>Reservas[[#This Row],[Valor Total]]*5%</f>
        <v>181</v>
      </c>
      <c r="I201" s="1" t="s">
        <v>15</v>
      </c>
      <c r="J201" s="1">
        <v>5</v>
      </c>
      <c r="K201">
        <f>YEAR(Reservas[[#This Row],[Data]])</f>
        <v>2018</v>
      </c>
      <c r="L201">
        <f>MONTH(Reservas[[#This Row],[Data]])</f>
        <v>6</v>
      </c>
    </row>
    <row r="202" spans="1:12">
      <c r="A202" s="1">
        <v>2202</v>
      </c>
      <c r="B202" s="11">
        <v>43276</v>
      </c>
      <c r="C202" s="10" t="s">
        <v>36</v>
      </c>
      <c r="D202" s="14" t="s">
        <v>7</v>
      </c>
      <c r="E202" s="9" t="s">
        <v>0</v>
      </c>
      <c r="F202" s="14" t="s">
        <v>46</v>
      </c>
      <c r="G202" s="8">
        <v>3655</v>
      </c>
      <c r="H202" s="12">
        <f>Reservas[[#This Row],[Valor Total]]*5%</f>
        <v>182.75</v>
      </c>
      <c r="I202" s="1" t="s">
        <v>13</v>
      </c>
      <c r="J202" s="1">
        <v>5</v>
      </c>
      <c r="K202">
        <f>YEAR(Reservas[[#This Row],[Data]])</f>
        <v>2018</v>
      </c>
      <c r="L202">
        <f>MONTH(Reservas[[#This Row],[Data]])</f>
        <v>6</v>
      </c>
    </row>
    <row r="203" spans="1:12">
      <c r="A203" s="1">
        <v>2203</v>
      </c>
      <c r="B203" s="11">
        <v>43277</v>
      </c>
      <c r="C203" s="10" t="s">
        <v>42</v>
      </c>
      <c r="D203" s="14" t="s">
        <v>7</v>
      </c>
      <c r="E203" s="9" t="s">
        <v>0</v>
      </c>
      <c r="F203" s="14" t="s">
        <v>46</v>
      </c>
      <c r="G203" s="8">
        <v>3690</v>
      </c>
      <c r="H203" s="12">
        <f>Reservas[[#This Row],[Valor Total]]*5%</f>
        <v>184.5</v>
      </c>
      <c r="I203" s="1" t="s">
        <v>13</v>
      </c>
      <c r="J203" s="1">
        <v>4</v>
      </c>
      <c r="K203">
        <f>YEAR(Reservas[[#This Row],[Data]])</f>
        <v>2018</v>
      </c>
      <c r="L203">
        <f>MONTH(Reservas[[#This Row],[Data]])</f>
        <v>6</v>
      </c>
    </row>
    <row r="204" spans="1:12">
      <c r="A204" s="1">
        <v>2204</v>
      </c>
      <c r="B204" s="11">
        <v>43278</v>
      </c>
      <c r="C204" s="10" t="s">
        <v>36</v>
      </c>
      <c r="D204" s="14" t="s">
        <v>7</v>
      </c>
      <c r="E204" s="9" t="s">
        <v>1</v>
      </c>
      <c r="F204" s="14" t="s">
        <v>46</v>
      </c>
      <c r="G204" s="8">
        <v>3725</v>
      </c>
      <c r="H204" s="12">
        <f>Reservas[[#This Row],[Valor Total]]*5%</f>
        <v>186.25</v>
      </c>
      <c r="I204" s="1" t="s">
        <v>15</v>
      </c>
      <c r="J204" s="1">
        <v>4</v>
      </c>
      <c r="K204">
        <f>YEAR(Reservas[[#This Row],[Data]])</f>
        <v>2018</v>
      </c>
      <c r="L204">
        <f>MONTH(Reservas[[#This Row],[Data]])</f>
        <v>6</v>
      </c>
    </row>
    <row r="205" spans="1:12">
      <c r="A205" s="1">
        <v>2205</v>
      </c>
      <c r="B205" s="11">
        <v>43279</v>
      </c>
      <c r="C205" s="10" t="s">
        <v>30</v>
      </c>
      <c r="D205" s="14" t="s">
        <v>8</v>
      </c>
      <c r="E205" s="9" t="s">
        <v>2</v>
      </c>
      <c r="F205" s="14" t="s">
        <v>48</v>
      </c>
      <c r="G205" s="8">
        <v>3760</v>
      </c>
      <c r="H205" s="12">
        <f>Reservas[[#This Row],[Valor Total]]*5%</f>
        <v>188</v>
      </c>
      <c r="I205" s="1" t="s">
        <v>13</v>
      </c>
      <c r="J205" s="1">
        <v>4</v>
      </c>
      <c r="K205">
        <f>YEAR(Reservas[[#This Row],[Data]])</f>
        <v>2018</v>
      </c>
      <c r="L205">
        <f>MONTH(Reservas[[#This Row],[Data]])</f>
        <v>6</v>
      </c>
    </row>
    <row r="206" spans="1:12">
      <c r="A206" s="1">
        <v>2206</v>
      </c>
      <c r="B206" s="11">
        <v>43280</v>
      </c>
      <c r="C206" s="10" t="s">
        <v>36</v>
      </c>
      <c r="D206" s="14" t="s">
        <v>8</v>
      </c>
      <c r="E206" s="9" t="s">
        <v>3</v>
      </c>
      <c r="F206" s="14" t="s">
        <v>46</v>
      </c>
      <c r="G206" s="8">
        <v>3795</v>
      </c>
      <c r="H206" s="12">
        <f>Reservas[[#This Row],[Valor Total]]*5%</f>
        <v>189.75</v>
      </c>
      <c r="I206" s="1" t="s">
        <v>15</v>
      </c>
      <c r="J206" s="1">
        <v>3</v>
      </c>
      <c r="K206">
        <f>YEAR(Reservas[[#This Row],[Data]])</f>
        <v>2018</v>
      </c>
      <c r="L206">
        <f>MONTH(Reservas[[#This Row],[Data]])</f>
        <v>6</v>
      </c>
    </row>
    <row r="207" spans="1:12">
      <c r="A207" s="1">
        <v>2207</v>
      </c>
      <c r="B207" s="11">
        <v>43281</v>
      </c>
      <c r="C207" s="10" t="s">
        <v>42</v>
      </c>
      <c r="D207" s="14" t="s">
        <v>7</v>
      </c>
      <c r="E207" s="9" t="s">
        <v>3</v>
      </c>
      <c r="F207" s="14" t="s">
        <v>46</v>
      </c>
      <c r="G207" s="8">
        <v>3830</v>
      </c>
      <c r="H207" s="12">
        <f>Reservas[[#This Row],[Valor Total]]*5%</f>
        <v>191.5</v>
      </c>
      <c r="I207" s="1" t="s">
        <v>13</v>
      </c>
      <c r="J207" s="1">
        <v>3</v>
      </c>
      <c r="K207">
        <f>YEAR(Reservas[[#This Row],[Data]])</f>
        <v>2018</v>
      </c>
      <c r="L207">
        <f>MONTH(Reservas[[#This Row],[Data]])</f>
        <v>6</v>
      </c>
    </row>
    <row r="208" spans="1:12">
      <c r="A208" s="1">
        <v>2208</v>
      </c>
      <c r="B208" s="11">
        <v>43282</v>
      </c>
      <c r="C208" s="10" t="s">
        <v>25</v>
      </c>
      <c r="D208" s="14" t="s">
        <v>7</v>
      </c>
      <c r="E208" s="9" t="s">
        <v>0</v>
      </c>
      <c r="F208" s="14" t="s">
        <v>46</v>
      </c>
      <c r="G208" s="8">
        <v>1345</v>
      </c>
      <c r="H208" s="12">
        <f>Reservas[[#This Row],[Valor Total]]*5%</f>
        <v>67.25</v>
      </c>
      <c r="I208" s="1" t="s">
        <v>13</v>
      </c>
      <c r="J208" s="1">
        <v>5</v>
      </c>
      <c r="K208">
        <f>YEAR(Reservas[[#This Row],[Data]])</f>
        <v>2018</v>
      </c>
      <c r="L208">
        <f>MONTH(Reservas[[#This Row],[Data]])</f>
        <v>7</v>
      </c>
    </row>
    <row r="209" spans="1:12">
      <c r="A209" s="1">
        <v>2209</v>
      </c>
      <c r="B209" s="11">
        <v>43283</v>
      </c>
      <c r="C209" s="10" t="s">
        <v>19</v>
      </c>
      <c r="D209" s="14" t="s">
        <v>7</v>
      </c>
      <c r="E209" s="9" t="s">
        <v>0</v>
      </c>
      <c r="F209" s="14" t="s">
        <v>47</v>
      </c>
      <c r="G209" s="8">
        <v>1380</v>
      </c>
      <c r="H209" s="12">
        <f>Reservas[[#This Row],[Valor Total]]*5%</f>
        <v>69</v>
      </c>
      <c r="I209" s="1" t="s">
        <v>13</v>
      </c>
      <c r="J209" s="1">
        <v>5</v>
      </c>
      <c r="K209">
        <f>YEAR(Reservas[[#This Row],[Data]])</f>
        <v>2018</v>
      </c>
      <c r="L209">
        <f>MONTH(Reservas[[#This Row],[Data]])</f>
        <v>7</v>
      </c>
    </row>
    <row r="210" spans="1:12">
      <c r="A210" s="1">
        <v>2210</v>
      </c>
      <c r="B210" s="11">
        <v>43284</v>
      </c>
      <c r="C210" s="10" t="s">
        <v>23</v>
      </c>
      <c r="D210" s="14" t="s">
        <v>7</v>
      </c>
      <c r="E210" s="9" t="s">
        <v>1</v>
      </c>
      <c r="F210" s="14" t="s">
        <v>46</v>
      </c>
      <c r="G210" s="8">
        <v>1415</v>
      </c>
      <c r="H210" s="12">
        <f>Reservas[[#This Row],[Valor Total]]*5%</f>
        <v>70.75</v>
      </c>
      <c r="I210" s="1" t="s">
        <v>15</v>
      </c>
      <c r="J210" s="1">
        <v>5</v>
      </c>
      <c r="K210">
        <f>YEAR(Reservas[[#This Row],[Data]])</f>
        <v>2018</v>
      </c>
      <c r="L210">
        <f>MONTH(Reservas[[#This Row],[Data]])</f>
        <v>7</v>
      </c>
    </row>
    <row r="211" spans="1:12">
      <c r="A211" s="1">
        <v>2211</v>
      </c>
      <c r="B211" s="11">
        <v>43284</v>
      </c>
      <c r="C211" s="10" t="s">
        <v>24</v>
      </c>
      <c r="D211" s="14" t="s">
        <v>7</v>
      </c>
      <c r="E211" s="9" t="s">
        <v>1</v>
      </c>
      <c r="F211" s="14" t="s">
        <v>46</v>
      </c>
      <c r="G211" s="8">
        <v>3475</v>
      </c>
      <c r="H211" s="12">
        <f>Reservas[[#This Row],[Valor Total]]*5%</f>
        <v>173.75</v>
      </c>
      <c r="I211" s="1" t="s">
        <v>13</v>
      </c>
      <c r="J211" s="1">
        <v>4</v>
      </c>
      <c r="K211">
        <f>YEAR(Reservas[[#This Row],[Data]])</f>
        <v>2018</v>
      </c>
      <c r="L211">
        <f>MONTH(Reservas[[#This Row],[Data]])</f>
        <v>7</v>
      </c>
    </row>
    <row r="212" spans="1:12">
      <c r="A212" s="1">
        <v>2212</v>
      </c>
      <c r="B212" s="11">
        <v>43285</v>
      </c>
      <c r="C212" s="10" t="s">
        <v>26</v>
      </c>
      <c r="D212" s="14" t="s">
        <v>8</v>
      </c>
      <c r="E212" s="9" t="s">
        <v>2</v>
      </c>
      <c r="F212" s="14" t="s">
        <v>46</v>
      </c>
      <c r="G212" s="8">
        <v>1450</v>
      </c>
      <c r="H212" s="12">
        <f>Reservas[[#This Row],[Valor Total]]*5%</f>
        <v>72.5</v>
      </c>
      <c r="I212" s="1" t="s">
        <v>13</v>
      </c>
      <c r="J212" s="1">
        <v>3</v>
      </c>
      <c r="K212">
        <f>YEAR(Reservas[[#This Row],[Data]])</f>
        <v>2018</v>
      </c>
      <c r="L212">
        <f>MONTH(Reservas[[#This Row],[Data]])</f>
        <v>7</v>
      </c>
    </row>
    <row r="213" spans="1:12">
      <c r="A213" s="1">
        <v>2213</v>
      </c>
      <c r="B213" s="11">
        <v>43286</v>
      </c>
      <c r="C213" s="10" t="s">
        <v>26</v>
      </c>
      <c r="D213" s="14" t="s">
        <v>8</v>
      </c>
      <c r="E213" s="9" t="s">
        <v>3</v>
      </c>
      <c r="F213" s="14" t="s">
        <v>46</v>
      </c>
      <c r="G213" s="8">
        <v>1485</v>
      </c>
      <c r="H213" s="12">
        <f>Reservas[[#This Row],[Valor Total]]*5%</f>
        <v>74.25</v>
      </c>
      <c r="I213" s="1" t="s">
        <v>15</v>
      </c>
      <c r="J213" s="1">
        <v>5</v>
      </c>
      <c r="K213">
        <f>YEAR(Reservas[[#This Row],[Data]])</f>
        <v>2018</v>
      </c>
      <c r="L213">
        <f>MONTH(Reservas[[#This Row],[Data]])</f>
        <v>7</v>
      </c>
    </row>
    <row r="214" spans="1:12">
      <c r="A214" s="1">
        <v>2214</v>
      </c>
      <c r="B214" s="11">
        <v>43286</v>
      </c>
      <c r="C214" s="10" t="s">
        <v>26</v>
      </c>
      <c r="D214" s="14" t="s">
        <v>8</v>
      </c>
      <c r="E214" s="9" t="s">
        <v>2</v>
      </c>
      <c r="F214" s="14" t="s">
        <v>47</v>
      </c>
      <c r="G214" s="8">
        <v>2400</v>
      </c>
      <c r="H214" s="12">
        <f>Reservas[[#This Row],[Valor Total]]*5%</f>
        <v>120</v>
      </c>
      <c r="I214" s="1" t="s">
        <v>13</v>
      </c>
      <c r="J214" s="1">
        <v>5</v>
      </c>
      <c r="K214">
        <f>YEAR(Reservas[[#This Row],[Data]])</f>
        <v>2018</v>
      </c>
      <c r="L214">
        <f>MONTH(Reservas[[#This Row],[Data]])</f>
        <v>7</v>
      </c>
    </row>
    <row r="215" spans="1:12">
      <c r="A215" s="1">
        <v>2215</v>
      </c>
      <c r="B215" s="11">
        <v>43287</v>
      </c>
      <c r="C215" s="10" t="s">
        <v>27</v>
      </c>
      <c r="D215" s="14" t="s">
        <v>7</v>
      </c>
      <c r="E215" s="9" t="s">
        <v>2</v>
      </c>
      <c r="F215" s="14" t="s">
        <v>46</v>
      </c>
      <c r="G215" s="8">
        <v>1520</v>
      </c>
      <c r="H215" s="12">
        <f>Reservas[[#This Row],[Valor Total]]*5%</f>
        <v>76</v>
      </c>
      <c r="I215" s="1" t="s">
        <v>13</v>
      </c>
      <c r="J215" s="1">
        <v>5</v>
      </c>
      <c r="K215">
        <f>YEAR(Reservas[[#This Row],[Data]])</f>
        <v>2018</v>
      </c>
      <c r="L215">
        <f>MONTH(Reservas[[#This Row],[Data]])</f>
        <v>7</v>
      </c>
    </row>
    <row r="216" spans="1:12">
      <c r="A216" s="1">
        <v>2216</v>
      </c>
      <c r="B216" s="11">
        <v>43288</v>
      </c>
      <c r="C216" s="10" t="s">
        <v>28</v>
      </c>
      <c r="D216" s="14" t="s">
        <v>7</v>
      </c>
      <c r="E216" s="9" t="s">
        <v>1</v>
      </c>
      <c r="F216" s="14" t="s">
        <v>46</v>
      </c>
      <c r="G216" s="8">
        <v>1555</v>
      </c>
      <c r="H216" s="12">
        <f>Reservas[[#This Row],[Valor Total]]*5%</f>
        <v>77.75</v>
      </c>
      <c r="I216" s="1" t="s">
        <v>13</v>
      </c>
      <c r="J216" s="1">
        <v>5</v>
      </c>
      <c r="K216">
        <f>YEAR(Reservas[[#This Row],[Data]])</f>
        <v>2018</v>
      </c>
      <c r="L216">
        <f>MONTH(Reservas[[#This Row],[Data]])</f>
        <v>7</v>
      </c>
    </row>
    <row r="217" spans="1:12">
      <c r="A217" s="1">
        <v>2217</v>
      </c>
      <c r="B217" s="11">
        <v>43289</v>
      </c>
      <c r="C217" s="10" t="s">
        <v>29</v>
      </c>
      <c r="D217" s="14" t="s">
        <v>7</v>
      </c>
      <c r="E217" s="9" t="s">
        <v>0</v>
      </c>
      <c r="F217" s="14" t="s">
        <v>48</v>
      </c>
      <c r="G217" s="8">
        <v>1590</v>
      </c>
      <c r="H217" s="12">
        <f>Reservas[[#This Row],[Valor Total]]*5%</f>
        <v>79.5</v>
      </c>
      <c r="I217" s="1" t="s">
        <v>15</v>
      </c>
      <c r="J217" s="1">
        <v>4</v>
      </c>
      <c r="K217">
        <f>YEAR(Reservas[[#This Row],[Data]])</f>
        <v>2018</v>
      </c>
      <c r="L217">
        <f>MONTH(Reservas[[#This Row],[Data]])</f>
        <v>7</v>
      </c>
    </row>
    <row r="218" spans="1:12">
      <c r="A218" s="1">
        <v>2218</v>
      </c>
      <c r="B218" s="11">
        <v>43290</v>
      </c>
      <c r="C218" s="10" t="s">
        <v>30</v>
      </c>
      <c r="D218" s="14" t="s">
        <v>8</v>
      </c>
      <c r="E218" s="9" t="s">
        <v>0</v>
      </c>
      <c r="F218" s="14" t="s">
        <v>46</v>
      </c>
      <c r="G218" s="8">
        <v>1625</v>
      </c>
      <c r="H218" s="12">
        <f>Reservas[[#This Row],[Valor Total]]*5%</f>
        <v>81.25</v>
      </c>
      <c r="I218" s="1" t="s">
        <v>13</v>
      </c>
      <c r="J218" s="1">
        <v>4</v>
      </c>
      <c r="K218">
        <f>YEAR(Reservas[[#This Row],[Data]])</f>
        <v>2018</v>
      </c>
      <c r="L218">
        <f>MONTH(Reservas[[#This Row],[Data]])</f>
        <v>7</v>
      </c>
    </row>
    <row r="219" spans="1:12">
      <c r="A219" s="1">
        <v>2219</v>
      </c>
      <c r="B219" s="11">
        <v>43291</v>
      </c>
      <c r="C219" s="10" t="s">
        <v>31</v>
      </c>
      <c r="D219" s="14" t="s">
        <v>8</v>
      </c>
      <c r="E219" s="9" t="s">
        <v>1</v>
      </c>
      <c r="F219" s="14" t="s">
        <v>46</v>
      </c>
      <c r="G219" s="8">
        <v>1660</v>
      </c>
      <c r="H219" s="12">
        <f>Reservas[[#This Row],[Valor Total]]*5%</f>
        <v>83</v>
      </c>
      <c r="I219" s="1" t="s">
        <v>15</v>
      </c>
      <c r="J219" s="1">
        <v>5</v>
      </c>
      <c r="K219">
        <f>YEAR(Reservas[[#This Row],[Data]])</f>
        <v>2018</v>
      </c>
      <c r="L219">
        <f>MONTH(Reservas[[#This Row],[Data]])</f>
        <v>7</v>
      </c>
    </row>
    <row r="220" spans="1:12">
      <c r="A220" s="1">
        <v>2220</v>
      </c>
      <c r="B220" s="11">
        <v>43292</v>
      </c>
      <c r="C220" s="10" t="s">
        <v>32</v>
      </c>
      <c r="D220" s="14" t="s">
        <v>7</v>
      </c>
      <c r="E220" s="9" t="s">
        <v>2</v>
      </c>
      <c r="F220" s="14" t="s">
        <v>46</v>
      </c>
      <c r="G220" s="8">
        <v>1695</v>
      </c>
      <c r="H220" s="12">
        <f>Reservas[[#This Row],[Valor Total]]*5%</f>
        <v>84.75</v>
      </c>
      <c r="I220" s="1" t="s">
        <v>13</v>
      </c>
      <c r="J220" s="1">
        <v>5</v>
      </c>
      <c r="K220">
        <f>YEAR(Reservas[[#This Row],[Data]])</f>
        <v>2018</v>
      </c>
      <c r="L220">
        <f>MONTH(Reservas[[#This Row],[Data]])</f>
        <v>7</v>
      </c>
    </row>
    <row r="221" spans="1:12">
      <c r="A221" s="1">
        <v>2221</v>
      </c>
      <c r="B221" s="11">
        <v>43293</v>
      </c>
      <c r="C221" s="10" t="s">
        <v>33</v>
      </c>
      <c r="D221" s="14" t="s">
        <v>7</v>
      </c>
      <c r="E221" s="9" t="s">
        <v>3</v>
      </c>
      <c r="F221" s="14" t="s">
        <v>47</v>
      </c>
      <c r="G221" s="8">
        <v>1730</v>
      </c>
      <c r="H221" s="12">
        <f>Reservas[[#This Row],[Valor Total]]*5%</f>
        <v>86.5</v>
      </c>
      <c r="I221" s="1" t="s">
        <v>13</v>
      </c>
      <c r="J221" s="1">
        <v>5</v>
      </c>
      <c r="K221">
        <f>YEAR(Reservas[[#This Row],[Data]])</f>
        <v>2018</v>
      </c>
      <c r="L221">
        <f>MONTH(Reservas[[#This Row],[Data]])</f>
        <v>7</v>
      </c>
    </row>
    <row r="222" spans="1:12">
      <c r="A222" s="1">
        <v>2222</v>
      </c>
      <c r="B222" s="11">
        <v>43294</v>
      </c>
      <c r="C222" s="10" t="s">
        <v>34</v>
      </c>
      <c r="D222" s="14" t="s">
        <v>7</v>
      </c>
      <c r="E222" s="9" t="s">
        <v>3</v>
      </c>
      <c r="F222" s="14" t="s">
        <v>46</v>
      </c>
      <c r="G222" s="8">
        <v>1765</v>
      </c>
      <c r="H222" s="12">
        <f>Reservas[[#This Row],[Valor Total]]*5%</f>
        <v>88.25</v>
      </c>
      <c r="I222" s="1" t="s">
        <v>15</v>
      </c>
      <c r="J222" s="1">
        <v>3</v>
      </c>
      <c r="K222">
        <f>YEAR(Reservas[[#This Row],[Data]])</f>
        <v>2018</v>
      </c>
      <c r="L222">
        <f>MONTH(Reservas[[#This Row],[Data]])</f>
        <v>7</v>
      </c>
    </row>
    <row r="223" spans="1:12">
      <c r="A223" s="1">
        <v>2223</v>
      </c>
      <c r="B223" s="11">
        <v>43295</v>
      </c>
      <c r="C223" s="10" t="s">
        <v>34</v>
      </c>
      <c r="D223" s="14" t="s">
        <v>8</v>
      </c>
      <c r="E223" s="9" t="s">
        <v>1</v>
      </c>
      <c r="F223" s="14" t="s">
        <v>46</v>
      </c>
      <c r="G223" s="8">
        <v>1800</v>
      </c>
      <c r="H223" s="12">
        <f>Reservas[[#This Row],[Valor Total]]*5%</f>
        <v>90</v>
      </c>
      <c r="I223" s="1" t="s">
        <v>13</v>
      </c>
      <c r="J223" s="1">
        <v>5</v>
      </c>
      <c r="K223">
        <f>YEAR(Reservas[[#This Row],[Data]])</f>
        <v>2018</v>
      </c>
      <c r="L223">
        <f>MONTH(Reservas[[#This Row],[Data]])</f>
        <v>7</v>
      </c>
    </row>
    <row r="224" spans="1:12">
      <c r="A224" s="1">
        <v>2224</v>
      </c>
      <c r="B224" s="11">
        <v>43296</v>
      </c>
      <c r="C224" s="10" t="s">
        <v>30</v>
      </c>
      <c r="D224" s="14" t="s">
        <v>8</v>
      </c>
      <c r="E224" s="9" t="s">
        <v>0</v>
      </c>
      <c r="F224" s="14" t="s">
        <v>46</v>
      </c>
      <c r="G224" s="8">
        <v>1835</v>
      </c>
      <c r="H224" s="12">
        <f>Reservas[[#This Row],[Valor Total]]*5%</f>
        <v>91.75</v>
      </c>
      <c r="I224" s="1" t="s">
        <v>15</v>
      </c>
      <c r="J224" s="1">
        <v>5</v>
      </c>
      <c r="K224">
        <f>YEAR(Reservas[[#This Row],[Data]])</f>
        <v>2018</v>
      </c>
      <c r="L224">
        <f>MONTH(Reservas[[#This Row],[Data]])</f>
        <v>7</v>
      </c>
    </row>
    <row r="225" spans="1:12">
      <c r="A225" s="1">
        <v>2225</v>
      </c>
      <c r="B225" s="11">
        <v>43296</v>
      </c>
      <c r="C225" s="10" t="s">
        <v>42</v>
      </c>
      <c r="D225" s="14" t="s">
        <v>7</v>
      </c>
      <c r="E225" s="9" t="s">
        <v>3</v>
      </c>
      <c r="F225" s="14" t="s">
        <v>46</v>
      </c>
      <c r="G225" s="8">
        <v>5798</v>
      </c>
      <c r="H225" s="12">
        <f>Reservas[[#This Row],[Valor Total]]*5%</f>
        <v>289.90000000000003</v>
      </c>
      <c r="I225" s="1" t="s">
        <v>13</v>
      </c>
      <c r="J225" s="1">
        <v>5</v>
      </c>
      <c r="K225">
        <f>YEAR(Reservas[[#This Row],[Data]])</f>
        <v>2018</v>
      </c>
      <c r="L225">
        <f>MONTH(Reservas[[#This Row],[Data]])</f>
        <v>7</v>
      </c>
    </row>
    <row r="226" spans="1:12">
      <c r="A226" s="1">
        <v>2226</v>
      </c>
      <c r="B226" s="11">
        <v>43297</v>
      </c>
      <c r="C226" s="10" t="s">
        <v>42</v>
      </c>
      <c r="D226" s="14" t="s">
        <v>7</v>
      </c>
      <c r="E226" s="9" t="s">
        <v>0</v>
      </c>
      <c r="F226" s="14" t="s">
        <v>48</v>
      </c>
      <c r="G226" s="8">
        <v>1870</v>
      </c>
      <c r="H226" s="12">
        <f>Reservas[[#This Row],[Valor Total]]*5%</f>
        <v>93.5</v>
      </c>
      <c r="I226" s="1" t="s">
        <v>13</v>
      </c>
      <c r="J226" s="1">
        <v>4</v>
      </c>
      <c r="K226">
        <f>YEAR(Reservas[[#This Row],[Data]])</f>
        <v>2018</v>
      </c>
      <c r="L226">
        <f>MONTH(Reservas[[#This Row],[Data]])</f>
        <v>7</v>
      </c>
    </row>
    <row r="227" spans="1:12">
      <c r="A227" s="1">
        <v>2227</v>
      </c>
      <c r="B227" s="11">
        <v>43298</v>
      </c>
      <c r="C227" s="10" t="s">
        <v>35</v>
      </c>
      <c r="D227" s="14" t="s">
        <v>7</v>
      </c>
      <c r="E227" s="9" t="s">
        <v>1</v>
      </c>
      <c r="F227" s="14" t="s">
        <v>46</v>
      </c>
      <c r="G227" s="8">
        <v>1905</v>
      </c>
      <c r="H227" s="12">
        <f>Reservas[[#This Row],[Valor Total]]*5%</f>
        <v>95.25</v>
      </c>
      <c r="I227" s="1" t="s">
        <v>13</v>
      </c>
      <c r="J227" s="1">
        <v>4</v>
      </c>
      <c r="K227">
        <f>YEAR(Reservas[[#This Row],[Data]])</f>
        <v>2018</v>
      </c>
      <c r="L227">
        <f>MONTH(Reservas[[#This Row],[Data]])</f>
        <v>7</v>
      </c>
    </row>
    <row r="228" spans="1:12">
      <c r="A228" s="1">
        <v>2228</v>
      </c>
      <c r="B228" s="11">
        <v>43298</v>
      </c>
      <c r="C228" s="10" t="s">
        <v>36</v>
      </c>
      <c r="D228" s="14" t="s">
        <v>8</v>
      </c>
      <c r="E228" s="9" t="s">
        <v>1</v>
      </c>
      <c r="F228" s="14" t="s">
        <v>46</v>
      </c>
      <c r="G228" s="8">
        <v>2345</v>
      </c>
      <c r="H228" s="12">
        <f>Reservas[[#This Row],[Valor Total]]*5%</f>
        <v>117.25</v>
      </c>
      <c r="I228" s="1" t="s">
        <v>13</v>
      </c>
      <c r="J228" s="1">
        <v>5</v>
      </c>
      <c r="K228">
        <f>YEAR(Reservas[[#This Row],[Data]])</f>
        <v>2018</v>
      </c>
      <c r="L228">
        <f>MONTH(Reservas[[#This Row],[Data]])</f>
        <v>7</v>
      </c>
    </row>
    <row r="229" spans="1:12">
      <c r="A229" s="1">
        <v>2229</v>
      </c>
      <c r="B229" s="11">
        <v>43299</v>
      </c>
      <c r="C229" s="10" t="s">
        <v>37</v>
      </c>
      <c r="D229" s="14" t="s">
        <v>7</v>
      </c>
      <c r="E229" s="9" t="s">
        <v>2</v>
      </c>
      <c r="F229" s="14" t="s">
        <v>46</v>
      </c>
      <c r="G229" s="8">
        <v>1940</v>
      </c>
      <c r="H229" s="12">
        <f>Reservas[[#This Row],[Valor Total]]*5%</f>
        <v>97</v>
      </c>
      <c r="I229" s="1" t="s">
        <v>15</v>
      </c>
      <c r="J229" s="1">
        <v>5</v>
      </c>
      <c r="K229">
        <f>YEAR(Reservas[[#This Row],[Data]])</f>
        <v>2018</v>
      </c>
      <c r="L229">
        <f>MONTH(Reservas[[#This Row],[Data]])</f>
        <v>7</v>
      </c>
    </row>
    <row r="230" spans="1:12">
      <c r="A230" s="1">
        <v>2230</v>
      </c>
      <c r="B230" s="11">
        <v>43300</v>
      </c>
      <c r="C230" s="10" t="s">
        <v>38</v>
      </c>
      <c r="D230" s="14" t="s">
        <v>8</v>
      </c>
      <c r="E230" s="9" t="s">
        <v>2</v>
      </c>
      <c r="F230" s="14" t="s">
        <v>48</v>
      </c>
      <c r="G230" s="8">
        <v>1975</v>
      </c>
      <c r="H230" s="12">
        <f>Reservas[[#This Row],[Valor Total]]*5%</f>
        <v>98.75</v>
      </c>
      <c r="I230" s="1" t="s">
        <v>13</v>
      </c>
      <c r="J230" s="1">
        <v>5</v>
      </c>
      <c r="K230">
        <f>YEAR(Reservas[[#This Row],[Data]])</f>
        <v>2018</v>
      </c>
      <c r="L230">
        <f>MONTH(Reservas[[#This Row],[Data]])</f>
        <v>7</v>
      </c>
    </row>
    <row r="231" spans="1:12">
      <c r="A231" s="1">
        <v>2231</v>
      </c>
      <c r="B231" s="11">
        <v>43301</v>
      </c>
      <c r="C231" s="10" t="s">
        <v>25</v>
      </c>
      <c r="D231" s="14" t="s">
        <v>8</v>
      </c>
      <c r="E231" s="9" t="s">
        <v>2</v>
      </c>
      <c r="F231" s="14" t="s">
        <v>48</v>
      </c>
      <c r="G231" s="8">
        <v>2010</v>
      </c>
      <c r="H231" s="12">
        <f>Reservas[[#This Row],[Valor Total]]*5%</f>
        <v>100.5</v>
      </c>
      <c r="I231" s="1" t="s">
        <v>15</v>
      </c>
      <c r="J231" s="1">
        <v>5</v>
      </c>
      <c r="K231">
        <f>YEAR(Reservas[[#This Row],[Data]])</f>
        <v>2018</v>
      </c>
      <c r="L231">
        <f>MONTH(Reservas[[#This Row],[Data]])</f>
        <v>7</v>
      </c>
    </row>
    <row r="232" spans="1:12">
      <c r="A232" s="1">
        <v>2232</v>
      </c>
      <c r="B232" s="11">
        <v>43302</v>
      </c>
      <c r="C232" s="10" t="s">
        <v>39</v>
      </c>
      <c r="D232" s="14" t="s">
        <v>7</v>
      </c>
      <c r="E232" s="9" t="s">
        <v>1</v>
      </c>
      <c r="F232" s="14" t="s">
        <v>47</v>
      </c>
      <c r="G232" s="8">
        <v>2045</v>
      </c>
      <c r="H232" s="12">
        <f>Reservas[[#This Row],[Valor Total]]*5%</f>
        <v>102.25</v>
      </c>
      <c r="I232" s="1" t="s">
        <v>13</v>
      </c>
      <c r="J232" s="1">
        <v>5</v>
      </c>
      <c r="K232">
        <f>YEAR(Reservas[[#This Row],[Data]])</f>
        <v>2018</v>
      </c>
      <c r="L232">
        <f>MONTH(Reservas[[#This Row],[Data]])</f>
        <v>7</v>
      </c>
    </row>
    <row r="233" spans="1:12">
      <c r="A233" s="1">
        <v>2233</v>
      </c>
      <c r="B233" s="11">
        <v>43303</v>
      </c>
      <c r="C233" s="10" t="s">
        <v>40</v>
      </c>
      <c r="D233" s="14" t="s">
        <v>7</v>
      </c>
      <c r="E233" s="9" t="s">
        <v>0</v>
      </c>
      <c r="F233" s="14" t="s">
        <v>46</v>
      </c>
      <c r="G233" s="8">
        <v>2080</v>
      </c>
      <c r="H233" s="12">
        <f>Reservas[[#This Row],[Valor Total]]*5%</f>
        <v>104</v>
      </c>
      <c r="I233" s="1" t="s">
        <v>13</v>
      </c>
      <c r="J233" s="1">
        <v>5</v>
      </c>
      <c r="K233">
        <f>YEAR(Reservas[[#This Row],[Data]])</f>
        <v>2018</v>
      </c>
      <c r="L233">
        <f>MONTH(Reservas[[#This Row],[Data]])</f>
        <v>7</v>
      </c>
    </row>
    <row r="234" spans="1:12">
      <c r="A234" s="1">
        <v>2234</v>
      </c>
      <c r="B234" s="11">
        <v>43304</v>
      </c>
      <c r="C234" s="10" t="s">
        <v>41</v>
      </c>
      <c r="D234" s="14" t="s">
        <v>7</v>
      </c>
      <c r="E234" s="9" t="s">
        <v>0</v>
      </c>
      <c r="F234" s="14" t="s">
        <v>46</v>
      </c>
      <c r="G234" s="8">
        <v>2115</v>
      </c>
      <c r="H234" s="12">
        <f>Reservas[[#This Row],[Valor Total]]*5%</f>
        <v>105.75</v>
      </c>
      <c r="I234" s="1" t="s">
        <v>15</v>
      </c>
      <c r="J234" s="1">
        <v>4</v>
      </c>
      <c r="K234">
        <f>YEAR(Reservas[[#This Row],[Data]])</f>
        <v>2018</v>
      </c>
      <c r="L234">
        <f>MONTH(Reservas[[#This Row],[Data]])</f>
        <v>7</v>
      </c>
    </row>
    <row r="235" spans="1:12">
      <c r="A235" s="1">
        <v>2235</v>
      </c>
      <c r="B235" s="11">
        <v>43305</v>
      </c>
      <c r="C235" s="10" t="s">
        <v>42</v>
      </c>
      <c r="D235" s="14" t="s">
        <v>8</v>
      </c>
      <c r="E235" s="9" t="s">
        <v>1</v>
      </c>
      <c r="F235" s="14" t="s">
        <v>47</v>
      </c>
      <c r="G235" s="8">
        <v>2150</v>
      </c>
      <c r="H235" s="12">
        <f>Reservas[[#This Row],[Valor Total]]*5%</f>
        <v>107.5</v>
      </c>
      <c r="I235" s="1" t="s">
        <v>13</v>
      </c>
      <c r="J235" s="1">
        <v>4</v>
      </c>
      <c r="K235">
        <f>YEAR(Reservas[[#This Row],[Data]])</f>
        <v>2018</v>
      </c>
      <c r="L235">
        <f>MONTH(Reservas[[#This Row],[Data]])</f>
        <v>7</v>
      </c>
    </row>
    <row r="236" spans="1:12">
      <c r="A236" s="1">
        <v>2236</v>
      </c>
      <c r="B236" s="11">
        <v>43306</v>
      </c>
      <c r="C236" s="10" t="s">
        <v>43</v>
      </c>
      <c r="D236" s="14" t="s">
        <v>8</v>
      </c>
      <c r="E236" s="9" t="s">
        <v>2</v>
      </c>
      <c r="F236" s="14" t="s">
        <v>46</v>
      </c>
      <c r="G236" s="8">
        <v>2185</v>
      </c>
      <c r="H236" s="12">
        <f>Reservas[[#This Row],[Valor Total]]*5%</f>
        <v>109.25</v>
      </c>
      <c r="I236" s="1" t="s">
        <v>15</v>
      </c>
      <c r="J236" s="1">
        <v>5</v>
      </c>
      <c r="K236">
        <f>YEAR(Reservas[[#This Row],[Data]])</f>
        <v>2018</v>
      </c>
      <c r="L236">
        <f>MONTH(Reservas[[#This Row],[Data]])</f>
        <v>7</v>
      </c>
    </row>
    <row r="237" spans="1:12">
      <c r="A237" s="1">
        <v>2237</v>
      </c>
      <c r="B237" s="11">
        <v>43307</v>
      </c>
      <c r="C237" s="10" t="s">
        <v>34</v>
      </c>
      <c r="D237" s="14" t="s">
        <v>7</v>
      </c>
      <c r="E237" s="9" t="s">
        <v>3</v>
      </c>
      <c r="F237" s="14" t="s">
        <v>46</v>
      </c>
      <c r="G237" s="8">
        <v>2220</v>
      </c>
      <c r="H237" s="12">
        <f>Reservas[[#This Row],[Valor Total]]*5%</f>
        <v>111</v>
      </c>
      <c r="I237" s="1" t="s">
        <v>13</v>
      </c>
      <c r="J237" s="1">
        <v>5</v>
      </c>
      <c r="K237">
        <f>YEAR(Reservas[[#This Row],[Data]])</f>
        <v>2018</v>
      </c>
      <c r="L237">
        <f>MONTH(Reservas[[#This Row],[Data]])</f>
        <v>7</v>
      </c>
    </row>
    <row r="238" spans="1:12">
      <c r="A238" s="1">
        <v>2238</v>
      </c>
      <c r="B238" s="11">
        <v>43308</v>
      </c>
      <c r="C238" s="10" t="s">
        <v>44</v>
      </c>
      <c r="D238" s="14" t="s">
        <v>7</v>
      </c>
      <c r="E238" s="9" t="s">
        <v>3</v>
      </c>
      <c r="F238" s="14" t="s">
        <v>46</v>
      </c>
      <c r="G238" s="8">
        <v>2255</v>
      </c>
      <c r="H238" s="12">
        <f>Reservas[[#This Row],[Valor Total]]*5%</f>
        <v>112.75</v>
      </c>
      <c r="I238" s="1" t="s">
        <v>13</v>
      </c>
      <c r="J238" s="1">
        <v>5</v>
      </c>
      <c r="K238">
        <f>YEAR(Reservas[[#This Row],[Data]])</f>
        <v>2018</v>
      </c>
      <c r="L238">
        <f>MONTH(Reservas[[#This Row],[Data]])</f>
        <v>7</v>
      </c>
    </row>
    <row r="239" spans="1:12">
      <c r="A239" s="1">
        <v>2239</v>
      </c>
      <c r="B239" s="11">
        <v>43309</v>
      </c>
      <c r="C239" s="10" t="s">
        <v>34</v>
      </c>
      <c r="D239" s="14" t="s">
        <v>7</v>
      </c>
      <c r="E239" s="9" t="s">
        <v>1</v>
      </c>
      <c r="F239" s="14" t="s">
        <v>46</v>
      </c>
      <c r="G239" s="8">
        <v>2290</v>
      </c>
      <c r="H239" s="12">
        <f>Reservas[[#This Row],[Valor Total]]*5%</f>
        <v>114.5</v>
      </c>
      <c r="I239" s="1" t="s">
        <v>15</v>
      </c>
      <c r="J239" s="1">
        <v>5</v>
      </c>
      <c r="K239">
        <f>YEAR(Reservas[[#This Row],[Data]])</f>
        <v>2018</v>
      </c>
      <c r="L239">
        <f>MONTH(Reservas[[#This Row],[Data]])</f>
        <v>7</v>
      </c>
    </row>
    <row r="240" spans="1:12">
      <c r="A240" s="1">
        <v>2240</v>
      </c>
      <c r="B240" s="11">
        <v>43310</v>
      </c>
      <c r="C240" s="10" t="s">
        <v>24</v>
      </c>
      <c r="D240" s="14" t="s">
        <v>8</v>
      </c>
      <c r="E240" s="9" t="s">
        <v>0</v>
      </c>
      <c r="F240" s="14" t="s">
        <v>46</v>
      </c>
      <c r="G240" s="8">
        <v>2325</v>
      </c>
      <c r="H240" s="12">
        <f>Reservas[[#This Row],[Valor Total]]*5%</f>
        <v>116.25</v>
      </c>
      <c r="I240" s="1" t="s">
        <v>13</v>
      </c>
      <c r="J240" s="1">
        <v>5</v>
      </c>
      <c r="K240">
        <f>YEAR(Reservas[[#This Row],[Data]])</f>
        <v>2018</v>
      </c>
      <c r="L240">
        <f>MONTH(Reservas[[#This Row],[Data]])</f>
        <v>7</v>
      </c>
    </row>
    <row r="241" spans="1:12">
      <c r="A241" s="1">
        <v>2241</v>
      </c>
      <c r="B241" s="11">
        <v>43311</v>
      </c>
      <c r="C241" s="10" t="s">
        <v>30</v>
      </c>
      <c r="D241" s="14" t="s">
        <v>8</v>
      </c>
      <c r="E241" s="9" t="s">
        <v>0</v>
      </c>
      <c r="F241" s="14" t="s">
        <v>47</v>
      </c>
      <c r="G241" s="8">
        <v>2360</v>
      </c>
      <c r="H241" s="12">
        <f>Reservas[[#This Row],[Valor Total]]*5%</f>
        <v>118</v>
      </c>
      <c r="I241" s="1" t="s">
        <v>15</v>
      </c>
      <c r="J241" s="1">
        <v>5</v>
      </c>
      <c r="K241">
        <f>YEAR(Reservas[[#This Row],[Data]])</f>
        <v>2018</v>
      </c>
      <c r="L241">
        <f>MONTH(Reservas[[#This Row],[Data]])</f>
        <v>7</v>
      </c>
    </row>
    <row r="242" spans="1:12">
      <c r="A242" s="1">
        <v>2242</v>
      </c>
      <c r="B242" s="11">
        <v>43312</v>
      </c>
      <c r="C242" s="10" t="s">
        <v>42</v>
      </c>
      <c r="D242" s="14" t="s">
        <v>7</v>
      </c>
      <c r="E242" s="9" t="s">
        <v>1</v>
      </c>
      <c r="F242" s="14" t="s">
        <v>48</v>
      </c>
      <c r="G242" s="8">
        <v>2395</v>
      </c>
      <c r="H242" s="12">
        <f>Reservas[[#This Row],[Valor Total]]*5%</f>
        <v>119.75</v>
      </c>
      <c r="I242" s="1" t="s">
        <v>13</v>
      </c>
      <c r="J242" s="1">
        <v>5</v>
      </c>
      <c r="K242">
        <f>YEAR(Reservas[[#This Row],[Data]])</f>
        <v>2018</v>
      </c>
      <c r="L242">
        <f>MONTH(Reservas[[#This Row],[Data]])</f>
        <v>7</v>
      </c>
    </row>
    <row r="243" spans="1:12">
      <c r="A243" s="1">
        <v>2243</v>
      </c>
      <c r="B243" s="11">
        <v>43313</v>
      </c>
      <c r="C243" s="10" t="s">
        <v>42</v>
      </c>
      <c r="D243" s="14" t="s">
        <v>7</v>
      </c>
      <c r="E243" s="9" t="s">
        <v>2</v>
      </c>
      <c r="F243" s="14" t="s">
        <v>46</v>
      </c>
      <c r="G243" s="8">
        <v>2430</v>
      </c>
      <c r="H243" s="12">
        <f>Reservas[[#This Row],[Valor Total]]*5%</f>
        <v>121.5</v>
      </c>
      <c r="I243" s="1" t="s">
        <v>13</v>
      </c>
      <c r="J243" s="1">
        <v>3</v>
      </c>
      <c r="K243">
        <f>YEAR(Reservas[[#This Row],[Data]])</f>
        <v>2018</v>
      </c>
      <c r="L243">
        <f>MONTH(Reservas[[#This Row],[Data]])</f>
        <v>8</v>
      </c>
    </row>
    <row r="244" spans="1:12">
      <c r="A244" s="1">
        <v>2244</v>
      </c>
      <c r="B244" s="11">
        <v>43314</v>
      </c>
      <c r="C244" s="10" t="s">
        <v>36</v>
      </c>
      <c r="D244" s="14" t="s">
        <v>7</v>
      </c>
      <c r="E244" s="9" t="s">
        <v>2</v>
      </c>
      <c r="F244" s="14" t="s">
        <v>46</v>
      </c>
      <c r="G244" s="8">
        <v>2465</v>
      </c>
      <c r="H244" s="12">
        <f>Reservas[[#This Row],[Valor Total]]*5%</f>
        <v>123.25</v>
      </c>
      <c r="I244" s="1" t="s">
        <v>15</v>
      </c>
      <c r="J244" s="1">
        <v>5</v>
      </c>
      <c r="K244">
        <f>YEAR(Reservas[[#This Row],[Data]])</f>
        <v>2018</v>
      </c>
      <c r="L244">
        <f>MONTH(Reservas[[#This Row],[Data]])</f>
        <v>8</v>
      </c>
    </row>
    <row r="245" spans="1:12">
      <c r="A245" s="1">
        <v>2245</v>
      </c>
      <c r="B245" s="11">
        <v>43315</v>
      </c>
      <c r="C245" s="10" t="s">
        <v>38</v>
      </c>
      <c r="D245" s="14" t="s">
        <v>8</v>
      </c>
      <c r="E245" s="9" t="s">
        <v>2</v>
      </c>
      <c r="F245" s="14" t="s">
        <v>46</v>
      </c>
      <c r="G245" s="8">
        <v>2500</v>
      </c>
      <c r="H245" s="12">
        <f>Reservas[[#This Row],[Valor Total]]*5%</f>
        <v>125</v>
      </c>
      <c r="I245" s="1" t="s">
        <v>13</v>
      </c>
      <c r="J245" s="1">
        <v>5</v>
      </c>
      <c r="K245">
        <f>YEAR(Reservas[[#This Row],[Data]])</f>
        <v>2018</v>
      </c>
      <c r="L245">
        <f>MONTH(Reservas[[#This Row],[Data]])</f>
        <v>8</v>
      </c>
    </row>
    <row r="246" spans="1:12">
      <c r="A246" s="1">
        <v>2246</v>
      </c>
      <c r="B246" s="11">
        <v>43316</v>
      </c>
      <c r="C246" s="10" t="s">
        <v>41</v>
      </c>
      <c r="D246" s="14" t="s">
        <v>8</v>
      </c>
      <c r="E246" s="9" t="s">
        <v>1</v>
      </c>
      <c r="F246" s="14" t="s">
        <v>46</v>
      </c>
      <c r="G246" s="8">
        <v>2535</v>
      </c>
      <c r="H246" s="12">
        <f>Reservas[[#This Row],[Valor Total]]*5%</f>
        <v>126.75</v>
      </c>
      <c r="I246" s="1" t="s">
        <v>15</v>
      </c>
      <c r="J246" s="1">
        <v>5</v>
      </c>
      <c r="K246">
        <f>YEAR(Reservas[[#This Row],[Data]])</f>
        <v>2018</v>
      </c>
      <c r="L246">
        <f>MONTH(Reservas[[#This Row],[Data]])</f>
        <v>8</v>
      </c>
    </row>
    <row r="247" spans="1:12">
      <c r="A247" s="1">
        <v>2247</v>
      </c>
      <c r="B247" s="11">
        <v>43317</v>
      </c>
      <c r="C247" s="10" t="s">
        <v>25</v>
      </c>
      <c r="D247" s="14" t="s">
        <v>7</v>
      </c>
      <c r="E247" s="9" t="s">
        <v>0</v>
      </c>
      <c r="F247" s="14" t="s">
        <v>47</v>
      </c>
      <c r="G247" s="8">
        <v>2570</v>
      </c>
      <c r="H247" s="12">
        <f>Reservas[[#This Row],[Valor Total]]*5%</f>
        <v>128.5</v>
      </c>
      <c r="I247" s="1" t="s">
        <v>13</v>
      </c>
      <c r="J247" s="1">
        <v>3</v>
      </c>
      <c r="K247">
        <f>YEAR(Reservas[[#This Row],[Data]])</f>
        <v>2018</v>
      </c>
      <c r="L247">
        <f>MONTH(Reservas[[#This Row],[Data]])</f>
        <v>8</v>
      </c>
    </row>
    <row r="248" spans="1:12">
      <c r="A248" s="1">
        <v>2248</v>
      </c>
      <c r="B248" s="11">
        <v>43318</v>
      </c>
      <c r="C248" s="10" t="s">
        <v>38</v>
      </c>
      <c r="D248" s="14" t="s">
        <v>7</v>
      </c>
      <c r="E248" s="9" t="s">
        <v>0</v>
      </c>
      <c r="F248" s="14" t="s">
        <v>46</v>
      </c>
      <c r="G248" s="8">
        <v>2605</v>
      </c>
      <c r="H248" s="12">
        <f>Reservas[[#This Row],[Valor Total]]*5%</f>
        <v>130.25</v>
      </c>
      <c r="I248" s="1" t="s">
        <v>13</v>
      </c>
      <c r="J248" s="1">
        <v>5</v>
      </c>
      <c r="K248">
        <f>YEAR(Reservas[[#This Row],[Data]])</f>
        <v>2018</v>
      </c>
      <c r="L248">
        <f>MONTH(Reservas[[#This Row],[Data]])</f>
        <v>8</v>
      </c>
    </row>
    <row r="249" spans="1:12">
      <c r="A249" s="1">
        <v>2249</v>
      </c>
      <c r="B249" s="11">
        <v>43319</v>
      </c>
      <c r="C249" s="10" t="s">
        <v>24</v>
      </c>
      <c r="D249" s="14" t="s">
        <v>7</v>
      </c>
      <c r="E249" s="9" t="s">
        <v>1</v>
      </c>
      <c r="F249" s="14" t="s">
        <v>46</v>
      </c>
      <c r="G249" s="8">
        <v>2640</v>
      </c>
      <c r="H249" s="12">
        <f>Reservas[[#This Row],[Valor Total]]*5%</f>
        <v>132</v>
      </c>
      <c r="I249" s="1" t="s">
        <v>15</v>
      </c>
      <c r="J249" s="1">
        <v>5</v>
      </c>
      <c r="K249">
        <f>YEAR(Reservas[[#This Row],[Data]])</f>
        <v>2018</v>
      </c>
      <c r="L249">
        <f>MONTH(Reservas[[#This Row],[Data]])</f>
        <v>8</v>
      </c>
    </row>
    <row r="250" spans="1:12">
      <c r="A250" s="1">
        <v>2250</v>
      </c>
      <c r="B250" s="11">
        <v>43319</v>
      </c>
      <c r="C250" s="10" t="s">
        <v>30</v>
      </c>
      <c r="D250" s="14" t="s">
        <v>7</v>
      </c>
      <c r="E250" s="9" t="s">
        <v>2</v>
      </c>
      <c r="F250" s="14" t="s">
        <v>48</v>
      </c>
      <c r="G250" s="8">
        <v>5678</v>
      </c>
      <c r="H250" s="12">
        <f>Reservas[[#This Row],[Valor Total]]*5%</f>
        <v>283.90000000000003</v>
      </c>
      <c r="I250" s="1" t="s">
        <v>13</v>
      </c>
      <c r="J250" s="1">
        <v>5</v>
      </c>
      <c r="K250">
        <f>YEAR(Reservas[[#This Row],[Data]])</f>
        <v>2018</v>
      </c>
      <c r="L250">
        <f>MONTH(Reservas[[#This Row],[Data]])</f>
        <v>8</v>
      </c>
    </row>
    <row r="251" spans="1:12">
      <c r="A251" s="1">
        <v>2251</v>
      </c>
      <c r="B251" s="11">
        <v>43320</v>
      </c>
      <c r="C251" s="10" t="s">
        <v>42</v>
      </c>
      <c r="D251" s="14" t="s">
        <v>8</v>
      </c>
      <c r="E251" s="9" t="s">
        <v>2</v>
      </c>
      <c r="F251" s="14" t="s">
        <v>46</v>
      </c>
      <c r="G251" s="8">
        <v>2675</v>
      </c>
      <c r="H251" s="12">
        <f>Reservas[[#This Row],[Valor Total]]*5%</f>
        <v>133.75</v>
      </c>
      <c r="I251" s="1" t="s">
        <v>13</v>
      </c>
      <c r="J251" s="1">
        <v>5</v>
      </c>
      <c r="K251">
        <f>YEAR(Reservas[[#This Row],[Data]])</f>
        <v>2018</v>
      </c>
      <c r="L251">
        <f>MONTH(Reservas[[#This Row],[Data]])</f>
        <v>8</v>
      </c>
    </row>
    <row r="252" spans="1:12">
      <c r="A252" s="1">
        <v>2252</v>
      </c>
      <c r="B252" s="11">
        <v>43321</v>
      </c>
      <c r="C252" s="10" t="s">
        <v>42</v>
      </c>
      <c r="D252" s="14" t="s">
        <v>8</v>
      </c>
      <c r="E252" s="9" t="s">
        <v>3</v>
      </c>
      <c r="F252" s="14" t="s">
        <v>46</v>
      </c>
      <c r="G252" s="8">
        <v>2710</v>
      </c>
      <c r="H252" s="12">
        <f>Reservas[[#This Row],[Valor Total]]*5%</f>
        <v>135.5</v>
      </c>
      <c r="I252" s="1" t="s">
        <v>15</v>
      </c>
      <c r="J252" s="1">
        <v>4</v>
      </c>
      <c r="K252">
        <f>YEAR(Reservas[[#This Row],[Data]])</f>
        <v>2018</v>
      </c>
      <c r="L252">
        <f>MONTH(Reservas[[#This Row],[Data]])</f>
        <v>8</v>
      </c>
    </row>
    <row r="253" spans="1:12">
      <c r="A253" s="1">
        <v>2253</v>
      </c>
      <c r="B253" s="11">
        <v>43322</v>
      </c>
      <c r="C253" s="10" t="s">
        <v>30</v>
      </c>
      <c r="D253" s="14" t="s">
        <v>7</v>
      </c>
      <c r="E253" s="9" t="s">
        <v>3</v>
      </c>
      <c r="F253" s="14" t="s">
        <v>46</v>
      </c>
      <c r="G253" s="8">
        <v>2745</v>
      </c>
      <c r="H253" s="12">
        <f>Reservas[[#This Row],[Valor Total]]*5%</f>
        <v>137.25</v>
      </c>
      <c r="I253" s="1" t="s">
        <v>13</v>
      </c>
      <c r="J253" s="1">
        <v>5</v>
      </c>
      <c r="K253">
        <f>YEAR(Reservas[[#This Row],[Data]])</f>
        <v>2018</v>
      </c>
      <c r="L253">
        <f>MONTH(Reservas[[#This Row],[Data]])</f>
        <v>8</v>
      </c>
    </row>
    <row r="254" spans="1:12">
      <c r="A254" s="1">
        <v>2254</v>
      </c>
      <c r="B254" s="11">
        <v>43323</v>
      </c>
      <c r="C254" s="10" t="s">
        <v>42</v>
      </c>
      <c r="D254" s="14" t="s">
        <v>7</v>
      </c>
      <c r="E254" s="9" t="s">
        <v>1</v>
      </c>
      <c r="F254" s="14" t="s">
        <v>46</v>
      </c>
      <c r="G254" s="8">
        <v>2780</v>
      </c>
      <c r="H254" s="12">
        <f>Reservas[[#This Row],[Valor Total]]*5%</f>
        <v>139</v>
      </c>
      <c r="I254" s="1" t="s">
        <v>13</v>
      </c>
      <c r="J254" s="1">
        <v>5</v>
      </c>
      <c r="K254">
        <f>YEAR(Reservas[[#This Row],[Data]])</f>
        <v>2018</v>
      </c>
      <c r="L254">
        <f>MONTH(Reservas[[#This Row],[Data]])</f>
        <v>8</v>
      </c>
    </row>
    <row r="255" spans="1:12">
      <c r="A255" s="1">
        <v>2255</v>
      </c>
      <c r="B255" s="11">
        <v>43324</v>
      </c>
      <c r="C255" s="10" t="s">
        <v>42</v>
      </c>
      <c r="D255" s="14" t="s">
        <v>7</v>
      </c>
      <c r="E255" s="9" t="s">
        <v>0</v>
      </c>
      <c r="F255" s="14" t="s">
        <v>47</v>
      </c>
      <c r="G255" s="8">
        <v>2815</v>
      </c>
      <c r="H255" s="12">
        <f>Reservas[[#This Row],[Valor Total]]*5%</f>
        <v>140.75</v>
      </c>
      <c r="I255" s="1" t="s">
        <v>15</v>
      </c>
      <c r="J255" s="1">
        <v>5</v>
      </c>
      <c r="K255">
        <f>YEAR(Reservas[[#This Row],[Data]])</f>
        <v>2018</v>
      </c>
      <c r="L255">
        <f>MONTH(Reservas[[#This Row],[Data]])</f>
        <v>8</v>
      </c>
    </row>
    <row r="256" spans="1:12">
      <c r="A256" s="1">
        <v>2256</v>
      </c>
      <c r="B256" s="11">
        <v>43325</v>
      </c>
      <c r="C256" s="10" t="s">
        <v>36</v>
      </c>
      <c r="D256" s="14" t="s">
        <v>8</v>
      </c>
      <c r="E256" s="9" t="s">
        <v>0</v>
      </c>
      <c r="F256" s="14" t="s">
        <v>46</v>
      </c>
      <c r="G256" s="8">
        <v>2850</v>
      </c>
      <c r="H256" s="12">
        <f>Reservas[[#This Row],[Valor Total]]*5%</f>
        <v>142.5</v>
      </c>
      <c r="I256" s="1" t="s">
        <v>13</v>
      </c>
      <c r="J256" s="1">
        <v>5</v>
      </c>
      <c r="K256">
        <f>YEAR(Reservas[[#This Row],[Data]])</f>
        <v>2018</v>
      </c>
      <c r="L256">
        <f>MONTH(Reservas[[#This Row],[Data]])</f>
        <v>8</v>
      </c>
    </row>
    <row r="257" spans="1:12">
      <c r="A257" s="1">
        <v>2257</v>
      </c>
      <c r="B257" s="11">
        <v>43326</v>
      </c>
      <c r="C257" s="10" t="s">
        <v>36</v>
      </c>
      <c r="D257" s="14" t="s">
        <v>8</v>
      </c>
      <c r="E257" s="9" t="s">
        <v>1</v>
      </c>
      <c r="F257" s="14" t="s">
        <v>48</v>
      </c>
      <c r="G257" s="8">
        <v>2885</v>
      </c>
      <c r="H257" s="12">
        <f>Reservas[[#This Row],[Valor Total]]*5%</f>
        <v>144.25</v>
      </c>
      <c r="I257" s="1" t="s">
        <v>15</v>
      </c>
      <c r="J257" s="1">
        <v>4</v>
      </c>
      <c r="K257">
        <f>YEAR(Reservas[[#This Row],[Data]])</f>
        <v>2018</v>
      </c>
      <c r="L257">
        <f>MONTH(Reservas[[#This Row],[Data]])</f>
        <v>8</v>
      </c>
    </row>
    <row r="258" spans="1:12">
      <c r="A258" s="1">
        <v>2258</v>
      </c>
      <c r="B258" s="11">
        <v>43327</v>
      </c>
      <c r="C258" s="10" t="s">
        <v>25</v>
      </c>
      <c r="D258" s="14" t="s">
        <v>7</v>
      </c>
      <c r="E258" s="9" t="s">
        <v>2</v>
      </c>
      <c r="F258" s="14" t="s">
        <v>46</v>
      </c>
      <c r="G258" s="8">
        <v>2920</v>
      </c>
      <c r="H258" s="12">
        <f>Reservas[[#This Row],[Valor Total]]*5%</f>
        <v>146</v>
      </c>
      <c r="I258" s="1" t="s">
        <v>13</v>
      </c>
      <c r="J258" s="1">
        <v>4</v>
      </c>
      <c r="K258">
        <f>YEAR(Reservas[[#This Row],[Data]])</f>
        <v>2018</v>
      </c>
      <c r="L258">
        <f>MONTH(Reservas[[#This Row],[Data]])</f>
        <v>8</v>
      </c>
    </row>
    <row r="259" spans="1:12">
      <c r="A259" s="1">
        <v>2259</v>
      </c>
      <c r="B259" s="11">
        <v>43328</v>
      </c>
      <c r="C259" s="10" t="s">
        <v>30</v>
      </c>
      <c r="D259" s="14" t="s">
        <v>7</v>
      </c>
      <c r="E259" s="9" t="s">
        <v>3</v>
      </c>
      <c r="F259" s="14" t="s">
        <v>46</v>
      </c>
      <c r="G259" s="8">
        <v>2955</v>
      </c>
      <c r="H259" s="12">
        <f>Reservas[[#This Row],[Valor Total]]*5%</f>
        <v>147.75</v>
      </c>
      <c r="I259" s="1" t="s">
        <v>13</v>
      </c>
      <c r="J259" s="1">
        <v>5</v>
      </c>
      <c r="K259">
        <f>YEAR(Reservas[[#This Row],[Data]])</f>
        <v>2018</v>
      </c>
      <c r="L259">
        <f>MONTH(Reservas[[#This Row],[Data]])</f>
        <v>8</v>
      </c>
    </row>
    <row r="260" spans="1:12">
      <c r="A260" s="1">
        <v>2260</v>
      </c>
      <c r="B260" s="11">
        <v>43329</v>
      </c>
      <c r="C260" s="10" t="s">
        <v>36</v>
      </c>
      <c r="D260" s="14" t="s">
        <v>7</v>
      </c>
      <c r="E260" s="9" t="s">
        <v>3</v>
      </c>
      <c r="F260" s="14" t="s">
        <v>46</v>
      </c>
      <c r="G260" s="8">
        <v>2990</v>
      </c>
      <c r="H260" s="12">
        <f>Reservas[[#This Row],[Valor Total]]*5%</f>
        <v>149.5</v>
      </c>
      <c r="I260" s="1" t="s">
        <v>15</v>
      </c>
      <c r="J260" s="1">
        <v>5</v>
      </c>
      <c r="K260">
        <f>YEAR(Reservas[[#This Row],[Data]])</f>
        <v>2018</v>
      </c>
      <c r="L260">
        <f>MONTH(Reservas[[#This Row],[Data]])</f>
        <v>8</v>
      </c>
    </row>
    <row r="261" spans="1:12">
      <c r="A261" s="1">
        <v>2261</v>
      </c>
      <c r="B261" s="11">
        <v>43330</v>
      </c>
      <c r="C261" s="10" t="s">
        <v>42</v>
      </c>
      <c r="D261" s="14" t="s">
        <v>8</v>
      </c>
      <c r="E261" s="9" t="s">
        <v>1</v>
      </c>
      <c r="F261" s="14" t="s">
        <v>46</v>
      </c>
      <c r="G261" s="8">
        <v>3025</v>
      </c>
      <c r="H261" s="12">
        <f>Reservas[[#This Row],[Valor Total]]*5%</f>
        <v>151.25</v>
      </c>
      <c r="I261" s="1" t="s">
        <v>13</v>
      </c>
      <c r="J261" s="1">
        <v>5</v>
      </c>
      <c r="K261">
        <f>YEAR(Reservas[[#This Row],[Data]])</f>
        <v>2018</v>
      </c>
      <c r="L261">
        <f>MONTH(Reservas[[#This Row],[Data]])</f>
        <v>8</v>
      </c>
    </row>
    <row r="262" spans="1:12">
      <c r="A262" s="1">
        <v>2262</v>
      </c>
      <c r="B262" s="11">
        <v>43331</v>
      </c>
      <c r="C262" s="10" t="s">
        <v>36</v>
      </c>
      <c r="D262" s="14" t="s">
        <v>8</v>
      </c>
      <c r="E262" s="9" t="s">
        <v>0</v>
      </c>
      <c r="F262" s="14" t="s">
        <v>46</v>
      </c>
      <c r="G262" s="8">
        <v>3060</v>
      </c>
      <c r="H262" s="12">
        <f>Reservas[[#This Row],[Valor Total]]*5%</f>
        <v>153</v>
      </c>
      <c r="I262" s="1" t="s">
        <v>15</v>
      </c>
      <c r="J262" s="1">
        <v>5</v>
      </c>
      <c r="K262">
        <f>YEAR(Reservas[[#This Row],[Data]])</f>
        <v>2018</v>
      </c>
      <c r="L262">
        <f>MONTH(Reservas[[#This Row],[Data]])</f>
        <v>8</v>
      </c>
    </row>
    <row r="263" spans="1:12">
      <c r="A263" s="1">
        <v>2263</v>
      </c>
      <c r="B263" s="11">
        <v>43332</v>
      </c>
      <c r="C263" s="10" t="s">
        <v>36</v>
      </c>
      <c r="D263" s="14" t="s">
        <v>7</v>
      </c>
      <c r="E263" s="9" t="s">
        <v>0</v>
      </c>
      <c r="F263" s="14" t="s">
        <v>46</v>
      </c>
      <c r="G263" s="8">
        <v>3095</v>
      </c>
      <c r="H263" s="12">
        <f>Reservas[[#This Row],[Valor Total]]*5%</f>
        <v>154.75</v>
      </c>
      <c r="I263" s="1" t="s">
        <v>13</v>
      </c>
      <c r="J263" s="1">
        <v>5</v>
      </c>
      <c r="K263">
        <f>YEAR(Reservas[[#This Row],[Data]])</f>
        <v>2018</v>
      </c>
      <c r="L263">
        <f>MONTH(Reservas[[#This Row],[Data]])</f>
        <v>8</v>
      </c>
    </row>
    <row r="264" spans="1:12">
      <c r="A264" s="1">
        <v>2264</v>
      </c>
      <c r="B264" s="11">
        <v>43333</v>
      </c>
      <c r="C264" s="10" t="s">
        <v>25</v>
      </c>
      <c r="D264" s="14" t="s">
        <v>7</v>
      </c>
      <c r="E264" s="9" t="s">
        <v>1</v>
      </c>
      <c r="F264" s="14" t="s">
        <v>46</v>
      </c>
      <c r="G264" s="8">
        <v>3130</v>
      </c>
      <c r="H264" s="12">
        <f>Reservas[[#This Row],[Valor Total]]*5%</f>
        <v>156.5</v>
      </c>
      <c r="I264" s="1" t="s">
        <v>13</v>
      </c>
      <c r="J264" s="1">
        <v>5</v>
      </c>
      <c r="K264">
        <f>YEAR(Reservas[[#This Row],[Data]])</f>
        <v>2018</v>
      </c>
      <c r="L264">
        <f>MONTH(Reservas[[#This Row],[Data]])</f>
        <v>8</v>
      </c>
    </row>
    <row r="265" spans="1:12">
      <c r="A265" s="1">
        <v>2265</v>
      </c>
      <c r="B265" s="11">
        <v>43334</v>
      </c>
      <c r="C265" s="10" t="s">
        <v>30</v>
      </c>
      <c r="D265" s="14" t="s">
        <v>7</v>
      </c>
      <c r="E265" s="9" t="s">
        <v>2</v>
      </c>
      <c r="F265" s="14" t="s">
        <v>46</v>
      </c>
      <c r="G265" s="8">
        <v>3165</v>
      </c>
      <c r="H265" s="12">
        <f>Reservas[[#This Row],[Valor Total]]*5%</f>
        <v>158.25</v>
      </c>
      <c r="I265" s="1" t="s">
        <v>15</v>
      </c>
      <c r="J265" s="1">
        <v>5</v>
      </c>
      <c r="K265">
        <f>YEAR(Reservas[[#This Row],[Data]])</f>
        <v>2018</v>
      </c>
      <c r="L265">
        <f>MONTH(Reservas[[#This Row],[Data]])</f>
        <v>8</v>
      </c>
    </row>
    <row r="266" spans="1:12">
      <c r="A266" s="1">
        <v>2266</v>
      </c>
      <c r="B266" s="11">
        <v>43335</v>
      </c>
      <c r="C266" s="10" t="s">
        <v>36</v>
      </c>
      <c r="D266" s="14" t="s">
        <v>8</v>
      </c>
      <c r="E266" s="9" t="s">
        <v>2</v>
      </c>
      <c r="F266" s="14" t="s">
        <v>47</v>
      </c>
      <c r="G266" s="8">
        <v>3200</v>
      </c>
      <c r="H266" s="12">
        <f>Reservas[[#This Row],[Valor Total]]*5%</f>
        <v>160</v>
      </c>
      <c r="I266" s="1" t="s">
        <v>13</v>
      </c>
      <c r="J266" s="1">
        <v>5</v>
      </c>
      <c r="K266">
        <f>YEAR(Reservas[[#This Row],[Data]])</f>
        <v>2018</v>
      </c>
      <c r="L266">
        <f>MONTH(Reservas[[#This Row],[Data]])</f>
        <v>8</v>
      </c>
    </row>
    <row r="267" spans="1:12">
      <c r="A267" s="1">
        <v>2267</v>
      </c>
      <c r="B267" s="11">
        <v>43336</v>
      </c>
      <c r="C267" s="10" t="s">
        <v>42</v>
      </c>
      <c r="D267" s="14" t="s">
        <v>8</v>
      </c>
      <c r="E267" s="9" t="s">
        <v>2</v>
      </c>
      <c r="F267" s="14" t="s">
        <v>46</v>
      </c>
      <c r="G267" s="8">
        <v>3235</v>
      </c>
      <c r="H267" s="12">
        <f>Reservas[[#This Row],[Valor Total]]*5%</f>
        <v>161.75</v>
      </c>
      <c r="I267" s="1" t="s">
        <v>15</v>
      </c>
      <c r="J267" s="1">
        <v>5</v>
      </c>
      <c r="K267">
        <f>YEAR(Reservas[[#This Row],[Data]])</f>
        <v>2018</v>
      </c>
      <c r="L267">
        <f>MONTH(Reservas[[#This Row],[Data]])</f>
        <v>8</v>
      </c>
    </row>
    <row r="268" spans="1:12">
      <c r="A268" s="1">
        <v>2268</v>
      </c>
      <c r="B268" s="11">
        <v>43336</v>
      </c>
      <c r="C268" s="10" t="s">
        <v>36</v>
      </c>
      <c r="D268" s="14" t="s">
        <v>8</v>
      </c>
      <c r="E268" s="9" t="s">
        <v>2</v>
      </c>
      <c r="F268" s="14" t="s">
        <v>46</v>
      </c>
      <c r="G268" s="8">
        <v>2345</v>
      </c>
      <c r="H268" s="12">
        <f>Reservas[[#This Row],[Valor Total]]*5%</f>
        <v>117.25</v>
      </c>
      <c r="I268" s="1" t="s">
        <v>13</v>
      </c>
      <c r="J268" s="1">
        <v>4</v>
      </c>
      <c r="K268">
        <f>YEAR(Reservas[[#This Row],[Data]])</f>
        <v>2018</v>
      </c>
      <c r="L268">
        <f>MONTH(Reservas[[#This Row],[Data]])</f>
        <v>8</v>
      </c>
    </row>
    <row r="269" spans="1:12">
      <c r="A269" s="1">
        <v>2269</v>
      </c>
      <c r="B269" s="11">
        <v>43337</v>
      </c>
      <c r="C269" s="10" t="s">
        <v>36</v>
      </c>
      <c r="D269" s="14" t="s">
        <v>7</v>
      </c>
      <c r="E269" s="9" t="s">
        <v>1</v>
      </c>
      <c r="F269" s="14" t="s">
        <v>46</v>
      </c>
      <c r="G269" s="8">
        <v>3270</v>
      </c>
      <c r="H269" s="12">
        <f>Reservas[[#This Row],[Valor Total]]*5%</f>
        <v>163.5</v>
      </c>
      <c r="I269" s="1" t="s">
        <v>13</v>
      </c>
      <c r="J269" s="1">
        <v>4</v>
      </c>
      <c r="K269">
        <f>YEAR(Reservas[[#This Row],[Data]])</f>
        <v>2018</v>
      </c>
      <c r="L269">
        <f>MONTH(Reservas[[#This Row],[Data]])</f>
        <v>8</v>
      </c>
    </row>
    <row r="270" spans="1:12">
      <c r="A270" s="1">
        <v>2270</v>
      </c>
      <c r="B270" s="11">
        <v>43338</v>
      </c>
      <c r="C270" s="10" t="s">
        <v>42</v>
      </c>
      <c r="D270" s="14" t="s">
        <v>7</v>
      </c>
      <c r="E270" s="9" t="s">
        <v>0</v>
      </c>
      <c r="F270" s="14" t="s">
        <v>48</v>
      </c>
      <c r="G270" s="8">
        <v>3305</v>
      </c>
      <c r="H270" s="12">
        <f>Reservas[[#This Row],[Valor Total]]*5%</f>
        <v>165.25</v>
      </c>
      <c r="I270" s="1" t="s">
        <v>13</v>
      </c>
      <c r="J270" s="1">
        <v>4</v>
      </c>
      <c r="K270">
        <f>YEAR(Reservas[[#This Row],[Data]])</f>
        <v>2018</v>
      </c>
      <c r="L270">
        <f>MONTH(Reservas[[#This Row],[Data]])</f>
        <v>8</v>
      </c>
    </row>
    <row r="271" spans="1:12">
      <c r="A271" s="1">
        <v>2271</v>
      </c>
      <c r="B271" s="11">
        <v>43339</v>
      </c>
      <c r="C271" s="10" t="s">
        <v>42</v>
      </c>
      <c r="D271" s="14" t="s">
        <v>7</v>
      </c>
      <c r="E271" s="9" t="s">
        <v>0</v>
      </c>
      <c r="F271" s="14" t="s">
        <v>46</v>
      </c>
      <c r="G271" s="8">
        <v>3340</v>
      </c>
      <c r="H271" s="12">
        <f>Reservas[[#This Row],[Valor Total]]*5%</f>
        <v>167</v>
      </c>
      <c r="I271" s="1" t="s">
        <v>15</v>
      </c>
      <c r="J271" s="1">
        <v>3</v>
      </c>
      <c r="K271">
        <f>YEAR(Reservas[[#This Row],[Data]])</f>
        <v>2018</v>
      </c>
      <c r="L271">
        <f>MONTH(Reservas[[#This Row],[Data]])</f>
        <v>8</v>
      </c>
    </row>
    <row r="272" spans="1:12">
      <c r="A272" s="1">
        <v>2272</v>
      </c>
      <c r="B272" s="11">
        <v>43340</v>
      </c>
      <c r="C272" s="10" t="s">
        <v>30</v>
      </c>
      <c r="D272" s="14" t="s">
        <v>8</v>
      </c>
      <c r="E272" s="9" t="s">
        <v>1</v>
      </c>
      <c r="F272" s="14" t="s">
        <v>46</v>
      </c>
      <c r="G272" s="8">
        <v>3375</v>
      </c>
      <c r="H272" s="12">
        <f>Reservas[[#This Row],[Valor Total]]*5%</f>
        <v>168.75</v>
      </c>
      <c r="I272" s="1" t="s">
        <v>13</v>
      </c>
      <c r="J272" s="1">
        <v>3</v>
      </c>
      <c r="K272">
        <f>YEAR(Reservas[[#This Row],[Data]])</f>
        <v>2018</v>
      </c>
      <c r="L272">
        <f>MONTH(Reservas[[#This Row],[Data]])</f>
        <v>8</v>
      </c>
    </row>
    <row r="273" spans="1:12">
      <c r="A273" s="1">
        <v>2273</v>
      </c>
      <c r="B273" s="11">
        <v>43344</v>
      </c>
      <c r="C273" s="10" t="s">
        <v>42</v>
      </c>
      <c r="D273" s="14" t="s">
        <v>8</v>
      </c>
      <c r="E273" s="9" t="s">
        <v>2</v>
      </c>
      <c r="F273" s="14" t="s">
        <v>46</v>
      </c>
      <c r="G273" s="8">
        <v>1345</v>
      </c>
      <c r="H273" s="12">
        <f>Reservas[[#This Row],[Valor Total]]*5%</f>
        <v>67.25</v>
      </c>
      <c r="I273" s="1" t="s">
        <v>15</v>
      </c>
      <c r="J273" s="1">
        <v>5</v>
      </c>
      <c r="K273">
        <f>YEAR(Reservas[[#This Row],[Data]])</f>
        <v>2018</v>
      </c>
      <c r="L273">
        <f>MONTH(Reservas[[#This Row],[Data]])</f>
        <v>9</v>
      </c>
    </row>
    <row r="274" spans="1:12">
      <c r="A274" s="1">
        <v>2274</v>
      </c>
      <c r="B274" s="11">
        <v>43345</v>
      </c>
      <c r="C274" s="10" t="s">
        <v>42</v>
      </c>
      <c r="D274" s="14" t="s">
        <v>7</v>
      </c>
      <c r="E274" s="9" t="s">
        <v>3</v>
      </c>
      <c r="F274" s="14" t="s">
        <v>47</v>
      </c>
      <c r="G274" s="8">
        <v>1380</v>
      </c>
      <c r="H274" s="12">
        <f>Reservas[[#This Row],[Valor Total]]*5%</f>
        <v>69</v>
      </c>
      <c r="I274" s="1" t="s">
        <v>13</v>
      </c>
      <c r="J274" s="1">
        <v>5</v>
      </c>
      <c r="K274">
        <f>YEAR(Reservas[[#This Row],[Data]])</f>
        <v>2018</v>
      </c>
      <c r="L274">
        <f>MONTH(Reservas[[#This Row],[Data]])</f>
        <v>9</v>
      </c>
    </row>
    <row r="275" spans="1:12">
      <c r="A275" s="1">
        <v>2275</v>
      </c>
      <c r="B275" s="11">
        <v>43346</v>
      </c>
      <c r="C275" s="10" t="s">
        <v>25</v>
      </c>
      <c r="D275" s="14" t="s">
        <v>7</v>
      </c>
      <c r="E275" s="9" t="s">
        <v>3</v>
      </c>
      <c r="F275" s="14" t="s">
        <v>46</v>
      </c>
      <c r="G275" s="8">
        <v>1415</v>
      </c>
      <c r="H275" s="12">
        <f>Reservas[[#This Row],[Valor Total]]*5%</f>
        <v>70.75</v>
      </c>
      <c r="I275" s="1" t="s">
        <v>13</v>
      </c>
      <c r="J275" s="1">
        <v>5</v>
      </c>
      <c r="K275">
        <f>YEAR(Reservas[[#This Row],[Data]])</f>
        <v>2018</v>
      </c>
      <c r="L275">
        <f>MONTH(Reservas[[#This Row],[Data]])</f>
        <v>9</v>
      </c>
    </row>
    <row r="276" spans="1:12">
      <c r="A276" s="1">
        <v>2276</v>
      </c>
      <c r="B276" s="11">
        <v>43347</v>
      </c>
      <c r="C276" s="10" t="s">
        <v>36</v>
      </c>
      <c r="D276" s="14" t="s">
        <v>7</v>
      </c>
      <c r="E276" s="9" t="s">
        <v>1</v>
      </c>
      <c r="F276" s="14" t="s">
        <v>46</v>
      </c>
      <c r="G276" s="8">
        <v>1450</v>
      </c>
      <c r="H276" s="12">
        <f>Reservas[[#This Row],[Valor Total]]*5%</f>
        <v>72.5</v>
      </c>
      <c r="I276" s="1" t="s">
        <v>15</v>
      </c>
      <c r="J276" s="1">
        <v>4</v>
      </c>
      <c r="K276">
        <f>YEAR(Reservas[[#This Row],[Data]])</f>
        <v>2018</v>
      </c>
      <c r="L276">
        <f>MONTH(Reservas[[#This Row],[Data]])</f>
        <v>9</v>
      </c>
    </row>
    <row r="277" spans="1:12">
      <c r="A277" s="1">
        <v>2277</v>
      </c>
      <c r="B277" s="11">
        <v>43347</v>
      </c>
      <c r="C277" s="10" t="s">
        <v>42</v>
      </c>
      <c r="D277" s="14" t="s">
        <v>7</v>
      </c>
      <c r="E277" s="9" t="s">
        <v>0</v>
      </c>
      <c r="F277" s="14" t="s">
        <v>46</v>
      </c>
      <c r="G277" s="8">
        <v>5678</v>
      </c>
      <c r="H277" s="12">
        <f>Reservas[[#This Row],[Valor Total]]*5%</f>
        <v>283.90000000000003</v>
      </c>
      <c r="I277" s="1" t="s">
        <v>13</v>
      </c>
      <c r="J277" s="1">
        <v>3</v>
      </c>
      <c r="K277">
        <f>YEAR(Reservas[[#This Row],[Data]])</f>
        <v>2018</v>
      </c>
      <c r="L277">
        <f>MONTH(Reservas[[#This Row],[Data]])</f>
        <v>9</v>
      </c>
    </row>
    <row r="278" spans="1:12">
      <c r="A278" s="1">
        <v>2278</v>
      </c>
      <c r="B278" s="11">
        <v>43347</v>
      </c>
      <c r="C278" s="10" t="s">
        <v>36</v>
      </c>
      <c r="D278" s="14" t="s">
        <v>7</v>
      </c>
      <c r="E278" s="9" t="s">
        <v>1</v>
      </c>
      <c r="F278" s="14" t="s">
        <v>46</v>
      </c>
      <c r="G278" s="8">
        <v>4983</v>
      </c>
      <c r="H278" s="12">
        <f>Reservas[[#This Row],[Valor Total]]*5%</f>
        <v>249.15</v>
      </c>
      <c r="I278" s="1" t="s">
        <v>13</v>
      </c>
      <c r="J278" s="1">
        <v>5</v>
      </c>
      <c r="K278">
        <f>YEAR(Reservas[[#This Row],[Data]])</f>
        <v>2018</v>
      </c>
      <c r="L278">
        <f>MONTH(Reservas[[#This Row],[Data]])</f>
        <v>9</v>
      </c>
    </row>
    <row r="279" spans="1:12">
      <c r="A279" s="1">
        <v>2279</v>
      </c>
      <c r="B279" s="11">
        <v>43347</v>
      </c>
      <c r="C279" s="10" t="s">
        <v>30</v>
      </c>
      <c r="D279" s="14" t="s">
        <v>7</v>
      </c>
      <c r="E279" s="9" t="s">
        <v>2</v>
      </c>
      <c r="F279" s="14" t="s">
        <v>47</v>
      </c>
      <c r="G279" s="8">
        <v>9845</v>
      </c>
      <c r="H279" s="12">
        <f>Reservas[[#This Row],[Valor Total]]*5%</f>
        <v>492.25</v>
      </c>
      <c r="I279" s="1" t="s">
        <v>13</v>
      </c>
      <c r="J279" s="1">
        <v>5</v>
      </c>
      <c r="K279">
        <f>YEAR(Reservas[[#This Row],[Data]])</f>
        <v>2018</v>
      </c>
      <c r="L279">
        <f>MONTH(Reservas[[#This Row],[Data]])</f>
        <v>9</v>
      </c>
    </row>
    <row r="280" spans="1:12">
      <c r="A280" s="1">
        <v>2280</v>
      </c>
      <c r="B280" s="11">
        <v>43347</v>
      </c>
      <c r="C280" s="10" t="s">
        <v>36</v>
      </c>
      <c r="D280" s="14" t="s">
        <v>7</v>
      </c>
      <c r="E280" s="9" t="s">
        <v>3</v>
      </c>
      <c r="F280" s="14" t="s">
        <v>46</v>
      </c>
      <c r="G280" s="8">
        <v>7895</v>
      </c>
      <c r="H280" s="12">
        <f>Reservas[[#This Row],[Valor Total]]*5%</f>
        <v>394.75</v>
      </c>
      <c r="I280" s="1" t="s">
        <v>13</v>
      </c>
      <c r="J280" s="1">
        <v>5</v>
      </c>
      <c r="K280">
        <f>YEAR(Reservas[[#This Row],[Data]])</f>
        <v>2018</v>
      </c>
      <c r="L280">
        <f>MONTH(Reservas[[#This Row],[Data]])</f>
        <v>9</v>
      </c>
    </row>
    <row r="281" spans="1:12">
      <c r="A281" s="1">
        <v>2281</v>
      </c>
      <c r="B281" s="11">
        <v>43348</v>
      </c>
      <c r="C281" s="10" t="s">
        <v>42</v>
      </c>
      <c r="D281" s="14" t="s">
        <v>8</v>
      </c>
      <c r="E281" s="9" t="s">
        <v>0</v>
      </c>
      <c r="F281" s="14" t="s">
        <v>46</v>
      </c>
      <c r="G281" s="8">
        <v>1485</v>
      </c>
      <c r="H281" s="12">
        <f>Reservas[[#This Row],[Valor Total]]*5%</f>
        <v>74.25</v>
      </c>
      <c r="I281" s="1" t="s">
        <v>13</v>
      </c>
      <c r="J281" s="1">
        <v>5</v>
      </c>
      <c r="K281">
        <f>YEAR(Reservas[[#This Row],[Data]])</f>
        <v>2018</v>
      </c>
      <c r="L281">
        <f>MONTH(Reservas[[#This Row],[Data]])</f>
        <v>9</v>
      </c>
    </row>
    <row r="282" spans="1:12">
      <c r="A282" s="1">
        <v>2282</v>
      </c>
      <c r="B282" s="11">
        <v>43349</v>
      </c>
      <c r="C282" s="10" t="s">
        <v>25</v>
      </c>
      <c r="D282" s="14" t="s">
        <v>8</v>
      </c>
      <c r="E282" s="9" t="s">
        <v>0</v>
      </c>
      <c r="F282" s="14" t="s">
        <v>48</v>
      </c>
      <c r="G282" s="8">
        <v>1520</v>
      </c>
      <c r="H282" s="12">
        <f>Reservas[[#This Row],[Valor Total]]*5%</f>
        <v>76</v>
      </c>
      <c r="I282" s="1" t="s">
        <v>15</v>
      </c>
      <c r="J282" s="1">
        <v>4</v>
      </c>
      <c r="K282">
        <f>YEAR(Reservas[[#This Row],[Data]])</f>
        <v>2018</v>
      </c>
      <c r="L282">
        <f>MONTH(Reservas[[#This Row],[Data]])</f>
        <v>9</v>
      </c>
    </row>
    <row r="283" spans="1:12">
      <c r="A283" s="1">
        <v>2283</v>
      </c>
      <c r="B283" s="11">
        <v>43350</v>
      </c>
      <c r="C283" s="10" t="s">
        <v>19</v>
      </c>
      <c r="D283" s="14" t="s">
        <v>7</v>
      </c>
      <c r="E283" s="9" t="s">
        <v>1</v>
      </c>
      <c r="F283" s="14" t="s">
        <v>46</v>
      </c>
      <c r="G283" s="8">
        <v>1555</v>
      </c>
      <c r="H283" s="12">
        <f>Reservas[[#This Row],[Valor Total]]*5%</f>
        <v>77.75</v>
      </c>
      <c r="I283" s="1" t="s">
        <v>13</v>
      </c>
      <c r="J283" s="1">
        <v>4</v>
      </c>
      <c r="K283">
        <f>YEAR(Reservas[[#This Row],[Data]])</f>
        <v>2018</v>
      </c>
      <c r="L283">
        <f>MONTH(Reservas[[#This Row],[Data]])</f>
        <v>9</v>
      </c>
    </row>
    <row r="284" spans="1:12">
      <c r="A284" s="1">
        <v>2284</v>
      </c>
      <c r="B284" s="11">
        <v>43351</v>
      </c>
      <c r="C284" s="10" t="s">
        <v>23</v>
      </c>
      <c r="D284" s="14" t="s">
        <v>7</v>
      </c>
      <c r="E284" s="9" t="s">
        <v>2</v>
      </c>
      <c r="F284" s="14" t="s">
        <v>46</v>
      </c>
      <c r="G284" s="8">
        <v>1590</v>
      </c>
      <c r="H284" s="12">
        <f>Reservas[[#This Row],[Valor Total]]*5%</f>
        <v>79.5</v>
      </c>
      <c r="I284" s="1" t="s">
        <v>13</v>
      </c>
      <c r="J284" s="1">
        <v>5</v>
      </c>
      <c r="K284">
        <f>YEAR(Reservas[[#This Row],[Data]])</f>
        <v>2018</v>
      </c>
      <c r="L284">
        <f>MONTH(Reservas[[#This Row],[Data]])</f>
        <v>9</v>
      </c>
    </row>
    <row r="285" spans="1:12">
      <c r="A285" s="1">
        <v>2285</v>
      </c>
      <c r="B285" s="11">
        <v>43352</v>
      </c>
      <c r="C285" s="10" t="s">
        <v>24</v>
      </c>
      <c r="D285" s="14" t="s">
        <v>7</v>
      </c>
      <c r="E285" s="9" t="s">
        <v>3</v>
      </c>
      <c r="F285" s="14" t="s">
        <v>46</v>
      </c>
      <c r="G285" s="8">
        <v>1625</v>
      </c>
      <c r="H285" s="12">
        <f>Reservas[[#This Row],[Valor Total]]*5%</f>
        <v>81.25</v>
      </c>
      <c r="I285" s="1" t="s">
        <v>15</v>
      </c>
      <c r="J285" s="1">
        <v>5</v>
      </c>
      <c r="K285">
        <f>YEAR(Reservas[[#This Row],[Data]])</f>
        <v>2018</v>
      </c>
      <c r="L285">
        <f>MONTH(Reservas[[#This Row],[Data]])</f>
        <v>9</v>
      </c>
    </row>
    <row r="286" spans="1:12">
      <c r="A286" s="1">
        <v>2286</v>
      </c>
      <c r="B286" s="11">
        <v>43353</v>
      </c>
      <c r="C286" s="10" t="s">
        <v>26</v>
      </c>
      <c r="D286" s="14" t="s">
        <v>8</v>
      </c>
      <c r="E286" s="9" t="s">
        <v>3</v>
      </c>
      <c r="F286" s="14" t="s">
        <v>47</v>
      </c>
      <c r="G286" s="8">
        <v>1660</v>
      </c>
      <c r="H286" s="12">
        <f>Reservas[[#This Row],[Valor Total]]*5%</f>
        <v>83</v>
      </c>
      <c r="I286" s="1" t="s">
        <v>13</v>
      </c>
      <c r="J286" s="1">
        <v>5</v>
      </c>
      <c r="K286">
        <f>YEAR(Reservas[[#This Row],[Data]])</f>
        <v>2018</v>
      </c>
      <c r="L286">
        <f>MONTH(Reservas[[#This Row],[Data]])</f>
        <v>9</v>
      </c>
    </row>
    <row r="287" spans="1:12">
      <c r="A287" s="1">
        <v>2287</v>
      </c>
      <c r="B287" s="11">
        <v>43354</v>
      </c>
      <c r="C287" s="10" t="s">
        <v>26</v>
      </c>
      <c r="D287" s="14" t="s">
        <v>8</v>
      </c>
      <c r="E287" s="9" t="s">
        <v>1</v>
      </c>
      <c r="F287" s="14" t="s">
        <v>46</v>
      </c>
      <c r="G287" s="8">
        <v>1695</v>
      </c>
      <c r="H287" s="12">
        <f>Reservas[[#This Row],[Valor Total]]*5%</f>
        <v>84.75</v>
      </c>
      <c r="I287" s="1" t="s">
        <v>15</v>
      </c>
      <c r="J287" s="1">
        <v>3</v>
      </c>
      <c r="K287">
        <f>YEAR(Reservas[[#This Row],[Data]])</f>
        <v>2018</v>
      </c>
      <c r="L287">
        <f>MONTH(Reservas[[#This Row],[Data]])</f>
        <v>9</v>
      </c>
    </row>
    <row r="288" spans="1:12">
      <c r="A288" s="1">
        <v>2288</v>
      </c>
      <c r="B288" s="11">
        <v>43354</v>
      </c>
      <c r="C288" s="10" t="s">
        <v>26</v>
      </c>
      <c r="D288" s="14" t="s">
        <v>7</v>
      </c>
      <c r="E288" s="9" t="s">
        <v>0</v>
      </c>
      <c r="F288" s="14" t="s">
        <v>46</v>
      </c>
      <c r="G288" s="8">
        <v>9567</v>
      </c>
      <c r="H288" s="12">
        <f>Reservas[[#This Row],[Valor Total]]*5%</f>
        <v>478.35</v>
      </c>
      <c r="I288" s="1" t="s">
        <v>13</v>
      </c>
      <c r="J288" s="1">
        <v>5</v>
      </c>
      <c r="K288">
        <f>YEAR(Reservas[[#This Row],[Data]])</f>
        <v>2018</v>
      </c>
      <c r="L288">
        <f>MONTH(Reservas[[#This Row],[Data]])</f>
        <v>9</v>
      </c>
    </row>
    <row r="289" spans="1:12">
      <c r="A289" s="1">
        <v>2289</v>
      </c>
      <c r="B289" s="11">
        <v>43354</v>
      </c>
      <c r="C289" s="10" t="s">
        <v>27</v>
      </c>
      <c r="D289" s="14" t="s">
        <v>7</v>
      </c>
      <c r="E289" s="9" t="s">
        <v>1</v>
      </c>
      <c r="F289" s="14" t="s">
        <v>46</v>
      </c>
      <c r="G289" s="8">
        <v>5678</v>
      </c>
      <c r="H289" s="12">
        <f>Reservas[[#This Row],[Valor Total]]*5%</f>
        <v>283.90000000000003</v>
      </c>
      <c r="I289" s="1" t="s">
        <v>13</v>
      </c>
      <c r="J289" s="1">
        <v>5</v>
      </c>
      <c r="K289">
        <f>YEAR(Reservas[[#This Row],[Data]])</f>
        <v>2018</v>
      </c>
      <c r="L289">
        <f>MONTH(Reservas[[#This Row],[Data]])</f>
        <v>9</v>
      </c>
    </row>
    <row r="290" spans="1:12">
      <c r="A290" s="1">
        <v>2290</v>
      </c>
      <c r="B290" s="11">
        <v>43354</v>
      </c>
      <c r="C290" s="10" t="s">
        <v>28</v>
      </c>
      <c r="D290" s="14" t="s">
        <v>7</v>
      </c>
      <c r="E290" s="9" t="s">
        <v>2</v>
      </c>
      <c r="F290" s="14" t="s">
        <v>46</v>
      </c>
      <c r="G290" s="8">
        <v>8765</v>
      </c>
      <c r="H290" s="12">
        <f>Reservas[[#This Row],[Valor Total]]*5%</f>
        <v>438.25</v>
      </c>
      <c r="I290" s="1" t="s">
        <v>13</v>
      </c>
      <c r="J290" s="1">
        <v>5</v>
      </c>
      <c r="K290">
        <f>YEAR(Reservas[[#This Row],[Data]])</f>
        <v>2018</v>
      </c>
      <c r="L290">
        <f>MONTH(Reservas[[#This Row],[Data]])</f>
        <v>9</v>
      </c>
    </row>
    <row r="291" spans="1:12">
      <c r="A291" s="1">
        <v>2291</v>
      </c>
      <c r="B291" s="11">
        <v>43354</v>
      </c>
      <c r="C291" s="10" t="s">
        <v>29</v>
      </c>
      <c r="D291" s="14" t="s">
        <v>7</v>
      </c>
      <c r="E291" s="9" t="s">
        <v>3</v>
      </c>
      <c r="F291" s="14" t="s">
        <v>48</v>
      </c>
      <c r="G291" s="8">
        <v>9456</v>
      </c>
      <c r="H291" s="12">
        <f>Reservas[[#This Row],[Valor Total]]*5%</f>
        <v>472.8</v>
      </c>
      <c r="I291" s="1" t="s">
        <v>13</v>
      </c>
      <c r="J291" s="1">
        <v>4</v>
      </c>
      <c r="K291">
        <f>YEAR(Reservas[[#This Row],[Data]])</f>
        <v>2018</v>
      </c>
      <c r="L291">
        <f>MONTH(Reservas[[#This Row],[Data]])</f>
        <v>9</v>
      </c>
    </row>
    <row r="292" spans="1:12">
      <c r="A292" s="1">
        <v>2292</v>
      </c>
      <c r="B292" s="11">
        <v>43354</v>
      </c>
      <c r="C292" s="10" t="s">
        <v>30</v>
      </c>
      <c r="D292" s="14" t="s">
        <v>7</v>
      </c>
      <c r="E292" s="9" t="s">
        <v>0</v>
      </c>
      <c r="F292" s="14" t="s">
        <v>46</v>
      </c>
      <c r="G292" s="8">
        <v>4567</v>
      </c>
      <c r="H292" s="12">
        <f>Reservas[[#This Row],[Valor Total]]*5%</f>
        <v>228.35000000000002</v>
      </c>
      <c r="I292" s="1" t="s">
        <v>13</v>
      </c>
      <c r="J292" s="1">
        <v>4</v>
      </c>
      <c r="K292">
        <f>YEAR(Reservas[[#This Row],[Data]])</f>
        <v>2018</v>
      </c>
      <c r="L292">
        <f>MONTH(Reservas[[#This Row],[Data]])</f>
        <v>9</v>
      </c>
    </row>
    <row r="293" spans="1:12">
      <c r="A293" s="1">
        <v>2293</v>
      </c>
      <c r="B293" s="11">
        <v>43355</v>
      </c>
      <c r="C293" s="10" t="s">
        <v>31</v>
      </c>
      <c r="D293" s="14" t="s">
        <v>7</v>
      </c>
      <c r="E293" s="9" t="s">
        <v>0</v>
      </c>
      <c r="F293" s="14" t="s">
        <v>46</v>
      </c>
      <c r="G293" s="8">
        <v>1730</v>
      </c>
      <c r="H293" s="12">
        <f>Reservas[[#This Row],[Valor Total]]*5%</f>
        <v>86.5</v>
      </c>
      <c r="I293" s="1" t="s">
        <v>13</v>
      </c>
      <c r="J293" s="1">
        <v>5</v>
      </c>
      <c r="K293">
        <f>YEAR(Reservas[[#This Row],[Data]])</f>
        <v>2018</v>
      </c>
      <c r="L293">
        <f>MONTH(Reservas[[#This Row],[Data]])</f>
        <v>9</v>
      </c>
    </row>
    <row r="294" spans="1:12">
      <c r="A294" s="1">
        <v>2294</v>
      </c>
      <c r="B294" s="11">
        <v>43356</v>
      </c>
      <c r="C294" s="10" t="s">
        <v>32</v>
      </c>
      <c r="D294" s="14" t="s">
        <v>7</v>
      </c>
      <c r="E294" s="9" t="s">
        <v>0</v>
      </c>
      <c r="F294" s="14" t="s">
        <v>46</v>
      </c>
      <c r="G294" s="8">
        <v>1765</v>
      </c>
      <c r="H294" s="12">
        <f>Reservas[[#This Row],[Valor Total]]*5%</f>
        <v>88.25</v>
      </c>
      <c r="I294" s="1" t="s">
        <v>13</v>
      </c>
      <c r="J294" s="1">
        <v>5</v>
      </c>
      <c r="K294">
        <f>YEAR(Reservas[[#This Row],[Data]])</f>
        <v>2018</v>
      </c>
      <c r="L294">
        <f>MONTH(Reservas[[#This Row],[Data]])</f>
        <v>9</v>
      </c>
    </row>
    <row r="295" spans="1:12">
      <c r="A295" s="1">
        <v>2295</v>
      </c>
      <c r="B295" s="11">
        <v>43357</v>
      </c>
      <c r="C295" s="10" t="s">
        <v>33</v>
      </c>
      <c r="D295" s="14" t="s">
        <v>7</v>
      </c>
      <c r="E295" s="9" t="s">
        <v>1</v>
      </c>
      <c r="F295" s="14" t="s">
        <v>48</v>
      </c>
      <c r="G295" s="8">
        <v>1800</v>
      </c>
      <c r="H295" s="12">
        <f>Reservas[[#This Row],[Valor Total]]*5%</f>
        <v>90</v>
      </c>
      <c r="I295" s="1" t="s">
        <v>15</v>
      </c>
      <c r="J295" s="1">
        <v>5</v>
      </c>
      <c r="K295">
        <f>YEAR(Reservas[[#This Row],[Data]])</f>
        <v>2018</v>
      </c>
      <c r="L295">
        <f>MONTH(Reservas[[#This Row],[Data]])</f>
        <v>9</v>
      </c>
    </row>
    <row r="296" spans="1:12">
      <c r="A296" s="1">
        <v>2296</v>
      </c>
      <c r="B296" s="11">
        <v>43358</v>
      </c>
      <c r="C296" s="10" t="s">
        <v>34</v>
      </c>
      <c r="D296" s="14" t="s">
        <v>8</v>
      </c>
      <c r="E296" s="9" t="s">
        <v>2</v>
      </c>
      <c r="F296" s="14" t="s">
        <v>48</v>
      </c>
      <c r="G296" s="8">
        <v>1835</v>
      </c>
      <c r="H296" s="12">
        <f>Reservas[[#This Row],[Valor Total]]*5%</f>
        <v>91.75</v>
      </c>
      <c r="I296" s="1" t="s">
        <v>13</v>
      </c>
      <c r="J296" s="1">
        <v>5</v>
      </c>
      <c r="K296">
        <f>YEAR(Reservas[[#This Row],[Data]])</f>
        <v>2018</v>
      </c>
      <c r="L296">
        <f>MONTH(Reservas[[#This Row],[Data]])</f>
        <v>9</v>
      </c>
    </row>
    <row r="297" spans="1:12">
      <c r="A297" s="1">
        <v>2297</v>
      </c>
      <c r="B297" s="11">
        <v>43359</v>
      </c>
      <c r="C297" s="10" t="s">
        <v>34</v>
      </c>
      <c r="D297" s="14" t="s">
        <v>8</v>
      </c>
      <c r="E297" s="9" t="s">
        <v>3</v>
      </c>
      <c r="F297" s="14" t="s">
        <v>47</v>
      </c>
      <c r="G297" s="8">
        <v>1870</v>
      </c>
      <c r="H297" s="12">
        <f>Reservas[[#This Row],[Valor Total]]*5%</f>
        <v>93.5</v>
      </c>
      <c r="I297" s="1" t="s">
        <v>15</v>
      </c>
      <c r="J297" s="1">
        <v>5</v>
      </c>
      <c r="K297">
        <f>YEAR(Reservas[[#This Row],[Data]])</f>
        <v>2018</v>
      </c>
      <c r="L297">
        <f>MONTH(Reservas[[#This Row],[Data]])</f>
        <v>9</v>
      </c>
    </row>
    <row r="298" spans="1:12">
      <c r="A298" s="1">
        <v>2298</v>
      </c>
      <c r="B298" s="11">
        <v>43360</v>
      </c>
      <c r="C298" s="10" t="s">
        <v>30</v>
      </c>
      <c r="D298" s="14" t="s">
        <v>7</v>
      </c>
      <c r="E298" s="9" t="s">
        <v>3</v>
      </c>
      <c r="F298" s="14" t="s">
        <v>46</v>
      </c>
      <c r="G298" s="8">
        <v>1905</v>
      </c>
      <c r="H298" s="12">
        <f>Reservas[[#This Row],[Valor Total]]*5%</f>
        <v>95.25</v>
      </c>
      <c r="I298" s="1" t="s">
        <v>13</v>
      </c>
      <c r="J298" s="1">
        <v>5</v>
      </c>
      <c r="K298">
        <f>YEAR(Reservas[[#This Row],[Data]])</f>
        <v>2018</v>
      </c>
      <c r="L298">
        <f>MONTH(Reservas[[#This Row],[Data]])</f>
        <v>9</v>
      </c>
    </row>
    <row r="299" spans="1:12">
      <c r="A299" s="1">
        <v>2299</v>
      </c>
      <c r="B299" s="11">
        <v>43361</v>
      </c>
      <c r="C299" s="10" t="s">
        <v>42</v>
      </c>
      <c r="D299" s="14" t="s">
        <v>7</v>
      </c>
      <c r="E299" s="9" t="s">
        <v>1</v>
      </c>
      <c r="F299" s="14" t="s">
        <v>46</v>
      </c>
      <c r="G299" s="8">
        <v>1940</v>
      </c>
      <c r="H299" s="12">
        <f>Reservas[[#This Row],[Valor Total]]*5%</f>
        <v>97</v>
      </c>
      <c r="I299" s="1" t="s">
        <v>13</v>
      </c>
      <c r="J299" s="1">
        <v>4</v>
      </c>
      <c r="K299">
        <f>YEAR(Reservas[[#This Row],[Data]])</f>
        <v>2018</v>
      </c>
      <c r="L299">
        <f>MONTH(Reservas[[#This Row],[Data]])</f>
        <v>9</v>
      </c>
    </row>
    <row r="300" spans="1:12">
      <c r="A300" s="1">
        <v>2300</v>
      </c>
      <c r="B300" s="11">
        <v>43362</v>
      </c>
      <c r="C300" s="10" t="s">
        <v>42</v>
      </c>
      <c r="D300" s="14" t="s">
        <v>7</v>
      </c>
      <c r="E300" s="9" t="s">
        <v>0</v>
      </c>
      <c r="F300" s="14" t="s">
        <v>47</v>
      </c>
      <c r="G300" s="8">
        <v>1975</v>
      </c>
      <c r="H300" s="12">
        <f>Reservas[[#This Row],[Valor Total]]*5%</f>
        <v>98.75</v>
      </c>
      <c r="I300" s="1" t="s">
        <v>15</v>
      </c>
      <c r="J300" s="1">
        <v>4</v>
      </c>
      <c r="K300">
        <f>YEAR(Reservas[[#This Row],[Data]])</f>
        <v>2018</v>
      </c>
      <c r="L300">
        <f>MONTH(Reservas[[#This Row],[Data]])</f>
        <v>9</v>
      </c>
    </row>
    <row r="301" spans="1:12">
      <c r="A301" s="1">
        <v>2301</v>
      </c>
      <c r="B301" s="11">
        <v>43363</v>
      </c>
      <c r="C301" s="10" t="s">
        <v>35</v>
      </c>
      <c r="D301" s="14" t="s">
        <v>8</v>
      </c>
      <c r="E301" s="9" t="s">
        <v>0</v>
      </c>
      <c r="F301" s="14" t="s">
        <v>46</v>
      </c>
      <c r="G301" s="8">
        <v>2010</v>
      </c>
      <c r="H301" s="12">
        <f>Reservas[[#This Row],[Valor Total]]*5%</f>
        <v>100.5</v>
      </c>
      <c r="I301" s="1" t="s">
        <v>13</v>
      </c>
      <c r="J301" s="1">
        <v>5</v>
      </c>
      <c r="K301">
        <f>YEAR(Reservas[[#This Row],[Data]])</f>
        <v>2018</v>
      </c>
      <c r="L301">
        <f>MONTH(Reservas[[#This Row],[Data]])</f>
        <v>9</v>
      </c>
    </row>
    <row r="302" spans="1:12">
      <c r="A302" s="1">
        <v>2302</v>
      </c>
      <c r="B302" s="11">
        <v>43364</v>
      </c>
      <c r="C302" s="10" t="s">
        <v>36</v>
      </c>
      <c r="D302" s="14" t="s">
        <v>8</v>
      </c>
      <c r="E302" s="9" t="s">
        <v>1</v>
      </c>
      <c r="F302" s="14" t="s">
        <v>46</v>
      </c>
      <c r="G302" s="8">
        <v>2045</v>
      </c>
      <c r="H302" s="12">
        <f>Reservas[[#This Row],[Valor Total]]*5%</f>
        <v>102.25</v>
      </c>
      <c r="I302" s="1" t="s">
        <v>15</v>
      </c>
      <c r="J302" s="1">
        <v>5</v>
      </c>
      <c r="K302">
        <f>YEAR(Reservas[[#This Row],[Data]])</f>
        <v>2018</v>
      </c>
      <c r="L302">
        <f>MONTH(Reservas[[#This Row],[Data]])</f>
        <v>9</v>
      </c>
    </row>
    <row r="303" spans="1:12">
      <c r="A303" s="1">
        <v>2303</v>
      </c>
      <c r="B303" s="11">
        <v>43365</v>
      </c>
      <c r="C303" s="10" t="s">
        <v>37</v>
      </c>
      <c r="D303" s="14" t="s">
        <v>7</v>
      </c>
      <c r="E303" s="9" t="s">
        <v>2</v>
      </c>
      <c r="F303" s="14" t="s">
        <v>46</v>
      </c>
      <c r="G303" s="8">
        <v>2080</v>
      </c>
      <c r="H303" s="12">
        <f>Reservas[[#This Row],[Valor Total]]*5%</f>
        <v>104</v>
      </c>
      <c r="I303" s="1" t="s">
        <v>13</v>
      </c>
      <c r="J303" s="1">
        <v>5</v>
      </c>
      <c r="K303">
        <f>YEAR(Reservas[[#This Row],[Data]])</f>
        <v>2018</v>
      </c>
      <c r="L303">
        <f>MONTH(Reservas[[#This Row],[Data]])</f>
        <v>9</v>
      </c>
    </row>
    <row r="304" spans="1:12">
      <c r="A304" s="1">
        <v>2304</v>
      </c>
      <c r="B304" s="11">
        <v>43366</v>
      </c>
      <c r="C304" s="10" t="s">
        <v>38</v>
      </c>
      <c r="D304" s="14" t="s">
        <v>7</v>
      </c>
      <c r="E304" s="9" t="s">
        <v>3</v>
      </c>
      <c r="F304" s="14" t="s">
        <v>46</v>
      </c>
      <c r="G304" s="8">
        <v>2115</v>
      </c>
      <c r="H304" s="12">
        <f>Reservas[[#This Row],[Valor Total]]*5%</f>
        <v>105.75</v>
      </c>
      <c r="I304" s="1" t="s">
        <v>13</v>
      </c>
      <c r="J304" s="1">
        <v>5</v>
      </c>
      <c r="K304">
        <f>YEAR(Reservas[[#This Row],[Data]])</f>
        <v>2018</v>
      </c>
      <c r="L304">
        <f>MONTH(Reservas[[#This Row],[Data]])</f>
        <v>9</v>
      </c>
    </row>
    <row r="305" spans="1:12">
      <c r="A305" s="1">
        <v>2305</v>
      </c>
      <c r="B305" s="11">
        <v>43367</v>
      </c>
      <c r="C305" s="10" t="s">
        <v>25</v>
      </c>
      <c r="D305" s="14" t="s">
        <v>7</v>
      </c>
      <c r="E305" s="9" t="s">
        <v>3</v>
      </c>
      <c r="F305" s="14" t="s">
        <v>46</v>
      </c>
      <c r="G305" s="8">
        <v>2150</v>
      </c>
      <c r="H305" s="12">
        <f>Reservas[[#This Row],[Valor Total]]*5%</f>
        <v>107.5</v>
      </c>
      <c r="I305" s="1" t="s">
        <v>15</v>
      </c>
      <c r="J305" s="1">
        <v>5</v>
      </c>
      <c r="K305">
        <f>YEAR(Reservas[[#This Row],[Data]])</f>
        <v>2018</v>
      </c>
      <c r="L305">
        <f>MONTH(Reservas[[#This Row],[Data]])</f>
        <v>9</v>
      </c>
    </row>
    <row r="306" spans="1:12">
      <c r="A306" s="1">
        <v>2306</v>
      </c>
      <c r="B306" s="11">
        <v>43368</v>
      </c>
      <c r="C306" s="10" t="s">
        <v>39</v>
      </c>
      <c r="D306" s="14" t="s">
        <v>8</v>
      </c>
      <c r="E306" s="9" t="s">
        <v>1</v>
      </c>
      <c r="F306" s="14" t="s">
        <v>47</v>
      </c>
      <c r="G306" s="8">
        <v>2185</v>
      </c>
      <c r="H306" s="12">
        <f>Reservas[[#This Row],[Valor Total]]*5%</f>
        <v>109.25</v>
      </c>
      <c r="I306" s="1" t="s">
        <v>13</v>
      </c>
      <c r="J306" s="1">
        <v>5</v>
      </c>
      <c r="K306">
        <f>YEAR(Reservas[[#This Row],[Data]])</f>
        <v>2018</v>
      </c>
      <c r="L306">
        <f>MONTH(Reservas[[#This Row],[Data]])</f>
        <v>9</v>
      </c>
    </row>
    <row r="307" spans="1:12">
      <c r="A307" s="1">
        <v>2307</v>
      </c>
      <c r="B307" s="11">
        <v>43369</v>
      </c>
      <c r="C307" s="10" t="s">
        <v>40</v>
      </c>
      <c r="D307" s="14" t="s">
        <v>8</v>
      </c>
      <c r="E307" s="9" t="s">
        <v>0</v>
      </c>
      <c r="F307" s="14" t="s">
        <v>48</v>
      </c>
      <c r="G307" s="8">
        <v>2220</v>
      </c>
      <c r="H307" s="12">
        <f>Reservas[[#This Row],[Valor Total]]*5%</f>
        <v>111</v>
      </c>
      <c r="I307" s="1" t="s">
        <v>15</v>
      </c>
      <c r="J307" s="1">
        <v>5</v>
      </c>
      <c r="K307">
        <f>YEAR(Reservas[[#This Row],[Data]])</f>
        <v>2018</v>
      </c>
      <c r="L307">
        <f>MONTH(Reservas[[#This Row],[Data]])</f>
        <v>9</v>
      </c>
    </row>
    <row r="308" spans="1:12">
      <c r="A308" s="1">
        <v>2308</v>
      </c>
      <c r="B308" s="11">
        <v>43370</v>
      </c>
      <c r="C308" s="10" t="s">
        <v>41</v>
      </c>
      <c r="D308" s="14" t="s">
        <v>7</v>
      </c>
      <c r="E308" s="9" t="s">
        <v>0</v>
      </c>
      <c r="F308" s="14" t="s">
        <v>46</v>
      </c>
      <c r="G308" s="8">
        <v>2255</v>
      </c>
      <c r="H308" s="12">
        <f>Reservas[[#This Row],[Valor Total]]*5%</f>
        <v>112.75</v>
      </c>
      <c r="I308" s="1" t="s">
        <v>13</v>
      </c>
      <c r="J308" s="1">
        <v>3</v>
      </c>
      <c r="K308">
        <f>YEAR(Reservas[[#This Row],[Data]])</f>
        <v>2018</v>
      </c>
      <c r="L308">
        <f>MONTH(Reservas[[#This Row],[Data]])</f>
        <v>9</v>
      </c>
    </row>
    <row r="309" spans="1:12">
      <c r="A309" s="1">
        <v>2309</v>
      </c>
      <c r="B309" s="11">
        <v>43371</v>
      </c>
      <c r="C309" s="10" t="s">
        <v>42</v>
      </c>
      <c r="D309" s="14" t="s">
        <v>7</v>
      </c>
      <c r="E309" s="9" t="s">
        <v>1</v>
      </c>
      <c r="F309" s="14" t="s">
        <v>46</v>
      </c>
      <c r="G309" s="8">
        <v>2290</v>
      </c>
      <c r="H309" s="12">
        <f>Reservas[[#This Row],[Valor Total]]*5%</f>
        <v>114.5</v>
      </c>
      <c r="I309" s="1" t="s">
        <v>13</v>
      </c>
      <c r="J309" s="1">
        <v>5</v>
      </c>
      <c r="K309">
        <f>YEAR(Reservas[[#This Row],[Data]])</f>
        <v>2018</v>
      </c>
      <c r="L309">
        <f>MONTH(Reservas[[#This Row],[Data]])</f>
        <v>9</v>
      </c>
    </row>
    <row r="310" spans="1:12">
      <c r="A310" s="1">
        <v>2310</v>
      </c>
      <c r="B310" s="11">
        <v>43372</v>
      </c>
      <c r="C310" s="10" t="s">
        <v>43</v>
      </c>
      <c r="D310" s="14" t="s">
        <v>7</v>
      </c>
      <c r="E310" s="9" t="s">
        <v>2</v>
      </c>
      <c r="F310" s="14" t="s">
        <v>46</v>
      </c>
      <c r="G310" s="8">
        <v>2325</v>
      </c>
      <c r="H310" s="12">
        <f>Reservas[[#This Row],[Valor Total]]*5%</f>
        <v>116.25</v>
      </c>
      <c r="I310" s="1" t="s">
        <v>15</v>
      </c>
      <c r="J310" s="1">
        <v>5</v>
      </c>
      <c r="K310">
        <f>YEAR(Reservas[[#This Row],[Data]])</f>
        <v>2018</v>
      </c>
      <c r="L310">
        <f>MONTH(Reservas[[#This Row],[Data]])</f>
        <v>9</v>
      </c>
    </row>
    <row r="311" spans="1:12">
      <c r="A311" s="1">
        <v>2311</v>
      </c>
      <c r="B311" s="11">
        <v>43373</v>
      </c>
      <c r="C311" s="10" t="s">
        <v>34</v>
      </c>
      <c r="D311" s="14" t="s">
        <v>8</v>
      </c>
      <c r="E311" s="9" t="s">
        <v>3</v>
      </c>
      <c r="F311" s="14" t="s">
        <v>46</v>
      </c>
      <c r="G311" s="8">
        <v>2360</v>
      </c>
      <c r="H311" s="12">
        <f>Reservas[[#This Row],[Valor Total]]*5%</f>
        <v>118</v>
      </c>
      <c r="I311" s="1" t="s">
        <v>13</v>
      </c>
      <c r="J311" s="1">
        <v>5</v>
      </c>
      <c r="K311">
        <f>YEAR(Reservas[[#This Row],[Data]])</f>
        <v>2018</v>
      </c>
      <c r="L311">
        <f>MONTH(Reservas[[#This Row],[Data]])</f>
        <v>9</v>
      </c>
    </row>
    <row r="312" spans="1:12">
      <c r="A312" s="1">
        <v>2312</v>
      </c>
      <c r="B312" s="11">
        <v>43373</v>
      </c>
      <c r="C312" s="10" t="s">
        <v>44</v>
      </c>
      <c r="D312" s="14" t="s">
        <v>8</v>
      </c>
      <c r="E312" s="9" t="s">
        <v>3</v>
      </c>
      <c r="F312" s="14" t="s">
        <v>47</v>
      </c>
      <c r="G312" s="8">
        <v>2395</v>
      </c>
      <c r="H312" s="12">
        <f>Reservas[[#This Row],[Valor Total]]*5%</f>
        <v>119.75</v>
      </c>
      <c r="I312" s="1" t="s">
        <v>15</v>
      </c>
      <c r="J312" s="1">
        <v>3</v>
      </c>
      <c r="K312">
        <f>YEAR(Reservas[[#This Row],[Data]])</f>
        <v>2018</v>
      </c>
      <c r="L312">
        <f>MONTH(Reservas[[#This Row],[Data]])</f>
        <v>9</v>
      </c>
    </row>
    <row r="313" spans="1:12">
      <c r="A313" s="1">
        <v>2313</v>
      </c>
      <c r="B313" s="11">
        <v>43374</v>
      </c>
      <c r="C313" s="10" t="s">
        <v>34</v>
      </c>
      <c r="D313" s="14" t="s">
        <v>7</v>
      </c>
      <c r="E313" s="9" t="s">
        <v>1</v>
      </c>
      <c r="F313" s="14" t="s">
        <v>46</v>
      </c>
      <c r="G313" s="8">
        <v>2430</v>
      </c>
      <c r="H313" s="12">
        <f>Reservas[[#This Row],[Valor Total]]*5%</f>
        <v>121.5</v>
      </c>
      <c r="I313" s="1" t="s">
        <v>13</v>
      </c>
      <c r="J313" s="1">
        <v>5</v>
      </c>
      <c r="K313">
        <f>YEAR(Reservas[[#This Row],[Data]])</f>
        <v>2018</v>
      </c>
      <c r="L313">
        <f>MONTH(Reservas[[#This Row],[Data]])</f>
        <v>10</v>
      </c>
    </row>
    <row r="314" spans="1:12">
      <c r="A314" s="1">
        <v>2314</v>
      </c>
      <c r="B314" s="11">
        <v>43375</v>
      </c>
      <c r="C314" s="10" t="s">
        <v>24</v>
      </c>
      <c r="D314" s="14" t="s">
        <v>7</v>
      </c>
      <c r="E314" s="9" t="s">
        <v>0</v>
      </c>
      <c r="F314" s="14" t="s">
        <v>46</v>
      </c>
      <c r="G314" s="8">
        <v>2465</v>
      </c>
      <c r="H314" s="12">
        <f>Reservas[[#This Row],[Valor Total]]*5%</f>
        <v>123.25</v>
      </c>
      <c r="I314" s="1" t="s">
        <v>13</v>
      </c>
      <c r="J314" s="1">
        <v>5</v>
      </c>
      <c r="K314">
        <f>YEAR(Reservas[[#This Row],[Data]])</f>
        <v>2018</v>
      </c>
      <c r="L314">
        <f>MONTH(Reservas[[#This Row],[Data]])</f>
        <v>10</v>
      </c>
    </row>
    <row r="315" spans="1:12">
      <c r="A315" s="1">
        <v>2315</v>
      </c>
      <c r="B315" s="11">
        <v>43376</v>
      </c>
      <c r="C315" s="10" t="s">
        <v>30</v>
      </c>
      <c r="D315" s="14" t="s">
        <v>7</v>
      </c>
      <c r="E315" s="9" t="s">
        <v>0</v>
      </c>
      <c r="F315" s="14" t="s">
        <v>48</v>
      </c>
      <c r="G315" s="8">
        <v>2500</v>
      </c>
      <c r="H315" s="12">
        <f>Reservas[[#This Row],[Valor Total]]*5%</f>
        <v>125</v>
      </c>
      <c r="I315" s="1" t="s">
        <v>15</v>
      </c>
      <c r="J315" s="1">
        <v>5</v>
      </c>
      <c r="K315">
        <f>YEAR(Reservas[[#This Row],[Data]])</f>
        <v>2018</v>
      </c>
      <c r="L315">
        <f>MONTH(Reservas[[#This Row],[Data]])</f>
        <v>10</v>
      </c>
    </row>
    <row r="316" spans="1:12">
      <c r="A316" s="1">
        <v>2316</v>
      </c>
      <c r="B316" s="11">
        <v>43377</v>
      </c>
      <c r="C316" s="10" t="s">
        <v>42</v>
      </c>
      <c r="D316" s="14" t="s">
        <v>8</v>
      </c>
      <c r="E316" s="9" t="s">
        <v>1</v>
      </c>
      <c r="F316" s="14" t="s">
        <v>46</v>
      </c>
      <c r="G316" s="8">
        <v>2535</v>
      </c>
      <c r="H316" s="12">
        <f>Reservas[[#This Row],[Valor Total]]*5%</f>
        <v>126.75</v>
      </c>
      <c r="I316" s="1" t="s">
        <v>13</v>
      </c>
      <c r="J316" s="1">
        <v>5</v>
      </c>
      <c r="K316">
        <f>YEAR(Reservas[[#This Row],[Data]])</f>
        <v>2018</v>
      </c>
      <c r="L316">
        <f>MONTH(Reservas[[#This Row],[Data]])</f>
        <v>10</v>
      </c>
    </row>
    <row r="317" spans="1:12">
      <c r="A317" s="1">
        <v>2317</v>
      </c>
      <c r="B317" s="11">
        <v>43378</v>
      </c>
      <c r="C317" s="10" t="s">
        <v>42</v>
      </c>
      <c r="D317" s="14" t="s">
        <v>8</v>
      </c>
      <c r="E317" s="9" t="s">
        <v>2</v>
      </c>
      <c r="F317" s="14" t="s">
        <v>46</v>
      </c>
      <c r="G317" s="8">
        <v>2570</v>
      </c>
      <c r="H317" s="12">
        <f>Reservas[[#This Row],[Valor Total]]*5%</f>
        <v>128.5</v>
      </c>
      <c r="I317" s="1" t="s">
        <v>15</v>
      </c>
      <c r="J317" s="1">
        <v>4</v>
      </c>
      <c r="K317">
        <f>YEAR(Reservas[[#This Row],[Data]])</f>
        <v>2018</v>
      </c>
      <c r="L317">
        <f>MONTH(Reservas[[#This Row],[Data]])</f>
        <v>10</v>
      </c>
    </row>
    <row r="318" spans="1:12">
      <c r="A318" s="1">
        <v>2318</v>
      </c>
      <c r="B318" s="11">
        <v>43379</v>
      </c>
      <c r="C318" s="10" t="s">
        <v>36</v>
      </c>
      <c r="D318" s="14" t="s">
        <v>7</v>
      </c>
      <c r="E318" s="9" t="s">
        <v>3</v>
      </c>
      <c r="F318" s="14" t="s">
        <v>46</v>
      </c>
      <c r="G318" s="8">
        <v>2605</v>
      </c>
      <c r="H318" s="12">
        <f>Reservas[[#This Row],[Valor Total]]*5%</f>
        <v>130.25</v>
      </c>
      <c r="I318" s="1" t="s">
        <v>13</v>
      </c>
      <c r="J318" s="1">
        <v>5</v>
      </c>
      <c r="K318">
        <f>YEAR(Reservas[[#This Row],[Data]])</f>
        <v>2018</v>
      </c>
      <c r="L318">
        <f>MONTH(Reservas[[#This Row],[Data]])</f>
        <v>10</v>
      </c>
    </row>
    <row r="319" spans="1:12">
      <c r="A319" s="1">
        <v>2319</v>
      </c>
      <c r="B319" s="11">
        <v>43379</v>
      </c>
      <c r="C319" s="10" t="s">
        <v>38</v>
      </c>
      <c r="D319" s="14" t="s">
        <v>7</v>
      </c>
      <c r="E319" s="9" t="s">
        <v>0</v>
      </c>
      <c r="F319" s="14" t="s">
        <v>46</v>
      </c>
      <c r="G319" s="8">
        <v>8967</v>
      </c>
      <c r="H319" s="12">
        <f>Reservas[[#This Row],[Valor Total]]*5%</f>
        <v>448.35</v>
      </c>
      <c r="I319" s="1" t="s">
        <v>13</v>
      </c>
      <c r="J319" s="1">
        <v>5</v>
      </c>
      <c r="K319">
        <f>YEAR(Reservas[[#This Row],[Data]])</f>
        <v>2018</v>
      </c>
      <c r="L319">
        <f>MONTH(Reservas[[#This Row],[Data]])</f>
        <v>10</v>
      </c>
    </row>
    <row r="320" spans="1:12">
      <c r="A320" s="1">
        <v>2320</v>
      </c>
      <c r="B320" s="11">
        <v>43379</v>
      </c>
      <c r="C320" s="10" t="s">
        <v>41</v>
      </c>
      <c r="D320" s="14" t="s">
        <v>7</v>
      </c>
      <c r="E320" s="9" t="s">
        <v>1</v>
      </c>
      <c r="F320" s="14" t="s">
        <v>47</v>
      </c>
      <c r="G320" s="8">
        <v>7896</v>
      </c>
      <c r="H320" s="12">
        <f>Reservas[[#This Row],[Valor Total]]*5%</f>
        <v>394.8</v>
      </c>
      <c r="I320" s="1" t="s">
        <v>13</v>
      </c>
      <c r="J320" s="1">
        <v>5</v>
      </c>
      <c r="K320">
        <f>YEAR(Reservas[[#This Row],[Data]])</f>
        <v>2018</v>
      </c>
      <c r="L320">
        <f>MONTH(Reservas[[#This Row],[Data]])</f>
        <v>10</v>
      </c>
    </row>
    <row r="321" spans="1:12">
      <c r="A321" s="1">
        <v>2321</v>
      </c>
      <c r="B321" s="11">
        <v>43379</v>
      </c>
      <c r="C321" s="10" t="s">
        <v>25</v>
      </c>
      <c r="D321" s="14" t="s">
        <v>7</v>
      </c>
      <c r="E321" s="9" t="s">
        <v>2</v>
      </c>
      <c r="F321" s="14" t="s">
        <v>46</v>
      </c>
      <c r="G321" s="8">
        <v>6543</v>
      </c>
      <c r="H321" s="12">
        <f>Reservas[[#This Row],[Valor Total]]*5%</f>
        <v>327.15000000000003</v>
      </c>
      <c r="I321" s="1" t="s">
        <v>13</v>
      </c>
      <c r="J321" s="1">
        <v>5</v>
      </c>
      <c r="K321">
        <f>YEAR(Reservas[[#This Row],[Data]])</f>
        <v>2018</v>
      </c>
      <c r="L321">
        <f>MONTH(Reservas[[#This Row],[Data]])</f>
        <v>10</v>
      </c>
    </row>
    <row r="322" spans="1:12">
      <c r="A322" s="1">
        <v>2322</v>
      </c>
      <c r="B322" s="11">
        <v>43379</v>
      </c>
      <c r="C322" s="10" t="s">
        <v>38</v>
      </c>
      <c r="D322" s="14" t="s">
        <v>7</v>
      </c>
      <c r="E322" s="9" t="s">
        <v>3</v>
      </c>
      <c r="F322" s="14" t="s">
        <v>48</v>
      </c>
      <c r="G322" s="8">
        <v>8765</v>
      </c>
      <c r="H322" s="12">
        <f>Reservas[[#This Row],[Valor Total]]*5%</f>
        <v>438.25</v>
      </c>
      <c r="I322" s="1" t="s">
        <v>13</v>
      </c>
      <c r="J322" s="1">
        <v>4</v>
      </c>
      <c r="K322">
        <f>YEAR(Reservas[[#This Row],[Data]])</f>
        <v>2018</v>
      </c>
      <c r="L322">
        <f>MONTH(Reservas[[#This Row],[Data]])</f>
        <v>10</v>
      </c>
    </row>
    <row r="323" spans="1:12">
      <c r="A323" s="1">
        <v>2323</v>
      </c>
      <c r="B323" s="11">
        <v>43379</v>
      </c>
      <c r="C323" s="10" t="s">
        <v>24</v>
      </c>
      <c r="D323" s="14" t="s">
        <v>7</v>
      </c>
      <c r="E323" s="9" t="s">
        <v>2</v>
      </c>
      <c r="F323" s="14" t="s">
        <v>46</v>
      </c>
      <c r="G323" s="8">
        <v>9456</v>
      </c>
      <c r="H323" s="12">
        <f>Reservas[[#This Row],[Valor Total]]*5%</f>
        <v>472.8</v>
      </c>
      <c r="I323" s="1" t="s">
        <v>13</v>
      </c>
      <c r="J323" s="1">
        <v>4</v>
      </c>
      <c r="K323">
        <f>YEAR(Reservas[[#This Row],[Data]])</f>
        <v>2018</v>
      </c>
      <c r="L323">
        <f>MONTH(Reservas[[#This Row],[Data]])</f>
        <v>10</v>
      </c>
    </row>
    <row r="324" spans="1:12">
      <c r="A324" s="1">
        <v>2324</v>
      </c>
      <c r="B324" s="11">
        <v>43380</v>
      </c>
      <c r="C324" s="10" t="s">
        <v>30</v>
      </c>
      <c r="D324" s="14" t="s">
        <v>7</v>
      </c>
      <c r="E324" s="9" t="s">
        <v>3</v>
      </c>
      <c r="F324" s="14" t="s">
        <v>46</v>
      </c>
      <c r="G324" s="8">
        <v>2640</v>
      </c>
      <c r="H324" s="12">
        <f>Reservas[[#This Row],[Valor Total]]*5%</f>
        <v>132</v>
      </c>
      <c r="I324" s="1" t="s">
        <v>13</v>
      </c>
      <c r="J324" s="1">
        <v>5</v>
      </c>
      <c r="K324">
        <f>YEAR(Reservas[[#This Row],[Data]])</f>
        <v>2018</v>
      </c>
      <c r="L324">
        <f>MONTH(Reservas[[#This Row],[Data]])</f>
        <v>10</v>
      </c>
    </row>
    <row r="325" spans="1:12">
      <c r="A325" s="1">
        <v>2325</v>
      </c>
      <c r="B325" s="11">
        <v>43381</v>
      </c>
      <c r="C325" s="10" t="s">
        <v>42</v>
      </c>
      <c r="D325" s="14" t="s">
        <v>7</v>
      </c>
      <c r="E325" s="9" t="s">
        <v>1</v>
      </c>
      <c r="F325" s="14" t="s">
        <v>46</v>
      </c>
      <c r="G325" s="8">
        <v>2675</v>
      </c>
      <c r="H325" s="12">
        <f>Reservas[[#This Row],[Valor Total]]*5%</f>
        <v>133.75</v>
      </c>
      <c r="I325" s="1" t="s">
        <v>15</v>
      </c>
      <c r="J325" s="1">
        <v>5</v>
      </c>
      <c r="K325">
        <f>YEAR(Reservas[[#This Row],[Data]])</f>
        <v>2018</v>
      </c>
      <c r="L325">
        <f>MONTH(Reservas[[#This Row],[Data]])</f>
        <v>10</v>
      </c>
    </row>
    <row r="326" spans="1:12">
      <c r="A326" s="1">
        <v>2326</v>
      </c>
      <c r="B326" s="11">
        <v>43382</v>
      </c>
      <c r="C326" s="10" t="s">
        <v>42</v>
      </c>
      <c r="D326" s="14" t="s">
        <v>8</v>
      </c>
      <c r="E326" s="9" t="s">
        <v>0</v>
      </c>
      <c r="F326" s="14" t="s">
        <v>46</v>
      </c>
      <c r="G326" s="8">
        <v>2710</v>
      </c>
      <c r="H326" s="12">
        <f>Reservas[[#This Row],[Valor Total]]*5%</f>
        <v>135.5</v>
      </c>
      <c r="I326" s="1" t="s">
        <v>13</v>
      </c>
      <c r="J326" s="1">
        <v>5</v>
      </c>
      <c r="K326">
        <f>YEAR(Reservas[[#This Row],[Data]])</f>
        <v>2018</v>
      </c>
      <c r="L326">
        <f>MONTH(Reservas[[#This Row],[Data]])</f>
        <v>10</v>
      </c>
    </row>
    <row r="327" spans="1:12">
      <c r="A327" s="1">
        <v>2327</v>
      </c>
      <c r="B327" s="11">
        <v>43383</v>
      </c>
      <c r="C327" s="10" t="s">
        <v>30</v>
      </c>
      <c r="D327" s="14" t="s">
        <v>8</v>
      </c>
      <c r="E327" s="9" t="s">
        <v>0</v>
      </c>
      <c r="F327" s="14" t="s">
        <v>46</v>
      </c>
      <c r="G327" s="8">
        <v>2745</v>
      </c>
      <c r="H327" s="12">
        <f>Reservas[[#This Row],[Valor Total]]*5%</f>
        <v>137.25</v>
      </c>
      <c r="I327" s="1" t="s">
        <v>15</v>
      </c>
      <c r="J327" s="1">
        <v>5</v>
      </c>
      <c r="K327">
        <f>YEAR(Reservas[[#This Row],[Data]])</f>
        <v>2018</v>
      </c>
      <c r="L327">
        <f>MONTH(Reservas[[#This Row],[Data]])</f>
        <v>10</v>
      </c>
    </row>
    <row r="328" spans="1:12">
      <c r="A328" s="1">
        <v>2328</v>
      </c>
      <c r="B328" s="11">
        <v>43384</v>
      </c>
      <c r="C328" s="10" t="s">
        <v>42</v>
      </c>
      <c r="D328" s="14" t="s">
        <v>7</v>
      </c>
      <c r="E328" s="9" t="s">
        <v>1</v>
      </c>
      <c r="F328" s="14" t="s">
        <v>46</v>
      </c>
      <c r="G328" s="8">
        <v>2780</v>
      </c>
      <c r="H328" s="12">
        <f>Reservas[[#This Row],[Valor Total]]*5%</f>
        <v>139</v>
      </c>
      <c r="I328" s="1" t="s">
        <v>13</v>
      </c>
      <c r="J328" s="1">
        <v>5</v>
      </c>
      <c r="K328">
        <f>YEAR(Reservas[[#This Row],[Data]])</f>
        <v>2018</v>
      </c>
      <c r="L328">
        <f>MONTH(Reservas[[#This Row],[Data]])</f>
        <v>10</v>
      </c>
    </row>
    <row r="329" spans="1:12">
      <c r="A329" s="1">
        <v>2329</v>
      </c>
      <c r="B329" s="11">
        <v>43385</v>
      </c>
      <c r="C329" s="10" t="s">
        <v>42</v>
      </c>
      <c r="D329" s="14" t="s">
        <v>7</v>
      </c>
      <c r="E329" s="9" t="s">
        <v>2</v>
      </c>
      <c r="F329" s="14" t="s">
        <v>46</v>
      </c>
      <c r="G329" s="8">
        <v>2815</v>
      </c>
      <c r="H329" s="12">
        <f>Reservas[[#This Row],[Valor Total]]*5%</f>
        <v>140.75</v>
      </c>
      <c r="I329" s="1" t="s">
        <v>13</v>
      </c>
      <c r="J329" s="1">
        <v>5</v>
      </c>
      <c r="K329">
        <f>YEAR(Reservas[[#This Row],[Data]])</f>
        <v>2018</v>
      </c>
      <c r="L329">
        <f>MONTH(Reservas[[#This Row],[Data]])</f>
        <v>10</v>
      </c>
    </row>
    <row r="330" spans="1:12">
      <c r="A330" s="1">
        <v>2330</v>
      </c>
      <c r="B330" s="11">
        <v>43386</v>
      </c>
      <c r="C330" s="10" t="s">
        <v>36</v>
      </c>
      <c r="D330" s="14" t="s">
        <v>7</v>
      </c>
      <c r="E330" s="9" t="s">
        <v>3</v>
      </c>
      <c r="F330" s="14" t="s">
        <v>46</v>
      </c>
      <c r="G330" s="8">
        <v>2850</v>
      </c>
      <c r="H330" s="12">
        <f>Reservas[[#This Row],[Valor Total]]*5%</f>
        <v>142.5</v>
      </c>
      <c r="I330" s="1" t="s">
        <v>15</v>
      </c>
      <c r="J330" s="1">
        <v>5</v>
      </c>
      <c r="K330">
        <f>YEAR(Reservas[[#This Row],[Data]])</f>
        <v>2018</v>
      </c>
      <c r="L330">
        <f>MONTH(Reservas[[#This Row],[Data]])</f>
        <v>10</v>
      </c>
    </row>
    <row r="331" spans="1:12">
      <c r="A331" s="1">
        <v>2331</v>
      </c>
      <c r="B331" s="11">
        <v>43387</v>
      </c>
      <c r="C331" s="10" t="s">
        <v>36</v>
      </c>
      <c r="D331" s="14" t="s">
        <v>8</v>
      </c>
      <c r="E331" s="9" t="s">
        <v>3</v>
      </c>
      <c r="F331" s="14" t="s">
        <v>47</v>
      </c>
      <c r="G331" s="8">
        <v>2885</v>
      </c>
      <c r="H331" s="12">
        <f>Reservas[[#This Row],[Valor Total]]*5%</f>
        <v>144.25</v>
      </c>
      <c r="I331" s="1" t="s">
        <v>13</v>
      </c>
      <c r="J331" s="1">
        <v>5</v>
      </c>
      <c r="K331">
        <f>YEAR(Reservas[[#This Row],[Data]])</f>
        <v>2018</v>
      </c>
      <c r="L331">
        <f>MONTH(Reservas[[#This Row],[Data]])</f>
        <v>10</v>
      </c>
    </row>
    <row r="332" spans="1:12">
      <c r="A332" s="1">
        <v>2332</v>
      </c>
      <c r="B332" s="11">
        <v>43388</v>
      </c>
      <c r="C332" s="10" t="s">
        <v>25</v>
      </c>
      <c r="D332" s="14" t="s">
        <v>8</v>
      </c>
      <c r="E332" s="9" t="s">
        <v>1</v>
      </c>
      <c r="F332" s="14" t="s">
        <v>46</v>
      </c>
      <c r="G332" s="8">
        <v>2920</v>
      </c>
      <c r="H332" s="12">
        <f>Reservas[[#This Row],[Valor Total]]*5%</f>
        <v>146</v>
      </c>
      <c r="I332" s="1" t="s">
        <v>15</v>
      </c>
      <c r="J332" s="1">
        <v>5</v>
      </c>
      <c r="K332">
        <f>YEAR(Reservas[[#This Row],[Data]])</f>
        <v>2018</v>
      </c>
      <c r="L332">
        <f>MONTH(Reservas[[#This Row],[Data]])</f>
        <v>10</v>
      </c>
    </row>
    <row r="333" spans="1:12">
      <c r="A333" s="1">
        <v>2333</v>
      </c>
      <c r="B333" s="11">
        <v>43389</v>
      </c>
      <c r="C333" s="10" t="s">
        <v>30</v>
      </c>
      <c r="D333" s="14" t="s">
        <v>7</v>
      </c>
      <c r="E333" s="9" t="s">
        <v>0</v>
      </c>
      <c r="F333" s="14" t="s">
        <v>46</v>
      </c>
      <c r="G333" s="8">
        <v>2955</v>
      </c>
      <c r="H333" s="12">
        <f>Reservas[[#This Row],[Valor Total]]*5%</f>
        <v>147.75</v>
      </c>
      <c r="I333" s="1" t="s">
        <v>13</v>
      </c>
      <c r="J333" s="1">
        <v>4</v>
      </c>
      <c r="K333">
        <f>YEAR(Reservas[[#This Row],[Data]])</f>
        <v>2018</v>
      </c>
      <c r="L333">
        <f>MONTH(Reservas[[#This Row],[Data]])</f>
        <v>10</v>
      </c>
    </row>
    <row r="334" spans="1:12">
      <c r="A334" s="1">
        <v>2334</v>
      </c>
      <c r="B334" s="11">
        <v>43390</v>
      </c>
      <c r="C334" s="10" t="s">
        <v>36</v>
      </c>
      <c r="D334" s="14" t="s">
        <v>7</v>
      </c>
      <c r="E334" s="9" t="s">
        <v>0</v>
      </c>
      <c r="F334" s="14" t="s">
        <v>46</v>
      </c>
      <c r="G334" s="8">
        <v>2990</v>
      </c>
      <c r="H334" s="12">
        <f>Reservas[[#This Row],[Valor Total]]*5%</f>
        <v>149.5</v>
      </c>
      <c r="I334" s="1" t="s">
        <v>13</v>
      </c>
      <c r="J334" s="1">
        <v>4</v>
      </c>
      <c r="K334">
        <f>YEAR(Reservas[[#This Row],[Data]])</f>
        <v>2018</v>
      </c>
      <c r="L334">
        <f>MONTH(Reservas[[#This Row],[Data]])</f>
        <v>10</v>
      </c>
    </row>
    <row r="335" spans="1:12">
      <c r="A335" s="1">
        <v>2335</v>
      </c>
      <c r="B335" s="11">
        <v>43391</v>
      </c>
      <c r="C335" s="10" t="s">
        <v>42</v>
      </c>
      <c r="D335" s="14" t="s">
        <v>7</v>
      </c>
      <c r="E335" s="9" t="s">
        <v>1</v>
      </c>
      <c r="F335" s="14" t="s">
        <v>48</v>
      </c>
      <c r="G335" s="8">
        <v>3025</v>
      </c>
      <c r="H335" s="12">
        <f>Reservas[[#This Row],[Valor Total]]*5%</f>
        <v>151.25</v>
      </c>
      <c r="I335" s="1" t="s">
        <v>15</v>
      </c>
      <c r="J335" s="1">
        <v>4</v>
      </c>
      <c r="K335">
        <f>YEAR(Reservas[[#This Row],[Data]])</f>
        <v>2018</v>
      </c>
      <c r="L335">
        <f>MONTH(Reservas[[#This Row],[Data]])</f>
        <v>10</v>
      </c>
    </row>
    <row r="336" spans="1:12">
      <c r="A336" s="1">
        <v>2336</v>
      </c>
      <c r="B336" s="11">
        <v>43392</v>
      </c>
      <c r="C336" s="10" t="s">
        <v>36</v>
      </c>
      <c r="D336" s="14" t="s">
        <v>8</v>
      </c>
      <c r="E336" s="9" t="s">
        <v>2</v>
      </c>
      <c r="F336" s="14" t="s">
        <v>46</v>
      </c>
      <c r="G336" s="8">
        <v>3060</v>
      </c>
      <c r="H336" s="12">
        <f>Reservas[[#This Row],[Valor Total]]*5%</f>
        <v>153</v>
      </c>
      <c r="I336" s="1" t="s">
        <v>13</v>
      </c>
      <c r="J336" s="1">
        <v>3</v>
      </c>
      <c r="K336">
        <f>YEAR(Reservas[[#This Row],[Data]])</f>
        <v>2018</v>
      </c>
      <c r="L336">
        <f>MONTH(Reservas[[#This Row],[Data]])</f>
        <v>10</v>
      </c>
    </row>
    <row r="337" spans="1:12">
      <c r="A337" s="1">
        <v>2337</v>
      </c>
      <c r="B337" s="11">
        <v>43393</v>
      </c>
      <c r="C337" s="10" t="s">
        <v>36</v>
      </c>
      <c r="D337" s="14" t="s">
        <v>8</v>
      </c>
      <c r="E337" s="9" t="s">
        <v>3</v>
      </c>
      <c r="F337" s="14" t="s">
        <v>46</v>
      </c>
      <c r="G337" s="8">
        <v>3095</v>
      </c>
      <c r="H337" s="12">
        <f>Reservas[[#This Row],[Valor Total]]*5%</f>
        <v>154.75</v>
      </c>
      <c r="I337" s="1" t="s">
        <v>15</v>
      </c>
      <c r="J337" s="1">
        <v>3</v>
      </c>
      <c r="K337">
        <f>YEAR(Reservas[[#This Row],[Data]])</f>
        <v>2018</v>
      </c>
      <c r="L337">
        <f>MONTH(Reservas[[#This Row],[Data]])</f>
        <v>10</v>
      </c>
    </row>
    <row r="338" spans="1:12">
      <c r="A338" s="1">
        <v>2338</v>
      </c>
      <c r="B338" s="11">
        <v>43393</v>
      </c>
      <c r="C338" s="10" t="s">
        <v>25</v>
      </c>
      <c r="D338" s="14" t="s">
        <v>8</v>
      </c>
      <c r="E338" s="9" t="s">
        <v>0</v>
      </c>
      <c r="F338" s="14" t="s">
        <v>46</v>
      </c>
      <c r="G338" s="8">
        <v>3456</v>
      </c>
      <c r="H338" s="12">
        <f>Reservas[[#This Row],[Valor Total]]*5%</f>
        <v>172.8</v>
      </c>
      <c r="I338" s="1" t="s">
        <v>13</v>
      </c>
      <c r="J338" s="1">
        <v>5</v>
      </c>
      <c r="K338">
        <f>YEAR(Reservas[[#This Row],[Data]])</f>
        <v>2018</v>
      </c>
      <c r="L338">
        <f>MONTH(Reservas[[#This Row],[Data]])</f>
        <v>10</v>
      </c>
    </row>
    <row r="339" spans="1:12">
      <c r="A339" s="1">
        <v>2339</v>
      </c>
      <c r="B339" s="11">
        <v>43393</v>
      </c>
      <c r="C339" s="10" t="s">
        <v>30</v>
      </c>
      <c r="D339" s="14" t="s">
        <v>8</v>
      </c>
      <c r="E339" s="9" t="s">
        <v>1</v>
      </c>
      <c r="F339" s="14" t="s">
        <v>47</v>
      </c>
      <c r="G339" s="8">
        <v>4567</v>
      </c>
      <c r="H339" s="12">
        <f>Reservas[[#This Row],[Valor Total]]*5%</f>
        <v>228.35000000000002</v>
      </c>
      <c r="I339" s="1" t="s">
        <v>13</v>
      </c>
      <c r="J339" s="1">
        <v>5</v>
      </c>
      <c r="K339">
        <f>YEAR(Reservas[[#This Row],[Data]])</f>
        <v>2018</v>
      </c>
      <c r="L339">
        <f>MONTH(Reservas[[#This Row],[Data]])</f>
        <v>10</v>
      </c>
    </row>
    <row r="340" spans="1:12">
      <c r="A340" s="1">
        <v>2340</v>
      </c>
      <c r="B340" s="11">
        <v>43393</v>
      </c>
      <c r="C340" s="10" t="s">
        <v>36</v>
      </c>
      <c r="D340" s="14" t="s">
        <v>8</v>
      </c>
      <c r="E340" s="9" t="s">
        <v>2</v>
      </c>
      <c r="F340" s="14" t="s">
        <v>46</v>
      </c>
      <c r="G340" s="8">
        <v>5345</v>
      </c>
      <c r="H340" s="12">
        <f>Reservas[[#This Row],[Valor Total]]*5%</f>
        <v>267.25</v>
      </c>
      <c r="I340" s="1" t="s">
        <v>13</v>
      </c>
      <c r="J340" s="1">
        <v>5</v>
      </c>
      <c r="K340">
        <f>YEAR(Reservas[[#This Row],[Data]])</f>
        <v>2018</v>
      </c>
      <c r="L340">
        <f>MONTH(Reservas[[#This Row],[Data]])</f>
        <v>10</v>
      </c>
    </row>
    <row r="341" spans="1:12">
      <c r="A341" s="1">
        <v>2341</v>
      </c>
      <c r="B341" s="11">
        <v>43393</v>
      </c>
      <c r="C341" s="10" t="s">
        <v>42</v>
      </c>
      <c r="D341" s="14" t="s">
        <v>8</v>
      </c>
      <c r="E341" s="9" t="s">
        <v>3</v>
      </c>
      <c r="F341" s="14" t="s">
        <v>46</v>
      </c>
      <c r="G341" s="8">
        <v>3456</v>
      </c>
      <c r="H341" s="12">
        <f>Reservas[[#This Row],[Valor Total]]*5%</f>
        <v>172.8</v>
      </c>
      <c r="I341" s="1" t="s">
        <v>13</v>
      </c>
      <c r="J341" s="1">
        <v>4</v>
      </c>
      <c r="K341">
        <f>YEAR(Reservas[[#This Row],[Data]])</f>
        <v>2018</v>
      </c>
      <c r="L341">
        <f>MONTH(Reservas[[#This Row],[Data]])</f>
        <v>10</v>
      </c>
    </row>
    <row r="342" spans="1:12">
      <c r="A342" s="1">
        <v>2342</v>
      </c>
      <c r="B342" s="11">
        <v>43394</v>
      </c>
      <c r="C342" s="10" t="s">
        <v>36</v>
      </c>
      <c r="D342" s="14" t="s">
        <v>7</v>
      </c>
      <c r="E342" s="9" t="s">
        <v>3</v>
      </c>
      <c r="F342" s="14" t="s">
        <v>46</v>
      </c>
      <c r="G342" s="8">
        <v>3130</v>
      </c>
      <c r="H342" s="12">
        <f>Reservas[[#This Row],[Valor Total]]*5%</f>
        <v>156.5</v>
      </c>
      <c r="I342" s="1" t="s">
        <v>13</v>
      </c>
      <c r="J342" s="1">
        <v>3</v>
      </c>
      <c r="K342">
        <f>YEAR(Reservas[[#This Row],[Data]])</f>
        <v>2018</v>
      </c>
      <c r="L342">
        <f>MONTH(Reservas[[#This Row],[Data]])</f>
        <v>10</v>
      </c>
    </row>
    <row r="343" spans="1:12">
      <c r="A343" s="1">
        <v>2343</v>
      </c>
      <c r="B343" s="11">
        <v>43395</v>
      </c>
      <c r="C343" s="10" t="s">
        <v>36</v>
      </c>
      <c r="D343" s="14" t="s">
        <v>7</v>
      </c>
      <c r="E343" s="9" t="s">
        <v>1</v>
      </c>
      <c r="F343" s="14" t="s">
        <v>46</v>
      </c>
      <c r="G343" s="8">
        <v>3165</v>
      </c>
      <c r="H343" s="12">
        <f>Reservas[[#This Row],[Valor Total]]*5%</f>
        <v>158.25</v>
      </c>
      <c r="I343" s="1" t="s">
        <v>13</v>
      </c>
      <c r="J343" s="1">
        <v>5</v>
      </c>
      <c r="K343">
        <f>YEAR(Reservas[[#This Row],[Data]])</f>
        <v>2018</v>
      </c>
      <c r="L343">
        <f>MONTH(Reservas[[#This Row],[Data]])</f>
        <v>10</v>
      </c>
    </row>
    <row r="344" spans="1:12">
      <c r="A344" s="1">
        <v>2344</v>
      </c>
      <c r="B344" s="11">
        <v>43396</v>
      </c>
      <c r="C344" s="10" t="s">
        <v>42</v>
      </c>
      <c r="D344" s="14" t="s">
        <v>7</v>
      </c>
      <c r="E344" s="9" t="s">
        <v>0</v>
      </c>
      <c r="F344" s="14" t="s">
        <v>47</v>
      </c>
      <c r="G344" s="8">
        <v>3200</v>
      </c>
      <c r="H344" s="12">
        <f>Reservas[[#This Row],[Valor Total]]*5%</f>
        <v>160</v>
      </c>
      <c r="I344" s="1" t="s">
        <v>15</v>
      </c>
      <c r="J344" s="1">
        <v>5</v>
      </c>
      <c r="K344">
        <f>YEAR(Reservas[[#This Row],[Data]])</f>
        <v>2018</v>
      </c>
      <c r="L344">
        <f>MONTH(Reservas[[#This Row],[Data]])</f>
        <v>10</v>
      </c>
    </row>
    <row r="345" spans="1:12">
      <c r="A345" s="1">
        <v>2345</v>
      </c>
      <c r="B345" s="11">
        <v>43397</v>
      </c>
      <c r="C345" s="10" t="s">
        <v>42</v>
      </c>
      <c r="D345" s="14" t="s">
        <v>8</v>
      </c>
      <c r="E345" s="9" t="s">
        <v>0</v>
      </c>
      <c r="F345" s="14" t="s">
        <v>46</v>
      </c>
      <c r="G345" s="8">
        <v>3235</v>
      </c>
      <c r="H345" s="12">
        <f>Reservas[[#This Row],[Valor Total]]*5%</f>
        <v>161.75</v>
      </c>
      <c r="I345" s="1" t="s">
        <v>13</v>
      </c>
      <c r="J345" s="1">
        <v>5</v>
      </c>
      <c r="K345">
        <f>YEAR(Reservas[[#This Row],[Data]])</f>
        <v>2018</v>
      </c>
      <c r="L345">
        <f>MONTH(Reservas[[#This Row],[Data]])</f>
        <v>10</v>
      </c>
    </row>
    <row r="346" spans="1:12">
      <c r="A346" s="1">
        <v>2346</v>
      </c>
      <c r="B346" s="11">
        <v>43398</v>
      </c>
      <c r="C346" s="10" t="s">
        <v>30</v>
      </c>
      <c r="D346" s="14" t="s">
        <v>8</v>
      </c>
      <c r="E346" s="9" t="s">
        <v>1</v>
      </c>
      <c r="F346" s="14" t="s">
        <v>46</v>
      </c>
      <c r="G346" s="8">
        <v>3270</v>
      </c>
      <c r="H346" s="12">
        <f>Reservas[[#This Row],[Valor Total]]*5%</f>
        <v>163.5</v>
      </c>
      <c r="I346" s="1" t="s">
        <v>15</v>
      </c>
      <c r="J346" s="1">
        <v>5</v>
      </c>
      <c r="K346">
        <f>YEAR(Reservas[[#This Row],[Data]])</f>
        <v>2018</v>
      </c>
      <c r="L346">
        <f>MONTH(Reservas[[#This Row],[Data]])</f>
        <v>10</v>
      </c>
    </row>
    <row r="347" spans="1:12">
      <c r="A347" s="1">
        <v>2347</v>
      </c>
      <c r="B347" s="11">
        <v>43399</v>
      </c>
      <c r="C347" s="10" t="s">
        <v>42</v>
      </c>
      <c r="D347" s="14" t="s">
        <v>7</v>
      </c>
      <c r="E347" s="9" t="s">
        <v>2</v>
      </c>
      <c r="F347" s="14" t="s">
        <v>48</v>
      </c>
      <c r="G347" s="8">
        <v>3305</v>
      </c>
      <c r="H347" s="12">
        <f>Reservas[[#This Row],[Valor Total]]*5%</f>
        <v>165.25</v>
      </c>
      <c r="I347" s="1" t="s">
        <v>13</v>
      </c>
      <c r="J347" s="1">
        <v>4</v>
      </c>
      <c r="K347">
        <f>YEAR(Reservas[[#This Row],[Data]])</f>
        <v>2018</v>
      </c>
      <c r="L347">
        <f>MONTH(Reservas[[#This Row],[Data]])</f>
        <v>10</v>
      </c>
    </row>
    <row r="348" spans="1:12">
      <c r="A348" s="1">
        <v>2348</v>
      </c>
      <c r="B348" s="11">
        <v>43400</v>
      </c>
      <c r="C348" s="10" t="s">
        <v>42</v>
      </c>
      <c r="D348" s="14" t="s">
        <v>7</v>
      </c>
      <c r="E348" s="9" t="s">
        <v>3</v>
      </c>
      <c r="F348" s="14" t="s">
        <v>46</v>
      </c>
      <c r="G348" s="8">
        <v>3340</v>
      </c>
      <c r="H348" s="12">
        <f>Reservas[[#This Row],[Valor Total]]*5%</f>
        <v>167</v>
      </c>
      <c r="I348" s="1" t="s">
        <v>13</v>
      </c>
      <c r="J348" s="1">
        <v>4</v>
      </c>
      <c r="K348">
        <f>YEAR(Reservas[[#This Row],[Data]])</f>
        <v>2018</v>
      </c>
      <c r="L348">
        <f>MONTH(Reservas[[#This Row],[Data]])</f>
        <v>10</v>
      </c>
    </row>
    <row r="349" spans="1:12">
      <c r="A349" s="1">
        <v>2349</v>
      </c>
      <c r="B349" s="11">
        <v>43401</v>
      </c>
      <c r="C349" s="10" t="s">
        <v>25</v>
      </c>
      <c r="D349" s="14" t="s">
        <v>7</v>
      </c>
      <c r="E349" s="9" t="s">
        <v>3</v>
      </c>
      <c r="F349" s="14" t="s">
        <v>46</v>
      </c>
      <c r="G349" s="8">
        <v>3375</v>
      </c>
      <c r="H349" s="12">
        <f>Reservas[[#This Row],[Valor Total]]*5%</f>
        <v>168.75</v>
      </c>
      <c r="I349" s="1" t="s">
        <v>15</v>
      </c>
      <c r="J349" s="1">
        <v>5</v>
      </c>
      <c r="K349">
        <f>YEAR(Reservas[[#This Row],[Data]])</f>
        <v>2018</v>
      </c>
      <c r="L349">
        <f>MONTH(Reservas[[#This Row],[Data]])</f>
        <v>10</v>
      </c>
    </row>
    <row r="350" spans="1:12">
      <c r="A350" s="1">
        <v>2350</v>
      </c>
      <c r="B350" s="11">
        <v>43402</v>
      </c>
      <c r="C350" s="10" t="s">
        <v>36</v>
      </c>
      <c r="D350" s="14" t="s">
        <v>8</v>
      </c>
      <c r="E350" s="9" t="s">
        <v>1</v>
      </c>
      <c r="F350" s="14" t="s">
        <v>46</v>
      </c>
      <c r="G350" s="8">
        <v>3410</v>
      </c>
      <c r="H350" s="12">
        <f>Reservas[[#This Row],[Valor Total]]*5%</f>
        <v>170.5</v>
      </c>
      <c r="I350" s="1" t="s">
        <v>13</v>
      </c>
      <c r="J350" s="1">
        <v>5</v>
      </c>
      <c r="K350">
        <f>YEAR(Reservas[[#This Row],[Data]])</f>
        <v>2018</v>
      </c>
      <c r="L350">
        <f>MONTH(Reservas[[#This Row],[Data]])</f>
        <v>10</v>
      </c>
    </row>
    <row r="351" spans="1:12">
      <c r="A351" s="1">
        <v>2351</v>
      </c>
      <c r="B351" s="11">
        <v>43403</v>
      </c>
      <c r="C351" s="10" t="s">
        <v>42</v>
      </c>
      <c r="D351" s="14" t="s">
        <v>8</v>
      </c>
      <c r="E351" s="9" t="s">
        <v>0</v>
      </c>
      <c r="F351" s="14" t="s">
        <v>47</v>
      </c>
      <c r="G351" s="8">
        <v>3445</v>
      </c>
      <c r="H351" s="12">
        <f>Reservas[[#This Row],[Valor Total]]*5%</f>
        <v>172.25</v>
      </c>
      <c r="I351" s="1" t="s">
        <v>15</v>
      </c>
      <c r="J351" s="1">
        <v>5</v>
      </c>
      <c r="K351">
        <f>YEAR(Reservas[[#This Row],[Data]])</f>
        <v>2018</v>
      </c>
      <c r="L351">
        <f>MONTH(Reservas[[#This Row],[Data]])</f>
        <v>10</v>
      </c>
    </row>
    <row r="352" spans="1:12">
      <c r="A352" s="1">
        <v>2352</v>
      </c>
      <c r="B352" s="11">
        <v>43405</v>
      </c>
      <c r="C352" s="10" t="s">
        <v>36</v>
      </c>
      <c r="D352" s="14" t="s">
        <v>7</v>
      </c>
      <c r="E352" s="9" t="s">
        <v>0</v>
      </c>
      <c r="F352" s="14" t="s">
        <v>46</v>
      </c>
      <c r="G352" s="8">
        <v>1730</v>
      </c>
      <c r="H352" s="12">
        <f>Reservas[[#This Row],[Valor Total]]*5%</f>
        <v>86.5</v>
      </c>
      <c r="I352" s="1" t="s">
        <v>13</v>
      </c>
      <c r="J352" s="1">
        <v>3</v>
      </c>
      <c r="K352">
        <f>YEAR(Reservas[[#This Row],[Data]])</f>
        <v>2018</v>
      </c>
      <c r="L352">
        <f>MONTH(Reservas[[#This Row],[Data]])</f>
        <v>11</v>
      </c>
    </row>
    <row r="353" spans="1:12">
      <c r="A353" s="1">
        <v>2353</v>
      </c>
      <c r="B353" s="11">
        <v>43406</v>
      </c>
      <c r="C353" s="10" t="s">
        <v>30</v>
      </c>
      <c r="D353" s="14" t="s">
        <v>7</v>
      </c>
      <c r="E353" s="9" t="s">
        <v>1</v>
      </c>
      <c r="F353" s="14" t="s">
        <v>46</v>
      </c>
      <c r="G353" s="8">
        <v>1765</v>
      </c>
      <c r="H353" s="12">
        <f>Reservas[[#This Row],[Valor Total]]*5%</f>
        <v>88.25</v>
      </c>
      <c r="I353" s="1" t="s">
        <v>13</v>
      </c>
      <c r="J353" s="1">
        <v>5</v>
      </c>
      <c r="K353">
        <f>YEAR(Reservas[[#This Row],[Data]])</f>
        <v>2018</v>
      </c>
      <c r="L353">
        <f>MONTH(Reservas[[#This Row],[Data]])</f>
        <v>11</v>
      </c>
    </row>
    <row r="354" spans="1:12">
      <c r="A354" s="1">
        <v>2354</v>
      </c>
      <c r="B354" s="11">
        <v>43407</v>
      </c>
      <c r="C354" s="10" t="s">
        <v>36</v>
      </c>
      <c r="D354" s="14" t="s">
        <v>7</v>
      </c>
      <c r="E354" s="9" t="s">
        <v>2</v>
      </c>
      <c r="F354" s="14" t="s">
        <v>46</v>
      </c>
      <c r="G354" s="8">
        <v>1800</v>
      </c>
      <c r="H354" s="12">
        <f>Reservas[[#This Row],[Valor Total]]*5%</f>
        <v>90</v>
      </c>
      <c r="I354" s="1" t="s">
        <v>15</v>
      </c>
      <c r="J354" s="1">
        <v>5</v>
      </c>
      <c r="K354">
        <f>YEAR(Reservas[[#This Row],[Data]])</f>
        <v>2018</v>
      </c>
      <c r="L354">
        <f>MONTH(Reservas[[#This Row],[Data]])</f>
        <v>11</v>
      </c>
    </row>
    <row r="355" spans="1:12">
      <c r="A355" s="1">
        <v>2355</v>
      </c>
      <c r="B355" s="11">
        <v>43408</v>
      </c>
      <c r="C355" s="10" t="s">
        <v>42</v>
      </c>
      <c r="D355" s="14" t="s">
        <v>8</v>
      </c>
      <c r="E355" s="9" t="s">
        <v>3</v>
      </c>
      <c r="F355" s="14" t="s">
        <v>46</v>
      </c>
      <c r="G355" s="8">
        <v>1835</v>
      </c>
      <c r="H355" s="12">
        <f>Reservas[[#This Row],[Valor Total]]*5%</f>
        <v>91.75</v>
      </c>
      <c r="I355" s="1" t="s">
        <v>13</v>
      </c>
      <c r="J355" s="1">
        <v>5</v>
      </c>
      <c r="K355">
        <f>YEAR(Reservas[[#This Row],[Data]])</f>
        <v>2018</v>
      </c>
      <c r="L355">
        <f>MONTH(Reservas[[#This Row],[Data]])</f>
        <v>11</v>
      </c>
    </row>
    <row r="356" spans="1:12">
      <c r="A356" s="1">
        <v>2356</v>
      </c>
      <c r="B356" s="11">
        <v>43409</v>
      </c>
      <c r="C356" s="10" t="s">
        <v>25</v>
      </c>
      <c r="D356" s="14" t="s">
        <v>8</v>
      </c>
      <c r="E356" s="9" t="s">
        <v>3</v>
      </c>
      <c r="F356" s="14" t="s">
        <v>48</v>
      </c>
      <c r="G356" s="8">
        <v>1870</v>
      </c>
      <c r="H356" s="12">
        <f>Reservas[[#This Row],[Valor Total]]*5%</f>
        <v>93.5</v>
      </c>
      <c r="I356" s="1" t="s">
        <v>15</v>
      </c>
      <c r="J356" s="1">
        <v>4</v>
      </c>
      <c r="K356">
        <f>YEAR(Reservas[[#This Row],[Data]])</f>
        <v>2018</v>
      </c>
      <c r="L356">
        <f>MONTH(Reservas[[#This Row],[Data]])</f>
        <v>11</v>
      </c>
    </row>
    <row r="357" spans="1:12">
      <c r="A357" s="1">
        <v>2357</v>
      </c>
      <c r="B357" s="11">
        <v>43410</v>
      </c>
      <c r="C357" s="10" t="s">
        <v>19</v>
      </c>
      <c r="D357" s="14" t="s">
        <v>7</v>
      </c>
      <c r="E357" s="9" t="s">
        <v>1</v>
      </c>
      <c r="F357" s="14" t="s">
        <v>46</v>
      </c>
      <c r="G357" s="8">
        <v>1905</v>
      </c>
      <c r="H357" s="12">
        <f>Reservas[[#This Row],[Valor Total]]*5%</f>
        <v>95.25</v>
      </c>
      <c r="I357" s="1" t="s">
        <v>13</v>
      </c>
      <c r="J357" s="1">
        <v>4</v>
      </c>
      <c r="K357">
        <f>YEAR(Reservas[[#This Row],[Data]])</f>
        <v>2018</v>
      </c>
      <c r="L357">
        <f>MONTH(Reservas[[#This Row],[Data]])</f>
        <v>11</v>
      </c>
    </row>
    <row r="358" spans="1:12">
      <c r="A358" s="1">
        <v>2358</v>
      </c>
      <c r="B358" s="11">
        <v>43411</v>
      </c>
      <c r="C358" s="10" t="s">
        <v>23</v>
      </c>
      <c r="D358" s="14" t="s">
        <v>7</v>
      </c>
      <c r="E358" s="9" t="s">
        <v>0</v>
      </c>
      <c r="F358" s="14" t="s">
        <v>46</v>
      </c>
      <c r="G358" s="8">
        <v>1940</v>
      </c>
      <c r="H358" s="12">
        <f>Reservas[[#This Row],[Valor Total]]*5%</f>
        <v>97</v>
      </c>
      <c r="I358" s="1" t="s">
        <v>13</v>
      </c>
      <c r="J358" s="1">
        <v>5</v>
      </c>
      <c r="K358">
        <f>YEAR(Reservas[[#This Row],[Data]])</f>
        <v>2018</v>
      </c>
      <c r="L358">
        <f>MONTH(Reservas[[#This Row],[Data]])</f>
        <v>11</v>
      </c>
    </row>
    <row r="359" spans="1:12">
      <c r="A359" s="1">
        <v>2359</v>
      </c>
      <c r="B359" s="11">
        <v>43412</v>
      </c>
      <c r="C359" s="10" t="s">
        <v>24</v>
      </c>
      <c r="D359" s="14" t="s">
        <v>7</v>
      </c>
      <c r="E359" s="9" t="s">
        <v>0</v>
      </c>
      <c r="F359" s="14" t="s">
        <v>46</v>
      </c>
      <c r="G359" s="8">
        <v>1975</v>
      </c>
      <c r="H359" s="12">
        <f>Reservas[[#This Row],[Valor Total]]*5%</f>
        <v>98.75</v>
      </c>
      <c r="I359" s="1" t="s">
        <v>15</v>
      </c>
      <c r="J359" s="1">
        <v>5</v>
      </c>
      <c r="K359">
        <f>YEAR(Reservas[[#This Row],[Data]])</f>
        <v>2018</v>
      </c>
      <c r="L359">
        <f>MONTH(Reservas[[#This Row],[Data]])</f>
        <v>11</v>
      </c>
    </row>
    <row r="360" spans="1:12">
      <c r="A360" s="1">
        <v>2360</v>
      </c>
      <c r="B360" s="11">
        <v>43413</v>
      </c>
      <c r="C360" s="10" t="s">
        <v>26</v>
      </c>
      <c r="D360" s="14" t="s">
        <v>8</v>
      </c>
      <c r="E360" s="9" t="s">
        <v>1</v>
      </c>
      <c r="F360" s="14" t="s">
        <v>48</v>
      </c>
      <c r="G360" s="8">
        <v>2010</v>
      </c>
      <c r="H360" s="12">
        <f>Reservas[[#This Row],[Valor Total]]*5%</f>
        <v>100.5</v>
      </c>
      <c r="I360" s="1" t="s">
        <v>13</v>
      </c>
      <c r="J360" s="1">
        <v>5</v>
      </c>
      <c r="K360">
        <f>YEAR(Reservas[[#This Row],[Data]])</f>
        <v>2018</v>
      </c>
      <c r="L360">
        <f>MONTH(Reservas[[#This Row],[Data]])</f>
        <v>11</v>
      </c>
    </row>
    <row r="361" spans="1:12">
      <c r="A361" s="1">
        <v>2361</v>
      </c>
      <c r="B361" s="11">
        <v>43414</v>
      </c>
      <c r="C361" s="10" t="s">
        <v>26</v>
      </c>
      <c r="D361" s="14" t="s">
        <v>8</v>
      </c>
      <c r="E361" s="9" t="s">
        <v>2</v>
      </c>
      <c r="F361" s="14" t="s">
        <v>48</v>
      </c>
      <c r="G361" s="8">
        <v>2045</v>
      </c>
      <c r="H361" s="12">
        <f>Reservas[[#This Row],[Valor Total]]*5%</f>
        <v>102.25</v>
      </c>
      <c r="I361" s="1" t="s">
        <v>15</v>
      </c>
      <c r="J361" s="1">
        <v>5</v>
      </c>
      <c r="K361">
        <f>YEAR(Reservas[[#This Row],[Data]])</f>
        <v>2018</v>
      </c>
      <c r="L361">
        <f>MONTH(Reservas[[#This Row],[Data]])</f>
        <v>11</v>
      </c>
    </row>
    <row r="362" spans="1:12">
      <c r="A362" s="1">
        <v>2362</v>
      </c>
      <c r="B362" s="11">
        <v>43415</v>
      </c>
      <c r="C362" s="10" t="s">
        <v>26</v>
      </c>
      <c r="D362" s="14" t="s">
        <v>7</v>
      </c>
      <c r="E362" s="9" t="s">
        <v>3</v>
      </c>
      <c r="F362" s="14" t="s">
        <v>47</v>
      </c>
      <c r="G362" s="8">
        <v>2080</v>
      </c>
      <c r="H362" s="12">
        <f>Reservas[[#This Row],[Valor Total]]*5%</f>
        <v>104</v>
      </c>
      <c r="I362" s="1" t="s">
        <v>13</v>
      </c>
      <c r="J362" s="1">
        <v>5</v>
      </c>
      <c r="K362">
        <f>YEAR(Reservas[[#This Row],[Data]])</f>
        <v>2018</v>
      </c>
      <c r="L362">
        <f>MONTH(Reservas[[#This Row],[Data]])</f>
        <v>11</v>
      </c>
    </row>
    <row r="363" spans="1:12">
      <c r="A363" s="1">
        <v>2363</v>
      </c>
      <c r="B363" s="11">
        <v>43416</v>
      </c>
      <c r="C363" s="10" t="s">
        <v>27</v>
      </c>
      <c r="D363" s="14" t="s">
        <v>7</v>
      </c>
      <c r="E363" s="9" t="s">
        <v>3</v>
      </c>
      <c r="F363" s="14" t="s">
        <v>46</v>
      </c>
      <c r="G363" s="8">
        <v>2115</v>
      </c>
      <c r="H363" s="12">
        <f>Reservas[[#This Row],[Valor Total]]*5%</f>
        <v>105.75</v>
      </c>
      <c r="I363" s="1" t="s">
        <v>13</v>
      </c>
      <c r="J363" s="1">
        <v>5</v>
      </c>
      <c r="K363">
        <f>YEAR(Reservas[[#This Row],[Data]])</f>
        <v>2018</v>
      </c>
      <c r="L363">
        <f>MONTH(Reservas[[#This Row],[Data]])</f>
        <v>11</v>
      </c>
    </row>
    <row r="364" spans="1:12">
      <c r="A364" s="1">
        <v>2364</v>
      </c>
      <c r="B364" s="11">
        <v>43417</v>
      </c>
      <c r="C364" s="10" t="s">
        <v>28</v>
      </c>
      <c r="D364" s="14" t="s">
        <v>7</v>
      </c>
      <c r="E364" s="9" t="s">
        <v>1</v>
      </c>
      <c r="F364" s="14" t="s">
        <v>46</v>
      </c>
      <c r="G364" s="8">
        <v>2150</v>
      </c>
      <c r="H364" s="12">
        <f>Reservas[[#This Row],[Valor Total]]*5%</f>
        <v>107.5</v>
      </c>
      <c r="I364" s="1" t="s">
        <v>15</v>
      </c>
      <c r="J364" s="1">
        <v>4</v>
      </c>
      <c r="K364">
        <f>YEAR(Reservas[[#This Row],[Data]])</f>
        <v>2018</v>
      </c>
      <c r="L364">
        <f>MONTH(Reservas[[#This Row],[Data]])</f>
        <v>11</v>
      </c>
    </row>
    <row r="365" spans="1:12">
      <c r="A365" s="1">
        <v>2365</v>
      </c>
      <c r="B365" s="11">
        <v>43418</v>
      </c>
      <c r="C365" s="10" t="s">
        <v>29</v>
      </c>
      <c r="D365" s="14" t="s">
        <v>8</v>
      </c>
      <c r="E365" s="9" t="s">
        <v>0</v>
      </c>
      <c r="F365" s="14" t="s">
        <v>47</v>
      </c>
      <c r="G365" s="8">
        <v>2185</v>
      </c>
      <c r="H365" s="12">
        <f>Reservas[[#This Row],[Valor Total]]*5%</f>
        <v>109.25</v>
      </c>
      <c r="I365" s="1" t="s">
        <v>13</v>
      </c>
      <c r="J365" s="1">
        <v>4</v>
      </c>
      <c r="K365">
        <f>YEAR(Reservas[[#This Row],[Data]])</f>
        <v>2018</v>
      </c>
      <c r="L365">
        <f>MONTH(Reservas[[#This Row],[Data]])</f>
        <v>11</v>
      </c>
    </row>
    <row r="366" spans="1:12">
      <c r="A366" s="1">
        <v>2366</v>
      </c>
      <c r="B366" s="11">
        <v>43419</v>
      </c>
      <c r="C366" s="10" t="s">
        <v>30</v>
      </c>
      <c r="D366" s="14" t="s">
        <v>8</v>
      </c>
      <c r="E366" s="9" t="s">
        <v>0</v>
      </c>
      <c r="F366" s="14" t="s">
        <v>46</v>
      </c>
      <c r="G366" s="8">
        <v>2220</v>
      </c>
      <c r="H366" s="12">
        <f>Reservas[[#This Row],[Valor Total]]*5%</f>
        <v>111</v>
      </c>
      <c r="I366" s="1" t="s">
        <v>15</v>
      </c>
      <c r="J366" s="1">
        <v>5</v>
      </c>
      <c r="K366">
        <f>YEAR(Reservas[[#This Row],[Data]])</f>
        <v>2018</v>
      </c>
      <c r="L366">
        <f>MONTH(Reservas[[#This Row],[Data]])</f>
        <v>11</v>
      </c>
    </row>
    <row r="367" spans="1:12">
      <c r="A367" s="1">
        <v>2367</v>
      </c>
      <c r="B367" s="11">
        <v>43420</v>
      </c>
      <c r="C367" s="10" t="s">
        <v>31</v>
      </c>
      <c r="D367" s="14" t="s">
        <v>7</v>
      </c>
      <c r="E367" s="9" t="s">
        <v>1</v>
      </c>
      <c r="F367" s="14" t="s">
        <v>46</v>
      </c>
      <c r="G367" s="8">
        <v>2255</v>
      </c>
      <c r="H367" s="12">
        <f>Reservas[[#This Row],[Valor Total]]*5%</f>
        <v>112.75</v>
      </c>
      <c r="I367" s="1" t="s">
        <v>13</v>
      </c>
      <c r="J367" s="1">
        <v>5</v>
      </c>
      <c r="K367">
        <f>YEAR(Reservas[[#This Row],[Data]])</f>
        <v>2018</v>
      </c>
      <c r="L367">
        <f>MONTH(Reservas[[#This Row],[Data]])</f>
        <v>11</v>
      </c>
    </row>
    <row r="368" spans="1:12">
      <c r="A368" s="1">
        <v>2368</v>
      </c>
      <c r="B368" s="11">
        <v>43421</v>
      </c>
      <c r="C368" s="10" t="s">
        <v>32</v>
      </c>
      <c r="D368" s="14" t="s">
        <v>7</v>
      </c>
      <c r="E368" s="9" t="s">
        <v>2</v>
      </c>
      <c r="F368" s="14" t="s">
        <v>46</v>
      </c>
      <c r="G368" s="8">
        <v>2290</v>
      </c>
      <c r="H368" s="12">
        <f>Reservas[[#This Row],[Valor Total]]*5%</f>
        <v>114.5</v>
      </c>
      <c r="I368" s="1" t="s">
        <v>13</v>
      </c>
      <c r="J368" s="1">
        <v>5</v>
      </c>
      <c r="K368">
        <f>YEAR(Reservas[[#This Row],[Data]])</f>
        <v>2018</v>
      </c>
      <c r="L368">
        <f>MONTH(Reservas[[#This Row],[Data]])</f>
        <v>11</v>
      </c>
    </row>
    <row r="369" spans="1:12">
      <c r="A369" s="1">
        <v>2369</v>
      </c>
      <c r="B369" s="11">
        <v>43422</v>
      </c>
      <c r="C369" s="10" t="s">
        <v>33</v>
      </c>
      <c r="D369" s="14" t="s">
        <v>7</v>
      </c>
      <c r="E369" s="9" t="s">
        <v>3</v>
      </c>
      <c r="F369" s="14" t="s">
        <v>46</v>
      </c>
      <c r="G369" s="8">
        <v>2325</v>
      </c>
      <c r="H369" s="12">
        <f>Reservas[[#This Row],[Valor Total]]*5%</f>
        <v>116.25</v>
      </c>
      <c r="I369" s="1" t="s">
        <v>15</v>
      </c>
      <c r="J369" s="1">
        <v>5</v>
      </c>
      <c r="K369">
        <f>YEAR(Reservas[[#This Row],[Data]])</f>
        <v>2018</v>
      </c>
      <c r="L369">
        <f>MONTH(Reservas[[#This Row],[Data]])</f>
        <v>11</v>
      </c>
    </row>
    <row r="370" spans="1:12">
      <c r="A370" s="1">
        <v>2370</v>
      </c>
      <c r="B370" s="11">
        <v>43423</v>
      </c>
      <c r="C370" s="10" t="s">
        <v>34</v>
      </c>
      <c r="D370" s="14" t="s">
        <v>8</v>
      </c>
      <c r="E370" s="9" t="s">
        <v>3</v>
      </c>
      <c r="F370" s="14" t="s">
        <v>46</v>
      </c>
      <c r="G370" s="8">
        <v>2360</v>
      </c>
      <c r="H370" s="12">
        <f>Reservas[[#This Row],[Valor Total]]*5%</f>
        <v>118</v>
      </c>
      <c r="I370" s="1" t="s">
        <v>13</v>
      </c>
      <c r="J370" s="1">
        <v>5</v>
      </c>
      <c r="K370">
        <f>YEAR(Reservas[[#This Row],[Data]])</f>
        <v>2018</v>
      </c>
      <c r="L370">
        <f>MONTH(Reservas[[#This Row],[Data]])</f>
        <v>11</v>
      </c>
    </row>
    <row r="371" spans="1:12">
      <c r="A371" s="1">
        <v>2371</v>
      </c>
      <c r="B371" s="11">
        <v>43424</v>
      </c>
      <c r="C371" s="10" t="s">
        <v>34</v>
      </c>
      <c r="D371" s="14" t="s">
        <v>8</v>
      </c>
      <c r="E371" s="9" t="s">
        <v>1</v>
      </c>
      <c r="F371" s="14" t="s">
        <v>47</v>
      </c>
      <c r="G371" s="8">
        <v>2395</v>
      </c>
      <c r="H371" s="12">
        <f>Reservas[[#This Row],[Valor Total]]*5%</f>
        <v>119.75</v>
      </c>
      <c r="I371" s="1" t="s">
        <v>15</v>
      </c>
      <c r="J371" s="1">
        <v>5</v>
      </c>
      <c r="K371">
        <f>YEAR(Reservas[[#This Row],[Data]])</f>
        <v>2018</v>
      </c>
      <c r="L371">
        <f>MONTH(Reservas[[#This Row],[Data]])</f>
        <v>11</v>
      </c>
    </row>
    <row r="372" spans="1:12">
      <c r="A372" s="1">
        <v>2372</v>
      </c>
      <c r="B372" s="11">
        <v>43425</v>
      </c>
      <c r="C372" s="10" t="s">
        <v>30</v>
      </c>
      <c r="D372" s="14" t="s">
        <v>7</v>
      </c>
      <c r="E372" s="9" t="s">
        <v>0</v>
      </c>
      <c r="F372" s="14" t="s">
        <v>48</v>
      </c>
      <c r="G372" s="8">
        <v>2430</v>
      </c>
      <c r="H372" s="12">
        <f>Reservas[[#This Row],[Valor Total]]*5%</f>
        <v>121.5</v>
      </c>
      <c r="I372" s="1" t="s">
        <v>13</v>
      </c>
      <c r="J372" s="1">
        <v>5</v>
      </c>
      <c r="K372">
        <f>YEAR(Reservas[[#This Row],[Data]])</f>
        <v>2018</v>
      </c>
      <c r="L372">
        <f>MONTH(Reservas[[#This Row],[Data]])</f>
        <v>11</v>
      </c>
    </row>
    <row r="373" spans="1:12">
      <c r="A373" s="1">
        <v>2373</v>
      </c>
      <c r="B373" s="11">
        <v>43426</v>
      </c>
      <c r="C373" s="10" t="s">
        <v>42</v>
      </c>
      <c r="D373" s="14" t="s">
        <v>7</v>
      </c>
      <c r="E373" s="9" t="s">
        <v>0</v>
      </c>
      <c r="F373" s="14" t="s">
        <v>46</v>
      </c>
      <c r="G373" s="8">
        <v>2465</v>
      </c>
      <c r="H373" s="12">
        <f>Reservas[[#This Row],[Valor Total]]*5%</f>
        <v>123.25</v>
      </c>
      <c r="I373" s="1" t="s">
        <v>13</v>
      </c>
      <c r="J373" s="1">
        <v>3</v>
      </c>
      <c r="K373">
        <f>YEAR(Reservas[[#This Row],[Data]])</f>
        <v>2018</v>
      </c>
      <c r="L373">
        <f>MONTH(Reservas[[#This Row],[Data]])</f>
        <v>11</v>
      </c>
    </row>
    <row r="374" spans="1:12">
      <c r="A374" s="1">
        <v>2374</v>
      </c>
      <c r="B374" s="11">
        <v>43427</v>
      </c>
      <c r="C374" s="10" t="s">
        <v>42</v>
      </c>
      <c r="D374" s="14" t="s">
        <v>7</v>
      </c>
      <c r="E374" s="9" t="s">
        <v>1</v>
      </c>
      <c r="F374" s="14" t="s">
        <v>46</v>
      </c>
      <c r="G374" s="8">
        <v>2500</v>
      </c>
      <c r="H374" s="12">
        <f>Reservas[[#This Row],[Valor Total]]*5%</f>
        <v>125</v>
      </c>
      <c r="I374" s="1" t="s">
        <v>15</v>
      </c>
      <c r="J374" s="1">
        <v>5</v>
      </c>
      <c r="K374">
        <f>YEAR(Reservas[[#This Row],[Data]])</f>
        <v>2018</v>
      </c>
      <c r="L374">
        <f>MONTH(Reservas[[#This Row],[Data]])</f>
        <v>11</v>
      </c>
    </row>
    <row r="375" spans="1:12">
      <c r="A375" s="1">
        <v>2375</v>
      </c>
      <c r="B375" s="11">
        <v>43428</v>
      </c>
      <c r="C375" s="10" t="s">
        <v>35</v>
      </c>
      <c r="D375" s="14" t="s">
        <v>8</v>
      </c>
      <c r="E375" s="9" t="s">
        <v>2</v>
      </c>
      <c r="F375" s="14" t="s">
        <v>46</v>
      </c>
      <c r="G375" s="8">
        <v>2535</v>
      </c>
      <c r="H375" s="12">
        <f>Reservas[[#This Row],[Valor Total]]*5%</f>
        <v>126.75</v>
      </c>
      <c r="I375" s="1" t="s">
        <v>13</v>
      </c>
      <c r="J375" s="1">
        <v>5</v>
      </c>
      <c r="K375">
        <f>YEAR(Reservas[[#This Row],[Data]])</f>
        <v>2018</v>
      </c>
      <c r="L375">
        <f>MONTH(Reservas[[#This Row],[Data]])</f>
        <v>11</v>
      </c>
    </row>
    <row r="376" spans="1:12">
      <c r="A376" s="1">
        <v>2376</v>
      </c>
      <c r="B376" s="11">
        <v>43429</v>
      </c>
      <c r="C376" s="10" t="s">
        <v>36</v>
      </c>
      <c r="D376" s="14" t="s">
        <v>8</v>
      </c>
      <c r="E376" s="9" t="s">
        <v>3</v>
      </c>
      <c r="F376" s="14" t="s">
        <v>46</v>
      </c>
      <c r="G376" s="8">
        <v>2570</v>
      </c>
      <c r="H376" s="12">
        <f>Reservas[[#This Row],[Valor Total]]*5%</f>
        <v>128.5</v>
      </c>
      <c r="I376" s="1" t="s">
        <v>15</v>
      </c>
      <c r="J376" s="1">
        <v>5</v>
      </c>
      <c r="K376">
        <f>YEAR(Reservas[[#This Row],[Data]])</f>
        <v>2018</v>
      </c>
      <c r="L376">
        <f>MONTH(Reservas[[#This Row],[Data]])</f>
        <v>11</v>
      </c>
    </row>
    <row r="377" spans="1:12">
      <c r="A377" s="1">
        <v>2377</v>
      </c>
      <c r="B377" s="11">
        <v>43430</v>
      </c>
      <c r="C377" s="10" t="s">
        <v>37</v>
      </c>
      <c r="D377" s="14" t="s">
        <v>7</v>
      </c>
      <c r="E377" s="9" t="s">
        <v>3</v>
      </c>
      <c r="F377" s="14" t="s">
        <v>47</v>
      </c>
      <c r="G377" s="8">
        <v>2605</v>
      </c>
      <c r="H377" s="12">
        <f>Reservas[[#This Row],[Valor Total]]*5%</f>
        <v>130.25</v>
      </c>
      <c r="I377" s="1" t="s">
        <v>13</v>
      </c>
      <c r="J377" s="1">
        <v>3</v>
      </c>
      <c r="K377">
        <f>YEAR(Reservas[[#This Row],[Data]])</f>
        <v>2018</v>
      </c>
      <c r="L377">
        <f>MONTH(Reservas[[#This Row],[Data]])</f>
        <v>11</v>
      </c>
    </row>
    <row r="378" spans="1:12">
      <c r="A378" s="1">
        <v>2378</v>
      </c>
      <c r="B378" s="11">
        <v>43431</v>
      </c>
      <c r="C378" s="10" t="s">
        <v>38</v>
      </c>
      <c r="D378" s="14" t="s">
        <v>7</v>
      </c>
      <c r="E378" s="9" t="s">
        <v>1</v>
      </c>
      <c r="F378" s="14" t="s">
        <v>46</v>
      </c>
      <c r="G378" s="8">
        <v>2640</v>
      </c>
      <c r="H378" s="12">
        <f>Reservas[[#This Row],[Valor Total]]*5%</f>
        <v>132</v>
      </c>
      <c r="I378" s="1" t="s">
        <v>13</v>
      </c>
      <c r="J378" s="1">
        <v>5</v>
      </c>
      <c r="K378">
        <f>YEAR(Reservas[[#This Row],[Data]])</f>
        <v>2018</v>
      </c>
      <c r="L378">
        <f>MONTH(Reservas[[#This Row],[Data]])</f>
        <v>11</v>
      </c>
    </row>
    <row r="379" spans="1:12">
      <c r="A379" s="1">
        <v>2379</v>
      </c>
      <c r="B379" s="11">
        <v>43432</v>
      </c>
      <c r="C379" s="10" t="s">
        <v>25</v>
      </c>
      <c r="D379" s="14" t="s">
        <v>7</v>
      </c>
      <c r="E379" s="9" t="s">
        <v>0</v>
      </c>
      <c r="F379" s="14" t="s">
        <v>46</v>
      </c>
      <c r="G379" s="8">
        <v>2675</v>
      </c>
      <c r="H379" s="12">
        <f>Reservas[[#This Row],[Valor Total]]*5%</f>
        <v>133.75</v>
      </c>
      <c r="I379" s="1" t="s">
        <v>15</v>
      </c>
      <c r="J379" s="1">
        <v>5</v>
      </c>
      <c r="K379">
        <f>YEAR(Reservas[[#This Row],[Data]])</f>
        <v>2018</v>
      </c>
      <c r="L379">
        <f>MONTH(Reservas[[#This Row],[Data]])</f>
        <v>11</v>
      </c>
    </row>
    <row r="380" spans="1:12">
      <c r="A380" s="1">
        <v>2380</v>
      </c>
      <c r="B380" s="11">
        <v>43433</v>
      </c>
      <c r="C380" s="10" t="s">
        <v>39</v>
      </c>
      <c r="D380" s="14" t="s">
        <v>8</v>
      </c>
      <c r="E380" s="9" t="s">
        <v>0</v>
      </c>
      <c r="F380" s="14" t="s">
        <v>48</v>
      </c>
      <c r="G380" s="8">
        <v>2710</v>
      </c>
      <c r="H380" s="12">
        <f>Reservas[[#This Row],[Valor Total]]*5%</f>
        <v>135.5</v>
      </c>
      <c r="I380" s="1" t="s">
        <v>13</v>
      </c>
      <c r="J380" s="1">
        <v>5</v>
      </c>
      <c r="K380">
        <f>YEAR(Reservas[[#This Row],[Data]])</f>
        <v>2018</v>
      </c>
      <c r="L380">
        <f>MONTH(Reservas[[#This Row],[Data]])</f>
        <v>11</v>
      </c>
    </row>
    <row r="381" spans="1:12">
      <c r="A381" s="1">
        <v>2381</v>
      </c>
      <c r="B381" s="11">
        <v>43434</v>
      </c>
      <c r="C381" s="10" t="s">
        <v>40</v>
      </c>
      <c r="D381" s="14" t="s">
        <v>8</v>
      </c>
      <c r="E381" s="9" t="s">
        <v>1</v>
      </c>
      <c r="F381" s="14" t="s">
        <v>46</v>
      </c>
      <c r="G381" s="8">
        <v>2745</v>
      </c>
      <c r="H381" s="12">
        <f>Reservas[[#This Row],[Valor Total]]*5%</f>
        <v>137.25</v>
      </c>
      <c r="I381" s="1" t="s">
        <v>15</v>
      </c>
      <c r="J381" s="1">
        <v>5</v>
      </c>
      <c r="K381">
        <f>YEAR(Reservas[[#This Row],[Data]])</f>
        <v>2018</v>
      </c>
      <c r="L381">
        <f>MONTH(Reservas[[#This Row],[Data]])</f>
        <v>11</v>
      </c>
    </row>
    <row r="382" spans="1:12">
      <c r="A382" s="1">
        <v>2382</v>
      </c>
      <c r="B382" s="11">
        <v>43434</v>
      </c>
      <c r="C382" s="10" t="s">
        <v>41</v>
      </c>
      <c r="D382" s="14" t="s">
        <v>7</v>
      </c>
      <c r="E382" s="9" t="s">
        <v>2</v>
      </c>
      <c r="F382" s="14" t="s">
        <v>46</v>
      </c>
      <c r="G382" s="8">
        <v>2780</v>
      </c>
      <c r="H382" s="12">
        <f>Reservas[[#This Row],[Valor Total]]*5%</f>
        <v>139</v>
      </c>
      <c r="I382" s="1" t="s">
        <v>13</v>
      </c>
      <c r="J382" s="1">
        <v>4</v>
      </c>
      <c r="K382">
        <f>YEAR(Reservas[[#This Row],[Data]])</f>
        <v>2018</v>
      </c>
      <c r="L382">
        <f>MONTH(Reservas[[#This Row],[Data]])</f>
        <v>11</v>
      </c>
    </row>
    <row r="383" spans="1:12">
      <c r="A383" s="1">
        <v>2383</v>
      </c>
      <c r="B383" s="11">
        <v>43435</v>
      </c>
      <c r="C383" s="10" t="s">
        <v>42</v>
      </c>
      <c r="D383" s="14" t="s">
        <v>7</v>
      </c>
      <c r="E383" s="9" t="s">
        <v>3</v>
      </c>
      <c r="F383" s="14" t="s">
        <v>46</v>
      </c>
      <c r="G383" s="8">
        <v>2815</v>
      </c>
      <c r="H383" s="12">
        <f>Reservas[[#This Row],[Valor Total]]*5%</f>
        <v>140.75</v>
      </c>
      <c r="I383" s="1" t="s">
        <v>13</v>
      </c>
      <c r="J383" s="1">
        <v>5</v>
      </c>
      <c r="K383">
        <f>YEAR(Reservas[[#This Row],[Data]])</f>
        <v>2018</v>
      </c>
      <c r="L383">
        <f>MONTH(Reservas[[#This Row],[Data]])</f>
        <v>12</v>
      </c>
    </row>
    <row r="384" spans="1:12">
      <c r="A384" s="1">
        <v>2384</v>
      </c>
      <c r="B384" s="11">
        <v>43436</v>
      </c>
      <c r="C384" s="10" t="s">
        <v>43</v>
      </c>
      <c r="D384" s="14" t="s">
        <v>7</v>
      </c>
      <c r="E384" s="9" t="s">
        <v>3</v>
      </c>
      <c r="F384" s="14" t="s">
        <v>46</v>
      </c>
      <c r="G384" s="8">
        <v>2850</v>
      </c>
      <c r="H384" s="12">
        <f>Reservas[[#This Row],[Valor Total]]*5%</f>
        <v>142.5</v>
      </c>
      <c r="I384" s="1" t="s">
        <v>15</v>
      </c>
      <c r="J384" s="1">
        <v>5</v>
      </c>
      <c r="K384">
        <f>YEAR(Reservas[[#This Row],[Data]])</f>
        <v>2018</v>
      </c>
      <c r="L384">
        <f>MONTH(Reservas[[#This Row],[Data]])</f>
        <v>12</v>
      </c>
    </row>
    <row r="385" spans="1:12">
      <c r="A385" s="1">
        <v>2385</v>
      </c>
      <c r="B385" s="11">
        <v>43437</v>
      </c>
      <c r="C385" s="10" t="s">
        <v>34</v>
      </c>
      <c r="D385" s="14" t="s">
        <v>8</v>
      </c>
      <c r="E385" s="9" t="s">
        <v>1</v>
      </c>
      <c r="F385" s="14" t="s">
        <v>47</v>
      </c>
      <c r="G385" s="8">
        <v>2885</v>
      </c>
      <c r="H385" s="12">
        <f>Reservas[[#This Row],[Valor Total]]*5%</f>
        <v>144.25</v>
      </c>
      <c r="I385" s="1" t="s">
        <v>13</v>
      </c>
      <c r="J385" s="1">
        <v>5</v>
      </c>
      <c r="K385">
        <f>YEAR(Reservas[[#This Row],[Data]])</f>
        <v>2018</v>
      </c>
      <c r="L385">
        <f>MONTH(Reservas[[#This Row],[Data]])</f>
        <v>12</v>
      </c>
    </row>
    <row r="386" spans="1:12">
      <c r="A386" s="1">
        <v>2386</v>
      </c>
      <c r="B386" s="11">
        <v>43438</v>
      </c>
      <c r="C386" s="10" t="s">
        <v>44</v>
      </c>
      <c r="D386" s="14" t="s">
        <v>8</v>
      </c>
      <c r="E386" s="9" t="s">
        <v>0</v>
      </c>
      <c r="F386" s="14" t="s">
        <v>46</v>
      </c>
      <c r="G386" s="8">
        <v>2920</v>
      </c>
      <c r="H386" s="12">
        <f>Reservas[[#This Row],[Valor Total]]*5%</f>
        <v>146</v>
      </c>
      <c r="I386" s="1" t="s">
        <v>15</v>
      </c>
      <c r="J386" s="1">
        <v>5</v>
      </c>
      <c r="K386">
        <f>YEAR(Reservas[[#This Row],[Data]])</f>
        <v>2018</v>
      </c>
      <c r="L386">
        <f>MONTH(Reservas[[#This Row],[Data]])</f>
        <v>12</v>
      </c>
    </row>
    <row r="387" spans="1:12">
      <c r="A387" s="1">
        <v>2387</v>
      </c>
      <c r="B387" s="11">
        <v>43439</v>
      </c>
      <c r="C387" s="10" t="s">
        <v>34</v>
      </c>
      <c r="D387" s="14" t="s">
        <v>7</v>
      </c>
      <c r="E387" s="9" t="s">
        <v>0</v>
      </c>
      <c r="F387" s="14" t="s">
        <v>48</v>
      </c>
      <c r="G387" s="8">
        <v>2955</v>
      </c>
      <c r="H387" s="12">
        <f>Reservas[[#This Row],[Valor Total]]*5%</f>
        <v>147.75</v>
      </c>
      <c r="I387" s="1" t="s">
        <v>13</v>
      </c>
      <c r="J387" s="1">
        <v>4</v>
      </c>
      <c r="K387">
        <f>YEAR(Reservas[[#This Row],[Data]])</f>
        <v>2018</v>
      </c>
      <c r="L387">
        <f>MONTH(Reservas[[#This Row],[Data]])</f>
        <v>12</v>
      </c>
    </row>
    <row r="388" spans="1:12">
      <c r="A388" s="1">
        <v>2388</v>
      </c>
      <c r="B388" s="11">
        <v>43440</v>
      </c>
      <c r="C388" s="10" t="s">
        <v>24</v>
      </c>
      <c r="D388" s="14" t="s">
        <v>7</v>
      </c>
      <c r="E388" s="9" t="s">
        <v>1</v>
      </c>
      <c r="F388" s="14" t="s">
        <v>46</v>
      </c>
      <c r="G388" s="8">
        <v>2990</v>
      </c>
      <c r="H388" s="12">
        <f>Reservas[[#This Row],[Valor Total]]*5%</f>
        <v>149.5</v>
      </c>
      <c r="I388" s="1" t="s">
        <v>13</v>
      </c>
      <c r="J388" s="1">
        <v>4</v>
      </c>
      <c r="K388">
        <f>YEAR(Reservas[[#This Row],[Data]])</f>
        <v>2018</v>
      </c>
      <c r="L388">
        <f>MONTH(Reservas[[#This Row],[Data]])</f>
        <v>12</v>
      </c>
    </row>
    <row r="389" spans="1:12">
      <c r="A389" s="1">
        <v>2389</v>
      </c>
      <c r="B389" s="11">
        <v>43441</v>
      </c>
      <c r="C389" s="10" t="s">
        <v>30</v>
      </c>
      <c r="D389" s="14" t="s">
        <v>7</v>
      </c>
      <c r="E389" s="9" t="s">
        <v>2</v>
      </c>
      <c r="F389" s="14" t="s">
        <v>46</v>
      </c>
      <c r="G389" s="8">
        <v>3025</v>
      </c>
      <c r="H389" s="12">
        <f>Reservas[[#This Row],[Valor Total]]*5%</f>
        <v>151.25</v>
      </c>
      <c r="I389" s="1" t="s">
        <v>15</v>
      </c>
      <c r="J389" s="1">
        <v>5</v>
      </c>
      <c r="K389">
        <f>YEAR(Reservas[[#This Row],[Data]])</f>
        <v>2018</v>
      </c>
      <c r="L389">
        <f>MONTH(Reservas[[#This Row],[Data]])</f>
        <v>12</v>
      </c>
    </row>
    <row r="390" spans="1:12">
      <c r="A390" s="1">
        <v>2390</v>
      </c>
      <c r="B390" s="11">
        <v>43442</v>
      </c>
      <c r="C390" s="10" t="s">
        <v>42</v>
      </c>
      <c r="D390" s="14" t="s">
        <v>8</v>
      </c>
      <c r="E390" s="9" t="s">
        <v>3</v>
      </c>
      <c r="F390" s="14" t="s">
        <v>46</v>
      </c>
      <c r="G390" s="8">
        <v>3060</v>
      </c>
      <c r="H390" s="12">
        <f>Reservas[[#This Row],[Valor Total]]*5%</f>
        <v>153</v>
      </c>
      <c r="I390" s="1" t="s">
        <v>13</v>
      </c>
      <c r="J390" s="1">
        <v>5</v>
      </c>
      <c r="K390">
        <f>YEAR(Reservas[[#This Row],[Data]])</f>
        <v>2018</v>
      </c>
      <c r="L390">
        <f>MONTH(Reservas[[#This Row],[Data]])</f>
        <v>12</v>
      </c>
    </row>
    <row r="391" spans="1:12">
      <c r="A391" s="1">
        <v>2391</v>
      </c>
      <c r="B391" s="11">
        <v>43443</v>
      </c>
      <c r="C391" s="10" t="s">
        <v>42</v>
      </c>
      <c r="D391" s="14" t="s">
        <v>8</v>
      </c>
      <c r="E391" s="9" t="s">
        <v>3</v>
      </c>
      <c r="F391" s="14" t="s">
        <v>46</v>
      </c>
      <c r="G391" s="8">
        <v>3095</v>
      </c>
      <c r="H391" s="12">
        <f>Reservas[[#This Row],[Valor Total]]*5%</f>
        <v>154.75</v>
      </c>
      <c r="I391" s="1" t="s">
        <v>15</v>
      </c>
      <c r="J391" s="1">
        <v>5</v>
      </c>
      <c r="K391">
        <f>YEAR(Reservas[[#This Row],[Data]])</f>
        <v>2018</v>
      </c>
      <c r="L391">
        <f>MONTH(Reservas[[#This Row],[Data]])</f>
        <v>12</v>
      </c>
    </row>
    <row r="392" spans="1:12">
      <c r="A392" s="1">
        <v>2392</v>
      </c>
      <c r="B392" s="11">
        <v>43444</v>
      </c>
      <c r="C392" s="10" t="s">
        <v>36</v>
      </c>
      <c r="D392" s="14" t="s">
        <v>7</v>
      </c>
      <c r="E392" s="9" t="s">
        <v>1</v>
      </c>
      <c r="F392" s="14" t="s">
        <v>46</v>
      </c>
      <c r="G392" s="8">
        <v>3130</v>
      </c>
      <c r="H392" s="12">
        <f>Reservas[[#This Row],[Valor Total]]*5%</f>
        <v>156.5</v>
      </c>
      <c r="I392" s="1" t="s">
        <v>13</v>
      </c>
      <c r="J392" s="1">
        <v>5</v>
      </c>
      <c r="K392">
        <f>YEAR(Reservas[[#This Row],[Data]])</f>
        <v>2018</v>
      </c>
      <c r="L392">
        <f>MONTH(Reservas[[#This Row],[Data]])</f>
        <v>12</v>
      </c>
    </row>
    <row r="393" spans="1:12">
      <c r="A393" s="1">
        <v>2393</v>
      </c>
      <c r="B393" s="11">
        <v>43445</v>
      </c>
      <c r="C393" s="10" t="s">
        <v>38</v>
      </c>
      <c r="D393" s="14" t="s">
        <v>7</v>
      </c>
      <c r="E393" s="9" t="s">
        <v>0</v>
      </c>
      <c r="F393" s="14" t="s">
        <v>46</v>
      </c>
      <c r="G393" s="8">
        <v>3165</v>
      </c>
      <c r="H393" s="12">
        <f>Reservas[[#This Row],[Valor Total]]*5%</f>
        <v>158.25</v>
      </c>
      <c r="I393" s="1" t="s">
        <v>13</v>
      </c>
      <c r="J393" s="1">
        <v>5</v>
      </c>
      <c r="K393">
        <f>YEAR(Reservas[[#This Row],[Data]])</f>
        <v>2018</v>
      </c>
      <c r="L393">
        <f>MONTH(Reservas[[#This Row],[Data]])</f>
        <v>12</v>
      </c>
    </row>
    <row r="394" spans="1:12">
      <c r="A394" s="1">
        <v>2394</v>
      </c>
      <c r="B394" s="11">
        <v>43446</v>
      </c>
      <c r="C394" s="10" t="s">
        <v>41</v>
      </c>
      <c r="D394" s="14" t="s">
        <v>7</v>
      </c>
      <c r="E394" s="9" t="s">
        <v>0</v>
      </c>
      <c r="F394" s="14" t="s">
        <v>46</v>
      </c>
      <c r="G394" s="8">
        <v>3200</v>
      </c>
      <c r="H394" s="12">
        <f>Reservas[[#This Row],[Valor Total]]*5%</f>
        <v>160</v>
      </c>
      <c r="I394" s="1" t="s">
        <v>15</v>
      </c>
      <c r="J394" s="1">
        <v>5</v>
      </c>
      <c r="K394">
        <f>YEAR(Reservas[[#This Row],[Data]])</f>
        <v>2018</v>
      </c>
      <c r="L394">
        <f>MONTH(Reservas[[#This Row],[Data]])</f>
        <v>12</v>
      </c>
    </row>
    <row r="395" spans="1:12">
      <c r="A395" s="1">
        <v>2395</v>
      </c>
      <c r="B395" s="11">
        <v>43447</v>
      </c>
      <c r="C395" s="10" t="s">
        <v>25</v>
      </c>
      <c r="D395" s="14" t="s">
        <v>8</v>
      </c>
      <c r="E395" s="9" t="s">
        <v>1</v>
      </c>
      <c r="F395" s="14" t="s">
        <v>46</v>
      </c>
      <c r="G395" s="8">
        <v>3235</v>
      </c>
      <c r="H395" s="12">
        <f>Reservas[[#This Row],[Valor Total]]*5%</f>
        <v>161.75</v>
      </c>
      <c r="I395" s="1" t="s">
        <v>13</v>
      </c>
      <c r="J395" s="1">
        <v>5</v>
      </c>
      <c r="K395">
        <f>YEAR(Reservas[[#This Row],[Data]])</f>
        <v>2018</v>
      </c>
      <c r="L395">
        <f>MONTH(Reservas[[#This Row],[Data]])</f>
        <v>12</v>
      </c>
    </row>
    <row r="396" spans="1:12">
      <c r="A396" s="1">
        <v>2396</v>
      </c>
      <c r="B396" s="11">
        <v>43448</v>
      </c>
      <c r="C396" s="10" t="s">
        <v>38</v>
      </c>
      <c r="D396" s="14" t="s">
        <v>8</v>
      </c>
      <c r="E396" s="9" t="s">
        <v>2</v>
      </c>
      <c r="F396" s="14" t="s">
        <v>47</v>
      </c>
      <c r="G396" s="8">
        <v>3270</v>
      </c>
      <c r="H396" s="12">
        <f>Reservas[[#This Row],[Valor Total]]*5%</f>
        <v>163.5</v>
      </c>
      <c r="I396" s="1" t="s">
        <v>15</v>
      </c>
      <c r="J396" s="1">
        <v>5</v>
      </c>
      <c r="K396">
        <f>YEAR(Reservas[[#This Row],[Data]])</f>
        <v>2018</v>
      </c>
      <c r="L396">
        <f>MONTH(Reservas[[#This Row],[Data]])</f>
        <v>12</v>
      </c>
    </row>
    <row r="397" spans="1:12">
      <c r="A397" s="1">
        <v>2397</v>
      </c>
      <c r="B397" s="11">
        <v>43449</v>
      </c>
      <c r="C397" s="10" t="s">
        <v>24</v>
      </c>
      <c r="D397" s="14" t="s">
        <v>7</v>
      </c>
      <c r="E397" s="9" t="s">
        <v>3</v>
      </c>
      <c r="F397" s="14" t="s">
        <v>46</v>
      </c>
      <c r="G397" s="8">
        <v>3305</v>
      </c>
      <c r="H397" s="12">
        <f>Reservas[[#This Row],[Valor Total]]*5%</f>
        <v>165.25</v>
      </c>
      <c r="I397" s="1" t="s">
        <v>13</v>
      </c>
      <c r="J397" s="1">
        <v>5</v>
      </c>
      <c r="K397">
        <f>YEAR(Reservas[[#This Row],[Data]])</f>
        <v>2018</v>
      </c>
      <c r="L397">
        <f>MONTH(Reservas[[#This Row],[Data]])</f>
        <v>12</v>
      </c>
    </row>
    <row r="398" spans="1:12">
      <c r="A398" s="1">
        <v>2398</v>
      </c>
      <c r="B398" s="11">
        <v>43450</v>
      </c>
      <c r="C398" s="10" t="s">
        <v>30</v>
      </c>
      <c r="D398" s="14" t="s">
        <v>7</v>
      </c>
      <c r="E398" s="9" t="s">
        <v>3</v>
      </c>
      <c r="F398" s="14" t="s">
        <v>46</v>
      </c>
      <c r="G398" s="8">
        <v>3340</v>
      </c>
      <c r="H398" s="12">
        <f>Reservas[[#This Row],[Valor Total]]*5%</f>
        <v>167</v>
      </c>
      <c r="I398" s="1" t="s">
        <v>13</v>
      </c>
      <c r="J398" s="1">
        <v>4</v>
      </c>
      <c r="K398">
        <f>YEAR(Reservas[[#This Row],[Data]])</f>
        <v>2018</v>
      </c>
      <c r="L398">
        <f>MONTH(Reservas[[#This Row],[Data]])</f>
        <v>12</v>
      </c>
    </row>
    <row r="399" spans="1:12">
      <c r="A399" s="1">
        <v>2399</v>
      </c>
      <c r="B399" s="11">
        <v>43451</v>
      </c>
      <c r="C399" s="10" t="s">
        <v>42</v>
      </c>
      <c r="D399" s="14" t="s">
        <v>7</v>
      </c>
      <c r="E399" s="9" t="s">
        <v>1</v>
      </c>
      <c r="F399" s="14" t="s">
        <v>46</v>
      </c>
      <c r="G399" s="8">
        <v>3375</v>
      </c>
      <c r="H399" s="12">
        <f>Reservas[[#This Row],[Valor Total]]*5%</f>
        <v>168.75</v>
      </c>
      <c r="I399" s="1" t="s">
        <v>15</v>
      </c>
      <c r="J399" s="1">
        <v>4</v>
      </c>
      <c r="K399">
        <f>YEAR(Reservas[[#This Row],[Data]])</f>
        <v>2018</v>
      </c>
      <c r="L399">
        <f>MONTH(Reservas[[#This Row],[Data]])</f>
        <v>12</v>
      </c>
    </row>
    <row r="400" spans="1:12">
      <c r="A400" s="1">
        <v>2400</v>
      </c>
      <c r="B400" s="11">
        <v>43452</v>
      </c>
      <c r="C400" s="10" t="s">
        <v>42</v>
      </c>
      <c r="D400" s="14" t="s">
        <v>8</v>
      </c>
      <c r="E400" s="9" t="s">
        <v>0</v>
      </c>
      <c r="F400" s="14" t="s">
        <v>48</v>
      </c>
      <c r="G400" s="8">
        <v>3410</v>
      </c>
      <c r="H400" s="12">
        <f>Reservas[[#This Row],[Valor Total]]*5%</f>
        <v>170.5</v>
      </c>
      <c r="I400" s="1" t="s">
        <v>13</v>
      </c>
      <c r="J400" s="1">
        <v>4</v>
      </c>
      <c r="K400">
        <f>YEAR(Reservas[[#This Row],[Data]])</f>
        <v>2018</v>
      </c>
      <c r="L400">
        <f>MONTH(Reservas[[#This Row],[Data]])</f>
        <v>12</v>
      </c>
    </row>
    <row r="401" spans="1:12">
      <c r="A401" s="1">
        <v>2401</v>
      </c>
      <c r="B401" s="11">
        <v>43453</v>
      </c>
      <c r="C401" s="10" t="s">
        <v>30</v>
      </c>
      <c r="D401" s="14" t="s">
        <v>8</v>
      </c>
      <c r="E401" s="9" t="s">
        <v>0</v>
      </c>
      <c r="F401" s="14" t="s">
        <v>46</v>
      </c>
      <c r="G401" s="8">
        <v>3445</v>
      </c>
      <c r="H401" s="12">
        <f>Reservas[[#This Row],[Valor Total]]*5%</f>
        <v>172.25</v>
      </c>
      <c r="I401" s="1" t="s">
        <v>15</v>
      </c>
      <c r="J401" s="1">
        <v>3</v>
      </c>
      <c r="K401">
        <f>YEAR(Reservas[[#This Row],[Data]])</f>
        <v>2018</v>
      </c>
      <c r="L401">
        <f>MONTH(Reservas[[#This Row],[Data]])</f>
        <v>12</v>
      </c>
    </row>
    <row r="402" spans="1:12">
      <c r="A402" s="1">
        <v>2402</v>
      </c>
      <c r="B402" s="11">
        <v>43454</v>
      </c>
      <c r="C402" s="10" t="s">
        <v>42</v>
      </c>
      <c r="D402" s="14" t="s">
        <v>7</v>
      </c>
      <c r="E402" s="9" t="s">
        <v>1</v>
      </c>
      <c r="F402" s="14" t="s">
        <v>46</v>
      </c>
      <c r="G402" s="8">
        <v>3480</v>
      </c>
      <c r="H402" s="12">
        <f>Reservas[[#This Row],[Valor Total]]*5%</f>
        <v>174</v>
      </c>
      <c r="I402" s="1" t="s">
        <v>13</v>
      </c>
      <c r="J402" s="1">
        <v>3</v>
      </c>
      <c r="K402">
        <f>YEAR(Reservas[[#This Row],[Data]])</f>
        <v>2018</v>
      </c>
      <c r="L402">
        <f>MONTH(Reservas[[#This Row],[Data]])</f>
        <v>12</v>
      </c>
    </row>
    <row r="403" spans="1:12">
      <c r="A403" s="1">
        <v>2403</v>
      </c>
      <c r="B403" s="11">
        <v>43455</v>
      </c>
      <c r="C403" s="10" t="s">
        <v>42</v>
      </c>
      <c r="D403" s="14" t="s">
        <v>7</v>
      </c>
      <c r="E403" s="9" t="s">
        <v>2</v>
      </c>
      <c r="F403" s="14" t="s">
        <v>46</v>
      </c>
      <c r="G403" s="8">
        <v>3515</v>
      </c>
      <c r="H403" s="12">
        <f>Reservas[[#This Row],[Valor Total]]*5%</f>
        <v>175.75</v>
      </c>
      <c r="I403" s="1" t="s">
        <v>13</v>
      </c>
      <c r="J403" s="1">
        <v>5</v>
      </c>
      <c r="K403">
        <f>YEAR(Reservas[[#This Row],[Data]])</f>
        <v>2018</v>
      </c>
      <c r="L403">
        <f>MONTH(Reservas[[#This Row],[Data]])</f>
        <v>12</v>
      </c>
    </row>
    <row r="404" spans="1:12">
      <c r="A404" s="1">
        <v>2404</v>
      </c>
      <c r="B404" s="11">
        <v>43456</v>
      </c>
      <c r="C404" s="10" t="s">
        <v>36</v>
      </c>
      <c r="D404" s="14" t="s">
        <v>7</v>
      </c>
      <c r="E404" s="9" t="s">
        <v>3</v>
      </c>
      <c r="F404" s="14" t="s">
        <v>47</v>
      </c>
      <c r="G404" s="8">
        <v>3550</v>
      </c>
      <c r="H404" s="12">
        <f>Reservas[[#This Row],[Valor Total]]*5%</f>
        <v>177.5</v>
      </c>
      <c r="I404" s="1" t="s">
        <v>15</v>
      </c>
      <c r="J404" s="1">
        <v>5</v>
      </c>
      <c r="K404">
        <f>YEAR(Reservas[[#This Row],[Data]])</f>
        <v>2018</v>
      </c>
      <c r="L404">
        <f>MONTH(Reservas[[#This Row],[Data]])</f>
        <v>12</v>
      </c>
    </row>
    <row r="405" spans="1:12">
      <c r="A405" s="1">
        <v>2405</v>
      </c>
      <c r="B405" s="11">
        <v>43457</v>
      </c>
      <c r="C405" s="10" t="s">
        <v>36</v>
      </c>
      <c r="D405" s="14" t="s">
        <v>8</v>
      </c>
      <c r="E405" s="9" t="s">
        <v>3</v>
      </c>
      <c r="F405" s="14" t="s">
        <v>46</v>
      </c>
      <c r="G405" s="8">
        <v>3585</v>
      </c>
      <c r="H405" s="12">
        <f>Reservas[[#This Row],[Valor Total]]*5%</f>
        <v>179.25</v>
      </c>
      <c r="I405" s="1" t="s">
        <v>13</v>
      </c>
      <c r="J405" s="1">
        <v>5</v>
      </c>
      <c r="K405">
        <f>YEAR(Reservas[[#This Row],[Data]])</f>
        <v>2018</v>
      </c>
      <c r="L405">
        <f>MONTH(Reservas[[#This Row],[Data]])</f>
        <v>12</v>
      </c>
    </row>
    <row r="406" spans="1:12">
      <c r="A406" s="1">
        <v>2406</v>
      </c>
      <c r="B406" s="11">
        <v>43458</v>
      </c>
      <c r="C406" s="10" t="s">
        <v>25</v>
      </c>
      <c r="D406" s="14" t="s">
        <v>8</v>
      </c>
      <c r="E406" s="9" t="s">
        <v>1</v>
      </c>
      <c r="F406" s="14" t="s">
        <v>46</v>
      </c>
      <c r="G406" s="8">
        <v>3620</v>
      </c>
      <c r="H406" s="12">
        <f>Reservas[[#This Row],[Valor Total]]*5%</f>
        <v>181</v>
      </c>
      <c r="I406" s="1" t="s">
        <v>15</v>
      </c>
      <c r="J406" s="1">
        <v>4</v>
      </c>
      <c r="K406">
        <f>YEAR(Reservas[[#This Row],[Data]])</f>
        <v>2018</v>
      </c>
      <c r="L406">
        <f>MONTH(Reservas[[#This Row],[Data]])</f>
        <v>12</v>
      </c>
    </row>
    <row r="407" spans="1:12">
      <c r="A407" s="1">
        <v>2407</v>
      </c>
      <c r="B407" s="11">
        <v>43459</v>
      </c>
      <c r="C407" s="10" t="s">
        <v>30</v>
      </c>
      <c r="D407" s="14" t="s">
        <v>7</v>
      </c>
      <c r="E407" s="9" t="s">
        <v>0</v>
      </c>
      <c r="F407" s="14" t="s">
        <v>46</v>
      </c>
      <c r="G407" s="8">
        <v>3655</v>
      </c>
      <c r="H407" s="12">
        <f>Reservas[[#This Row],[Valor Total]]*5%</f>
        <v>182.75</v>
      </c>
      <c r="I407" s="1" t="s">
        <v>13</v>
      </c>
      <c r="J407" s="1">
        <v>3</v>
      </c>
      <c r="K407">
        <f>YEAR(Reservas[[#This Row],[Data]])</f>
        <v>2018</v>
      </c>
      <c r="L407">
        <f>MONTH(Reservas[[#This Row],[Data]])</f>
        <v>12</v>
      </c>
    </row>
    <row r="408" spans="1:12">
      <c r="A408" s="1">
        <v>2408</v>
      </c>
      <c r="B408" s="11">
        <v>43460</v>
      </c>
      <c r="C408" s="10" t="s">
        <v>36</v>
      </c>
      <c r="D408" s="14" t="s">
        <v>7</v>
      </c>
      <c r="E408" s="9" t="s">
        <v>0</v>
      </c>
      <c r="F408" s="14" t="s">
        <v>46</v>
      </c>
      <c r="G408" s="8">
        <v>3690</v>
      </c>
      <c r="H408" s="12">
        <f>Reservas[[#This Row],[Valor Total]]*5%</f>
        <v>184.5</v>
      </c>
      <c r="I408" s="1" t="s">
        <v>13</v>
      </c>
      <c r="J408" s="1">
        <v>5</v>
      </c>
      <c r="K408">
        <f>YEAR(Reservas[[#This Row],[Data]])</f>
        <v>2018</v>
      </c>
      <c r="L408">
        <f>MONTH(Reservas[[#This Row],[Data]])</f>
        <v>12</v>
      </c>
    </row>
    <row r="409" spans="1:12">
      <c r="A409" s="1">
        <v>2409</v>
      </c>
      <c r="B409" s="11">
        <v>43461</v>
      </c>
      <c r="C409" s="10" t="s">
        <v>42</v>
      </c>
      <c r="D409" s="14" t="s">
        <v>7</v>
      </c>
      <c r="E409" s="9" t="s">
        <v>1</v>
      </c>
      <c r="F409" s="14" t="s">
        <v>47</v>
      </c>
      <c r="G409" s="8">
        <v>3725</v>
      </c>
      <c r="H409" s="12">
        <f>Reservas[[#This Row],[Valor Total]]*5%</f>
        <v>186.25</v>
      </c>
      <c r="I409" s="1" t="s">
        <v>15</v>
      </c>
      <c r="J409" s="1">
        <v>5</v>
      </c>
      <c r="K409">
        <f>YEAR(Reservas[[#This Row],[Data]])</f>
        <v>2018</v>
      </c>
      <c r="L409">
        <f>MONTH(Reservas[[#This Row],[Data]])</f>
        <v>12</v>
      </c>
    </row>
    <row r="410" spans="1:12">
      <c r="A410" s="1">
        <v>2410</v>
      </c>
      <c r="B410" s="11">
        <v>43462</v>
      </c>
      <c r="C410" s="10" t="s">
        <v>36</v>
      </c>
      <c r="D410" s="14" t="s">
        <v>8</v>
      </c>
      <c r="E410" s="9" t="s">
        <v>2</v>
      </c>
      <c r="F410" s="14" t="s">
        <v>46</v>
      </c>
      <c r="G410" s="8">
        <v>3760</v>
      </c>
      <c r="H410" s="12">
        <f>Reservas[[#This Row],[Valor Total]]*5%</f>
        <v>188</v>
      </c>
      <c r="I410" s="1" t="s">
        <v>13</v>
      </c>
      <c r="J410" s="1">
        <v>5</v>
      </c>
      <c r="K410">
        <f>YEAR(Reservas[[#This Row],[Data]])</f>
        <v>2018</v>
      </c>
      <c r="L410">
        <f>MONTH(Reservas[[#This Row],[Data]])</f>
        <v>12</v>
      </c>
    </row>
    <row r="411" spans="1:12">
      <c r="A411" s="1">
        <v>2411</v>
      </c>
      <c r="B411" s="11">
        <v>43463</v>
      </c>
      <c r="C411" s="10" t="s">
        <v>36</v>
      </c>
      <c r="D411" s="14" t="s">
        <v>8</v>
      </c>
      <c r="E411" s="9" t="s">
        <v>3</v>
      </c>
      <c r="F411" s="14" t="s">
        <v>46</v>
      </c>
      <c r="G411" s="8">
        <v>3795</v>
      </c>
      <c r="H411" s="12">
        <f>Reservas[[#This Row],[Valor Total]]*5%</f>
        <v>189.75</v>
      </c>
      <c r="I411" s="1" t="s">
        <v>15</v>
      </c>
      <c r="J411" s="1">
        <v>5</v>
      </c>
      <c r="K411">
        <f>YEAR(Reservas[[#This Row],[Data]])</f>
        <v>2018</v>
      </c>
      <c r="L411">
        <f>MONTH(Reservas[[#This Row],[Data]])</f>
        <v>12</v>
      </c>
    </row>
    <row r="412" spans="1:12">
      <c r="A412" s="1">
        <v>2412</v>
      </c>
      <c r="B412" s="11">
        <v>43464</v>
      </c>
      <c r="C412" s="10" t="s">
        <v>25</v>
      </c>
      <c r="D412" s="14" t="s">
        <v>7</v>
      </c>
      <c r="E412" s="9" t="s">
        <v>3</v>
      </c>
      <c r="F412" s="14" t="s">
        <v>48</v>
      </c>
      <c r="G412" s="8">
        <v>3830</v>
      </c>
      <c r="H412" s="12">
        <f>Reservas[[#This Row],[Valor Total]]*5%</f>
        <v>191.5</v>
      </c>
      <c r="I412" s="1" t="s">
        <v>13</v>
      </c>
      <c r="J412" s="1">
        <v>4</v>
      </c>
      <c r="K412">
        <f>YEAR(Reservas[[#This Row],[Data]])</f>
        <v>2018</v>
      </c>
      <c r="L412">
        <f>MONTH(Reservas[[#This Row],[Data]])</f>
        <v>12</v>
      </c>
    </row>
    <row r="413" spans="1:12">
      <c r="A413" s="1">
        <v>2003</v>
      </c>
      <c r="B413" s="11">
        <v>43466</v>
      </c>
      <c r="C413" s="10" t="s">
        <v>25</v>
      </c>
      <c r="D413" s="14" t="s">
        <v>7</v>
      </c>
      <c r="E413" s="9" t="s">
        <v>0</v>
      </c>
      <c r="F413" s="14" t="s">
        <v>46</v>
      </c>
      <c r="G413" s="8">
        <v>2345</v>
      </c>
      <c r="H413" s="12">
        <f>Reservas[[#This Row],[Valor Total]]*5%</f>
        <v>117.25</v>
      </c>
      <c r="I413" s="1" t="s">
        <v>13</v>
      </c>
      <c r="J413" s="1">
        <v>4</v>
      </c>
      <c r="K413">
        <f>YEAR(Reservas[[#This Row],[Data]])</f>
        <v>2019</v>
      </c>
      <c r="L413">
        <f>MONTH(Reservas[[#This Row],[Data]])</f>
        <v>1</v>
      </c>
    </row>
    <row r="414" spans="1:12">
      <c r="A414" s="1">
        <v>2004</v>
      </c>
      <c r="B414" s="11">
        <v>43467</v>
      </c>
      <c r="C414" s="10" t="s">
        <v>19</v>
      </c>
      <c r="D414" s="14" t="s">
        <v>7</v>
      </c>
      <c r="E414" s="9" t="s">
        <v>0</v>
      </c>
      <c r="F414" s="14" t="s">
        <v>46</v>
      </c>
      <c r="G414" s="8">
        <v>2380</v>
      </c>
      <c r="H414" s="12">
        <f>Reservas[[#This Row],[Valor Total]]*5%</f>
        <v>119</v>
      </c>
      <c r="I414" s="1" t="s">
        <v>13</v>
      </c>
      <c r="J414" s="1">
        <v>5</v>
      </c>
      <c r="K414">
        <f>YEAR(Reservas[[#This Row],[Data]])</f>
        <v>2019</v>
      </c>
      <c r="L414">
        <f>MONTH(Reservas[[#This Row],[Data]])</f>
        <v>1</v>
      </c>
    </row>
    <row r="415" spans="1:12">
      <c r="A415" s="1">
        <v>2005</v>
      </c>
      <c r="B415" s="11">
        <v>43468</v>
      </c>
      <c r="C415" s="10" t="s">
        <v>23</v>
      </c>
      <c r="D415" s="14" t="s">
        <v>7</v>
      </c>
      <c r="E415" s="9" t="s">
        <v>1</v>
      </c>
      <c r="F415" s="14" t="s">
        <v>46</v>
      </c>
      <c r="G415" s="8">
        <v>2415</v>
      </c>
      <c r="H415" s="12">
        <f>Reservas[[#This Row],[Valor Total]]*5%</f>
        <v>120.75</v>
      </c>
      <c r="I415" s="1" t="s">
        <v>15</v>
      </c>
      <c r="J415" s="1">
        <v>5</v>
      </c>
      <c r="K415">
        <f>YEAR(Reservas[[#This Row],[Data]])</f>
        <v>2019</v>
      </c>
      <c r="L415">
        <f>MONTH(Reservas[[#This Row],[Data]])</f>
        <v>1</v>
      </c>
    </row>
    <row r="416" spans="1:12">
      <c r="A416" s="1">
        <v>2006</v>
      </c>
      <c r="B416" s="11">
        <v>43468</v>
      </c>
      <c r="C416" s="10" t="s">
        <v>24</v>
      </c>
      <c r="D416" s="14" t="s">
        <v>7</v>
      </c>
      <c r="E416" s="9" t="s">
        <v>1</v>
      </c>
      <c r="F416" s="14" t="s">
        <v>47</v>
      </c>
      <c r="G416" s="8">
        <v>4475</v>
      </c>
      <c r="H416" s="12">
        <f>Reservas[[#This Row],[Valor Total]]*5%</f>
        <v>223.75</v>
      </c>
      <c r="I416" s="1" t="s">
        <v>13</v>
      </c>
      <c r="J416" s="1">
        <v>5</v>
      </c>
      <c r="K416">
        <f>YEAR(Reservas[[#This Row],[Data]])</f>
        <v>2019</v>
      </c>
      <c r="L416">
        <f>MONTH(Reservas[[#This Row],[Data]])</f>
        <v>1</v>
      </c>
    </row>
    <row r="417" spans="1:12">
      <c r="A417" s="1">
        <v>2007</v>
      </c>
      <c r="B417" s="11">
        <v>43469</v>
      </c>
      <c r="C417" s="10" t="s">
        <v>26</v>
      </c>
      <c r="D417" s="14" t="s">
        <v>8</v>
      </c>
      <c r="E417" s="9" t="s">
        <v>2</v>
      </c>
      <c r="F417" s="14" t="s">
        <v>46</v>
      </c>
      <c r="G417" s="8">
        <v>2450</v>
      </c>
      <c r="H417" s="12">
        <f>Reservas[[#This Row],[Valor Total]]*5%</f>
        <v>122.5</v>
      </c>
      <c r="I417" s="1" t="s">
        <v>13</v>
      </c>
      <c r="J417" s="1">
        <v>4</v>
      </c>
      <c r="K417">
        <f>YEAR(Reservas[[#This Row],[Data]])</f>
        <v>2019</v>
      </c>
      <c r="L417">
        <f>MONTH(Reservas[[#This Row],[Data]])</f>
        <v>1</v>
      </c>
    </row>
    <row r="418" spans="1:12">
      <c r="A418" s="1">
        <v>2008</v>
      </c>
      <c r="B418" s="11">
        <v>43470</v>
      </c>
      <c r="C418" s="10" t="s">
        <v>27</v>
      </c>
      <c r="D418" s="14" t="s">
        <v>8</v>
      </c>
      <c r="E418" s="9" t="s">
        <v>3</v>
      </c>
      <c r="F418" s="14" t="s">
        <v>46</v>
      </c>
      <c r="G418" s="8">
        <v>2485</v>
      </c>
      <c r="H418" s="12">
        <f>Reservas[[#This Row],[Valor Total]]*5%</f>
        <v>124.25</v>
      </c>
      <c r="I418" s="1" t="s">
        <v>13</v>
      </c>
      <c r="J418" s="1">
        <v>5</v>
      </c>
      <c r="K418">
        <f>YEAR(Reservas[[#This Row],[Data]])</f>
        <v>2019</v>
      </c>
      <c r="L418">
        <f>MONTH(Reservas[[#This Row],[Data]])</f>
        <v>1</v>
      </c>
    </row>
    <row r="419" spans="1:12">
      <c r="A419" s="1">
        <v>2009</v>
      </c>
      <c r="B419" s="11">
        <v>43470</v>
      </c>
      <c r="C419" s="10" t="s">
        <v>28</v>
      </c>
      <c r="D419" s="14" t="s">
        <v>8</v>
      </c>
      <c r="E419" s="9" t="s">
        <v>2</v>
      </c>
      <c r="F419" s="14" t="s">
        <v>46</v>
      </c>
      <c r="G419" s="8">
        <v>3400</v>
      </c>
      <c r="H419" s="12">
        <f>Reservas[[#This Row],[Valor Total]]*5%</f>
        <v>170</v>
      </c>
      <c r="I419" s="1" t="s">
        <v>13</v>
      </c>
      <c r="J419" s="1">
        <v>5</v>
      </c>
      <c r="K419">
        <f>YEAR(Reservas[[#This Row],[Data]])</f>
        <v>2019</v>
      </c>
      <c r="L419">
        <f>MONTH(Reservas[[#This Row],[Data]])</f>
        <v>1</v>
      </c>
    </row>
    <row r="420" spans="1:12">
      <c r="A420" s="1">
        <v>2010</v>
      </c>
      <c r="B420" s="11">
        <v>43471</v>
      </c>
      <c r="C420" s="10" t="s">
        <v>29</v>
      </c>
      <c r="D420" s="14" t="s">
        <v>7</v>
      </c>
      <c r="E420" s="9" t="s">
        <v>2</v>
      </c>
      <c r="F420" s="14" t="s">
        <v>46</v>
      </c>
      <c r="G420" s="8">
        <v>2520</v>
      </c>
      <c r="H420" s="12">
        <f>Reservas[[#This Row],[Valor Total]]*5%</f>
        <v>126</v>
      </c>
      <c r="I420" s="1" t="s">
        <v>13</v>
      </c>
      <c r="J420" s="1">
        <v>5</v>
      </c>
      <c r="K420">
        <f>YEAR(Reservas[[#This Row],[Data]])</f>
        <v>2019</v>
      </c>
      <c r="L420">
        <f>MONTH(Reservas[[#This Row],[Data]])</f>
        <v>1</v>
      </c>
    </row>
    <row r="421" spans="1:12">
      <c r="A421" s="1">
        <v>2011</v>
      </c>
      <c r="B421" s="11">
        <v>43472</v>
      </c>
      <c r="C421" s="10" t="s">
        <v>30</v>
      </c>
      <c r="D421" s="14" t="s">
        <v>7</v>
      </c>
      <c r="E421" s="9" t="s">
        <v>1</v>
      </c>
      <c r="F421" s="14" t="s">
        <v>48</v>
      </c>
      <c r="G421" s="8">
        <v>2555</v>
      </c>
      <c r="H421" s="12">
        <f>Reservas[[#This Row],[Valor Total]]*5%</f>
        <v>127.75</v>
      </c>
      <c r="I421" s="1" t="s">
        <v>13</v>
      </c>
      <c r="J421" s="1">
        <v>5</v>
      </c>
      <c r="K421">
        <f>YEAR(Reservas[[#This Row],[Data]])</f>
        <v>2019</v>
      </c>
      <c r="L421">
        <f>MONTH(Reservas[[#This Row],[Data]])</f>
        <v>1</v>
      </c>
    </row>
    <row r="422" spans="1:12">
      <c r="A422" s="1">
        <v>2012</v>
      </c>
      <c r="B422" s="11">
        <v>43473</v>
      </c>
      <c r="C422" s="10" t="s">
        <v>31</v>
      </c>
      <c r="D422" s="14" t="s">
        <v>7</v>
      </c>
      <c r="E422" s="9" t="s">
        <v>0</v>
      </c>
      <c r="F422" s="14" t="s">
        <v>46</v>
      </c>
      <c r="G422" s="8">
        <v>2590</v>
      </c>
      <c r="H422" s="12">
        <f>Reservas[[#This Row],[Valor Total]]*5%</f>
        <v>129.5</v>
      </c>
      <c r="I422" s="1" t="s">
        <v>15</v>
      </c>
      <c r="J422" s="1">
        <v>4</v>
      </c>
      <c r="K422">
        <f>YEAR(Reservas[[#This Row],[Data]])</f>
        <v>2019</v>
      </c>
      <c r="L422">
        <f>MONTH(Reservas[[#This Row],[Data]])</f>
        <v>1</v>
      </c>
    </row>
    <row r="423" spans="1:12">
      <c r="A423" s="1">
        <v>2013</v>
      </c>
      <c r="B423" s="11">
        <v>43474</v>
      </c>
      <c r="C423" s="10" t="s">
        <v>32</v>
      </c>
      <c r="D423" s="14" t="s">
        <v>8</v>
      </c>
      <c r="E423" s="9" t="s">
        <v>0</v>
      </c>
      <c r="F423" s="14" t="s">
        <v>46</v>
      </c>
      <c r="G423" s="8">
        <v>2625</v>
      </c>
      <c r="H423" s="12">
        <f>Reservas[[#This Row],[Valor Total]]*5%</f>
        <v>131.25</v>
      </c>
      <c r="I423" s="1" t="s">
        <v>13</v>
      </c>
      <c r="J423" s="1">
        <v>5</v>
      </c>
      <c r="K423">
        <f>YEAR(Reservas[[#This Row],[Data]])</f>
        <v>2019</v>
      </c>
      <c r="L423">
        <f>MONTH(Reservas[[#This Row],[Data]])</f>
        <v>1</v>
      </c>
    </row>
    <row r="424" spans="1:12">
      <c r="A424" s="1">
        <v>2014</v>
      </c>
      <c r="B424" s="11">
        <v>43475</v>
      </c>
      <c r="C424" s="10" t="s">
        <v>33</v>
      </c>
      <c r="D424" s="14" t="s">
        <v>8</v>
      </c>
      <c r="E424" s="9" t="s">
        <v>1</v>
      </c>
      <c r="F424" s="14" t="s">
        <v>46</v>
      </c>
      <c r="G424" s="8">
        <v>2660</v>
      </c>
      <c r="H424" s="12">
        <f>Reservas[[#This Row],[Valor Total]]*5%</f>
        <v>133</v>
      </c>
      <c r="I424" s="1" t="s">
        <v>13</v>
      </c>
      <c r="J424" s="1">
        <v>5</v>
      </c>
      <c r="K424">
        <f>YEAR(Reservas[[#This Row],[Data]])</f>
        <v>2019</v>
      </c>
      <c r="L424">
        <f>MONTH(Reservas[[#This Row],[Data]])</f>
        <v>1</v>
      </c>
    </row>
    <row r="425" spans="1:12">
      <c r="A425" s="1">
        <v>2015</v>
      </c>
      <c r="B425" s="11">
        <v>43476</v>
      </c>
      <c r="C425" s="10" t="s">
        <v>34</v>
      </c>
      <c r="D425" s="14" t="s">
        <v>7</v>
      </c>
      <c r="E425" s="9" t="s">
        <v>2</v>
      </c>
      <c r="F425" s="14" t="s">
        <v>48</v>
      </c>
      <c r="G425" s="8">
        <v>2695</v>
      </c>
      <c r="H425" s="12">
        <f>Reservas[[#This Row],[Valor Total]]*5%</f>
        <v>134.75</v>
      </c>
      <c r="I425" s="1" t="s">
        <v>13</v>
      </c>
      <c r="J425" s="1">
        <v>5</v>
      </c>
      <c r="K425">
        <f>YEAR(Reservas[[#This Row],[Data]])</f>
        <v>2019</v>
      </c>
      <c r="L425">
        <f>MONTH(Reservas[[#This Row],[Data]])</f>
        <v>1</v>
      </c>
    </row>
    <row r="426" spans="1:12">
      <c r="A426" s="1">
        <v>2016</v>
      </c>
      <c r="B426" s="11">
        <v>43477</v>
      </c>
      <c r="C426" s="10" t="s">
        <v>35</v>
      </c>
      <c r="D426" s="14" t="s">
        <v>7</v>
      </c>
      <c r="E426" s="9" t="s">
        <v>3</v>
      </c>
      <c r="F426" s="14" t="s">
        <v>48</v>
      </c>
      <c r="G426" s="8">
        <v>2730</v>
      </c>
      <c r="H426" s="12">
        <f>Reservas[[#This Row],[Valor Total]]*5%</f>
        <v>136.5</v>
      </c>
      <c r="I426" s="1" t="s">
        <v>13</v>
      </c>
      <c r="J426" s="1">
        <v>5</v>
      </c>
      <c r="K426">
        <f>YEAR(Reservas[[#This Row],[Data]])</f>
        <v>2019</v>
      </c>
      <c r="L426">
        <f>MONTH(Reservas[[#This Row],[Data]])</f>
        <v>1</v>
      </c>
    </row>
    <row r="427" spans="1:12">
      <c r="A427" s="1">
        <v>2017</v>
      </c>
      <c r="B427" s="11">
        <v>43478</v>
      </c>
      <c r="C427" s="10" t="s">
        <v>36</v>
      </c>
      <c r="D427" s="14" t="s">
        <v>7</v>
      </c>
      <c r="E427" s="9" t="s">
        <v>3</v>
      </c>
      <c r="F427" s="14" t="s">
        <v>47</v>
      </c>
      <c r="G427" s="8">
        <v>2765</v>
      </c>
      <c r="H427" s="12">
        <f>Reservas[[#This Row],[Valor Total]]*5%</f>
        <v>138.25</v>
      </c>
      <c r="I427" s="1" t="s">
        <v>13</v>
      </c>
      <c r="J427" s="1">
        <v>5</v>
      </c>
      <c r="K427">
        <f>YEAR(Reservas[[#This Row],[Data]])</f>
        <v>2019</v>
      </c>
      <c r="L427">
        <f>MONTH(Reservas[[#This Row],[Data]])</f>
        <v>1</v>
      </c>
    </row>
    <row r="428" spans="1:12">
      <c r="A428" s="1">
        <v>2018</v>
      </c>
      <c r="B428" s="11">
        <v>43479</v>
      </c>
      <c r="C428" s="10" t="s">
        <v>37</v>
      </c>
      <c r="D428" s="14" t="s">
        <v>8</v>
      </c>
      <c r="E428" s="9" t="s">
        <v>1</v>
      </c>
      <c r="F428" s="14" t="s">
        <v>46</v>
      </c>
      <c r="G428" s="8">
        <v>2800</v>
      </c>
      <c r="H428" s="12">
        <f>Reservas[[#This Row],[Valor Total]]*5%</f>
        <v>140</v>
      </c>
      <c r="I428" s="1" t="s">
        <v>13</v>
      </c>
      <c r="J428" s="1">
        <v>5</v>
      </c>
      <c r="K428">
        <f>YEAR(Reservas[[#This Row],[Data]])</f>
        <v>2019</v>
      </c>
      <c r="L428">
        <f>MONTH(Reservas[[#This Row],[Data]])</f>
        <v>1</v>
      </c>
    </row>
    <row r="429" spans="1:12">
      <c r="A429" s="1">
        <v>2019</v>
      </c>
      <c r="B429" s="11">
        <v>43480</v>
      </c>
      <c r="C429" s="10" t="s">
        <v>38</v>
      </c>
      <c r="D429" s="14" t="s">
        <v>8</v>
      </c>
      <c r="E429" s="9" t="s">
        <v>0</v>
      </c>
      <c r="F429" s="14" t="s">
        <v>46</v>
      </c>
      <c r="G429" s="8">
        <v>2835</v>
      </c>
      <c r="H429" s="12">
        <f>Reservas[[#This Row],[Valor Total]]*5%</f>
        <v>141.75</v>
      </c>
      <c r="I429" s="1" t="s">
        <v>13</v>
      </c>
      <c r="J429" s="1">
        <v>4</v>
      </c>
      <c r="K429">
        <f>YEAR(Reservas[[#This Row],[Data]])</f>
        <v>2019</v>
      </c>
      <c r="L429">
        <f>MONTH(Reservas[[#This Row],[Data]])</f>
        <v>1</v>
      </c>
    </row>
    <row r="430" spans="1:12">
      <c r="A430" s="1">
        <v>2020</v>
      </c>
      <c r="B430" s="11">
        <v>43480</v>
      </c>
      <c r="C430" s="10" t="s">
        <v>39</v>
      </c>
      <c r="D430" s="14" t="s">
        <v>7</v>
      </c>
      <c r="E430" s="9" t="s">
        <v>3</v>
      </c>
      <c r="F430" s="14" t="s">
        <v>47</v>
      </c>
      <c r="G430" s="8">
        <v>6798</v>
      </c>
      <c r="H430" s="12">
        <f>Reservas[[#This Row],[Valor Total]]*5%</f>
        <v>339.90000000000003</v>
      </c>
      <c r="I430" s="1" t="s">
        <v>13</v>
      </c>
      <c r="J430" s="1">
        <v>5</v>
      </c>
      <c r="K430">
        <f>YEAR(Reservas[[#This Row],[Data]])</f>
        <v>2019</v>
      </c>
      <c r="L430">
        <f>MONTH(Reservas[[#This Row],[Data]])</f>
        <v>1</v>
      </c>
    </row>
    <row r="431" spans="1:12">
      <c r="A431" s="1">
        <v>2021</v>
      </c>
      <c r="B431" s="11">
        <v>43481</v>
      </c>
      <c r="C431" s="10" t="s">
        <v>40</v>
      </c>
      <c r="D431" s="14" t="s">
        <v>7</v>
      </c>
      <c r="E431" s="9" t="s">
        <v>0</v>
      </c>
      <c r="F431" s="14" t="s">
        <v>46</v>
      </c>
      <c r="G431" s="8">
        <v>2870</v>
      </c>
      <c r="H431" s="12">
        <f>Reservas[[#This Row],[Valor Total]]*5%</f>
        <v>143.5</v>
      </c>
      <c r="I431" s="1" t="s">
        <v>13</v>
      </c>
      <c r="J431" s="1">
        <v>5</v>
      </c>
      <c r="K431">
        <f>YEAR(Reservas[[#This Row],[Data]])</f>
        <v>2019</v>
      </c>
      <c r="L431">
        <f>MONTH(Reservas[[#This Row],[Data]])</f>
        <v>1</v>
      </c>
    </row>
    <row r="432" spans="1:12">
      <c r="A432" s="1">
        <v>2022</v>
      </c>
      <c r="B432" s="11">
        <v>43482</v>
      </c>
      <c r="C432" s="10" t="s">
        <v>41</v>
      </c>
      <c r="D432" s="14" t="s">
        <v>7</v>
      </c>
      <c r="E432" s="9" t="s">
        <v>1</v>
      </c>
      <c r="F432" s="14" t="s">
        <v>46</v>
      </c>
      <c r="G432" s="8">
        <v>2905</v>
      </c>
      <c r="H432" s="12">
        <f>Reservas[[#This Row],[Valor Total]]*5%</f>
        <v>145.25</v>
      </c>
      <c r="I432" s="1" t="s">
        <v>13</v>
      </c>
      <c r="J432" s="1">
        <v>5</v>
      </c>
      <c r="K432">
        <f>YEAR(Reservas[[#This Row],[Data]])</f>
        <v>2019</v>
      </c>
      <c r="L432">
        <f>MONTH(Reservas[[#This Row],[Data]])</f>
        <v>1</v>
      </c>
    </row>
    <row r="433" spans="1:12">
      <c r="A433" s="1">
        <v>2023</v>
      </c>
      <c r="B433" s="11">
        <v>43482</v>
      </c>
      <c r="C433" s="10" t="s">
        <v>42</v>
      </c>
      <c r="D433" s="14" t="s">
        <v>8</v>
      </c>
      <c r="E433" s="9" t="s">
        <v>1</v>
      </c>
      <c r="F433" s="14" t="s">
        <v>46</v>
      </c>
      <c r="G433" s="8">
        <v>3345</v>
      </c>
      <c r="H433" s="12">
        <f>Reservas[[#This Row],[Valor Total]]*5%</f>
        <v>167.25</v>
      </c>
      <c r="I433" s="1" t="s">
        <v>13</v>
      </c>
      <c r="J433" s="1">
        <v>5</v>
      </c>
      <c r="K433">
        <f>YEAR(Reservas[[#This Row],[Data]])</f>
        <v>2019</v>
      </c>
      <c r="L433">
        <f>MONTH(Reservas[[#This Row],[Data]])</f>
        <v>1</v>
      </c>
    </row>
    <row r="434" spans="1:12">
      <c r="A434" s="1">
        <v>2024</v>
      </c>
      <c r="B434" s="11">
        <v>43483</v>
      </c>
      <c r="C434" s="10" t="s">
        <v>43</v>
      </c>
      <c r="D434" s="14" t="s">
        <v>7</v>
      </c>
      <c r="E434" s="9" t="s">
        <v>2</v>
      </c>
      <c r="F434" s="14" t="s">
        <v>46</v>
      </c>
      <c r="G434" s="8">
        <v>2940</v>
      </c>
      <c r="H434" s="12">
        <f>Reservas[[#This Row],[Valor Total]]*5%</f>
        <v>147</v>
      </c>
      <c r="I434" s="1" t="s">
        <v>15</v>
      </c>
      <c r="J434" s="1">
        <v>5</v>
      </c>
      <c r="K434">
        <f>YEAR(Reservas[[#This Row],[Data]])</f>
        <v>2019</v>
      </c>
      <c r="L434">
        <f>MONTH(Reservas[[#This Row],[Data]])</f>
        <v>1</v>
      </c>
    </row>
    <row r="435" spans="1:12">
      <c r="A435" s="1">
        <v>2025</v>
      </c>
      <c r="B435" s="11">
        <v>43484</v>
      </c>
      <c r="C435" s="10" t="s">
        <v>44</v>
      </c>
      <c r="D435" s="14" t="s">
        <v>8</v>
      </c>
      <c r="E435" s="9" t="s">
        <v>2</v>
      </c>
      <c r="F435" s="14" t="s">
        <v>46</v>
      </c>
      <c r="G435" s="8">
        <v>2975</v>
      </c>
      <c r="H435" s="12">
        <f>Reservas[[#This Row],[Valor Total]]*5%</f>
        <v>148.75</v>
      </c>
      <c r="I435" s="1" t="s">
        <v>13</v>
      </c>
      <c r="J435" s="1">
        <v>5</v>
      </c>
      <c r="K435">
        <f>YEAR(Reservas[[#This Row],[Data]])</f>
        <v>2019</v>
      </c>
      <c r="L435">
        <f>MONTH(Reservas[[#This Row],[Data]])</f>
        <v>1</v>
      </c>
    </row>
    <row r="436" spans="1:12">
      <c r="A436" s="1">
        <v>2026</v>
      </c>
      <c r="B436" s="11">
        <v>43485</v>
      </c>
      <c r="C436" s="10" t="s">
        <v>24</v>
      </c>
      <c r="D436" s="14" t="s">
        <v>8</v>
      </c>
      <c r="E436" s="9" t="s">
        <v>2</v>
      </c>
      <c r="F436" s="14" t="s">
        <v>47</v>
      </c>
      <c r="G436" s="8">
        <v>3010</v>
      </c>
      <c r="H436" s="12">
        <f>Reservas[[#This Row],[Valor Total]]*5%</f>
        <v>150.5</v>
      </c>
      <c r="I436" s="1" t="s">
        <v>15</v>
      </c>
      <c r="J436" s="1">
        <v>5</v>
      </c>
      <c r="K436">
        <f>YEAR(Reservas[[#This Row],[Data]])</f>
        <v>2019</v>
      </c>
      <c r="L436">
        <f>MONTH(Reservas[[#This Row],[Data]])</f>
        <v>1</v>
      </c>
    </row>
    <row r="437" spans="1:12">
      <c r="A437" s="1">
        <v>2027</v>
      </c>
      <c r="B437" s="11">
        <v>43486</v>
      </c>
      <c r="C437" s="10" t="s">
        <v>30</v>
      </c>
      <c r="D437" s="14" t="s">
        <v>7</v>
      </c>
      <c r="E437" s="9" t="s">
        <v>1</v>
      </c>
      <c r="F437" s="14" t="s">
        <v>48</v>
      </c>
      <c r="G437" s="8">
        <v>3045</v>
      </c>
      <c r="H437" s="12">
        <f>Reservas[[#This Row],[Valor Total]]*5%</f>
        <v>152.25</v>
      </c>
      <c r="I437" s="1" t="s">
        <v>13</v>
      </c>
      <c r="J437" s="1">
        <v>5</v>
      </c>
      <c r="K437">
        <f>YEAR(Reservas[[#This Row],[Data]])</f>
        <v>2019</v>
      </c>
      <c r="L437">
        <f>MONTH(Reservas[[#This Row],[Data]])</f>
        <v>1</v>
      </c>
    </row>
    <row r="438" spans="1:12">
      <c r="A438" s="1">
        <v>2028</v>
      </c>
      <c r="B438" s="11">
        <v>43487</v>
      </c>
      <c r="C438" s="10" t="s">
        <v>42</v>
      </c>
      <c r="D438" s="14" t="s">
        <v>7</v>
      </c>
      <c r="E438" s="9" t="s">
        <v>0</v>
      </c>
      <c r="F438" s="14" t="s">
        <v>46</v>
      </c>
      <c r="G438" s="8">
        <v>3080</v>
      </c>
      <c r="H438" s="12">
        <f>Reservas[[#This Row],[Valor Total]]*5%</f>
        <v>154</v>
      </c>
      <c r="I438" s="1" t="s">
        <v>13</v>
      </c>
      <c r="J438" s="1">
        <v>4</v>
      </c>
      <c r="K438">
        <f>YEAR(Reservas[[#This Row],[Data]])</f>
        <v>2019</v>
      </c>
      <c r="L438">
        <f>MONTH(Reservas[[#This Row],[Data]])</f>
        <v>1</v>
      </c>
    </row>
    <row r="439" spans="1:12">
      <c r="A439" s="1">
        <v>2029</v>
      </c>
      <c r="B439" s="11">
        <v>43488</v>
      </c>
      <c r="C439" s="10" t="s">
        <v>42</v>
      </c>
      <c r="D439" s="14" t="s">
        <v>7</v>
      </c>
      <c r="E439" s="9" t="s">
        <v>0</v>
      </c>
      <c r="F439" s="14" t="s">
        <v>46</v>
      </c>
      <c r="G439" s="8">
        <v>2115</v>
      </c>
      <c r="H439" s="12">
        <f>Reservas[[#This Row],[Valor Total]]*5%</f>
        <v>105.75</v>
      </c>
      <c r="I439" s="1" t="s">
        <v>15</v>
      </c>
      <c r="J439" s="1">
        <v>5</v>
      </c>
      <c r="K439">
        <f>YEAR(Reservas[[#This Row],[Data]])</f>
        <v>2019</v>
      </c>
      <c r="L439">
        <f>MONTH(Reservas[[#This Row],[Data]])</f>
        <v>1</v>
      </c>
    </row>
    <row r="440" spans="1:12">
      <c r="A440" s="1">
        <v>2030</v>
      </c>
      <c r="B440" s="11">
        <v>43489</v>
      </c>
      <c r="C440" s="10" t="s">
        <v>36</v>
      </c>
      <c r="D440" s="14" t="s">
        <v>8</v>
      </c>
      <c r="E440" s="9" t="s">
        <v>1</v>
      </c>
      <c r="F440" s="14" t="s">
        <v>46</v>
      </c>
      <c r="G440" s="8">
        <v>2150</v>
      </c>
      <c r="H440" s="12">
        <f>Reservas[[#This Row],[Valor Total]]*5%</f>
        <v>107.5</v>
      </c>
      <c r="I440" s="1" t="s">
        <v>13</v>
      </c>
      <c r="J440" s="1">
        <v>5</v>
      </c>
      <c r="K440">
        <f>YEAR(Reservas[[#This Row],[Data]])</f>
        <v>2019</v>
      </c>
      <c r="L440">
        <f>MONTH(Reservas[[#This Row],[Data]])</f>
        <v>1</v>
      </c>
    </row>
    <row r="441" spans="1:12">
      <c r="A441" s="1">
        <v>2031</v>
      </c>
      <c r="B441" s="11">
        <v>43490</v>
      </c>
      <c r="C441" s="10" t="s">
        <v>38</v>
      </c>
      <c r="D441" s="14" t="s">
        <v>8</v>
      </c>
      <c r="E441" s="9" t="s">
        <v>2</v>
      </c>
      <c r="F441" s="14" t="s">
        <v>46</v>
      </c>
      <c r="G441" s="8">
        <v>3185</v>
      </c>
      <c r="H441" s="12">
        <f>Reservas[[#This Row],[Valor Total]]*5%</f>
        <v>159.25</v>
      </c>
      <c r="I441" s="1" t="s">
        <v>13</v>
      </c>
      <c r="J441" s="1">
        <v>5</v>
      </c>
      <c r="K441">
        <f>YEAR(Reservas[[#This Row],[Data]])</f>
        <v>2019</v>
      </c>
      <c r="L441">
        <f>MONTH(Reservas[[#This Row],[Data]])</f>
        <v>1</v>
      </c>
    </row>
    <row r="442" spans="1:12">
      <c r="A442" s="1">
        <v>2032</v>
      </c>
      <c r="B442" s="11">
        <v>43491</v>
      </c>
      <c r="C442" s="10" t="s">
        <v>41</v>
      </c>
      <c r="D442" s="14" t="s">
        <v>7</v>
      </c>
      <c r="E442" s="9" t="s">
        <v>3</v>
      </c>
      <c r="F442" s="14" t="s">
        <v>47</v>
      </c>
      <c r="G442" s="8">
        <v>3220</v>
      </c>
      <c r="H442" s="12">
        <f>Reservas[[#This Row],[Valor Total]]*5%</f>
        <v>161</v>
      </c>
      <c r="I442" s="1" t="s">
        <v>13</v>
      </c>
      <c r="J442" s="1">
        <v>4</v>
      </c>
      <c r="K442">
        <f>YEAR(Reservas[[#This Row],[Data]])</f>
        <v>2019</v>
      </c>
      <c r="L442">
        <f>MONTH(Reservas[[#This Row],[Data]])</f>
        <v>1</v>
      </c>
    </row>
    <row r="443" spans="1:12">
      <c r="A443" s="1">
        <v>2033</v>
      </c>
      <c r="B443" s="11">
        <v>43492</v>
      </c>
      <c r="C443" s="10" t="s">
        <v>25</v>
      </c>
      <c r="D443" s="14" t="s">
        <v>7</v>
      </c>
      <c r="E443" s="9" t="s">
        <v>3</v>
      </c>
      <c r="F443" s="14" t="s">
        <v>46</v>
      </c>
      <c r="G443" s="8">
        <v>3255</v>
      </c>
      <c r="H443" s="12">
        <f>Reservas[[#This Row],[Valor Total]]*5%</f>
        <v>162.75</v>
      </c>
      <c r="I443" s="1" t="s">
        <v>13</v>
      </c>
      <c r="J443" s="1">
        <v>5</v>
      </c>
      <c r="K443">
        <f>YEAR(Reservas[[#This Row],[Data]])</f>
        <v>2019</v>
      </c>
      <c r="L443">
        <f>MONTH(Reservas[[#This Row],[Data]])</f>
        <v>1</v>
      </c>
    </row>
    <row r="444" spans="1:12">
      <c r="A444" s="1">
        <v>2034</v>
      </c>
      <c r="B444" s="11">
        <v>43493</v>
      </c>
      <c r="C444" s="10" t="s">
        <v>38</v>
      </c>
      <c r="D444" s="14" t="s">
        <v>7</v>
      </c>
      <c r="E444" s="9" t="s">
        <v>1</v>
      </c>
      <c r="F444" s="14" t="s">
        <v>46</v>
      </c>
      <c r="G444" s="8">
        <v>3290</v>
      </c>
      <c r="H444" s="12">
        <f>Reservas[[#This Row],[Valor Total]]*5%</f>
        <v>164.5</v>
      </c>
      <c r="I444" s="1" t="s">
        <v>13</v>
      </c>
      <c r="J444" s="1">
        <v>5</v>
      </c>
      <c r="K444">
        <f>YEAR(Reservas[[#This Row],[Data]])</f>
        <v>2019</v>
      </c>
      <c r="L444">
        <f>MONTH(Reservas[[#This Row],[Data]])</f>
        <v>1</v>
      </c>
    </row>
    <row r="445" spans="1:12">
      <c r="A445" s="1">
        <v>2035</v>
      </c>
      <c r="B445" s="11">
        <v>43494</v>
      </c>
      <c r="C445" s="10" t="s">
        <v>24</v>
      </c>
      <c r="D445" s="14" t="s">
        <v>8</v>
      </c>
      <c r="E445" s="9" t="s">
        <v>0</v>
      </c>
      <c r="F445" s="14" t="s">
        <v>48</v>
      </c>
      <c r="G445" s="8">
        <v>3325</v>
      </c>
      <c r="H445" s="12">
        <f>Reservas[[#This Row],[Valor Total]]*5%</f>
        <v>166.25</v>
      </c>
      <c r="I445" s="1" t="s">
        <v>13</v>
      </c>
      <c r="J445" s="1">
        <v>5</v>
      </c>
      <c r="K445">
        <f>YEAR(Reservas[[#This Row],[Data]])</f>
        <v>2019</v>
      </c>
      <c r="L445">
        <f>MONTH(Reservas[[#This Row],[Data]])</f>
        <v>1</v>
      </c>
    </row>
    <row r="446" spans="1:12">
      <c r="A446" s="1">
        <v>2036</v>
      </c>
      <c r="B446" s="11">
        <v>43495</v>
      </c>
      <c r="C446" s="10" t="s">
        <v>30</v>
      </c>
      <c r="D446" s="14" t="s">
        <v>8</v>
      </c>
      <c r="E446" s="9" t="s">
        <v>0</v>
      </c>
      <c r="F446" s="14" t="s">
        <v>46</v>
      </c>
      <c r="G446" s="8">
        <v>3360</v>
      </c>
      <c r="H446" s="12">
        <f>Reservas[[#This Row],[Valor Total]]*5%</f>
        <v>168</v>
      </c>
      <c r="I446" s="1" t="s">
        <v>13</v>
      </c>
      <c r="J446" s="1">
        <v>5</v>
      </c>
      <c r="K446">
        <f>YEAR(Reservas[[#This Row],[Data]])</f>
        <v>2019</v>
      </c>
      <c r="L446">
        <f>MONTH(Reservas[[#This Row],[Data]])</f>
        <v>1</v>
      </c>
    </row>
    <row r="447" spans="1:12">
      <c r="A447" s="1">
        <v>2037</v>
      </c>
      <c r="B447" s="11">
        <v>43496</v>
      </c>
      <c r="C447" s="10" t="s">
        <v>42</v>
      </c>
      <c r="D447" s="14" t="s">
        <v>7</v>
      </c>
      <c r="E447" s="9" t="s">
        <v>1</v>
      </c>
      <c r="F447" s="14" t="s">
        <v>46</v>
      </c>
      <c r="G447" s="8">
        <v>3395</v>
      </c>
      <c r="H447" s="12">
        <f>Reservas[[#This Row],[Valor Total]]*5%</f>
        <v>169.75</v>
      </c>
      <c r="I447" s="1" t="s">
        <v>13</v>
      </c>
      <c r="J447" s="1">
        <v>4</v>
      </c>
      <c r="K447">
        <f>YEAR(Reservas[[#This Row],[Data]])</f>
        <v>2019</v>
      </c>
      <c r="L447">
        <f>MONTH(Reservas[[#This Row],[Data]])</f>
        <v>1</v>
      </c>
    </row>
    <row r="448" spans="1:12">
      <c r="A448" s="1">
        <v>2038</v>
      </c>
      <c r="B448" s="11">
        <v>43497</v>
      </c>
      <c r="C448" s="10" t="s">
        <v>42</v>
      </c>
      <c r="D448" s="14" t="s">
        <v>7</v>
      </c>
      <c r="E448" s="9" t="s">
        <v>2</v>
      </c>
      <c r="F448" s="14" t="s">
        <v>46</v>
      </c>
      <c r="G448" s="8">
        <v>3430</v>
      </c>
      <c r="H448" s="12">
        <f>Reservas[[#This Row],[Valor Total]]*5%</f>
        <v>171.5</v>
      </c>
      <c r="I448" s="1" t="s">
        <v>13</v>
      </c>
      <c r="J448" s="1">
        <v>5</v>
      </c>
      <c r="K448">
        <f>YEAR(Reservas[[#This Row],[Data]])</f>
        <v>2019</v>
      </c>
      <c r="L448">
        <f>MONTH(Reservas[[#This Row],[Data]])</f>
        <v>2</v>
      </c>
    </row>
    <row r="449" spans="1:12">
      <c r="A449" s="1">
        <v>2039</v>
      </c>
      <c r="B449" s="11">
        <v>43498</v>
      </c>
      <c r="C449" s="10" t="s">
        <v>42</v>
      </c>
      <c r="D449" s="14" t="s">
        <v>7</v>
      </c>
      <c r="E449" s="9" t="s">
        <v>2</v>
      </c>
      <c r="F449" s="14" t="s">
        <v>46</v>
      </c>
      <c r="G449" s="8">
        <v>3465</v>
      </c>
      <c r="H449" s="12">
        <f>Reservas[[#This Row],[Valor Total]]*5%</f>
        <v>173.25</v>
      </c>
      <c r="I449" s="1" t="s">
        <v>13</v>
      </c>
      <c r="J449" s="1">
        <v>5</v>
      </c>
      <c r="K449">
        <f>YEAR(Reservas[[#This Row],[Data]])</f>
        <v>2019</v>
      </c>
      <c r="L449">
        <f>MONTH(Reservas[[#This Row],[Data]])</f>
        <v>2</v>
      </c>
    </row>
    <row r="450" spans="1:12">
      <c r="A450" s="1">
        <v>2040</v>
      </c>
      <c r="B450" s="11">
        <v>43499</v>
      </c>
      <c r="C450" s="10" t="s">
        <v>42</v>
      </c>
      <c r="D450" s="14" t="s">
        <v>8</v>
      </c>
      <c r="E450" s="9" t="s">
        <v>2</v>
      </c>
      <c r="F450" s="14" t="s">
        <v>47</v>
      </c>
      <c r="G450" s="8">
        <v>3500</v>
      </c>
      <c r="H450" s="12">
        <f>Reservas[[#This Row],[Valor Total]]*5%</f>
        <v>175</v>
      </c>
      <c r="I450" s="1" t="s">
        <v>13</v>
      </c>
      <c r="J450" s="1">
        <v>5</v>
      </c>
      <c r="K450">
        <f>YEAR(Reservas[[#This Row],[Data]])</f>
        <v>2019</v>
      </c>
      <c r="L450">
        <f>MONTH(Reservas[[#This Row],[Data]])</f>
        <v>2</v>
      </c>
    </row>
    <row r="451" spans="1:12">
      <c r="A451" s="1">
        <v>2041</v>
      </c>
      <c r="B451" s="11">
        <v>43500</v>
      </c>
      <c r="C451" s="10" t="s">
        <v>36</v>
      </c>
      <c r="D451" s="14" t="s">
        <v>8</v>
      </c>
      <c r="E451" s="9" t="s">
        <v>1</v>
      </c>
      <c r="F451" s="14" t="s">
        <v>46</v>
      </c>
      <c r="G451" s="8">
        <v>3535</v>
      </c>
      <c r="H451" s="12">
        <f>Reservas[[#This Row],[Valor Total]]*5%</f>
        <v>176.75</v>
      </c>
      <c r="I451" s="1" t="s">
        <v>13</v>
      </c>
      <c r="J451" s="1">
        <v>5</v>
      </c>
      <c r="K451">
        <f>YEAR(Reservas[[#This Row],[Data]])</f>
        <v>2019</v>
      </c>
      <c r="L451">
        <f>MONTH(Reservas[[#This Row],[Data]])</f>
        <v>2</v>
      </c>
    </row>
    <row r="452" spans="1:12">
      <c r="A452" s="1">
        <v>2042</v>
      </c>
      <c r="B452" s="11">
        <v>43501</v>
      </c>
      <c r="C452" s="10" t="s">
        <v>36</v>
      </c>
      <c r="D452" s="14" t="s">
        <v>7</v>
      </c>
      <c r="E452" s="9" t="s">
        <v>0</v>
      </c>
      <c r="F452" s="14" t="s">
        <v>48</v>
      </c>
      <c r="G452" s="8">
        <v>3570</v>
      </c>
      <c r="H452" s="12">
        <f>Reservas[[#This Row],[Valor Total]]*5%</f>
        <v>178.5</v>
      </c>
      <c r="I452" s="1" t="s">
        <v>13</v>
      </c>
      <c r="J452" s="1">
        <v>4</v>
      </c>
      <c r="K452">
        <f>YEAR(Reservas[[#This Row],[Data]])</f>
        <v>2019</v>
      </c>
      <c r="L452">
        <f>MONTH(Reservas[[#This Row],[Data]])</f>
        <v>2</v>
      </c>
    </row>
    <row r="453" spans="1:12">
      <c r="A453" s="1">
        <v>2043</v>
      </c>
      <c r="B453" s="11">
        <v>43502</v>
      </c>
      <c r="C453" s="10" t="s">
        <v>36</v>
      </c>
      <c r="D453" s="14" t="s">
        <v>7</v>
      </c>
      <c r="E453" s="9" t="s">
        <v>0</v>
      </c>
      <c r="F453" s="14" t="s">
        <v>46</v>
      </c>
      <c r="G453" s="8">
        <v>3605</v>
      </c>
      <c r="H453" s="12">
        <f>Reservas[[#This Row],[Valor Total]]*5%</f>
        <v>180.25</v>
      </c>
      <c r="I453" s="1" t="s">
        <v>13</v>
      </c>
      <c r="J453" s="1">
        <v>5</v>
      </c>
      <c r="K453">
        <f>YEAR(Reservas[[#This Row],[Data]])</f>
        <v>2019</v>
      </c>
      <c r="L453">
        <f>MONTH(Reservas[[#This Row],[Data]])</f>
        <v>2</v>
      </c>
    </row>
    <row r="454" spans="1:12">
      <c r="A454" s="1">
        <v>2044</v>
      </c>
      <c r="B454" s="11">
        <v>43503</v>
      </c>
      <c r="C454" s="10" t="s">
        <v>42</v>
      </c>
      <c r="D454" s="14" t="s">
        <v>7</v>
      </c>
      <c r="E454" s="9" t="s">
        <v>1</v>
      </c>
      <c r="F454" s="14" t="s">
        <v>46</v>
      </c>
      <c r="G454" s="8">
        <v>3640</v>
      </c>
      <c r="H454" s="12">
        <f>Reservas[[#This Row],[Valor Total]]*5%</f>
        <v>182</v>
      </c>
      <c r="I454" s="1" t="s">
        <v>15</v>
      </c>
      <c r="J454" s="1">
        <v>5</v>
      </c>
      <c r="K454">
        <f>YEAR(Reservas[[#This Row],[Data]])</f>
        <v>2019</v>
      </c>
      <c r="L454">
        <f>MONTH(Reservas[[#This Row],[Data]])</f>
        <v>2</v>
      </c>
    </row>
    <row r="455" spans="1:12">
      <c r="A455" s="1">
        <v>2045</v>
      </c>
      <c r="B455" s="11">
        <v>43503</v>
      </c>
      <c r="C455" s="10" t="s">
        <v>36</v>
      </c>
      <c r="D455" s="14" t="s">
        <v>7</v>
      </c>
      <c r="E455" s="9" t="s">
        <v>2</v>
      </c>
      <c r="F455" s="14" t="s">
        <v>46</v>
      </c>
      <c r="G455" s="8">
        <v>7678</v>
      </c>
      <c r="H455" s="12">
        <f>Reservas[[#This Row],[Valor Total]]*5%</f>
        <v>383.90000000000003</v>
      </c>
      <c r="I455" s="1" t="s">
        <v>13</v>
      </c>
      <c r="J455" s="1">
        <v>5</v>
      </c>
      <c r="K455">
        <f>YEAR(Reservas[[#This Row],[Data]])</f>
        <v>2019</v>
      </c>
      <c r="L455">
        <f>MONTH(Reservas[[#This Row],[Data]])</f>
        <v>2</v>
      </c>
    </row>
    <row r="456" spans="1:12">
      <c r="A456" s="1">
        <v>2046</v>
      </c>
      <c r="B456" s="11">
        <v>43504</v>
      </c>
      <c r="C456" s="10" t="s">
        <v>36</v>
      </c>
      <c r="D456" s="14" t="s">
        <v>8</v>
      </c>
      <c r="E456" s="9" t="s">
        <v>2</v>
      </c>
      <c r="F456" s="14" t="s">
        <v>46</v>
      </c>
      <c r="G456" s="8">
        <v>3675</v>
      </c>
      <c r="H456" s="12">
        <f>Reservas[[#This Row],[Valor Total]]*5%</f>
        <v>183.75</v>
      </c>
      <c r="I456" s="1" t="s">
        <v>13</v>
      </c>
      <c r="J456" s="1">
        <v>5</v>
      </c>
      <c r="K456">
        <f>YEAR(Reservas[[#This Row],[Data]])</f>
        <v>2019</v>
      </c>
      <c r="L456">
        <f>MONTH(Reservas[[#This Row],[Data]])</f>
        <v>2</v>
      </c>
    </row>
    <row r="457" spans="1:12">
      <c r="A457" s="1">
        <v>2047</v>
      </c>
      <c r="B457" s="11">
        <v>43505</v>
      </c>
      <c r="C457" s="10" t="s">
        <v>36</v>
      </c>
      <c r="D457" s="14" t="s">
        <v>8</v>
      </c>
      <c r="E457" s="9" t="s">
        <v>3</v>
      </c>
      <c r="F457" s="14" t="s">
        <v>46</v>
      </c>
      <c r="G457" s="8">
        <v>3710</v>
      </c>
      <c r="H457" s="12">
        <f>Reservas[[#This Row],[Valor Total]]*5%</f>
        <v>185.5</v>
      </c>
      <c r="I457" s="1" t="s">
        <v>13</v>
      </c>
      <c r="J457" s="1">
        <v>5</v>
      </c>
      <c r="K457">
        <f>YEAR(Reservas[[#This Row],[Data]])</f>
        <v>2019</v>
      </c>
      <c r="L457">
        <f>MONTH(Reservas[[#This Row],[Data]])</f>
        <v>2</v>
      </c>
    </row>
    <row r="458" spans="1:12">
      <c r="A458" s="1">
        <v>2048</v>
      </c>
      <c r="B458" s="11">
        <v>43506</v>
      </c>
      <c r="C458" s="10" t="s">
        <v>42</v>
      </c>
      <c r="D458" s="14" t="s">
        <v>7</v>
      </c>
      <c r="E458" s="9" t="s">
        <v>3</v>
      </c>
      <c r="F458" s="14" t="s">
        <v>46</v>
      </c>
      <c r="G458" s="8">
        <v>3745</v>
      </c>
      <c r="H458" s="12">
        <f>Reservas[[#This Row],[Valor Total]]*5%</f>
        <v>187.25</v>
      </c>
      <c r="I458" s="1" t="s">
        <v>13</v>
      </c>
      <c r="J458" s="1">
        <v>5</v>
      </c>
      <c r="K458">
        <f>YEAR(Reservas[[#This Row],[Data]])</f>
        <v>2019</v>
      </c>
      <c r="L458">
        <f>MONTH(Reservas[[#This Row],[Data]])</f>
        <v>2</v>
      </c>
    </row>
    <row r="459" spans="1:12">
      <c r="A459" s="1">
        <v>2049</v>
      </c>
      <c r="B459" s="11">
        <v>43507</v>
      </c>
      <c r="C459" s="10" t="s">
        <v>36</v>
      </c>
      <c r="D459" s="14" t="s">
        <v>7</v>
      </c>
      <c r="E459" s="9" t="s">
        <v>1</v>
      </c>
      <c r="F459" s="14" t="s">
        <v>46</v>
      </c>
      <c r="G459" s="8">
        <v>3780</v>
      </c>
      <c r="H459" s="12">
        <f>Reservas[[#This Row],[Valor Total]]*5%</f>
        <v>189</v>
      </c>
      <c r="I459" s="1" t="s">
        <v>13</v>
      </c>
      <c r="J459" s="1">
        <v>5</v>
      </c>
      <c r="K459">
        <f>YEAR(Reservas[[#This Row],[Data]])</f>
        <v>2019</v>
      </c>
      <c r="L459">
        <f>MONTH(Reservas[[#This Row],[Data]])</f>
        <v>2</v>
      </c>
    </row>
    <row r="460" spans="1:12">
      <c r="A460" s="1">
        <v>2050</v>
      </c>
      <c r="B460" s="11">
        <v>43508</v>
      </c>
      <c r="C460" s="10" t="s">
        <v>36</v>
      </c>
      <c r="D460" s="14" t="s">
        <v>7</v>
      </c>
      <c r="E460" s="9" t="s">
        <v>0</v>
      </c>
      <c r="F460" s="14" t="s">
        <v>46</v>
      </c>
      <c r="G460" s="8">
        <v>3815</v>
      </c>
      <c r="H460" s="12">
        <f>Reservas[[#This Row],[Valor Total]]*5%</f>
        <v>190.75</v>
      </c>
      <c r="I460" s="1" t="s">
        <v>13</v>
      </c>
      <c r="J460" s="1">
        <v>5</v>
      </c>
      <c r="K460">
        <f>YEAR(Reservas[[#This Row],[Data]])</f>
        <v>2019</v>
      </c>
      <c r="L460">
        <f>MONTH(Reservas[[#This Row],[Data]])</f>
        <v>2</v>
      </c>
    </row>
    <row r="461" spans="1:12">
      <c r="A461" s="1">
        <v>2051</v>
      </c>
      <c r="B461" s="11">
        <v>43509</v>
      </c>
      <c r="C461" s="10" t="s">
        <v>42</v>
      </c>
      <c r="D461" s="14" t="s">
        <v>8</v>
      </c>
      <c r="E461" s="9" t="s">
        <v>0</v>
      </c>
      <c r="F461" s="14" t="s">
        <v>47</v>
      </c>
      <c r="G461" s="8">
        <v>3850</v>
      </c>
      <c r="H461" s="12">
        <f>Reservas[[#This Row],[Valor Total]]*5%</f>
        <v>192.5</v>
      </c>
      <c r="I461" s="1" t="s">
        <v>13</v>
      </c>
      <c r="J461" s="1">
        <v>5</v>
      </c>
      <c r="K461">
        <f>YEAR(Reservas[[#This Row],[Data]])</f>
        <v>2019</v>
      </c>
      <c r="L461">
        <f>MONTH(Reservas[[#This Row],[Data]])</f>
        <v>2</v>
      </c>
    </row>
    <row r="462" spans="1:12">
      <c r="A462" s="1">
        <v>2052</v>
      </c>
      <c r="B462" s="11">
        <v>43510</v>
      </c>
      <c r="C462" s="10" t="s">
        <v>42</v>
      </c>
      <c r="D462" s="14" t="s">
        <v>8</v>
      </c>
      <c r="E462" s="9" t="s">
        <v>1</v>
      </c>
      <c r="F462" s="14" t="s">
        <v>46</v>
      </c>
      <c r="G462" s="8">
        <v>3885</v>
      </c>
      <c r="H462" s="12">
        <f>Reservas[[#This Row],[Valor Total]]*5%</f>
        <v>194.25</v>
      </c>
      <c r="I462" s="1" t="s">
        <v>13</v>
      </c>
      <c r="J462" s="1">
        <v>5</v>
      </c>
      <c r="K462">
        <f>YEAR(Reservas[[#This Row],[Data]])</f>
        <v>2019</v>
      </c>
      <c r="L462">
        <f>MONTH(Reservas[[#This Row],[Data]])</f>
        <v>2</v>
      </c>
    </row>
    <row r="463" spans="1:12">
      <c r="A463" s="1">
        <v>2053</v>
      </c>
      <c r="B463" s="11">
        <v>43511</v>
      </c>
      <c r="C463" s="10" t="s">
        <v>42</v>
      </c>
      <c r="D463" s="14" t="s">
        <v>7</v>
      </c>
      <c r="E463" s="9" t="s">
        <v>2</v>
      </c>
      <c r="F463" s="14" t="s">
        <v>46</v>
      </c>
      <c r="G463" s="8">
        <v>3920</v>
      </c>
      <c r="H463" s="12">
        <f>Reservas[[#This Row],[Valor Total]]*5%</f>
        <v>196</v>
      </c>
      <c r="I463" s="1" t="s">
        <v>13</v>
      </c>
      <c r="J463" s="1">
        <v>4</v>
      </c>
      <c r="K463">
        <f>YEAR(Reservas[[#This Row],[Data]])</f>
        <v>2019</v>
      </c>
      <c r="L463">
        <f>MONTH(Reservas[[#This Row],[Data]])</f>
        <v>2</v>
      </c>
    </row>
    <row r="464" spans="1:12">
      <c r="A464" s="1">
        <v>2054</v>
      </c>
      <c r="B464" s="11">
        <v>43512</v>
      </c>
      <c r="C464" s="10" t="s">
        <v>42</v>
      </c>
      <c r="D464" s="14" t="s">
        <v>7</v>
      </c>
      <c r="E464" s="9" t="s">
        <v>3</v>
      </c>
      <c r="F464" s="14" t="s">
        <v>46</v>
      </c>
      <c r="G464" s="8">
        <v>3955</v>
      </c>
      <c r="H464" s="12">
        <f>Reservas[[#This Row],[Valor Total]]*5%</f>
        <v>197.75</v>
      </c>
      <c r="I464" s="1" t="s">
        <v>13</v>
      </c>
      <c r="J464" s="1">
        <v>5</v>
      </c>
      <c r="K464">
        <f>YEAR(Reservas[[#This Row],[Data]])</f>
        <v>2019</v>
      </c>
      <c r="L464">
        <f>MONTH(Reservas[[#This Row],[Data]])</f>
        <v>2</v>
      </c>
    </row>
    <row r="465" spans="1:12">
      <c r="A465" s="1">
        <v>2055</v>
      </c>
      <c r="B465" s="11">
        <v>43513</v>
      </c>
      <c r="C465" s="10" t="s">
        <v>36</v>
      </c>
      <c r="D465" s="14" t="s">
        <v>7</v>
      </c>
      <c r="E465" s="9" t="s">
        <v>3</v>
      </c>
      <c r="F465" s="14" t="s">
        <v>48</v>
      </c>
      <c r="G465" s="8">
        <v>3990</v>
      </c>
      <c r="H465" s="12">
        <f>Reservas[[#This Row],[Valor Total]]*5%</f>
        <v>199.5</v>
      </c>
      <c r="I465" s="1" t="s">
        <v>13</v>
      </c>
      <c r="J465" s="1">
        <v>5</v>
      </c>
      <c r="K465">
        <f>YEAR(Reservas[[#This Row],[Data]])</f>
        <v>2019</v>
      </c>
      <c r="L465">
        <f>MONTH(Reservas[[#This Row],[Data]])</f>
        <v>2</v>
      </c>
    </row>
    <row r="466" spans="1:12">
      <c r="A466" s="1">
        <v>2056</v>
      </c>
      <c r="B466" s="11">
        <v>43514</v>
      </c>
      <c r="C466" s="10" t="s">
        <v>42</v>
      </c>
      <c r="D466" s="14" t="s">
        <v>8</v>
      </c>
      <c r="E466" s="9" t="s">
        <v>1</v>
      </c>
      <c r="F466" s="14" t="s">
        <v>46</v>
      </c>
      <c r="G466" s="8">
        <v>4025</v>
      </c>
      <c r="H466" s="12">
        <f>Reservas[[#This Row],[Valor Total]]*5%</f>
        <v>201.25</v>
      </c>
      <c r="I466" s="1" t="s">
        <v>13</v>
      </c>
      <c r="J466" s="1">
        <v>5</v>
      </c>
      <c r="K466">
        <f>YEAR(Reservas[[#This Row],[Data]])</f>
        <v>2019</v>
      </c>
      <c r="L466">
        <f>MONTH(Reservas[[#This Row],[Data]])</f>
        <v>2</v>
      </c>
    </row>
    <row r="467" spans="1:12">
      <c r="A467" s="1">
        <v>2057</v>
      </c>
      <c r="B467" s="11">
        <v>43515</v>
      </c>
      <c r="C467" s="10" t="s">
        <v>36</v>
      </c>
      <c r="D467" s="14" t="s">
        <v>8</v>
      </c>
      <c r="E467" s="9" t="s">
        <v>0</v>
      </c>
      <c r="F467" s="14" t="s">
        <v>46</v>
      </c>
      <c r="G467" s="8">
        <v>4060</v>
      </c>
      <c r="H467" s="12">
        <f>Reservas[[#This Row],[Valor Total]]*5%</f>
        <v>203</v>
      </c>
      <c r="I467" s="1" t="s">
        <v>15</v>
      </c>
      <c r="J467" s="1">
        <v>5</v>
      </c>
      <c r="K467">
        <f>YEAR(Reservas[[#This Row],[Data]])</f>
        <v>2019</v>
      </c>
      <c r="L467">
        <f>MONTH(Reservas[[#This Row],[Data]])</f>
        <v>2</v>
      </c>
    </row>
    <row r="468" spans="1:12">
      <c r="A468" s="1">
        <v>2058</v>
      </c>
      <c r="B468" s="11">
        <v>43516</v>
      </c>
      <c r="C468" s="10" t="s">
        <v>36</v>
      </c>
      <c r="D468" s="14" t="s">
        <v>7</v>
      </c>
      <c r="E468" s="9" t="s">
        <v>0</v>
      </c>
      <c r="F468" s="14" t="s">
        <v>46</v>
      </c>
      <c r="G468" s="8">
        <v>4095</v>
      </c>
      <c r="H468" s="12">
        <f>Reservas[[#This Row],[Valor Total]]*5%</f>
        <v>204.75</v>
      </c>
      <c r="I468" s="1" t="s">
        <v>13</v>
      </c>
      <c r="J468" s="1">
        <v>5</v>
      </c>
      <c r="K468">
        <f>YEAR(Reservas[[#This Row],[Data]])</f>
        <v>2019</v>
      </c>
      <c r="L468">
        <f>MONTH(Reservas[[#This Row],[Data]])</f>
        <v>2</v>
      </c>
    </row>
    <row r="469" spans="1:12">
      <c r="A469" s="1">
        <v>2059</v>
      </c>
      <c r="B469" s="11">
        <v>43517</v>
      </c>
      <c r="C469" s="10" t="s">
        <v>42</v>
      </c>
      <c r="D469" s="14" t="s">
        <v>7</v>
      </c>
      <c r="E469" s="9" t="s">
        <v>1</v>
      </c>
      <c r="F469" s="14" t="s">
        <v>47</v>
      </c>
      <c r="G469" s="8">
        <v>4130</v>
      </c>
      <c r="H469" s="12">
        <f>Reservas[[#This Row],[Valor Total]]*5%</f>
        <v>206.5</v>
      </c>
      <c r="I469" s="1" t="s">
        <v>13</v>
      </c>
      <c r="J469" s="1">
        <v>5</v>
      </c>
      <c r="K469">
        <f>YEAR(Reservas[[#This Row],[Data]])</f>
        <v>2019</v>
      </c>
      <c r="L469">
        <f>MONTH(Reservas[[#This Row],[Data]])</f>
        <v>2</v>
      </c>
    </row>
    <row r="470" spans="1:12">
      <c r="A470" s="1">
        <v>2060</v>
      </c>
      <c r="B470" s="11">
        <v>43518</v>
      </c>
      <c r="C470" s="10" t="s">
        <v>25</v>
      </c>
      <c r="D470" s="14" t="s">
        <v>7</v>
      </c>
      <c r="E470" s="9" t="s">
        <v>2</v>
      </c>
      <c r="F470" s="14" t="s">
        <v>46</v>
      </c>
      <c r="G470" s="8">
        <v>4165</v>
      </c>
      <c r="H470" s="12">
        <f>Reservas[[#This Row],[Valor Total]]*5%</f>
        <v>208.25</v>
      </c>
      <c r="I470" s="1" t="s">
        <v>13</v>
      </c>
      <c r="J470" s="1">
        <v>5</v>
      </c>
      <c r="K470">
        <f>YEAR(Reservas[[#This Row],[Data]])</f>
        <v>2019</v>
      </c>
      <c r="L470">
        <f>MONTH(Reservas[[#This Row],[Data]])</f>
        <v>2</v>
      </c>
    </row>
    <row r="471" spans="1:12">
      <c r="A471" s="1">
        <v>2061</v>
      </c>
      <c r="B471" s="11">
        <v>43519</v>
      </c>
      <c r="C471" s="10" t="s">
        <v>19</v>
      </c>
      <c r="D471" s="14" t="s">
        <v>8</v>
      </c>
      <c r="E471" s="9" t="s">
        <v>2</v>
      </c>
      <c r="F471" s="14" t="s">
        <v>46</v>
      </c>
      <c r="G471" s="8">
        <v>4200</v>
      </c>
      <c r="H471" s="12">
        <f>Reservas[[#This Row],[Valor Total]]*5%</f>
        <v>210</v>
      </c>
      <c r="I471" s="1" t="s">
        <v>13</v>
      </c>
      <c r="J471" s="1">
        <v>4</v>
      </c>
      <c r="K471">
        <f>YEAR(Reservas[[#This Row],[Data]])</f>
        <v>2019</v>
      </c>
      <c r="L471">
        <f>MONTH(Reservas[[#This Row],[Data]])</f>
        <v>2</v>
      </c>
    </row>
    <row r="472" spans="1:12">
      <c r="A472" s="1">
        <v>2062</v>
      </c>
      <c r="B472" s="11">
        <v>43520</v>
      </c>
      <c r="C472" s="10" t="s">
        <v>23</v>
      </c>
      <c r="D472" s="14" t="s">
        <v>8</v>
      </c>
      <c r="E472" s="9" t="s">
        <v>2</v>
      </c>
      <c r="F472" s="14" t="s">
        <v>46</v>
      </c>
      <c r="G472" s="8">
        <v>4235</v>
      </c>
      <c r="H472" s="12">
        <f>Reservas[[#This Row],[Valor Total]]*5%</f>
        <v>211.75</v>
      </c>
      <c r="I472" s="1" t="s">
        <v>13</v>
      </c>
      <c r="J472" s="1">
        <v>5</v>
      </c>
      <c r="K472">
        <f>YEAR(Reservas[[#This Row],[Data]])</f>
        <v>2019</v>
      </c>
      <c r="L472">
        <f>MONTH(Reservas[[#This Row],[Data]])</f>
        <v>2</v>
      </c>
    </row>
    <row r="473" spans="1:12">
      <c r="A473" s="1">
        <v>2063</v>
      </c>
      <c r="B473" s="11">
        <v>43520</v>
      </c>
      <c r="C473" s="10" t="s">
        <v>24</v>
      </c>
      <c r="D473" s="14" t="s">
        <v>8</v>
      </c>
      <c r="E473" s="9" t="s">
        <v>2</v>
      </c>
      <c r="F473" s="14" t="s">
        <v>46</v>
      </c>
      <c r="G473" s="8">
        <v>3345</v>
      </c>
      <c r="H473" s="12">
        <f>Reservas[[#This Row],[Valor Total]]*5%</f>
        <v>167.25</v>
      </c>
      <c r="I473" s="1" t="s">
        <v>13</v>
      </c>
      <c r="J473" s="1">
        <v>5</v>
      </c>
      <c r="K473">
        <f>YEAR(Reservas[[#This Row],[Data]])</f>
        <v>2019</v>
      </c>
      <c r="L473">
        <f>MONTH(Reservas[[#This Row],[Data]])</f>
        <v>2</v>
      </c>
    </row>
    <row r="474" spans="1:12">
      <c r="A474" s="1">
        <v>2064</v>
      </c>
      <c r="B474" s="11">
        <v>43521</v>
      </c>
      <c r="C474" s="10" t="s">
        <v>26</v>
      </c>
      <c r="D474" s="14" t="s">
        <v>7</v>
      </c>
      <c r="E474" s="9" t="s">
        <v>1</v>
      </c>
      <c r="F474" s="14" t="s">
        <v>47</v>
      </c>
      <c r="G474" s="8">
        <v>4270</v>
      </c>
      <c r="H474" s="12">
        <f>Reservas[[#This Row],[Valor Total]]*5%</f>
        <v>213.5</v>
      </c>
      <c r="I474" s="1" t="s">
        <v>13</v>
      </c>
      <c r="J474" s="1">
        <v>5</v>
      </c>
      <c r="K474">
        <f>YEAR(Reservas[[#This Row],[Data]])</f>
        <v>2019</v>
      </c>
      <c r="L474">
        <f>MONTH(Reservas[[#This Row],[Data]])</f>
        <v>2</v>
      </c>
    </row>
    <row r="475" spans="1:12">
      <c r="A475" s="1">
        <v>2065</v>
      </c>
      <c r="B475" s="11">
        <v>43522</v>
      </c>
      <c r="C475" s="10" t="s">
        <v>26</v>
      </c>
      <c r="D475" s="14" t="s">
        <v>7</v>
      </c>
      <c r="E475" s="9" t="s">
        <v>0</v>
      </c>
      <c r="F475" s="14" t="s">
        <v>46</v>
      </c>
      <c r="G475" s="8">
        <v>4305</v>
      </c>
      <c r="H475" s="12">
        <f>Reservas[[#This Row],[Valor Total]]*5%</f>
        <v>215.25</v>
      </c>
      <c r="I475" s="1" t="s">
        <v>13</v>
      </c>
      <c r="J475" s="1">
        <v>5</v>
      </c>
      <c r="K475">
        <f>YEAR(Reservas[[#This Row],[Data]])</f>
        <v>2019</v>
      </c>
      <c r="L475">
        <f>MONTH(Reservas[[#This Row],[Data]])</f>
        <v>2</v>
      </c>
    </row>
    <row r="476" spans="1:12">
      <c r="A476" s="1">
        <v>2066</v>
      </c>
      <c r="B476" s="11">
        <v>43523</v>
      </c>
      <c r="C476" s="10" t="s">
        <v>26</v>
      </c>
      <c r="D476" s="14" t="s">
        <v>7</v>
      </c>
      <c r="E476" s="9" t="s">
        <v>0</v>
      </c>
      <c r="F476" s="14" t="s">
        <v>46</v>
      </c>
      <c r="G476" s="8">
        <v>4340</v>
      </c>
      <c r="H476" s="12">
        <f>Reservas[[#This Row],[Valor Total]]*5%</f>
        <v>217</v>
      </c>
      <c r="I476" s="1" t="s">
        <v>13</v>
      </c>
      <c r="J476" s="1">
        <v>5</v>
      </c>
      <c r="K476">
        <f>YEAR(Reservas[[#This Row],[Data]])</f>
        <v>2019</v>
      </c>
      <c r="L476">
        <f>MONTH(Reservas[[#This Row],[Data]])</f>
        <v>2</v>
      </c>
    </row>
    <row r="477" spans="1:12">
      <c r="A477" s="1">
        <v>2067</v>
      </c>
      <c r="B477" s="11">
        <v>43524</v>
      </c>
      <c r="C477" s="10" t="s">
        <v>27</v>
      </c>
      <c r="D477" s="14" t="s">
        <v>8</v>
      </c>
      <c r="E477" s="9" t="s">
        <v>1</v>
      </c>
      <c r="F477" s="14" t="s">
        <v>48</v>
      </c>
      <c r="G477" s="8">
        <v>4375</v>
      </c>
      <c r="H477" s="12">
        <f>Reservas[[#This Row],[Valor Total]]*5%</f>
        <v>218.75</v>
      </c>
      <c r="I477" s="1" t="s">
        <v>13</v>
      </c>
      <c r="J477" s="1">
        <v>5</v>
      </c>
      <c r="K477">
        <f>YEAR(Reservas[[#This Row],[Data]])</f>
        <v>2019</v>
      </c>
      <c r="L477">
        <f>MONTH(Reservas[[#This Row],[Data]])</f>
        <v>2</v>
      </c>
    </row>
  </sheetData>
  <mergeCells count="1">
    <mergeCell ref="A1:L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49ABC3-43C7-4E73-B285-340EFA824EBB}">
          <x14:formula1>
            <xm:f>'Lista Dados'!$A$4:$A$7</xm:f>
          </x14:formula1>
          <xm:sqref>E3:E477</xm:sqref>
        </x14:dataValidation>
        <x14:dataValidation type="list" allowBlank="1" showInputMessage="1" showErrorMessage="1" xr:uid="{BD0D5257-6D93-41A8-9518-4177DF1DE6AF}">
          <x14:formula1>
            <xm:f>'Lista Dados'!$C$4:$C$5</xm:f>
          </x14:formula1>
          <xm:sqref>D3:E477</xm:sqref>
        </x14:dataValidation>
        <x14:dataValidation type="list" allowBlank="1" showInputMessage="1" showErrorMessage="1" xr:uid="{1F230585-264F-4A0E-A27B-C135CA72937B}">
          <x14:formula1>
            <xm:f>'Lista Dados'!$E$4:$E$5</xm:f>
          </x14:formula1>
          <xm:sqref>I3:I477</xm:sqref>
        </x14:dataValidation>
        <x14:dataValidation type="list" allowBlank="1" showInputMessage="1" showErrorMessage="1" xr:uid="{0CDA84E9-6D09-48A6-A378-6F696FB0515F}">
          <x14:formula1>
            <xm:f>'Lista Dados'!$G$4:$G$30</xm:f>
          </x14:formula1>
          <xm:sqref>C3:C477</xm:sqref>
        </x14:dataValidation>
        <x14:dataValidation type="list" allowBlank="1" showInputMessage="1" showErrorMessage="1" xr:uid="{319FC8FF-2B84-4154-80EC-B80787624E04}">
          <x14:formula1>
            <xm:f>'Lista Dados'!$C$9:$C$11</xm:f>
          </x14:formula1>
          <xm:sqref>E3:F477</xm:sqref>
        </x14:dataValidation>
        <x14:dataValidation type="list" allowBlank="1" showInputMessage="1" showErrorMessage="1" xr:uid="{9F385FD7-A40F-47F0-A29B-F90A20B7122D}">
          <x14:formula1>
            <xm:f>'Lista Dados'!$E$9:$E$13</xm:f>
          </x14:formula1>
          <xm:sqref>J3:J477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78B3-77EE-4E8A-9EA5-C31D505CF51A}">
  <sheetPr>
    <tabColor theme="9" tint="-0.249977111117893"/>
  </sheetPr>
  <dimension ref="A1:S39"/>
  <sheetViews>
    <sheetView topLeftCell="A18" zoomScale="85" zoomScaleNormal="85" workbookViewId="0">
      <selection activeCell="L23" sqref="L23:N34"/>
    </sheetView>
  </sheetViews>
  <sheetFormatPr defaultRowHeight="15"/>
  <cols>
    <col min="1" max="1" width="19.28515625" bestFit="1" customWidth="1"/>
    <col min="2" max="2" width="13.7109375" bestFit="1" customWidth="1"/>
    <col min="3" max="3" width="10.85546875" bestFit="1" customWidth="1"/>
    <col min="4" max="4" width="5.42578125" bestFit="1" customWidth="1"/>
    <col min="5" max="5" width="9.42578125" bestFit="1" customWidth="1"/>
    <col min="6" max="6" width="9.42578125" customWidth="1"/>
    <col min="7" max="7" width="3.7109375" customWidth="1"/>
    <col min="8" max="8" width="18.5703125" bestFit="1" customWidth="1"/>
    <col min="9" max="9" width="18.140625" bestFit="1" customWidth="1"/>
    <col min="10" max="10" width="3.7109375" customWidth="1"/>
    <col min="11" max="11" width="5.42578125" bestFit="1" customWidth="1"/>
    <col min="12" max="12" width="16.7109375" bestFit="1" customWidth="1"/>
    <col min="13" max="13" width="12.7109375" customWidth="1"/>
    <col min="14" max="14" width="14.42578125" bestFit="1" customWidth="1"/>
    <col min="15" max="15" width="3.7109375" customWidth="1"/>
    <col min="16" max="16" width="6.42578125" bestFit="1" customWidth="1"/>
    <col min="17" max="17" width="4.7109375" bestFit="1" customWidth="1"/>
    <col min="18" max="18" width="11.5703125" bestFit="1" customWidth="1"/>
    <col min="19" max="19" width="11.85546875" bestFit="1" customWidth="1"/>
  </cols>
  <sheetData>
    <row r="1" spans="1:19" ht="25.5" customHeight="1">
      <c r="A1" s="32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</row>
    <row r="3" spans="1:19">
      <c r="A3" s="33" t="s">
        <v>75</v>
      </c>
      <c r="B3" s="33"/>
      <c r="C3" s="29"/>
      <c r="D3" s="29"/>
      <c r="E3" s="29"/>
      <c r="F3" s="29"/>
      <c r="H3" s="33" t="s">
        <v>57</v>
      </c>
      <c r="I3" s="33"/>
      <c r="J3" s="33"/>
      <c r="K3" s="33"/>
      <c r="L3" s="29"/>
    </row>
    <row r="4" spans="1:19">
      <c r="A4" s="2" t="s">
        <v>45</v>
      </c>
      <c r="B4" s="30" t="s">
        <v>52</v>
      </c>
      <c r="C4" s="30" t="s">
        <v>77</v>
      </c>
      <c r="D4" s="30" t="s">
        <v>78</v>
      </c>
      <c r="E4" s="30" t="s">
        <v>76</v>
      </c>
      <c r="F4" s="30" t="s">
        <v>51</v>
      </c>
      <c r="I4" s="34" t="s">
        <v>45</v>
      </c>
      <c r="J4" s="34"/>
      <c r="K4" s="2" t="s">
        <v>53</v>
      </c>
      <c r="L4" s="2" t="s">
        <v>54</v>
      </c>
    </row>
    <row r="5" spans="1:19">
      <c r="A5" s="17" t="s">
        <v>18</v>
      </c>
      <c r="B5" s="16">
        <f>SUMIFS(Reservas[Valor Total],Reservas[Estado],A5,Reservas[Ano],Ano,Reservas[Mês],Mes)</f>
        <v>0</v>
      </c>
      <c r="C5" s="20">
        <f>COUNTIFS(Reservas[Estado],A5,Reservas[Ano],Auxiliar!Ano,Reservas[Mês],Auxiliar!Mes,Reservas[Status],"Cancelada")</f>
        <v>0</v>
      </c>
      <c r="D5" s="20">
        <f>COUNTIFS(Reservas[Estado],A5,Reservas[Ano],Auxiliar!Ano,Reservas[Mês],Auxiliar!Mes)</f>
        <v>0</v>
      </c>
      <c r="E5" s="24" t="str">
        <f>IFERROR(C5/D5,"0%")</f>
        <v>0%</v>
      </c>
      <c r="F5" s="25">
        <f>IFERROR(AVERAGEIFS(Reservas[Avaliação],Reservas[Estado],A5,Reservas[Ano],Ano,Reservas[Mês],Auxiliar!Mes),0)</f>
        <v>0</v>
      </c>
      <c r="H5" s="18" t="s">
        <v>55</v>
      </c>
      <c r="I5" s="35" t="str" cm="1">
        <f t="array" ref="I5">INDEX(Auxiliar!ListaEstados,Auxiliar!IndiceEstado)</f>
        <v>São Paulo</v>
      </c>
      <c r="J5" s="36"/>
      <c r="K5" s="23" cm="1">
        <f t="array" ref="K5">INDEX(Auxiliar!ListaAnos,Auxiliar!IndiceAno)</f>
        <v>2018</v>
      </c>
      <c r="L5" s="30">
        <v>12</v>
      </c>
    </row>
    <row r="6" spans="1:19">
      <c r="A6" s="17" t="s">
        <v>19</v>
      </c>
      <c r="B6" s="16">
        <f>SUMIFS(Reservas[Valor Total],Reservas[Estado],A6,Reservas[Ano],Ano,Reservas[Mês],Mes)</f>
        <v>0</v>
      </c>
      <c r="C6" s="20">
        <f>COUNTIFS(Reservas[Estado],A6,Reservas[Ano],Auxiliar!Ano,Reservas[Mês],Auxiliar!Mes,Reservas[Status],"Cancelada")</f>
        <v>0</v>
      </c>
      <c r="D6" s="20">
        <f>COUNTIFS(Reservas[Estado],A6,Reservas[Ano],Auxiliar!Ano,Reservas[Mês],Auxiliar!Mes)</f>
        <v>0</v>
      </c>
      <c r="E6" s="24" t="str">
        <f t="shared" ref="E6:E31" si="0">IFERROR(C6/D6,"0%")</f>
        <v>0%</v>
      </c>
      <c r="F6" s="25">
        <f>IFERROR(AVERAGEIFS(Reservas[Avaliação],Reservas[Estado],A6,Reservas[Ano],Ano,Reservas[Mês],Auxiliar!Mes),0)</f>
        <v>0</v>
      </c>
      <c r="H6" s="18" t="s">
        <v>56</v>
      </c>
      <c r="I6" s="37">
        <v>25</v>
      </c>
      <c r="J6" s="37"/>
      <c r="K6" s="30">
        <v>1</v>
      </c>
    </row>
    <row r="7" spans="1:19">
      <c r="A7" s="17" t="s">
        <v>20</v>
      </c>
      <c r="B7" s="16">
        <f>SUMIFS(Reservas[Valor Total],Reservas[Estado],A7,Reservas[Ano],Ano,Reservas[Mês],Mes)</f>
        <v>0</v>
      </c>
      <c r="C7" s="20">
        <f>COUNTIFS(Reservas[Estado],A7,Reservas[Ano],Auxiliar!Ano,Reservas[Mês],Auxiliar!Mes,Reservas[Status],"Cancelada")</f>
        <v>0</v>
      </c>
      <c r="D7" s="20">
        <f>COUNTIFS(Reservas[Estado],A7,Reservas[Ano],Auxiliar!Ano,Reservas[Mês],Auxiliar!Mes)</f>
        <v>0</v>
      </c>
      <c r="E7" s="24" t="str">
        <f t="shared" si="0"/>
        <v>0%</v>
      </c>
      <c r="F7" s="25">
        <f>IFERROR(AVERAGEIFS(Reservas[Avaliação],Reservas[Estado],A7,Reservas[Ano],Ano,Reservas[Mês],Auxiliar!Mes),0)</f>
        <v>0</v>
      </c>
    </row>
    <row r="8" spans="1:19">
      <c r="A8" s="17" t="s">
        <v>21</v>
      </c>
      <c r="B8" s="16">
        <f>SUMIFS(Reservas[Valor Total],Reservas[Estado],A8,Reservas[Ano],Ano,Reservas[Mês],Mes)</f>
        <v>0</v>
      </c>
      <c r="C8" s="20">
        <f>COUNTIFS(Reservas[Estado],A8,Reservas[Ano],Auxiliar!Ano,Reservas[Mês],Auxiliar!Mes,Reservas[Status],"Cancelada")</f>
        <v>0</v>
      </c>
      <c r="D8" s="20">
        <f>COUNTIFS(Reservas[Estado],A8,Reservas[Ano],Auxiliar!Ano,Reservas[Mês],Auxiliar!Mes)</f>
        <v>0</v>
      </c>
      <c r="E8" s="24" t="str">
        <f t="shared" si="0"/>
        <v>0%</v>
      </c>
      <c r="F8" s="25">
        <f>IFERROR(AVERAGEIFS(Reservas[Avaliação],Reservas[Estado],A8,Reservas[Ano],Ano,Reservas[Mês],Auxiliar!Mes),0)</f>
        <v>0</v>
      </c>
    </row>
    <row r="9" spans="1:19">
      <c r="A9" s="17" t="s">
        <v>22</v>
      </c>
      <c r="B9" s="16">
        <f>SUMIFS(Reservas[Valor Total],Reservas[Estado],A9,Reservas[Ano],Ano,Reservas[Mês],Mes)</f>
        <v>0</v>
      </c>
      <c r="C9" s="20">
        <f>COUNTIFS(Reservas[Estado],A9,Reservas[Ano],Auxiliar!Ano,Reservas[Mês],Auxiliar!Mes,Reservas[Status],"Cancelada")</f>
        <v>0</v>
      </c>
      <c r="D9" s="20">
        <f>COUNTIFS(Reservas[Estado],A9,Reservas[Ano],Auxiliar!Ano,Reservas[Mês],Auxiliar!Mes)</f>
        <v>0</v>
      </c>
      <c r="E9" s="24" t="str">
        <f t="shared" si="0"/>
        <v>0%</v>
      </c>
      <c r="F9" s="25">
        <f>IFERROR(AVERAGEIFS(Reservas[Avaliação],Reservas[Estado],A9,Reservas[Ano],Ano,Reservas[Mês],Auxiliar!Mes),0)</f>
        <v>0</v>
      </c>
      <c r="H9" s="33" t="s">
        <v>58</v>
      </c>
      <c r="I9" s="33"/>
      <c r="K9" s="38" t="s">
        <v>93</v>
      </c>
      <c r="L9" s="38"/>
      <c r="M9" s="29" t="s">
        <v>52</v>
      </c>
      <c r="N9" s="29" t="s">
        <v>94</v>
      </c>
    </row>
    <row r="10" spans="1:19">
      <c r="A10" s="17" t="s">
        <v>23</v>
      </c>
      <c r="B10" s="16">
        <f>SUMIFS(Reservas[Valor Total],Reservas[Estado],A10,Reservas[Ano],Ano,Reservas[Mês],Mes)</f>
        <v>0</v>
      </c>
      <c r="C10" s="20">
        <f>COUNTIFS(Reservas[Estado],A10,Reservas[Ano],Auxiliar!Ano,Reservas[Mês],Auxiliar!Mes,Reservas[Status],"Cancelada")</f>
        <v>0</v>
      </c>
      <c r="D10" s="20">
        <f>COUNTIFS(Reservas[Estado],A10,Reservas[Ano],Auxiliar!Ano,Reservas[Mês],Auxiliar!Mes)</f>
        <v>0</v>
      </c>
      <c r="E10" s="24" t="str">
        <f t="shared" si="0"/>
        <v>0%</v>
      </c>
      <c r="F10" s="25">
        <f>IFERROR(AVERAGEIFS(Reservas[Avaliação],Reservas[Estado],A10,Reservas[Ano],Ano,Reservas[Mês],Auxiliar!Mes),0)</f>
        <v>0</v>
      </c>
      <c r="H10" s="5" t="s">
        <v>59</v>
      </c>
      <c r="I10" s="2" t="s">
        <v>60</v>
      </c>
      <c r="K10" s="26">
        <v>1</v>
      </c>
      <c r="L10" s="17" t="str">
        <f>IF(M10&gt;0,INDEX(Auxiliar!ListaEstados,MATCH(M10,Auxiliar!ListaVendas,0)),"")</f>
        <v>São Paulo</v>
      </c>
      <c r="M10" s="16">
        <f>LARGE(Auxiliar!ListaVendas,K10)</f>
        <v>26475</v>
      </c>
      <c r="N10" s="24">
        <f>IFERROR(VLOOKUP(L10,$A$4:$F$31,5,0),"0%")</f>
        <v>0.375</v>
      </c>
    </row>
    <row r="11" spans="1:19">
      <c r="A11" s="17" t="s">
        <v>24</v>
      </c>
      <c r="B11" s="16">
        <f>SUMIFS(Reservas[Valor Total],Reservas[Estado],A11,Reservas[Ano],Ano,Reservas[Mês],Mes)</f>
        <v>6295</v>
      </c>
      <c r="C11" s="20">
        <f>COUNTIFS(Reservas[Estado],A11,Reservas[Ano],Auxiliar!Ano,Reservas[Mês],Auxiliar!Mes,Reservas[Status],"Cancelada")</f>
        <v>0</v>
      </c>
      <c r="D11" s="20">
        <f>COUNTIFS(Reservas[Estado],A11,Reservas[Ano],Auxiliar!Ano,Reservas[Mês],Auxiliar!Mes)</f>
        <v>2</v>
      </c>
      <c r="E11" s="24">
        <f t="shared" si="0"/>
        <v>0</v>
      </c>
      <c r="F11" s="25">
        <f>IFERROR(AVERAGEIFS(Reservas[Avaliação],Reservas[Estado],A11,Reservas[Ano],Ano,Reservas[Mês],Auxiliar!Mes),0)</f>
        <v>4.5</v>
      </c>
      <c r="H11" s="19">
        <v>2018</v>
      </c>
      <c r="I11" s="16" t="s">
        <v>61</v>
      </c>
      <c r="K11" s="26">
        <v>2</v>
      </c>
      <c r="L11" s="17" t="str">
        <f>IF(M11&gt;0,INDEX(Auxiliar!ListaEstados,MATCH(M11,Auxiliar!ListaVendas,0)),"")</f>
        <v>Rio de Janeiro</v>
      </c>
      <c r="M11" s="16">
        <f>LARGE(Auxiliar!ListaVendas,K11)</f>
        <v>21510</v>
      </c>
      <c r="N11" s="24">
        <f t="shared" ref="N11:N19" si="1">IFERROR(VLOOKUP(L11,$A$4:$F$31,5,0),"0%")</f>
        <v>0.33333333333333331</v>
      </c>
    </row>
    <row r="12" spans="1:19">
      <c r="A12" s="17" t="s">
        <v>25</v>
      </c>
      <c r="B12" s="16">
        <f>SUMIFS(Reservas[Valor Total],Reservas[Estado],A12,Reservas[Ano],Ano,Reservas[Mês],Mes)</f>
        <v>10685</v>
      </c>
      <c r="C12" s="20">
        <f>COUNTIFS(Reservas[Estado],A12,Reservas[Ano],Auxiliar!Ano,Reservas[Mês],Auxiliar!Mes,Reservas[Status],"Cancelada")</f>
        <v>1</v>
      </c>
      <c r="D12" s="20">
        <f>COUNTIFS(Reservas[Estado],A12,Reservas[Ano],Auxiliar!Ano,Reservas[Mês],Auxiliar!Mes)</f>
        <v>3</v>
      </c>
      <c r="E12" s="24">
        <f t="shared" si="0"/>
        <v>0.33333333333333331</v>
      </c>
      <c r="F12" s="25">
        <f>IFERROR(AVERAGEIFS(Reservas[Avaliação],Reservas[Estado],A12,Reservas[Ano],Ano,Reservas[Mês],Auxiliar!Mes),0)</f>
        <v>4.333333333333333</v>
      </c>
      <c r="H12" s="19">
        <v>2019</v>
      </c>
      <c r="I12" s="16" t="s">
        <v>62</v>
      </c>
      <c r="K12" s="26">
        <v>3</v>
      </c>
      <c r="L12" s="17" t="str">
        <f>IF(M12&gt;0,INDEX(Auxiliar!ListaEstados,MATCH(M12,Auxiliar!ListaVendas,0)),"")</f>
        <v>Minas Gerais</v>
      </c>
      <c r="M12" s="16">
        <f>LARGE(Auxiliar!ListaVendas,K12)</f>
        <v>13465</v>
      </c>
      <c r="N12" s="24">
        <f t="shared" si="1"/>
        <v>0.5</v>
      </c>
    </row>
    <row r="13" spans="1:19">
      <c r="A13" s="17" t="s">
        <v>26</v>
      </c>
      <c r="B13" s="16">
        <f>SUMIFS(Reservas[Valor Total],Reservas[Estado],A13,Reservas[Ano],Ano,Reservas[Mês],Mes)</f>
        <v>0</v>
      </c>
      <c r="C13" s="20">
        <f>COUNTIFS(Reservas[Estado],A13,Reservas[Ano],Auxiliar!Ano,Reservas[Mês],Auxiliar!Mes,Reservas[Status],"Cancelada")</f>
        <v>0</v>
      </c>
      <c r="D13" s="20">
        <f>COUNTIFS(Reservas[Estado],A13,Reservas[Ano],Auxiliar!Ano,Reservas[Mês],Auxiliar!Mes)</f>
        <v>0</v>
      </c>
      <c r="E13" s="24" t="str">
        <f t="shared" si="0"/>
        <v>0%</v>
      </c>
      <c r="F13" s="25">
        <f>IFERROR(AVERAGEIFS(Reservas[Avaliação],Reservas[Estado],A13,Reservas[Ano],Ano,Reservas[Mês],Auxiliar!Mes),0)</f>
        <v>0</v>
      </c>
      <c r="H13" s="19"/>
      <c r="I13" s="16" t="s">
        <v>63</v>
      </c>
      <c r="K13" s="26">
        <v>4</v>
      </c>
      <c r="L13" s="17" t="str">
        <f>IF(M13&gt;0,INDEX(Auxiliar!ListaEstados,MATCH(M13,Auxiliar!ListaVendas,0)),"")</f>
        <v>Espírito Santo</v>
      </c>
      <c r="M13" s="16">
        <f>LARGE(Auxiliar!ListaVendas,K13)</f>
        <v>10685</v>
      </c>
      <c r="N13" s="24">
        <f t="shared" si="1"/>
        <v>0.33333333333333331</v>
      </c>
    </row>
    <row r="14" spans="1:19">
      <c r="A14" s="17" t="s">
        <v>27</v>
      </c>
      <c r="B14" s="16">
        <f>SUMIFS(Reservas[Valor Total],Reservas[Estado],A14,Reservas[Ano],Ano,Reservas[Mês],Mes)</f>
        <v>0</v>
      </c>
      <c r="C14" s="20">
        <f>COUNTIFS(Reservas[Estado],A14,Reservas[Ano],Auxiliar!Ano,Reservas[Mês],Auxiliar!Mes,Reservas[Status],"Cancelada")</f>
        <v>0</v>
      </c>
      <c r="D14" s="20">
        <f>COUNTIFS(Reservas[Estado],A14,Reservas[Ano],Auxiliar!Ano,Reservas[Mês],Auxiliar!Mes)</f>
        <v>0</v>
      </c>
      <c r="E14" s="24" t="str">
        <f t="shared" si="0"/>
        <v>0%</v>
      </c>
      <c r="F14" s="25">
        <f>IFERROR(AVERAGEIFS(Reservas[Avaliação],Reservas[Estado],A14,Reservas[Ano],Ano,Reservas[Mês],Auxiliar!Mes),0)</f>
        <v>0</v>
      </c>
      <c r="H14" s="19"/>
      <c r="I14" s="16" t="s">
        <v>64</v>
      </c>
      <c r="K14" s="26">
        <v>5</v>
      </c>
      <c r="L14" s="17" t="str">
        <f>IF(M14&gt;0,INDEX(Auxiliar!ListaEstados,MATCH(M14,Auxiliar!ListaVendas,0)),"")</f>
        <v>Rio Grande do Sul</v>
      </c>
      <c r="M14" s="16">
        <f>LARGE(Auxiliar!ListaVendas,K14)</f>
        <v>6435</v>
      </c>
      <c r="N14" s="24">
        <f t="shared" si="1"/>
        <v>0.5</v>
      </c>
    </row>
    <row r="15" spans="1:19">
      <c r="A15" s="17" t="s">
        <v>28</v>
      </c>
      <c r="B15" s="16">
        <f>SUMIFS(Reservas[Valor Total],Reservas[Estado],A15,Reservas[Ano],Ano,Reservas[Mês],Mes)</f>
        <v>0</v>
      </c>
      <c r="C15" s="20">
        <f>COUNTIFS(Reservas[Estado],A15,Reservas[Ano],Auxiliar!Ano,Reservas[Mês],Auxiliar!Mes,Reservas[Status],"Cancelada")</f>
        <v>0</v>
      </c>
      <c r="D15" s="20">
        <f>COUNTIFS(Reservas[Estado],A15,Reservas[Ano],Auxiliar!Ano,Reservas[Mês],Auxiliar!Mes)</f>
        <v>0</v>
      </c>
      <c r="E15" s="24" t="str">
        <f t="shared" si="0"/>
        <v>0%</v>
      </c>
      <c r="F15" s="25">
        <f>IFERROR(AVERAGEIFS(Reservas[Avaliação],Reservas[Estado],A15,Reservas[Ano],Ano,Reservas[Mês],Auxiliar!Mes),0)</f>
        <v>0</v>
      </c>
      <c r="H15" s="19"/>
      <c r="I15" s="16" t="s">
        <v>65</v>
      </c>
      <c r="K15" s="26">
        <v>6</v>
      </c>
      <c r="L15" s="17" t="str">
        <f>IF(M15&gt;0,INDEX(Auxiliar!ListaEstados,MATCH(M15,Auxiliar!ListaVendas,0)),"")</f>
        <v>Distrito Federal</v>
      </c>
      <c r="M15" s="16">
        <f>LARGE(Auxiliar!ListaVendas,K15)</f>
        <v>6295</v>
      </c>
      <c r="N15" s="24">
        <f t="shared" si="1"/>
        <v>0</v>
      </c>
    </row>
    <row r="16" spans="1:19">
      <c r="A16" s="17" t="s">
        <v>29</v>
      </c>
      <c r="B16" s="16">
        <f>SUMIFS(Reservas[Valor Total],Reservas[Estado],A16,Reservas[Ano],Ano,Reservas[Mês],Mes)</f>
        <v>0</v>
      </c>
      <c r="C16" s="20">
        <f>COUNTIFS(Reservas[Estado],A16,Reservas[Ano],Auxiliar!Ano,Reservas[Mês],Auxiliar!Mes,Reservas[Status],"Cancelada")</f>
        <v>0</v>
      </c>
      <c r="D16" s="20">
        <f>COUNTIFS(Reservas[Estado],A16,Reservas[Ano],Auxiliar!Ano,Reservas[Mês],Auxiliar!Mes)</f>
        <v>0</v>
      </c>
      <c r="E16" s="24" t="str">
        <f t="shared" si="0"/>
        <v>0%</v>
      </c>
      <c r="F16" s="25">
        <f>IFERROR(AVERAGEIFS(Reservas[Avaliação],Reservas[Estado],A16,Reservas[Ano],Ano,Reservas[Mês],Auxiliar!Mes),0)</f>
        <v>0</v>
      </c>
      <c r="H16" s="19"/>
      <c r="I16" s="16" t="s">
        <v>66</v>
      </c>
      <c r="K16" s="26">
        <v>7</v>
      </c>
      <c r="L16" s="17" t="str">
        <f>IF(M16&gt;0,INDEX(Auxiliar!ListaEstados,MATCH(M16,Auxiliar!ListaVendas,0)),"")</f>
        <v>Pernambuco</v>
      </c>
      <c r="M16" s="16">
        <f>LARGE(Auxiliar!ListaVendas,K16)</f>
        <v>5840</v>
      </c>
      <c r="N16" s="24">
        <f t="shared" si="1"/>
        <v>0</v>
      </c>
    </row>
    <row r="17" spans="1:14">
      <c r="A17" s="17" t="s">
        <v>30</v>
      </c>
      <c r="B17" s="16">
        <f>SUMIFS(Reservas[Valor Total],Reservas[Estado],A17,Reservas[Ano],Ano,Reservas[Mês],Mes)</f>
        <v>13465</v>
      </c>
      <c r="C17" s="20">
        <f>COUNTIFS(Reservas[Estado],A17,Reservas[Ano],Auxiliar!Ano,Reservas[Mês],Auxiliar!Mes,Reservas[Status],"Cancelada")</f>
        <v>2</v>
      </c>
      <c r="D17" s="20">
        <f>COUNTIFS(Reservas[Estado],A17,Reservas[Ano],Auxiliar!Ano,Reservas[Mês],Auxiliar!Mes)</f>
        <v>4</v>
      </c>
      <c r="E17" s="24">
        <f t="shared" si="0"/>
        <v>0.5</v>
      </c>
      <c r="F17" s="25">
        <f>IFERROR(AVERAGEIFS(Reservas[Avaliação],Reservas[Estado],A17,Reservas[Ano],Ano,Reservas[Mês],Auxiliar!Mes),0)</f>
        <v>3.75</v>
      </c>
      <c r="H17" s="19"/>
      <c r="I17" s="16" t="s">
        <v>67</v>
      </c>
      <c r="K17" s="26">
        <v>8</v>
      </c>
      <c r="L17" s="17" t="str">
        <f>IF(M17&gt;0,INDEX(Auxiliar!ListaEstados,MATCH(M17,Auxiliar!ListaVendas,0)),"")</f>
        <v>Santa Catarina</v>
      </c>
      <c r="M17" s="16">
        <f>LARGE(Auxiliar!ListaVendas,K17)</f>
        <v>3200</v>
      </c>
      <c r="N17" s="24">
        <f t="shared" si="1"/>
        <v>1</v>
      </c>
    </row>
    <row r="18" spans="1:14">
      <c r="A18" s="17" t="s">
        <v>31</v>
      </c>
      <c r="B18" s="16">
        <f>SUMIFS(Reservas[Valor Total],Reservas[Estado],A18,Reservas[Ano],Ano,Reservas[Mês],Mes)</f>
        <v>0</v>
      </c>
      <c r="C18" s="20">
        <f>COUNTIFS(Reservas[Estado],A18,Reservas[Ano],Auxiliar!Ano,Reservas[Mês],Auxiliar!Mes,Reservas[Status],"Cancelada")</f>
        <v>0</v>
      </c>
      <c r="D18" s="20">
        <f>COUNTIFS(Reservas[Estado],A18,Reservas[Ano],Auxiliar!Ano,Reservas[Mês],Auxiliar!Mes)</f>
        <v>0</v>
      </c>
      <c r="E18" s="24" t="str">
        <f t="shared" si="0"/>
        <v>0%</v>
      </c>
      <c r="F18" s="25">
        <f>IFERROR(AVERAGEIFS(Reservas[Avaliação],Reservas[Estado],A18,Reservas[Ano],Ano,Reservas[Mês],Auxiliar!Mes),0)</f>
        <v>0</v>
      </c>
      <c r="H18" s="19"/>
      <c r="I18" s="16" t="s">
        <v>68</v>
      </c>
      <c r="K18" s="26">
        <v>9</v>
      </c>
      <c r="L18" s="17" t="str">
        <f>IF(M18&gt;0,INDEX(Auxiliar!ListaEstados,MATCH(M18,Auxiliar!ListaVendas,0)),"")</f>
        <v>Tocantins</v>
      </c>
      <c r="M18" s="16">
        <f>LARGE(Auxiliar!ListaVendas,K18)</f>
        <v>2920</v>
      </c>
      <c r="N18" s="24">
        <f t="shared" si="1"/>
        <v>1</v>
      </c>
    </row>
    <row r="19" spans="1:14">
      <c r="A19" s="17" t="s">
        <v>32</v>
      </c>
      <c r="B19" s="16">
        <f>SUMIFS(Reservas[Valor Total],Reservas[Estado],A19,Reservas[Ano],Ano,Reservas[Mês],Mes)</f>
        <v>0</v>
      </c>
      <c r="C19" s="20">
        <f>COUNTIFS(Reservas[Estado],A19,Reservas[Ano],Auxiliar!Ano,Reservas[Mês],Auxiliar!Mes,Reservas[Status],"Cancelada")</f>
        <v>0</v>
      </c>
      <c r="D19" s="20">
        <f>COUNTIFS(Reservas[Estado],A19,Reservas[Ano],Auxiliar!Ano,Reservas[Mês],Auxiliar!Mes)</f>
        <v>0</v>
      </c>
      <c r="E19" s="24" t="str">
        <f t="shared" si="0"/>
        <v>0%</v>
      </c>
      <c r="F19" s="25">
        <f>IFERROR(AVERAGEIFS(Reservas[Avaliação],Reservas[Estado],A19,Reservas[Ano],Ano,Reservas[Mês],Auxiliar!Mes),0)</f>
        <v>0</v>
      </c>
      <c r="H19" s="19"/>
      <c r="I19" s="16" t="s">
        <v>69</v>
      </c>
      <c r="K19" s="26">
        <v>10</v>
      </c>
      <c r="L19" s="17" t="str">
        <f>IF(M19&gt;0,INDEX(Auxiliar!ListaEstados,MATCH(M19,Auxiliar!ListaVendas,0)),"")</f>
        <v>Sergipe</v>
      </c>
      <c r="M19" s="16">
        <f>LARGE(Auxiliar!ListaVendas,K19)</f>
        <v>2850</v>
      </c>
      <c r="N19" s="24">
        <f t="shared" si="1"/>
        <v>1</v>
      </c>
    </row>
    <row r="20" spans="1:14">
      <c r="A20" s="17" t="s">
        <v>33</v>
      </c>
      <c r="B20" s="16">
        <f>SUMIFS(Reservas[Valor Total],Reservas[Estado],A20,Reservas[Ano],Ano,Reservas[Mês],Mes)</f>
        <v>0</v>
      </c>
      <c r="C20" s="20">
        <f>COUNTIFS(Reservas[Estado],A20,Reservas[Ano],Auxiliar!Ano,Reservas[Mês],Auxiliar!Mes,Reservas[Status],"Cancelada")</f>
        <v>0</v>
      </c>
      <c r="D20" s="20">
        <f>COUNTIFS(Reservas[Estado],A20,Reservas[Ano],Auxiliar!Ano,Reservas[Mês],Auxiliar!Mes)</f>
        <v>0</v>
      </c>
      <c r="E20" s="24" t="str">
        <f t="shared" si="0"/>
        <v>0%</v>
      </c>
      <c r="F20" s="25">
        <f>IFERROR(AVERAGEIFS(Reservas[Avaliação],Reservas[Estado],A20,Reservas[Ano],Ano,Reservas[Mês],Auxiliar!Mes),0)</f>
        <v>0</v>
      </c>
      <c r="H20" s="19"/>
      <c r="I20" s="16" t="s">
        <v>70</v>
      </c>
    </row>
    <row r="21" spans="1:14">
      <c r="A21" s="17" t="s">
        <v>34</v>
      </c>
      <c r="B21" s="16">
        <f>SUMIFS(Reservas[Valor Total],Reservas[Estado],A21,Reservas[Ano],Ano,Reservas[Mês],Mes)</f>
        <v>5840</v>
      </c>
      <c r="C21" s="20">
        <f>COUNTIFS(Reservas[Estado],A21,Reservas[Ano],Auxiliar!Ano,Reservas[Mês],Auxiliar!Mes,Reservas[Status],"Cancelada")</f>
        <v>0</v>
      </c>
      <c r="D21" s="20">
        <f>COUNTIFS(Reservas[Estado],A21,Reservas[Ano],Auxiliar!Ano,Reservas[Mês],Auxiliar!Mes)</f>
        <v>2</v>
      </c>
      <c r="E21" s="24">
        <f t="shared" si="0"/>
        <v>0</v>
      </c>
      <c r="F21" s="25">
        <f>IFERROR(AVERAGEIFS(Reservas[Avaliação],Reservas[Estado],A21,Reservas[Ano],Ano,Reservas[Mês],Auxiliar!Mes),0)</f>
        <v>4.5</v>
      </c>
      <c r="H21" s="19"/>
      <c r="I21" s="16" t="s">
        <v>71</v>
      </c>
      <c r="K21" s="33" t="str">
        <f>"Análise de Vendas "&amp;Estado</f>
        <v>Análise de Vendas São Paulo</v>
      </c>
      <c r="L21" s="33"/>
      <c r="M21" s="33"/>
      <c r="N21" s="33"/>
    </row>
    <row r="22" spans="1:14">
      <c r="A22" s="17" t="s">
        <v>35</v>
      </c>
      <c r="B22" s="16">
        <f>SUMIFS(Reservas[Valor Total],Reservas[Estado],A22,Reservas[Ano],Ano,Reservas[Mês],Mes)</f>
        <v>0</v>
      </c>
      <c r="C22" s="20">
        <f>COUNTIFS(Reservas[Estado],A22,Reservas[Ano],Auxiliar!Ano,Reservas[Mês],Auxiliar!Mes,Reservas[Status],"Cancelada")</f>
        <v>0</v>
      </c>
      <c r="D22" s="20">
        <f>COUNTIFS(Reservas[Estado],A22,Reservas[Ano],Auxiliar!Ano,Reservas[Mês],Auxiliar!Mes)</f>
        <v>0</v>
      </c>
      <c r="E22" s="24" t="str">
        <f t="shared" si="0"/>
        <v>0%</v>
      </c>
      <c r="F22" s="25">
        <f>IFERROR(AVERAGEIFS(Reservas[Avaliação],Reservas[Estado],A22,Reservas[Ano],Ano,Reservas[Mês],Auxiliar!Mes),0)</f>
        <v>0</v>
      </c>
      <c r="H22" s="19"/>
      <c r="I22" s="16" t="s">
        <v>72</v>
      </c>
      <c r="K22" s="5" t="s">
        <v>79</v>
      </c>
      <c r="L22" s="5" t="s">
        <v>54</v>
      </c>
      <c r="M22" s="5" t="s">
        <v>73</v>
      </c>
      <c r="N22" s="5" t="s">
        <v>74</v>
      </c>
    </row>
    <row r="23" spans="1:14">
      <c r="A23" s="17" t="s">
        <v>36</v>
      </c>
      <c r="B23" s="16">
        <f>SUMIFS(Reservas[Valor Total],Reservas[Estado],A23,Reservas[Ano],Ano,Reservas[Mês],Mes)</f>
        <v>21510</v>
      </c>
      <c r="C23" s="20">
        <f>COUNTIFS(Reservas[Estado],A23,Reservas[Ano],Auxiliar!Ano,Reservas[Mês],Auxiliar!Mes,Reservas[Status],"Cancelada")</f>
        <v>2</v>
      </c>
      <c r="D23" s="20">
        <f>COUNTIFS(Reservas[Estado],A23,Reservas[Ano],Auxiliar!Ano,Reservas[Mês],Auxiliar!Mes)</f>
        <v>6</v>
      </c>
      <c r="E23" s="24">
        <f t="shared" si="0"/>
        <v>0.33333333333333331</v>
      </c>
      <c r="F23" s="25">
        <f>IFERROR(AVERAGEIFS(Reservas[Avaliação],Reservas[Estado],A23,Reservas[Ano],Ano,Reservas[Mês],Auxiliar!Mes),0)</f>
        <v>5</v>
      </c>
      <c r="K23" s="26">
        <v>1</v>
      </c>
      <c r="L23" s="17" t="s">
        <v>80</v>
      </c>
      <c r="M23" s="16">
        <f>SUMIFS(Reservas[Valor Total],Reservas[Estado],Auxiliar!Estado,Reservas[Ano],Auxiliar!Ano,Reservas[Mês],K23)</f>
        <v>8935</v>
      </c>
      <c r="N23" s="20">
        <f>COUNTIFS(Reservas[Estado],Auxiliar!Estado,Reservas[Ano],Ano,Reservas[Mês],K23)</f>
        <v>4</v>
      </c>
    </row>
    <row r="24" spans="1:14">
      <c r="A24" s="17" t="s">
        <v>37</v>
      </c>
      <c r="B24" s="16">
        <f>SUMIFS(Reservas[Valor Total],Reservas[Estado],A24,Reservas[Ano],Ano,Reservas[Mês],Mes)</f>
        <v>0</v>
      </c>
      <c r="C24" s="20">
        <f>COUNTIFS(Reservas[Estado],A24,Reservas[Ano],Auxiliar!Ano,Reservas[Mês],Auxiliar!Mes,Reservas[Status],"Cancelada")</f>
        <v>0</v>
      </c>
      <c r="D24" s="20">
        <f>COUNTIFS(Reservas[Estado],A24,Reservas[Ano],Auxiliar!Ano,Reservas[Mês],Auxiliar!Mes)</f>
        <v>0</v>
      </c>
      <c r="E24" s="24" t="str">
        <f t="shared" si="0"/>
        <v>0%</v>
      </c>
      <c r="F24" s="25">
        <f>IFERROR(AVERAGEIFS(Reservas[Avaliação],Reservas[Estado],A24,Reservas[Ano],Ano,Reservas[Mês],Auxiliar!Mes),0)</f>
        <v>0</v>
      </c>
      <c r="H24" s="33" t="s">
        <v>92</v>
      </c>
      <c r="I24" s="33"/>
      <c r="K24" s="26">
        <v>2</v>
      </c>
      <c r="L24" s="17" t="s">
        <v>81</v>
      </c>
      <c r="M24" s="16">
        <f>SUMIFS(Reservas[Valor Total],Reservas[Estado],Auxiliar!Estado,Reservas[Ano],Auxiliar!Ano,Reservas[Mês],K24)</f>
        <v>30545</v>
      </c>
      <c r="N24" s="20">
        <f>COUNTIFS(Reservas[Estado],Auxiliar!Estado,Reservas[Ano],Ano,Reservas[Mês],K24)</f>
        <v>11</v>
      </c>
    </row>
    <row r="25" spans="1:14">
      <c r="A25" s="17" t="s">
        <v>38</v>
      </c>
      <c r="B25" s="16">
        <f>SUMIFS(Reservas[Valor Total],Reservas[Estado],A25,Reservas[Ano],Ano,Reservas[Mês],Mes)</f>
        <v>6435</v>
      </c>
      <c r="C25" s="20">
        <f>COUNTIFS(Reservas[Estado],A25,Reservas[Ano],Auxiliar!Ano,Reservas[Mês],Auxiliar!Mes,Reservas[Status],"Cancelada")</f>
        <v>1</v>
      </c>
      <c r="D25" s="20">
        <f>COUNTIFS(Reservas[Estado],A25,Reservas[Ano],Auxiliar!Ano,Reservas[Mês],Auxiliar!Mes)</f>
        <v>2</v>
      </c>
      <c r="E25" s="24">
        <f t="shared" si="0"/>
        <v>0.5</v>
      </c>
      <c r="F25" s="25">
        <f>IFERROR(AVERAGEIFS(Reservas[Avaliação],Reservas[Estado],A25,Reservas[Ano],Ano,Reservas[Mês],Auxiliar!Mes),0)</f>
        <v>5</v>
      </c>
      <c r="H25" s="27" t="s">
        <v>0</v>
      </c>
      <c r="I25" s="16">
        <f>SUMIFS(Reservas[Valor Total], Reservas[Ano],Auxiliar!Ano,Reservas[Mês],Auxiliar!Mes,Reservas[Vendedor],H25)</f>
        <v>26440</v>
      </c>
      <c r="K25" s="26">
        <v>3</v>
      </c>
      <c r="L25" s="17" t="s">
        <v>82</v>
      </c>
      <c r="M25" s="16">
        <f>SUMIFS(Reservas[Valor Total],Reservas[Estado],Auxiliar!Estado,Reservas[Ano],Auxiliar!Ano,Reservas[Mês],K25)</f>
        <v>20857</v>
      </c>
      <c r="N25" s="20">
        <f>COUNTIFS(Reservas[Estado],Auxiliar!Estado,Reservas[Ano],Ano,Reservas[Mês],K25)</f>
        <v>9</v>
      </c>
    </row>
    <row r="26" spans="1:14">
      <c r="A26" s="17" t="s">
        <v>39</v>
      </c>
      <c r="B26" s="16">
        <f>SUMIFS(Reservas[Valor Total],Reservas[Estado],A26,Reservas[Ano],Ano,Reservas[Mês],Mes)</f>
        <v>0</v>
      </c>
      <c r="C26" s="20">
        <f>COUNTIFS(Reservas[Estado],A26,Reservas[Ano],Auxiliar!Ano,Reservas[Mês],Auxiliar!Mes,Reservas[Status],"Cancelada")</f>
        <v>0</v>
      </c>
      <c r="D26" s="20">
        <f>COUNTIFS(Reservas[Estado],A26,Reservas[Ano],Auxiliar!Ano,Reservas[Mês],Auxiliar!Mes)</f>
        <v>0</v>
      </c>
      <c r="E26" s="24" t="str">
        <f t="shared" si="0"/>
        <v>0%</v>
      </c>
      <c r="F26" s="25">
        <f>IFERROR(AVERAGEIFS(Reservas[Avaliação],Reservas[Estado],A26,Reservas[Ano],Ano,Reservas[Mês],Auxiliar!Mes),0)</f>
        <v>0</v>
      </c>
      <c r="H26" s="27" t="s">
        <v>1</v>
      </c>
      <c r="I26" s="16">
        <f>SUMIFS(Reservas[Valor Total], Reservas[Ano],Auxiliar!Ano,Reservas[Mês],Auxiliar!Mes,Reservas[Vendedor],H26)</f>
        <v>26440</v>
      </c>
      <c r="K26" s="26">
        <v>4</v>
      </c>
      <c r="L26" s="17" t="s">
        <v>83</v>
      </c>
      <c r="M26" s="16">
        <f>SUMIFS(Reservas[Valor Total],Reservas[Estado],Auxiliar!Estado,Reservas[Ano],Auxiliar!Ano,Reservas[Mês],K26)</f>
        <v>22951</v>
      </c>
      <c r="N26" s="20">
        <f>COUNTIFS(Reservas[Estado],Auxiliar!Estado,Reservas[Ano],Ano,Reservas[Mês],K26)</f>
        <v>8</v>
      </c>
    </row>
    <row r="27" spans="1:14">
      <c r="A27" s="17" t="s">
        <v>40</v>
      </c>
      <c r="B27" s="16">
        <f>SUMIFS(Reservas[Valor Total],Reservas[Estado],A27,Reservas[Ano],Ano,Reservas[Mês],Mes)</f>
        <v>0</v>
      </c>
      <c r="C27" s="20">
        <f>COUNTIFS(Reservas[Estado],A27,Reservas[Ano],Auxiliar!Ano,Reservas[Mês],Auxiliar!Mes,Reservas[Status],"Cancelada")</f>
        <v>0</v>
      </c>
      <c r="D27" s="20">
        <f>COUNTIFS(Reservas[Estado],A27,Reservas[Ano],Auxiliar!Ano,Reservas[Mês],Auxiliar!Mes)</f>
        <v>0</v>
      </c>
      <c r="E27" s="24" t="str">
        <f t="shared" si="0"/>
        <v>0%</v>
      </c>
      <c r="F27" s="25">
        <f>IFERROR(AVERAGEIFS(Reservas[Avaliação],Reservas[Estado],A27,Reservas[Ano],Ano,Reservas[Mês],Auxiliar!Mes),0)</f>
        <v>0</v>
      </c>
      <c r="H27" s="27" t="s">
        <v>2</v>
      </c>
      <c r="I27" s="16">
        <f>SUMIFS(Reservas[Valor Total], Reservas[Ano],Auxiliar!Ano,Reservas[Mês],Auxiliar!Mes,Reservas[Vendedor],H27)</f>
        <v>13570</v>
      </c>
      <c r="K27" s="26">
        <v>5</v>
      </c>
      <c r="L27" s="17" t="s">
        <v>84</v>
      </c>
      <c r="M27" s="16">
        <f>SUMIFS(Reservas[Valor Total],Reservas[Estado],Auxiliar!Estado,Reservas[Ano],Auxiliar!Ano,Reservas[Mês],K27)</f>
        <v>13740</v>
      </c>
      <c r="N27" s="20">
        <f>COUNTIFS(Reservas[Estado],Auxiliar!Estado,Reservas[Ano],Ano,Reservas[Mês],K27)</f>
        <v>6</v>
      </c>
    </row>
    <row r="28" spans="1:14">
      <c r="A28" s="17" t="s">
        <v>41</v>
      </c>
      <c r="B28" s="16">
        <f>SUMIFS(Reservas[Valor Total],Reservas[Estado],A28,Reservas[Ano],Ano,Reservas[Mês],Mes)</f>
        <v>3200</v>
      </c>
      <c r="C28" s="20">
        <f>COUNTIFS(Reservas[Estado],A28,Reservas[Ano],Auxiliar!Ano,Reservas[Mês],Auxiliar!Mes,Reservas[Status],"Cancelada")</f>
        <v>1</v>
      </c>
      <c r="D28" s="20">
        <f>COUNTIFS(Reservas[Estado],A28,Reservas[Ano],Auxiliar!Ano,Reservas[Mês],Auxiliar!Mes)</f>
        <v>1</v>
      </c>
      <c r="E28" s="24">
        <f t="shared" si="0"/>
        <v>1</v>
      </c>
      <c r="F28" s="25">
        <f>IFERROR(AVERAGEIFS(Reservas[Avaliação],Reservas[Estado],A28,Reservas[Ano],Ano,Reservas[Mês],Auxiliar!Mes),0)</f>
        <v>5</v>
      </c>
      <c r="H28" s="27" t="s">
        <v>3</v>
      </c>
      <c r="I28" s="16">
        <f>SUMIFS(Reservas[Valor Total], Reservas[Ano],Auxiliar!Ano,Reservas[Mês],Auxiliar!Mes,Reservas[Vendedor],H28)</f>
        <v>33225</v>
      </c>
      <c r="K28" s="26">
        <v>6</v>
      </c>
      <c r="L28" s="17" t="s">
        <v>85</v>
      </c>
      <c r="M28" s="16">
        <f>SUMIFS(Reservas[Valor Total],Reservas[Estado],Auxiliar!Estado,Reservas[Ano],Auxiliar!Ano,Reservas[Mês],K28)</f>
        <v>36670</v>
      </c>
      <c r="N28" s="20">
        <f>COUNTIFS(Reservas[Estado],Auxiliar!Estado,Reservas[Ano],Ano,Reservas[Mês],K28)</f>
        <v>11</v>
      </c>
    </row>
    <row r="29" spans="1:14">
      <c r="A29" s="17" t="s">
        <v>42</v>
      </c>
      <c r="B29" s="16">
        <f>SUMIFS(Reservas[Valor Total],Reservas[Estado],A29,Reservas[Ano],Ano,Reservas[Mês],Mes)</f>
        <v>26475</v>
      </c>
      <c r="C29" s="20">
        <f>COUNTIFS(Reservas[Estado],A29,Reservas[Ano],Auxiliar!Ano,Reservas[Mês],Auxiliar!Mes,Reservas[Status],"Cancelada")</f>
        <v>3</v>
      </c>
      <c r="D29" s="20">
        <f>COUNTIFS(Reservas[Estado],A29,Reservas[Ano],Auxiliar!Ano,Reservas[Mês],Auxiliar!Mes)</f>
        <v>8</v>
      </c>
      <c r="E29" s="24">
        <f t="shared" si="0"/>
        <v>0.375</v>
      </c>
      <c r="F29" s="25">
        <f>IFERROR(AVERAGEIFS(Reservas[Avaliação],Reservas[Estado],A29,Reservas[Ano],Ano,Reservas[Mês],Auxiliar!Mes),0)</f>
        <v>4.5</v>
      </c>
      <c r="K29" s="26">
        <v>7</v>
      </c>
      <c r="L29" s="17" t="s">
        <v>86</v>
      </c>
      <c r="M29" s="16">
        <f>SUMIFS(Reservas[Valor Total],Reservas[Estado],Auxiliar!Estado,Reservas[Ano],Auxiliar!Ano,Reservas[Mês],K29)</f>
        <v>12213</v>
      </c>
      <c r="N29" s="20">
        <f>COUNTIFS(Reservas[Estado],Auxiliar!Estado,Reservas[Ano],Ano,Reservas[Mês],K29)</f>
        <v>4</v>
      </c>
    </row>
    <row r="30" spans="1:14">
      <c r="A30" s="17" t="s">
        <v>43</v>
      </c>
      <c r="B30" s="16">
        <f>SUMIFS(Reservas[Valor Total],Reservas[Estado],A30,Reservas[Ano],Ano,Reservas[Mês],Mes)</f>
        <v>2850</v>
      </c>
      <c r="C30" s="20">
        <f>COUNTIFS(Reservas[Estado],A30,Reservas[Ano],Auxiliar!Ano,Reservas[Mês],Auxiliar!Mes,Reservas[Status],"Cancelada")</f>
        <v>1</v>
      </c>
      <c r="D30" s="20">
        <f>COUNTIFS(Reservas[Estado],A30,Reservas[Ano],Auxiliar!Ano,Reservas[Mês],Auxiliar!Mes)</f>
        <v>1</v>
      </c>
      <c r="E30" s="24">
        <f t="shared" si="0"/>
        <v>1</v>
      </c>
      <c r="F30" s="25">
        <f>IFERROR(AVERAGEIFS(Reservas[Avaliação],Reservas[Estado],A30,Reservas[Ano],Ano,Reservas[Mês],Auxiliar!Mes),0)</f>
        <v>5</v>
      </c>
      <c r="H30" s="33" t="s">
        <v>95</v>
      </c>
      <c r="I30" s="33"/>
      <c r="K30" s="26">
        <v>8</v>
      </c>
      <c r="L30" s="17" t="s">
        <v>87</v>
      </c>
      <c r="M30" s="16">
        <f>SUMIFS(Reservas[Valor Total],Reservas[Estado],Auxiliar!Estado,Reservas[Ano],Auxiliar!Ano,Reservas[Mês],K30)</f>
        <v>26315</v>
      </c>
      <c r="N30" s="20">
        <f>COUNTIFS(Reservas[Estado],Auxiliar!Estado,Reservas[Ano],Ano,Reservas[Mês],K30)</f>
        <v>9</v>
      </c>
    </row>
    <row r="31" spans="1:14">
      <c r="A31" s="17" t="s">
        <v>44</v>
      </c>
      <c r="B31" s="16">
        <f>SUMIFS(Reservas[Valor Total],Reservas[Estado],A31,Reservas[Ano],Ano,Reservas[Mês],Mes)</f>
        <v>2920</v>
      </c>
      <c r="C31" s="20">
        <f>COUNTIFS(Reservas[Estado],A31,Reservas[Ano],Auxiliar!Ano,Reservas[Mês],Auxiliar!Mes,Reservas[Status],"Cancelada")</f>
        <v>1</v>
      </c>
      <c r="D31" s="20">
        <f>COUNTIFS(Reservas[Estado],A31,Reservas[Ano],Auxiliar!Ano,Reservas[Mês],Auxiliar!Mes)</f>
        <v>1</v>
      </c>
      <c r="E31" s="24">
        <f t="shared" si="0"/>
        <v>1</v>
      </c>
      <c r="F31" s="25">
        <f>IFERROR(AVERAGEIFS(Reservas[Avaliação],Reservas[Estado],A31,Reservas[Ano],Ano,Reservas[Mês],Auxiliar!Mes),0)</f>
        <v>5</v>
      </c>
      <c r="H31" s="27" t="s">
        <v>0</v>
      </c>
      <c r="I31" s="16">
        <f>SUMIFS(Reservas[Comissão], Reservas[Ano],Auxiliar!Ano,Reservas[Mês],Auxiliar!Mes,Reservas[Vendedor],H31)</f>
        <v>1322</v>
      </c>
      <c r="K31" s="26">
        <v>9</v>
      </c>
      <c r="L31" s="17" t="s">
        <v>88</v>
      </c>
      <c r="M31" s="16">
        <f>SUMIFS(Reservas[Valor Total],Reservas[Estado],Auxiliar!Estado,Reservas[Ano],Auxiliar!Ano,Reservas[Mês],K31)</f>
        <v>16093</v>
      </c>
      <c r="N31" s="20">
        <f>COUNTIFS(Reservas[Estado],Auxiliar!Estado,Reservas[Ano],Ano,Reservas[Mês],K31)</f>
        <v>7</v>
      </c>
    </row>
    <row r="32" spans="1:14">
      <c r="H32" s="27" t="s">
        <v>1</v>
      </c>
      <c r="I32" s="16">
        <f>SUMIFS(Reservas[Comissão], Reservas[Ano],Auxiliar!Ano,Reservas[Mês],Auxiliar!Mes,Reservas[Vendedor],H32)</f>
        <v>1322</v>
      </c>
      <c r="K32" s="26">
        <v>10</v>
      </c>
      <c r="L32" s="17" t="s">
        <v>89</v>
      </c>
      <c r="M32" s="16">
        <f>SUMIFS(Reservas[Valor Total],Reservas[Estado],Auxiliar!Estado,Reservas[Ano],Auxiliar!Ano,Reservas[Mês],K32)</f>
        <v>39091</v>
      </c>
      <c r="N32" s="20">
        <f>COUNTIFS(Reservas[Estado],Auxiliar!Estado,Reservas[Ano],Ano,Reservas[Mês],K32)</f>
        <v>13</v>
      </c>
    </row>
    <row r="33" spans="8:14">
      <c r="H33" s="27" t="s">
        <v>2</v>
      </c>
      <c r="I33" s="16">
        <f>SUMIFS(Reservas[Comissão], Reservas[Ano],Auxiliar!Ano,Reservas[Mês],Auxiliar!Mes,Reservas[Vendedor],H33)</f>
        <v>678.5</v>
      </c>
      <c r="K33" s="26">
        <v>11</v>
      </c>
      <c r="L33" s="17" t="s">
        <v>90</v>
      </c>
      <c r="M33" s="16">
        <f>SUMIFS(Reservas[Valor Total],Reservas[Estado],Auxiliar!Estado,Reservas[Ano],Auxiliar!Ano,Reservas[Mês],K33)</f>
        <v>6800</v>
      </c>
      <c r="N33" s="20">
        <f>COUNTIFS(Reservas[Estado],Auxiliar!Estado,Reservas[Ano],Ano,Reservas[Mês],K33)</f>
        <v>3</v>
      </c>
    </row>
    <row r="34" spans="8:14">
      <c r="H34" s="27" t="s">
        <v>3</v>
      </c>
      <c r="I34" s="16">
        <f>SUMIFS(Reservas[Comissão], Reservas[Ano],Auxiliar!Ano,Reservas[Mês],Auxiliar!Mes,Reservas[Vendedor],H34)</f>
        <v>1661.25</v>
      </c>
      <c r="K34" s="26">
        <v>12</v>
      </c>
      <c r="L34" s="17" t="s">
        <v>91</v>
      </c>
      <c r="M34" s="16">
        <f>SUMIFS(Reservas[Valor Total],Reservas[Estado],Auxiliar!Estado,Reservas[Ano],Auxiliar!Ano,Reservas[Mês],K34)</f>
        <v>26475</v>
      </c>
      <c r="N34" s="20">
        <f>COUNTIFS(Reservas[Estado],Auxiliar!Estado,Reservas[Ano],Ano,Reservas[Mês],K34)</f>
        <v>8</v>
      </c>
    </row>
    <row r="36" spans="8:14">
      <c r="H36" s="33" t="s">
        <v>96</v>
      </c>
      <c r="I36" s="33"/>
    </row>
    <row r="37" spans="8:14">
      <c r="H37" s="27" t="s">
        <v>46</v>
      </c>
      <c r="I37" s="16">
        <f>SUMIFS(Reservas[Valor Total], Reservas[Ano],Auxiliar!Ano,Reservas[Mês],Auxiliar!Mes,Reservas[Forma Pagamento],H37)</f>
        <v>76050</v>
      </c>
    </row>
    <row r="38" spans="8:14">
      <c r="H38" s="27" t="s">
        <v>47</v>
      </c>
      <c r="I38" s="16">
        <f>SUMIFS(Reservas[Valor Total], Reservas[Ano],Auxiliar!Ano,Reservas[Mês],Auxiliar!Mes,Reservas[Forma Pagamento],H38)</f>
        <v>13430</v>
      </c>
    </row>
    <row r="39" spans="8:14">
      <c r="H39" s="27" t="s">
        <v>48</v>
      </c>
      <c r="I39" s="16">
        <f>SUMIFS(Reservas[Valor Total], Reservas[Ano],Auxiliar!Ano,Reservas[Mês],Auxiliar!Mes,Reservas[Forma Pagamento],H39)</f>
        <v>10195</v>
      </c>
    </row>
  </sheetData>
  <mergeCells count="12">
    <mergeCell ref="H36:I36"/>
    <mergeCell ref="A1:S1"/>
    <mergeCell ref="A3:B3"/>
    <mergeCell ref="H3:K3"/>
    <mergeCell ref="I4:J4"/>
    <mergeCell ref="I5:J5"/>
    <mergeCell ref="I6:J6"/>
    <mergeCell ref="H9:I9"/>
    <mergeCell ref="K9:L9"/>
    <mergeCell ref="K21:N21"/>
    <mergeCell ref="H24:I24"/>
    <mergeCell ref="H30:I30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B750F-D22F-4774-A0B8-D379BC52D8FE}">
  <sheetPr>
    <tabColor theme="9" tint="-0.499984740745262"/>
  </sheetPr>
  <dimension ref="A1:R10"/>
  <sheetViews>
    <sheetView tabSelected="1" zoomScale="70" zoomScaleNormal="70" workbookViewId="0">
      <selection activeCell="V11" sqref="V11"/>
    </sheetView>
  </sheetViews>
  <sheetFormatPr defaultRowHeight="15"/>
  <cols>
    <col min="1" max="4" width="9.140625" customWidth="1"/>
    <col min="8" max="8" width="9.140625" customWidth="1"/>
    <col min="16" max="16" width="21.140625" bestFit="1" customWidth="1"/>
  </cols>
  <sheetData>
    <row r="1" spans="1:18" ht="25.5" customHeight="1">
      <c r="A1" s="31" t="s">
        <v>4</v>
      </c>
      <c r="B1" s="31"/>
      <c r="C1" s="31"/>
      <c r="D1" s="31"/>
      <c r="E1" s="31"/>
      <c r="F1" s="31"/>
      <c r="G1" s="31"/>
      <c r="H1" s="31"/>
      <c r="I1" s="21"/>
      <c r="J1" s="21"/>
      <c r="K1" s="21"/>
      <c r="L1" s="21"/>
      <c r="M1" s="21"/>
      <c r="N1" s="31"/>
      <c r="O1" s="31"/>
      <c r="P1" s="31"/>
      <c r="Q1" s="31"/>
      <c r="R1" s="31"/>
    </row>
    <row r="9" spans="1:18">
      <c r="P9" s="28"/>
    </row>
    <row r="10" spans="1:18">
      <c r="H10" s="28"/>
    </row>
  </sheetData>
  <mergeCells count="2">
    <mergeCell ref="A1:H1"/>
    <mergeCell ref="N1:R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Drop Down 1">
              <controlPr defaultSize="0" autoLine="0" autoPict="0">
                <anchor moveWithCells="1">
                  <from>
                    <xdr:col>13</xdr:col>
                    <xdr:colOff>600075</xdr:colOff>
                    <xdr:row>0</xdr:row>
                    <xdr:rowOff>66675</xdr:rowOff>
                  </from>
                  <to>
                    <xdr:col>15</xdr:col>
                    <xdr:colOff>914400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Drop Down 2">
              <controlPr defaultSize="0" autoLine="0" autoPict="0">
                <anchor moveWithCells="1">
                  <from>
                    <xdr:col>15</xdr:col>
                    <xdr:colOff>1000125</xdr:colOff>
                    <xdr:row>0</xdr:row>
                    <xdr:rowOff>66675</xdr:rowOff>
                  </from>
                  <to>
                    <xdr:col>16</xdr:col>
                    <xdr:colOff>114300</xdr:colOff>
                    <xdr:row>0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Drop Down 3">
              <controlPr defaultSize="0" autoLine="0" autoPict="0">
                <anchor moveWithCells="1">
                  <from>
                    <xdr:col>16</xdr:col>
                    <xdr:colOff>209550</xdr:colOff>
                    <xdr:row>0</xdr:row>
                    <xdr:rowOff>66675</xdr:rowOff>
                  </from>
                  <to>
                    <xdr:col>17</xdr:col>
                    <xdr:colOff>485775</xdr:colOff>
                    <xdr:row>0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28</vt:i4>
      </vt:variant>
    </vt:vector>
  </HeadingPairs>
  <TitlesOfParts>
    <vt:vector size="33" baseType="lpstr">
      <vt:lpstr>Rascunho Dash</vt:lpstr>
      <vt:lpstr>Lista Dados</vt:lpstr>
      <vt:lpstr>Banco de Dados</vt:lpstr>
      <vt:lpstr>Auxiliar</vt:lpstr>
      <vt:lpstr>Dashboard</vt:lpstr>
      <vt:lpstr>Auxiliar!Ano</vt:lpstr>
      <vt:lpstr>Dashboard!Ano</vt:lpstr>
      <vt:lpstr>'Rascunho Dash'!Ano</vt:lpstr>
      <vt:lpstr>Auxiliar!Estado</vt:lpstr>
      <vt:lpstr>Dashboard!Estado</vt:lpstr>
      <vt:lpstr>'Rascunho Dash'!Estado</vt:lpstr>
      <vt:lpstr>Auxiliar!IndiceAno</vt:lpstr>
      <vt:lpstr>Dashboard!IndiceAno</vt:lpstr>
      <vt:lpstr>'Rascunho Dash'!IndiceAno</vt:lpstr>
      <vt:lpstr>Auxiliar!IndiceEstado</vt:lpstr>
      <vt:lpstr>Dashboard!IndiceEstado</vt:lpstr>
      <vt:lpstr>'Rascunho Dash'!IndiceEstado</vt:lpstr>
      <vt:lpstr>Auxiliar!ListaAnos</vt:lpstr>
      <vt:lpstr>Dashboard!ListaAnos</vt:lpstr>
      <vt:lpstr>'Rascunho Dash'!ListaAnos</vt:lpstr>
      <vt:lpstr>Auxiliar!ListaEstados</vt:lpstr>
      <vt:lpstr>Dashboard!ListaEstados</vt:lpstr>
      <vt:lpstr>'Rascunho Dash'!ListaEstados</vt:lpstr>
      <vt:lpstr>Auxiliar!ListaMeses</vt:lpstr>
      <vt:lpstr>Dashboard!ListaMeses</vt:lpstr>
      <vt:lpstr>'Rascunho Dash'!ListaMeses</vt:lpstr>
      <vt:lpstr>Auxiliar!ListaVendas</vt:lpstr>
      <vt:lpstr>Dashboard!ListaVendas</vt:lpstr>
      <vt:lpstr>'Rascunho Dash'!ListaVendas</vt:lpstr>
      <vt:lpstr>Auxiliar!Mes</vt:lpstr>
      <vt:lpstr>Dashboard!Mes</vt:lpstr>
      <vt:lpstr>'Rascunho Dash'!Mes</vt:lpstr>
      <vt:lpstr>Auxiliar!TabelaEstados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Aramaica</dc:creator>
  <cp:lastModifiedBy>Lucas Gilio Ducci</cp:lastModifiedBy>
  <dcterms:created xsi:type="dcterms:W3CDTF">2018-10-23T20:33:50Z</dcterms:created>
  <dcterms:modified xsi:type="dcterms:W3CDTF">2023-10-21T11:30:16Z</dcterms:modified>
</cp:coreProperties>
</file>